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7176" yWindow="840" windowWidth="10512" windowHeight="7368" tabRatio="704"/>
  </bookViews>
  <sheets>
    <sheet name="File Contents" sheetId="6" r:id="rId1"/>
    <sheet name="Division - Monthly" sheetId="2" r:id="rId2"/>
    <sheet name="System - Monthly" sheetId="3" r:id="rId3"/>
    <sheet name="System - Annual" sheetId="4" r:id="rId4"/>
    <sheet name="Division - Annual" sheetId="5" r:id="rId5"/>
  </sheets>
  <calcPr calcId="145621"/>
</workbook>
</file>

<file path=xl/calcChain.xml><?xml version="1.0" encoding="utf-8"?>
<calcChain xmlns="http://schemas.openxmlformats.org/spreadsheetml/2006/main">
  <c r="U621" i="2" l="1"/>
  <c r="B621" i="3"/>
  <c r="C621" i="3"/>
  <c r="D621" i="3"/>
  <c r="E621" i="3"/>
  <c r="F621" i="3"/>
  <c r="G621" i="3"/>
  <c r="H621" i="3"/>
  <c r="I621" i="3"/>
  <c r="J621" i="3" s="1"/>
  <c r="BD621" i="2"/>
  <c r="AW621" i="2"/>
  <c r="AX621" i="2"/>
  <c r="AZ621" i="2"/>
  <c r="AM621" i="2"/>
  <c r="AN621" i="2"/>
  <c r="BE621" i="2"/>
  <c r="AC621" i="2"/>
  <c r="AD621" i="2"/>
  <c r="BF621" i="2"/>
  <c r="BC621" i="2"/>
  <c r="BB621" i="2"/>
  <c r="S621" i="2"/>
  <c r="T621" i="2"/>
  <c r="BA621" i="2"/>
  <c r="I621" i="2"/>
  <c r="J621" i="2"/>
  <c r="BG621" i="2"/>
  <c r="BH621" i="2"/>
  <c r="AY621" i="2"/>
  <c r="AE621" i="2"/>
  <c r="AO621" i="2"/>
  <c r="K621" i="2"/>
  <c r="AR58" i="5"/>
  <c r="AQ58" i="5"/>
  <c r="AP58" i="5"/>
  <c r="AO58" i="5"/>
  <c r="AN58" i="5"/>
  <c r="AM58" i="5"/>
  <c r="AL58" i="5"/>
  <c r="AI58" i="5"/>
  <c r="AH58" i="5"/>
  <c r="AG58" i="5"/>
  <c r="AF58" i="5"/>
  <c r="AE58" i="5"/>
  <c r="AD58" i="5"/>
  <c r="AC58" i="5"/>
  <c r="Z58" i="5"/>
  <c r="Y58" i="5"/>
  <c r="X58" i="5"/>
  <c r="W58" i="5"/>
  <c r="V58" i="5"/>
  <c r="U58" i="5"/>
  <c r="T58" i="5"/>
  <c r="Q58" i="5"/>
  <c r="P58" i="5"/>
  <c r="O58" i="5"/>
  <c r="N58" i="5"/>
  <c r="M58" i="5"/>
  <c r="L58" i="5"/>
  <c r="K58" i="5"/>
  <c r="C58" i="5"/>
  <c r="D58" i="5"/>
  <c r="E58" i="5"/>
  <c r="F58" i="5"/>
  <c r="G58" i="5"/>
  <c r="H58" i="5"/>
  <c r="B58" i="5"/>
  <c r="H58" i="4"/>
  <c r="G58" i="4"/>
  <c r="F58" i="4"/>
  <c r="E58" i="4"/>
  <c r="D58" i="4"/>
  <c r="C58" i="4"/>
  <c r="I58" i="4" s="1"/>
  <c r="B58" i="4"/>
  <c r="AR59" i="5"/>
  <c r="AQ59" i="5"/>
  <c r="AP59" i="5"/>
  <c r="AO59" i="5"/>
  <c r="AN59" i="5"/>
  <c r="AM59" i="5"/>
  <c r="AL59" i="5"/>
  <c r="AI59" i="5"/>
  <c r="AH59" i="5"/>
  <c r="AG59" i="5"/>
  <c r="AF59" i="5"/>
  <c r="AE59" i="5"/>
  <c r="AD59" i="5"/>
  <c r="AC59" i="5"/>
  <c r="AM620" i="2"/>
  <c r="Z59" i="5"/>
  <c r="Y59" i="5"/>
  <c r="X59" i="5"/>
  <c r="W59" i="5"/>
  <c r="V59" i="5"/>
  <c r="U59" i="5"/>
  <c r="T59" i="5"/>
  <c r="Q59" i="5"/>
  <c r="P59" i="5"/>
  <c r="O59" i="5"/>
  <c r="N59" i="5"/>
  <c r="M59" i="5"/>
  <c r="L59" i="5"/>
  <c r="K59" i="5"/>
  <c r="H59" i="5"/>
  <c r="G59" i="5"/>
  <c r="F59" i="5"/>
  <c r="E59" i="5"/>
  <c r="D59" i="5"/>
  <c r="C59" i="5"/>
  <c r="B59" i="5"/>
  <c r="I622" i="2"/>
  <c r="J622" i="2"/>
  <c r="I623" i="2"/>
  <c r="J623" i="2"/>
  <c r="I624" i="2"/>
  <c r="J624" i="2"/>
  <c r="I625" i="2"/>
  <c r="J625" i="2"/>
  <c r="I626" i="2"/>
  <c r="J626" i="2"/>
  <c r="I627" i="2"/>
  <c r="J627" i="2"/>
  <c r="I628" i="2"/>
  <c r="J628" i="2"/>
  <c r="I629" i="2"/>
  <c r="J629" i="2"/>
  <c r="I630" i="2"/>
  <c r="J630" i="2"/>
  <c r="I631" i="2"/>
  <c r="J631" i="2"/>
  <c r="BF619" i="2"/>
  <c r="H619" i="3"/>
  <c r="BD619" i="2"/>
  <c r="F619" i="3"/>
  <c r="BA619" i="2"/>
  <c r="C619" i="3"/>
  <c r="BC619" i="2"/>
  <c r="E619" i="3"/>
  <c r="AZ619" i="2"/>
  <c r="B619" i="3"/>
  <c r="AM617" i="2"/>
  <c r="S617" i="2"/>
  <c r="BC608" i="2"/>
  <c r="BG595" i="2"/>
  <c r="BH595" i="2"/>
  <c r="BG596" i="2"/>
  <c r="BH596" i="2"/>
  <c r="BG597" i="2"/>
  <c r="BH597" i="2"/>
  <c r="BG598" i="2"/>
  <c r="BH598" i="2"/>
  <c r="BG599" i="2"/>
  <c r="BH599" i="2"/>
  <c r="BG600" i="2"/>
  <c r="BH600" i="2"/>
  <c r="BG601" i="2"/>
  <c r="BH601" i="2"/>
  <c r="BG602" i="2"/>
  <c r="BH602" i="2"/>
  <c r="BG603" i="2"/>
  <c r="BH603" i="2"/>
  <c r="BG604" i="2"/>
  <c r="BH604" i="2"/>
  <c r="BG605" i="2"/>
  <c r="BH605" i="2"/>
  <c r="BG606" i="2"/>
  <c r="BH606" i="2"/>
  <c r="BG607" i="2"/>
  <c r="BH607" i="2"/>
  <c r="AW595" i="2"/>
  <c r="AX595" i="2"/>
  <c r="AW596" i="2"/>
  <c r="AX596" i="2"/>
  <c r="AW597" i="2"/>
  <c r="AX597" i="2"/>
  <c r="AW598" i="2"/>
  <c r="AX598" i="2"/>
  <c r="AW599" i="2"/>
  <c r="AX599" i="2"/>
  <c r="AW600" i="2"/>
  <c r="AX600" i="2"/>
  <c r="AW601" i="2"/>
  <c r="AX601" i="2"/>
  <c r="AW602" i="2"/>
  <c r="AX602" i="2"/>
  <c r="AW603" i="2"/>
  <c r="AX603" i="2"/>
  <c r="AW604" i="2"/>
  <c r="AX604" i="2"/>
  <c r="AW605" i="2"/>
  <c r="AX605" i="2"/>
  <c r="AW606" i="2"/>
  <c r="AX606" i="2"/>
  <c r="AW607" i="2"/>
  <c r="AX607" i="2"/>
  <c r="AM595" i="2"/>
  <c r="AN595" i="2"/>
  <c r="AM596" i="2"/>
  <c r="AN596" i="2"/>
  <c r="AM597" i="2"/>
  <c r="AN597" i="2"/>
  <c r="AM598" i="2"/>
  <c r="AN598" i="2"/>
  <c r="AM599" i="2"/>
  <c r="AN599" i="2"/>
  <c r="AM600" i="2"/>
  <c r="AN600" i="2"/>
  <c r="AM601" i="2"/>
  <c r="AN601" i="2"/>
  <c r="AM602" i="2"/>
  <c r="AN602" i="2"/>
  <c r="AM603" i="2"/>
  <c r="AN603" i="2"/>
  <c r="AM604" i="2"/>
  <c r="AN604" i="2"/>
  <c r="AM605" i="2"/>
  <c r="AN605" i="2"/>
  <c r="AM606" i="2"/>
  <c r="AN606" i="2"/>
  <c r="AM607" i="2"/>
  <c r="AN607" i="2"/>
  <c r="AC595" i="2"/>
  <c r="AD595" i="2"/>
  <c r="AC596" i="2"/>
  <c r="AD596" i="2"/>
  <c r="AC597" i="2"/>
  <c r="AD597" i="2"/>
  <c r="AC598" i="2"/>
  <c r="AD598" i="2"/>
  <c r="AC599" i="2"/>
  <c r="AD599" i="2"/>
  <c r="AC600" i="2"/>
  <c r="AD600" i="2"/>
  <c r="AC601" i="2"/>
  <c r="AD601" i="2"/>
  <c r="AC602" i="2"/>
  <c r="AD602" i="2"/>
  <c r="AC603" i="2"/>
  <c r="AD603" i="2"/>
  <c r="AC604" i="2"/>
  <c r="AD604" i="2"/>
  <c r="AC605" i="2"/>
  <c r="AD605" i="2"/>
  <c r="AC606" i="2"/>
  <c r="AD606" i="2"/>
  <c r="AC607" i="2"/>
  <c r="AD607" i="2"/>
  <c r="S594" i="2"/>
  <c r="T594" i="2"/>
  <c r="S595" i="2"/>
  <c r="T595" i="2"/>
  <c r="S596" i="2"/>
  <c r="T596" i="2"/>
  <c r="S597" i="2"/>
  <c r="T597" i="2"/>
  <c r="S598" i="2"/>
  <c r="T598" i="2"/>
  <c r="S599" i="2"/>
  <c r="T599" i="2"/>
  <c r="S600" i="2"/>
  <c r="T600" i="2"/>
  <c r="S601" i="2"/>
  <c r="T601" i="2"/>
  <c r="S602" i="2"/>
  <c r="T602" i="2"/>
  <c r="S603" i="2"/>
  <c r="T603" i="2"/>
  <c r="S604" i="2"/>
  <c r="T604" i="2"/>
  <c r="S605" i="2"/>
  <c r="T605" i="2"/>
  <c r="S606" i="2"/>
  <c r="T606" i="2"/>
  <c r="S607" i="2"/>
  <c r="T607" i="2"/>
  <c r="I594" i="2"/>
  <c r="J594" i="2"/>
  <c r="I595" i="2"/>
  <c r="J595" i="2"/>
  <c r="I596" i="2"/>
  <c r="J596" i="2"/>
  <c r="I597" i="2"/>
  <c r="J597" i="2"/>
  <c r="I598" i="2"/>
  <c r="J598" i="2"/>
  <c r="I599" i="2"/>
  <c r="J599" i="2"/>
  <c r="I600" i="2"/>
  <c r="J600" i="2"/>
  <c r="I601" i="2"/>
  <c r="J601" i="2"/>
  <c r="I602" i="2"/>
  <c r="J602" i="2"/>
  <c r="I603" i="2"/>
  <c r="J603" i="2"/>
  <c r="I604" i="2"/>
  <c r="J604" i="2"/>
  <c r="I605" i="2"/>
  <c r="J605" i="2"/>
  <c r="I606" i="2"/>
  <c r="J606" i="2"/>
  <c r="I607" i="2"/>
  <c r="J607" i="2"/>
  <c r="BD615" i="2"/>
  <c r="BA613" i="2"/>
  <c r="BB612" i="2"/>
  <c r="AW611" i="2"/>
  <c r="AW610" i="2"/>
  <c r="AR57" i="5"/>
  <c r="AQ57" i="5"/>
  <c r="AP57" i="5"/>
  <c r="AO57" i="5"/>
  <c r="AN57" i="5"/>
  <c r="AM57" i="5"/>
  <c r="AL57" i="5"/>
  <c r="AR56" i="5"/>
  <c r="AQ56" i="5"/>
  <c r="AP56" i="5"/>
  <c r="AO56" i="5"/>
  <c r="AN56" i="5"/>
  <c r="AM56" i="5"/>
  <c r="AL56" i="5"/>
  <c r="AR55" i="5"/>
  <c r="AQ55" i="5"/>
  <c r="AP55" i="5"/>
  <c r="AO55" i="5"/>
  <c r="AN55" i="5"/>
  <c r="AM55" i="5"/>
  <c r="AL55" i="5"/>
  <c r="AR54" i="5"/>
  <c r="AQ54" i="5"/>
  <c r="AP54" i="5"/>
  <c r="AO54" i="5"/>
  <c r="AN54" i="5"/>
  <c r="AM54" i="5"/>
  <c r="AL54" i="5"/>
  <c r="AS54" i="5" s="1"/>
  <c r="AY54" i="5" s="1"/>
  <c r="AR53" i="5"/>
  <c r="AQ53" i="5"/>
  <c r="AP53" i="5"/>
  <c r="AO53" i="5"/>
  <c r="AN53" i="5"/>
  <c r="AM53" i="5"/>
  <c r="AS53" i="5" s="1"/>
  <c r="AL53" i="5"/>
  <c r="AR52" i="5"/>
  <c r="AQ52" i="5"/>
  <c r="AP52" i="5"/>
  <c r="AO52" i="5"/>
  <c r="AN52" i="5"/>
  <c r="AM52" i="5"/>
  <c r="AL52" i="5"/>
  <c r="AR51" i="5"/>
  <c r="AQ51" i="5"/>
  <c r="AP51" i="5"/>
  <c r="AO51" i="5"/>
  <c r="AN51" i="5"/>
  <c r="AM51" i="5"/>
  <c r="AL51" i="5"/>
  <c r="AR50" i="5"/>
  <c r="AQ50" i="5"/>
  <c r="AP50" i="5"/>
  <c r="AO50" i="5"/>
  <c r="AN50" i="5"/>
  <c r="AM50" i="5"/>
  <c r="AL50" i="5"/>
  <c r="AR49" i="5"/>
  <c r="AQ49" i="5"/>
  <c r="AP49" i="5"/>
  <c r="AO49" i="5"/>
  <c r="AN49" i="5"/>
  <c r="AM49" i="5"/>
  <c r="AL49" i="5"/>
  <c r="AR48" i="5"/>
  <c r="AQ48" i="5"/>
  <c r="AP48" i="5"/>
  <c r="AO48" i="5"/>
  <c r="AN48" i="5"/>
  <c r="AM48" i="5"/>
  <c r="AL48" i="5"/>
  <c r="AR47" i="5"/>
  <c r="AQ47" i="5"/>
  <c r="AP47" i="5"/>
  <c r="AO47" i="5"/>
  <c r="AN47" i="5"/>
  <c r="AM47" i="5"/>
  <c r="AL47" i="5"/>
  <c r="AR46" i="5"/>
  <c r="AQ46" i="5"/>
  <c r="AP46" i="5"/>
  <c r="AO46" i="5"/>
  <c r="AN46" i="5"/>
  <c r="AM46" i="5"/>
  <c r="AL46" i="5"/>
  <c r="AS46" i="5" s="1"/>
  <c r="AR45" i="5"/>
  <c r="AQ45" i="5"/>
  <c r="AP45" i="5"/>
  <c r="AO45" i="5"/>
  <c r="AN45" i="5"/>
  <c r="AM45" i="5"/>
  <c r="AL45" i="5"/>
  <c r="AR44" i="5"/>
  <c r="AQ44" i="5"/>
  <c r="AP44" i="5"/>
  <c r="AO44" i="5"/>
  <c r="AN44" i="5"/>
  <c r="AM44" i="5"/>
  <c r="AL44" i="5"/>
  <c r="AR43" i="5"/>
  <c r="AQ43" i="5"/>
  <c r="AP43" i="5"/>
  <c r="AO43" i="5"/>
  <c r="AN43" i="5"/>
  <c r="AM43" i="5"/>
  <c r="AL43" i="5"/>
  <c r="AR42" i="5"/>
  <c r="AQ42" i="5"/>
  <c r="AP42" i="5"/>
  <c r="AO42" i="5"/>
  <c r="AN42" i="5"/>
  <c r="AM42" i="5"/>
  <c r="AL42" i="5"/>
  <c r="AS42" i="5"/>
  <c r="AR41" i="5"/>
  <c r="AQ41" i="5"/>
  <c r="AP41" i="5"/>
  <c r="AO41" i="5"/>
  <c r="AN41" i="5"/>
  <c r="AM41" i="5"/>
  <c r="AL41" i="5"/>
  <c r="AR40" i="5"/>
  <c r="AQ40" i="5"/>
  <c r="AP40" i="5"/>
  <c r="AO40" i="5"/>
  <c r="AN40" i="5"/>
  <c r="AM40" i="5"/>
  <c r="AL40" i="5"/>
  <c r="AR39" i="5"/>
  <c r="AQ39" i="5"/>
  <c r="AP39" i="5"/>
  <c r="AO39" i="5"/>
  <c r="AN39" i="5"/>
  <c r="AM39" i="5"/>
  <c r="AL39" i="5"/>
  <c r="AR38" i="5"/>
  <c r="AQ38" i="5"/>
  <c r="AP38" i="5"/>
  <c r="AO38" i="5"/>
  <c r="AN38" i="5"/>
  <c r="AM38" i="5"/>
  <c r="AL38" i="5"/>
  <c r="AR37" i="5"/>
  <c r="AQ37" i="5"/>
  <c r="AP37" i="5"/>
  <c r="AO37" i="5"/>
  <c r="AN37" i="5"/>
  <c r="AM37" i="5"/>
  <c r="AL37" i="5"/>
  <c r="AR36" i="5"/>
  <c r="AQ36" i="5"/>
  <c r="AP36" i="5"/>
  <c r="AO36" i="5"/>
  <c r="AN36" i="5"/>
  <c r="AM36" i="5"/>
  <c r="AL36" i="5"/>
  <c r="AR35" i="5"/>
  <c r="AQ35" i="5"/>
  <c r="AP35" i="5"/>
  <c r="AO35" i="5"/>
  <c r="AN35" i="5"/>
  <c r="AM35" i="5"/>
  <c r="AL35" i="5"/>
  <c r="AR34" i="5"/>
  <c r="AQ34" i="5"/>
  <c r="AP34" i="5"/>
  <c r="AO34" i="5"/>
  <c r="AN34" i="5"/>
  <c r="AM34" i="5"/>
  <c r="AL34" i="5"/>
  <c r="AR33" i="5"/>
  <c r="AQ33" i="5"/>
  <c r="AP33" i="5"/>
  <c r="AO33" i="5"/>
  <c r="AN33" i="5"/>
  <c r="AM33" i="5"/>
  <c r="AL33" i="5"/>
  <c r="AR32" i="5"/>
  <c r="AQ32" i="5"/>
  <c r="AP32" i="5"/>
  <c r="AO32" i="5"/>
  <c r="AN32" i="5"/>
  <c r="AM32" i="5"/>
  <c r="AL32" i="5"/>
  <c r="AR31" i="5"/>
  <c r="AQ31" i="5"/>
  <c r="AP31" i="5"/>
  <c r="AO31" i="5"/>
  <c r="AN31" i="5"/>
  <c r="AM31" i="5"/>
  <c r="AL31" i="5"/>
  <c r="AR30" i="5"/>
  <c r="AQ30" i="5"/>
  <c r="AP30" i="5"/>
  <c r="AO30" i="5"/>
  <c r="AN30" i="5"/>
  <c r="AM30" i="5"/>
  <c r="AL30" i="5"/>
  <c r="AR29" i="5"/>
  <c r="AQ29" i="5"/>
  <c r="AP29" i="5"/>
  <c r="AO29" i="5"/>
  <c r="AN29" i="5"/>
  <c r="AM29" i="5"/>
  <c r="AL29" i="5"/>
  <c r="AR28" i="5"/>
  <c r="AQ28" i="5"/>
  <c r="AP28" i="5"/>
  <c r="AO28" i="5"/>
  <c r="AN28" i="5"/>
  <c r="AM28" i="5"/>
  <c r="AL28" i="5"/>
  <c r="AR27" i="5"/>
  <c r="AQ27" i="5"/>
  <c r="AP27" i="5"/>
  <c r="AO27" i="5"/>
  <c r="AN27" i="5"/>
  <c r="AM27" i="5"/>
  <c r="AL27" i="5"/>
  <c r="AR26" i="5"/>
  <c r="AQ26" i="5"/>
  <c r="AP26" i="5"/>
  <c r="AO26" i="5"/>
  <c r="AN26" i="5"/>
  <c r="AM26" i="5"/>
  <c r="AL26" i="5"/>
  <c r="AR25" i="5"/>
  <c r="AQ25" i="5"/>
  <c r="AP25" i="5"/>
  <c r="AO25" i="5"/>
  <c r="AN25" i="5"/>
  <c r="AM25" i="5"/>
  <c r="AL25" i="5"/>
  <c r="AR24" i="5"/>
  <c r="AQ24" i="5"/>
  <c r="AP24" i="5"/>
  <c r="AO24" i="5"/>
  <c r="AN24" i="5"/>
  <c r="AM24" i="5"/>
  <c r="AL24" i="5"/>
  <c r="AR23" i="5"/>
  <c r="AQ23" i="5"/>
  <c r="AP23" i="5"/>
  <c r="AO23" i="5"/>
  <c r="AN23" i="5"/>
  <c r="AM23" i="5"/>
  <c r="AL23" i="5"/>
  <c r="AR22" i="5"/>
  <c r="AQ22" i="5"/>
  <c r="AP22" i="5"/>
  <c r="AO22" i="5"/>
  <c r="AN22" i="5"/>
  <c r="AM22" i="5"/>
  <c r="AL22" i="5"/>
  <c r="AR21" i="5"/>
  <c r="AQ21" i="5"/>
  <c r="AP21" i="5"/>
  <c r="AO21" i="5"/>
  <c r="AN21" i="5"/>
  <c r="AM21" i="5"/>
  <c r="AL21" i="5"/>
  <c r="AR20" i="5"/>
  <c r="AQ20" i="5"/>
  <c r="AP20" i="5"/>
  <c r="AO20" i="5"/>
  <c r="AN20" i="5"/>
  <c r="AM20" i="5"/>
  <c r="AL20" i="5"/>
  <c r="AR19" i="5"/>
  <c r="AQ19" i="5"/>
  <c r="AP19" i="5"/>
  <c r="AO19" i="5"/>
  <c r="AN19" i="5"/>
  <c r="AM19" i="5"/>
  <c r="AL19" i="5"/>
  <c r="AR18" i="5"/>
  <c r="AQ18" i="5"/>
  <c r="AP18" i="5"/>
  <c r="AO18" i="5"/>
  <c r="AN18" i="5"/>
  <c r="AM18" i="5"/>
  <c r="AL18" i="5"/>
  <c r="AR17" i="5"/>
  <c r="AQ17" i="5"/>
  <c r="AP17" i="5"/>
  <c r="AO17" i="5"/>
  <c r="AN17" i="5"/>
  <c r="AM17" i="5"/>
  <c r="AL17" i="5"/>
  <c r="AR16" i="5"/>
  <c r="AQ16" i="5"/>
  <c r="AP16" i="5"/>
  <c r="AO16" i="5"/>
  <c r="AN16" i="5"/>
  <c r="AM16" i="5"/>
  <c r="AL16" i="5"/>
  <c r="AR15" i="5"/>
  <c r="AQ15" i="5"/>
  <c r="AP15" i="5"/>
  <c r="AO15" i="5"/>
  <c r="AN15" i="5"/>
  <c r="AM15" i="5"/>
  <c r="AL15" i="5"/>
  <c r="AR14" i="5"/>
  <c r="AQ14" i="5"/>
  <c r="AP14" i="5"/>
  <c r="AO14" i="5"/>
  <c r="AN14" i="5"/>
  <c r="AM14" i="5"/>
  <c r="AL14" i="5"/>
  <c r="AR13" i="5"/>
  <c r="AQ13" i="5"/>
  <c r="AP13" i="5"/>
  <c r="AO13" i="5"/>
  <c r="AN13" i="5"/>
  <c r="AM13" i="5"/>
  <c r="AL13" i="5"/>
  <c r="AR12" i="5"/>
  <c r="AQ12" i="5"/>
  <c r="AP12" i="5"/>
  <c r="AO12" i="5"/>
  <c r="AN12" i="5"/>
  <c r="AM12" i="5"/>
  <c r="AL12" i="5"/>
  <c r="AR11" i="5"/>
  <c r="AQ11" i="5"/>
  <c r="AP11" i="5"/>
  <c r="AO11" i="5"/>
  <c r="AN11" i="5"/>
  <c r="AM11" i="5"/>
  <c r="AL11" i="5"/>
  <c r="AR10" i="5"/>
  <c r="AQ10" i="5"/>
  <c r="AP10" i="5"/>
  <c r="AO10" i="5"/>
  <c r="AN10" i="5"/>
  <c r="AM10" i="5"/>
  <c r="AL10" i="5"/>
  <c r="AR9" i="5"/>
  <c r="AQ9" i="5"/>
  <c r="AP9" i="5"/>
  <c r="AO9" i="5"/>
  <c r="AN9" i="5"/>
  <c r="AM9" i="5"/>
  <c r="AL9" i="5"/>
  <c r="AR8" i="5"/>
  <c r="AQ8" i="5"/>
  <c r="AP8" i="5"/>
  <c r="AO8" i="5"/>
  <c r="AN8" i="5"/>
  <c r="AM8" i="5"/>
  <c r="AL8" i="5"/>
  <c r="AI57" i="5"/>
  <c r="AH57" i="5"/>
  <c r="AG57" i="5"/>
  <c r="AF57" i="5"/>
  <c r="AE57" i="5"/>
  <c r="AD57" i="5"/>
  <c r="AC57" i="5"/>
  <c r="AI56" i="5"/>
  <c r="AH56" i="5"/>
  <c r="AG56" i="5"/>
  <c r="AF56" i="5"/>
  <c r="AE56" i="5"/>
  <c r="AD56" i="5"/>
  <c r="AC56" i="5"/>
  <c r="AI55" i="5"/>
  <c r="AH55" i="5"/>
  <c r="AG55" i="5"/>
  <c r="AF55" i="5"/>
  <c r="AE55" i="5"/>
  <c r="AD55" i="5"/>
  <c r="AC55" i="5"/>
  <c r="AI54" i="5"/>
  <c r="AH54" i="5"/>
  <c r="AG54" i="5"/>
  <c r="AF54" i="5"/>
  <c r="AE54" i="5"/>
  <c r="AD54" i="5"/>
  <c r="AC54" i="5"/>
  <c r="AI53" i="5"/>
  <c r="AH53" i="5"/>
  <c r="AG53" i="5"/>
  <c r="AF53" i="5"/>
  <c r="AE53" i="5"/>
  <c r="AD53" i="5"/>
  <c r="AC53" i="5"/>
  <c r="AI52" i="5"/>
  <c r="AH52" i="5"/>
  <c r="AG52" i="5"/>
  <c r="AF52" i="5"/>
  <c r="AE52" i="5"/>
  <c r="AD52" i="5"/>
  <c r="AC52" i="5"/>
  <c r="AI51" i="5"/>
  <c r="AH51" i="5"/>
  <c r="AG51" i="5"/>
  <c r="AF51" i="5"/>
  <c r="AE51" i="5"/>
  <c r="AD51" i="5"/>
  <c r="AC51" i="5"/>
  <c r="AI50" i="5"/>
  <c r="AH50" i="5"/>
  <c r="AG50" i="5"/>
  <c r="AF50" i="5"/>
  <c r="AE50" i="5"/>
  <c r="AD50" i="5"/>
  <c r="AC50" i="5"/>
  <c r="AI49" i="5"/>
  <c r="AH49" i="5"/>
  <c r="AG49" i="5"/>
  <c r="AF49" i="5"/>
  <c r="AE49" i="5"/>
  <c r="AD49" i="5"/>
  <c r="AC49" i="5"/>
  <c r="AI48" i="5"/>
  <c r="AH48" i="5"/>
  <c r="AG48" i="5"/>
  <c r="AF48" i="5"/>
  <c r="AE48" i="5"/>
  <c r="AD48" i="5"/>
  <c r="AC48" i="5"/>
  <c r="AI47" i="5"/>
  <c r="AH47" i="5"/>
  <c r="AG47" i="5"/>
  <c r="AF47" i="5"/>
  <c r="AE47" i="5"/>
  <c r="AD47" i="5"/>
  <c r="AC47" i="5"/>
  <c r="AJ47" i="5" s="1"/>
  <c r="AI46" i="5"/>
  <c r="AH46" i="5"/>
  <c r="AG46" i="5"/>
  <c r="AF46" i="5"/>
  <c r="AE46" i="5"/>
  <c r="AD46" i="5"/>
  <c r="AC46" i="5"/>
  <c r="AI45" i="5"/>
  <c r="AH45" i="5"/>
  <c r="AG45" i="5"/>
  <c r="AF45" i="5"/>
  <c r="AE45" i="5"/>
  <c r="AD45" i="5"/>
  <c r="AC45" i="5"/>
  <c r="AI44" i="5"/>
  <c r="AH44" i="5"/>
  <c r="AG44" i="5"/>
  <c r="AF44" i="5"/>
  <c r="AE44" i="5"/>
  <c r="AD44" i="5"/>
  <c r="AC44" i="5"/>
  <c r="AI43" i="5"/>
  <c r="AH43" i="5"/>
  <c r="AG43" i="5"/>
  <c r="AF43" i="5"/>
  <c r="AE43" i="5"/>
  <c r="AD43" i="5"/>
  <c r="AC43" i="5"/>
  <c r="AJ43" i="5"/>
  <c r="AI42" i="5"/>
  <c r="AH42" i="5"/>
  <c r="AG42" i="5"/>
  <c r="AF42" i="5"/>
  <c r="AE42" i="5"/>
  <c r="AD42" i="5"/>
  <c r="AC42" i="5"/>
  <c r="AI41" i="5"/>
  <c r="AH41" i="5"/>
  <c r="AG41" i="5"/>
  <c r="AF41" i="5"/>
  <c r="AE41" i="5"/>
  <c r="AD41" i="5"/>
  <c r="AC41" i="5"/>
  <c r="AI40" i="5"/>
  <c r="AH40" i="5"/>
  <c r="AG40" i="5"/>
  <c r="AF40" i="5"/>
  <c r="AE40" i="5"/>
  <c r="AD40" i="5"/>
  <c r="AC40" i="5"/>
  <c r="AI39" i="5"/>
  <c r="AH39" i="5"/>
  <c r="AG39" i="5"/>
  <c r="AF39" i="5"/>
  <c r="AE39" i="5"/>
  <c r="AD39" i="5"/>
  <c r="AC39" i="5"/>
  <c r="AI38" i="5"/>
  <c r="AH38" i="5"/>
  <c r="AG38" i="5"/>
  <c r="AF38" i="5"/>
  <c r="AE38" i="5"/>
  <c r="AD38" i="5"/>
  <c r="AC38" i="5"/>
  <c r="AI37" i="5"/>
  <c r="AH37" i="5"/>
  <c r="AG37" i="5"/>
  <c r="AF37" i="5"/>
  <c r="AE37" i="5"/>
  <c r="AD37" i="5"/>
  <c r="AC37" i="5"/>
  <c r="AI36" i="5"/>
  <c r="AH36" i="5"/>
  <c r="AG36" i="5"/>
  <c r="AF36" i="5"/>
  <c r="AE36" i="5"/>
  <c r="AD36" i="5"/>
  <c r="AC36" i="5"/>
  <c r="AI35" i="5"/>
  <c r="AH35" i="5"/>
  <c r="AG35" i="5"/>
  <c r="AF35" i="5"/>
  <c r="AE35" i="5"/>
  <c r="AD35" i="5"/>
  <c r="AC35" i="5"/>
  <c r="AI34" i="5"/>
  <c r="AH34" i="5"/>
  <c r="AG34" i="5"/>
  <c r="AF34" i="5"/>
  <c r="AE34" i="5"/>
  <c r="AD34" i="5"/>
  <c r="AC34" i="5"/>
  <c r="AI33" i="5"/>
  <c r="AH33" i="5"/>
  <c r="AG33" i="5"/>
  <c r="AF33" i="5"/>
  <c r="AE33" i="5"/>
  <c r="AD33" i="5"/>
  <c r="AC33" i="5"/>
  <c r="AI32" i="5"/>
  <c r="AH32" i="5"/>
  <c r="AG32" i="5"/>
  <c r="AF32" i="5"/>
  <c r="AE32" i="5"/>
  <c r="AD32" i="5"/>
  <c r="AC32" i="5"/>
  <c r="AI31" i="5"/>
  <c r="AH31" i="5"/>
  <c r="AG31" i="5"/>
  <c r="AF31" i="5"/>
  <c r="AE31" i="5"/>
  <c r="AD31" i="5"/>
  <c r="AC31" i="5"/>
  <c r="AJ31" i="5" s="1"/>
  <c r="AI30" i="5"/>
  <c r="AH30" i="5"/>
  <c r="AG30" i="5"/>
  <c r="AF30" i="5"/>
  <c r="AE30" i="5"/>
  <c r="AD30" i="5"/>
  <c r="AC30" i="5"/>
  <c r="AI29" i="5"/>
  <c r="AH29" i="5"/>
  <c r="AG29" i="5"/>
  <c r="AF29" i="5"/>
  <c r="AE29" i="5"/>
  <c r="AD29" i="5"/>
  <c r="AC29" i="5"/>
  <c r="AI28" i="5"/>
  <c r="AH28" i="5"/>
  <c r="AG28" i="5"/>
  <c r="AF28" i="5"/>
  <c r="AE28" i="5"/>
  <c r="AD28" i="5"/>
  <c r="AC28" i="5"/>
  <c r="AI27" i="5"/>
  <c r="AH27" i="5"/>
  <c r="AG27" i="5"/>
  <c r="AF27" i="5"/>
  <c r="AE27" i="5"/>
  <c r="AD27" i="5"/>
  <c r="AC27" i="5"/>
  <c r="AJ27" i="5" s="1"/>
  <c r="AI26" i="5"/>
  <c r="AH26" i="5"/>
  <c r="AG26" i="5"/>
  <c r="AF26" i="5"/>
  <c r="AE26" i="5"/>
  <c r="AD26" i="5"/>
  <c r="AC26" i="5"/>
  <c r="AI25" i="5"/>
  <c r="AH25" i="5"/>
  <c r="AG25" i="5"/>
  <c r="AF25" i="5"/>
  <c r="AE25" i="5"/>
  <c r="AD25" i="5"/>
  <c r="AC25" i="5"/>
  <c r="AI24" i="5"/>
  <c r="AH24" i="5"/>
  <c r="AG24" i="5"/>
  <c r="AF24" i="5"/>
  <c r="AE24" i="5"/>
  <c r="AD24" i="5"/>
  <c r="AC24" i="5"/>
  <c r="AI23" i="5"/>
  <c r="AH23" i="5"/>
  <c r="AG23" i="5"/>
  <c r="AF23" i="5"/>
  <c r="AE23" i="5"/>
  <c r="AD23" i="5"/>
  <c r="AC23" i="5"/>
  <c r="AI22" i="5"/>
  <c r="AH22" i="5"/>
  <c r="AG22" i="5"/>
  <c r="AF22" i="5"/>
  <c r="AE22" i="5"/>
  <c r="AD22" i="5"/>
  <c r="AC22" i="5"/>
  <c r="AI21" i="5"/>
  <c r="AH21" i="5"/>
  <c r="AG21" i="5"/>
  <c r="AF21" i="5"/>
  <c r="AE21" i="5"/>
  <c r="AD21" i="5"/>
  <c r="AC21" i="5"/>
  <c r="AI20" i="5"/>
  <c r="AH20" i="5"/>
  <c r="AG20" i="5"/>
  <c r="AF20" i="5"/>
  <c r="AE20" i="5"/>
  <c r="AD20" i="5"/>
  <c r="AC20" i="5"/>
  <c r="AI19" i="5"/>
  <c r="AH19" i="5"/>
  <c r="AG19" i="5"/>
  <c r="AF19" i="5"/>
  <c r="AE19" i="5"/>
  <c r="AD19" i="5"/>
  <c r="AC19" i="5"/>
  <c r="AI18" i="5"/>
  <c r="AH18" i="5"/>
  <c r="AG18" i="5"/>
  <c r="AF18" i="5"/>
  <c r="AE18" i="5"/>
  <c r="AD18" i="5"/>
  <c r="AC18" i="5"/>
  <c r="AI17" i="5"/>
  <c r="AH17" i="5"/>
  <c r="AG17" i="5"/>
  <c r="AF17" i="5"/>
  <c r="AE17" i="5"/>
  <c r="AD17" i="5"/>
  <c r="AC17" i="5"/>
  <c r="AI16" i="5"/>
  <c r="AH16" i="5"/>
  <c r="AG16" i="5"/>
  <c r="AF16" i="5"/>
  <c r="AE16" i="5"/>
  <c r="AD16" i="5"/>
  <c r="AC16" i="5"/>
  <c r="AI15" i="5"/>
  <c r="AH15" i="5"/>
  <c r="AG15" i="5"/>
  <c r="AF15" i="5"/>
  <c r="AE15" i="5"/>
  <c r="AD15" i="5"/>
  <c r="AC15" i="5"/>
  <c r="AJ15" i="5"/>
  <c r="AI14" i="5"/>
  <c r="AH14" i="5"/>
  <c r="AG14" i="5"/>
  <c r="AF14" i="5"/>
  <c r="AE14" i="5"/>
  <c r="AD14" i="5"/>
  <c r="AC14" i="5"/>
  <c r="AI13" i="5"/>
  <c r="AH13" i="5"/>
  <c r="AG13" i="5"/>
  <c r="AF13" i="5"/>
  <c r="AE13" i="5"/>
  <c r="AD13" i="5"/>
  <c r="AC13" i="5"/>
  <c r="AI12" i="5"/>
  <c r="AH12" i="5"/>
  <c r="AG12" i="5"/>
  <c r="AF12" i="5"/>
  <c r="AE12" i="5"/>
  <c r="AD12" i="5"/>
  <c r="AC12" i="5"/>
  <c r="AI11" i="5"/>
  <c r="AH11" i="5"/>
  <c r="AG11" i="5"/>
  <c r="AF11" i="5"/>
  <c r="AE11" i="5"/>
  <c r="AD11" i="5"/>
  <c r="AC11" i="5"/>
  <c r="AJ11" i="5" s="1"/>
  <c r="AI10" i="5"/>
  <c r="AH10" i="5"/>
  <c r="AG10" i="5"/>
  <c r="AF10" i="5"/>
  <c r="AE10" i="5"/>
  <c r="AD10" i="5"/>
  <c r="AC10" i="5"/>
  <c r="AI9" i="5"/>
  <c r="AH9" i="5"/>
  <c r="AG9" i="5"/>
  <c r="AF9" i="5"/>
  <c r="AE9" i="5"/>
  <c r="AD9" i="5"/>
  <c r="AC9" i="5"/>
  <c r="AI8" i="5"/>
  <c r="AH8" i="5"/>
  <c r="AG8" i="5"/>
  <c r="AF8" i="5"/>
  <c r="AE8" i="5"/>
  <c r="AD8" i="5"/>
  <c r="AC8" i="5"/>
  <c r="Z57" i="5"/>
  <c r="Y57" i="5"/>
  <c r="X57" i="5"/>
  <c r="W57" i="5"/>
  <c r="V57" i="5"/>
  <c r="U57" i="5"/>
  <c r="T57" i="5"/>
  <c r="Z56" i="5"/>
  <c r="Y56" i="5"/>
  <c r="X56" i="5"/>
  <c r="W56" i="5"/>
  <c r="V56" i="5"/>
  <c r="U56" i="5"/>
  <c r="T56" i="5"/>
  <c r="Z55" i="5"/>
  <c r="Y55" i="5"/>
  <c r="X55" i="5"/>
  <c r="W55" i="5"/>
  <c r="V55" i="5"/>
  <c r="U55" i="5"/>
  <c r="T55" i="5"/>
  <c r="Z54" i="5"/>
  <c r="Y54" i="5"/>
  <c r="X54" i="5"/>
  <c r="W54" i="5"/>
  <c r="V54" i="5"/>
  <c r="U54" i="5"/>
  <c r="T54" i="5"/>
  <c r="Z53" i="5"/>
  <c r="Y53" i="5"/>
  <c r="X53" i="5"/>
  <c r="W53" i="5"/>
  <c r="V53" i="5"/>
  <c r="U53" i="5"/>
  <c r="T53" i="5"/>
  <c r="Z52" i="5"/>
  <c r="Y52" i="5"/>
  <c r="X52" i="5"/>
  <c r="W52" i="5"/>
  <c r="V52" i="5"/>
  <c r="U52" i="5"/>
  <c r="T52" i="5"/>
  <c r="Z51" i="5"/>
  <c r="Y51" i="5"/>
  <c r="X51" i="5"/>
  <c r="W51" i="5"/>
  <c r="V51" i="5"/>
  <c r="U51" i="5"/>
  <c r="T51" i="5"/>
  <c r="Z50" i="5"/>
  <c r="Y50" i="5"/>
  <c r="X50" i="5"/>
  <c r="W50" i="5"/>
  <c r="V50" i="5"/>
  <c r="U50" i="5"/>
  <c r="T50" i="5"/>
  <c r="Z49" i="5"/>
  <c r="Y49" i="5"/>
  <c r="X49" i="5"/>
  <c r="W49" i="5"/>
  <c r="V49" i="5"/>
  <c r="U49" i="5"/>
  <c r="T49" i="5"/>
  <c r="Z48" i="5"/>
  <c r="Y48" i="5"/>
  <c r="X48" i="5"/>
  <c r="W48" i="5"/>
  <c r="V48" i="5"/>
  <c r="U48" i="5"/>
  <c r="T48" i="5"/>
  <c r="AA48" i="5" s="1"/>
  <c r="Z47" i="5"/>
  <c r="Y47" i="5"/>
  <c r="X47" i="5"/>
  <c r="W47" i="5"/>
  <c r="V47" i="5"/>
  <c r="U47" i="5"/>
  <c r="T47" i="5"/>
  <c r="Z46" i="5"/>
  <c r="Y46" i="5"/>
  <c r="X46" i="5"/>
  <c r="W46" i="5"/>
  <c r="V46" i="5"/>
  <c r="U46" i="5"/>
  <c r="T46" i="5"/>
  <c r="Z45" i="5"/>
  <c r="Y45" i="5"/>
  <c r="X45" i="5"/>
  <c r="W45" i="5"/>
  <c r="V45" i="5"/>
  <c r="U45" i="5"/>
  <c r="T45" i="5"/>
  <c r="Z44" i="5"/>
  <c r="Y44" i="5"/>
  <c r="X44" i="5"/>
  <c r="W44" i="5"/>
  <c r="V44" i="5"/>
  <c r="U44" i="5"/>
  <c r="T44" i="5"/>
  <c r="AA44" i="5" s="1"/>
  <c r="Z43" i="5"/>
  <c r="Y43" i="5"/>
  <c r="X43" i="5"/>
  <c r="W43" i="5"/>
  <c r="V43" i="5"/>
  <c r="U43" i="5"/>
  <c r="T43" i="5"/>
  <c r="Z42" i="5"/>
  <c r="Y42" i="5"/>
  <c r="X42" i="5"/>
  <c r="W42" i="5"/>
  <c r="V42" i="5"/>
  <c r="U42" i="5"/>
  <c r="T42" i="5"/>
  <c r="Z41" i="5"/>
  <c r="Y41" i="5"/>
  <c r="X41" i="5"/>
  <c r="W41" i="5"/>
  <c r="V41" i="5"/>
  <c r="U41" i="5"/>
  <c r="T41" i="5"/>
  <c r="Z40" i="5"/>
  <c r="Y40" i="5"/>
  <c r="X40" i="5"/>
  <c r="W40" i="5"/>
  <c r="V40" i="5"/>
  <c r="U40" i="5"/>
  <c r="T40" i="5"/>
  <c r="AA40" i="5" s="1"/>
  <c r="Z39" i="5"/>
  <c r="Y39" i="5"/>
  <c r="X39" i="5"/>
  <c r="W39" i="5"/>
  <c r="V39" i="5"/>
  <c r="U39" i="5"/>
  <c r="T39" i="5"/>
  <c r="Z38" i="5"/>
  <c r="Y38" i="5"/>
  <c r="X38" i="5"/>
  <c r="W38" i="5"/>
  <c r="V38" i="5"/>
  <c r="U38" i="5"/>
  <c r="T38" i="5"/>
  <c r="Z37" i="5"/>
  <c r="Y37" i="5"/>
  <c r="X37" i="5"/>
  <c r="W37" i="5"/>
  <c r="V37" i="5"/>
  <c r="U37" i="5"/>
  <c r="T37" i="5"/>
  <c r="Z36" i="5"/>
  <c r="Y36" i="5"/>
  <c r="X36" i="5"/>
  <c r="W36" i="5"/>
  <c r="V36" i="5"/>
  <c r="U36" i="5"/>
  <c r="T36" i="5"/>
  <c r="Z35" i="5"/>
  <c r="Y35" i="5"/>
  <c r="X35" i="5"/>
  <c r="W35" i="5"/>
  <c r="V35" i="5"/>
  <c r="U35" i="5"/>
  <c r="T35" i="5"/>
  <c r="Z34" i="5"/>
  <c r="Y34" i="5"/>
  <c r="X34" i="5"/>
  <c r="W34" i="5"/>
  <c r="V34" i="5"/>
  <c r="U34" i="5"/>
  <c r="T34" i="5"/>
  <c r="Z33" i="5"/>
  <c r="Y33" i="5"/>
  <c r="X33" i="5"/>
  <c r="W33" i="5"/>
  <c r="V33" i="5"/>
  <c r="U33" i="5"/>
  <c r="T33" i="5"/>
  <c r="Z32" i="5"/>
  <c r="Y32" i="5"/>
  <c r="X32" i="5"/>
  <c r="W32" i="5"/>
  <c r="V32" i="5"/>
  <c r="U32" i="5"/>
  <c r="T32" i="5"/>
  <c r="AA32" i="5" s="1"/>
  <c r="Z31" i="5"/>
  <c r="Y31" i="5"/>
  <c r="X31" i="5"/>
  <c r="W31" i="5"/>
  <c r="V31" i="5"/>
  <c r="U31" i="5"/>
  <c r="T31" i="5"/>
  <c r="Z30" i="5"/>
  <c r="Y30" i="5"/>
  <c r="X30" i="5"/>
  <c r="W30" i="5"/>
  <c r="V30" i="5"/>
  <c r="U30" i="5"/>
  <c r="T30" i="5"/>
  <c r="Z29" i="5"/>
  <c r="Y29" i="5"/>
  <c r="X29" i="5"/>
  <c r="W29" i="5"/>
  <c r="V29" i="5"/>
  <c r="U29" i="5"/>
  <c r="T29" i="5"/>
  <c r="Z28" i="5"/>
  <c r="Y28" i="5"/>
  <c r="X28" i="5"/>
  <c r="W28" i="5"/>
  <c r="V28" i="5"/>
  <c r="U28" i="5"/>
  <c r="T28" i="5"/>
  <c r="AA28" i="5" s="1"/>
  <c r="Z27" i="5"/>
  <c r="Y27" i="5"/>
  <c r="X27" i="5"/>
  <c r="W27" i="5"/>
  <c r="V27" i="5"/>
  <c r="U27" i="5"/>
  <c r="T27" i="5"/>
  <c r="Z26" i="5"/>
  <c r="Y26" i="5"/>
  <c r="X26" i="5"/>
  <c r="W26" i="5"/>
  <c r="V26" i="5"/>
  <c r="U26" i="5"/>
  <c r="T26" i="5"/>
  <c r="Z25" i="5"/>
  <c r="Y25" i="5"/>
  <c r="X25" i="5"/>
  <c r="W25" i="5"/>
  <c r="V25" i="5"/>
  <c r="U25" i="5"/>
  <c r="T25" i="5"/>
  <c r="Z24" i="5"/>
  <c r="Y24" i="5"/>
  <c r="X24" i="5"/>
  <c r="W24" i="5"/>
  <c r="V24" i="5"/>
  <c r="U24" i="5"/>
  <c r="T24" i="5"/>
  <c r="AA24" i="5" s="1"/>
  <c r="Z23" i="5"/>
  <c r="Y23" i="5"/>
  <c r="X23" i="5"/>
  <c r="W23" i="5"/>
  <c r="V23" i="5"/>
  <c r="U23" i="5"/>
  <c r="T23" i="5"/>
  <c r="Z22" i="5"/>
  <c r="Y22" i="5"/>
  <c r="X22" i="5"/>
  <c r="W22" i="5"/>
  <c r="V22" i="5"/>
  <c r="U22" i="5"/>
  <c r="T22" i="5"/>
  <c r="Z21" i="5"/>
  <c r="Y21" i="5"/>
  <c r="X21" i="5"/>
  <c r="W21" i="5"/>
  <c r="V21" i="5"/>
  <c r="U21" i="5"/>
  <c r="T21" i="5"/>
  <c r="Z20" i="5"/>
  <c r="Y20" i="5"/>
  <c r="X20" i="5"/>
  <c r="W20" i="5"/>
  <c r="V20" i="5"/>
  <c r="U20" i="5"/>
  <c r="AA20" i="5" s="1"/>
  <c r="T20" i="5"/>
  <c r="Z19" i="5"/>
  <c r="Y19" i="5"/>
  <c r="X19" i="5"/>
  <c r="W19" i="5"/>
  <c r="V19" i="5"/>
  <c r="U19" i="5"/>
  <c r="T19" i="5"/>
  <c r="Z18" i="5"/>
  <c r="Y18" i="5"/>
  <c r="X18" i="5"/>
  <c r="W18" i="5"/>
  <c r="V18" i="5"/>
  <c r="U18" i="5"/>
  <c r="T18" i="5"/>
  <c r="Z17" i="5"/>
  <c r="Y17" i="5"/>
  <c r="X17" i="5"/>
  <c r="W17" i="5"/>
  <c r="V17" i="5"/>
  <c r="U17" i="5"/>
  <c r="T17" i="5"/>
  <c r="Z16" i="5"/>
  <c r="Y16" i="5"/>
  <c r="X16" i="5"/>
  <c r="W16" i="5"/>
  <c r="V16" i="5"/>
  <c r="U16" i="5"/>
  <c r="T16" i="5"/>
  <c r="Z15" i="5"/>
  <c r="Y15" i="5"/>
  <c r="X15" i="5"/>
  <c r="W15" i="5"/>
  <c r="V15" i="5"/>
  <c r="U15" i="5"/>
  <c r="T15" i="5"/>
  <c r="Z14" i="5"/>
  <c r="Y14" i="5"/>
  <c r="X14" i="5"/>
  <c r="W14" i="5"/>
  <c r="V14" i="5"/>
  <c r="U14" i="5"/>
  <c r="T14" i="5"/>
  <c r="AA14" i="5" s="1"/>
  <c r="Z13" i="5"/>
  <c r="Y13" i="5"/>
  <c r="X13" i="5"/>
  <c r="W13" i="5"/>
  <c r="V13" i="5"/>
  <c r="U13" i="5"/>
  <c r="T13" i="5"/>
  <c r="AA13" i="5" s="1"/>
  <c r="Z12" i="5"/>
  <c r="Y12" i="5"/>
  <c r="X12" i="5"/>
  <c r="W12" i="5"/>
  <c r="V12" i="5"/>
  <c r="U12" i="5"/>
  <c r="T12" i="5"/>
  <c r="AA12" i="5" s="1"/>
  <c r="Z11" i="5"/>
  <c r="Y11" i="5"/>
  <c r="X11" i="5"/>
  <c r="W11" i="5"/>
  <c r="V11" i="5"/>
  <c r="U11" i="5"/>
  <c r="T11" i="5"/>
  <c r="Z10" i="5"/>
  <c r="Y10" i="5"/>
  <c r="X10" i="5"/>
  <c r="W10" i="5"/>
  <c r="V10" i="5"/>
  <c r="U10" i="5"/>
  <c r="T10" i="5"/>
  <c r="AA10" i="5" s="1"/>
  <c r="Z9" i="5"/>
  <c r="Y9" i="5"/>
  <c r="X9" i="5"/>
  <c r="W9" i="5"/>
  <c r="V9" i="5"/>
  <c r="U9" i="5"/>
  <c r="T9" i="5"/>
  <c r="AA9" i="5" s="1"/>
  <c r="Z8" i="5"/>
  <c r="Y8" i="5"/>
  <c r="X8" i="5"/>
  <c r="W8" i="5"/>
  <c r="V8" i="5"/>
  <c r="U8" i="5"/>
  <c r="T8" i="5"/>
  <c r="AA8" i="5" s="1"/>
  <c r="Q57" i="5"/>
  <c r="P57" i="5"/>
  <c r="O57" i="5"/>
  <c r="N57" i="5"/>
  <c r="M57" i="5"/>
  <c r="L57" i="5"/>
  <c r="K57" i="5"/>
  <c r="Q56" i="5"/>
  <c r="P56" i="5"/>
  <c r="O56" i="5"/>
  <c r="N56" i="5"/>
  <c r="M56" i="5"/>
  <c r="L56" i="5"/>
  <c r="K56" i="5"/>
  <c r="Q55" i="5"/>
  <c r="P55" i="5"/>
  <c r="O55" i="5"/>
  <c r="N55" i="5"/>
  <c r="M55" i="5"/>
  <c r="L55" i="5"/>
  <c r="K55" i="5"/>
  <c r="R55" i="5" s="1"/>
  <c r="Q54" i="5"/>
  <c r="P54" i="5"/>
  <c r="O54" i="5"/>
  <c r="N54" i="5"/>
  <c r="M54" i="5"/>
  <c r="L54" i="5"/>
  <c r="K54" i="5"/>
  <c r="Q53" i="5"/>
  <c r="P53" i="5"/>
  <c r="O53" i="5"/>
  <c r="N53" i="5"/>
  <c r="M53" i="5"/>
  <c r="L53" i="5"/>
  <c r="K53" i="5"/>
  <c r="Q52" i="5"/>
  <c r="P52" i="5"/>
  <c r="O52" i="5"/>
  <c r="N52" i="5"/>
  <c r="M52" i="5"/>
  <c r="L52" i="5"/>
  <c r="K52" i="5"/>
  <c r="Q51" i="5"/>
  <c r="P51" i="5"/>
  <c r="O51" i="5"/>
  <c r="N51" i="5"/>
  <c r="M51" i="5"/>
  <c r="L51" i="5"/>
  <c r="K51" i="5"/>
  <c r="R51" i="5" s="1"/>
  <c r="Q50" i="5"/>
  <c r="P50" i="5"/>
  <c r="O50" i="5"/>
  <c r="N50" i="5"/>
  <c r="M50" i="5"/>
  <c r="L50" i="5"/>
  <c r="K50" i="5"/>
  <c r="Q49" i="5"/>
  <c r="P49" i="5"/>
  <c r="O49" i="5"/>
  <c r="N49" i="5"/>
  <c r="M49" i="5"/>
  <c r="L49" i="5"/>
  <c r="K49" i="5"/>
  <c r="Q48" i="5"/>
  <c r="P48" i="5"/>
  <c r="O48" i="5"/>
  <c r="N48" i="5"/>
  <c r="M48" i="5"/>
  <c r="L48" i="5"/>
  <c r="K48" i="5"/>
  <c r="Q47" i="5"/>
  <c r="P47" i="5"/>
  <c r="O47" i="5"/>
  <c r="N47" i="5"/>
  <c r="M47" i="5"/>
  <c r="L47" i="5"/>
  <c r="K47" i="5"/>
  <c r="Q46" i="5"/>
  <c r="P46" i="5"/>
  <c r="O46" i="5"/>
  <c r="N46" i="5"/>
  <c r="M46" i="5"/>
  <c r="L46" i="5"/>
  <c r="K46" i="5"/>
  <c r="Q45" i="5"/>
  <c r="P45" i="5"/>
  <c r="O45" i="5"/>
  <c r="N45" i="5"/>
  <c r="M45" i="5"/>
  <c r="L45" i="5"/>
  <c r="K45" i="5"/>
  <c r="Q44" i="5"/>
  <c r="P44" i="5"/>
  <c r="O44" i="5"/>
  <c r="N44" i="5"/>
  <c r="M44" i="5"/>
  <c r="L44" i="5"/>
  <c r="K44" i="5"/>
  <c r="Q43" i="5"/>
  <c r="P43" i="5"/>
  <c r="O43" i="5"/>
  <c r="N43" i="5"/>
  <c r="M43" i="5"/>
  <c r="L43" i="5"/>
  <c r="K43" i="5"/>
  <c r="Q42" i="5"/>
  <c r="P42" i="5"/>
  <c r="O42" i="5"/>
  <c r="N42" i="5"/>
  <c r="M42" i="5"/>
  <c r="L42" i="5"/>
  <c r="K42" i="5"/>
  <c r="Q41" i="5"/>
  <c r="P41" i="5"/>
  <c r="O41" i="5"/>
  <c r="N41" i="5"/>
  <c r="M41" i="5"/>
  <c r="L41" i="5"/>
  <c r="K41" i="5"/>
  <c r="Q40" i="5"/>
  <c r="P40" i="5"/>
  <c r="O40" i="5"/>
  <c r="N40" i="5"/>
  <c r="M40" i="5"/>
  <c r="L40" i="5"/>
  <c r="K40" i="5"/>
  <c r="Q39" i="5"/>
  <c r="P39" i="5"/>
  <c r="O39" i="5"/>
  <c r="N39" i="5"/>
  <c r="M39" i="5"/>
  <c r="L39" i="5"/>
  <c r="K39" i="5"/>
  <c r="Q38" i="5"/>
  <c r="P38" i="5"/>
  <c r="O38" i="5"/>
  <c r="N38" i="5"/>
  <c r="M38" i="5"/>
  <c r="L38" i="5"/>
  <c r="K38" i="5"/>
  <c r="Q37" i="5"/>
  <c r="P37" i="5"/>
  <c r="O37" i="5"/>
  <c r="N37" i="5"/>
  <c r="M37" i="5"/>
  <c r="L37" i="5"/>
  <c r="K37" i="5"/>
  <c r="Q36" i="5"/>
  <c r="P36" i="5"/>
  <c r="O36" i="5"/>
  <c r="N36" i="5"/>
  <c r="M36" i="5"/>
  <c r="L36" i="5"/>
  <c r="K36" i="5"/>
  <c r="Q35" i="5"/>
  <c r="P35" i="5"/>
  <c r="O35" i="5"/>
  <c r="N35" i="5"/>
  <c r="M35" i="5"/>
  <c r="L35" i="5"/>
  <c r="K35" i="5"/>
  <c r="R35" i="5" s="1"/>
  <c r="Q34" i="5"/>
  <c r="P34" i="5"/>
  <c r="O34" i="5"/>
  <c r="N34" i="5"/>
  <c r="M34" i="5"/>
  <c r="L34" i="5"/>
  <c r="K34" i="5"/>
  <c r="Q33" i="5"/>
  <c r="P33" i="5"/>
  <c r="O33" i="5"/>
  <c r="N33" i="5"/>
  <c r="M33" i="5"/>
  <c r="L33" i="5"/>
  <c r="K33" i="5"/>
  <c r="Q32" i="5"/>
  <c r="P32" i="5"/>
  <c r="O32" i="5"/>
  <c r="N32" i="5"/>
  <c r="M32" i="5"/>
  <c r="L32" i="5"/>
  <c r="K32" i="5"/>
  <c r="Q31" i="5"/>
  <c r="P31" i="5"/>
  <c r="O31" i="5"/>
  <c r="N31" i="5"/>
  <c r="M31" i="5"/>
  <c r="L31" i="5"/>
  <c r="K31" i="5"/>
  <c r="R31" i="5" s="1"/>
  <c r="Q30" i="5"/>
  <c r="P30" i="5"/>
  <c r="O30" i="5"/>
  <c r="N30" i="5"/>
  <c r="M30" i="5"/>
  <c r="L30" i="5"/>
  <c r="K30" i="5"/>
  <c r="Q29" i="5"/>
  <c r="P29" i="5"/>
  <c r="O29" i="5"/>
  <c r="N29" i="5"/>
  <c r="M29" i="5"/>
  <c r="L29" i="5"/>
  <c r="K29" i="5"/>
  <c r="Q28" i="5"/>
  <c r="P28" i="5"/>
  <c r="O28" i="5"/>
  <c r="N28" i="5"/>
  <c r="M28" i="5"/>
  <c r="L28" i="5"/>
  <c r="K28" i="5"/>
  <c r="Q27" i="5"/>
  <c r="P27" i="5"/>
  <c r="O27" i="5"/>
  <c r="N27" i="5"/>
  <c r="M27" i="5"/>
  <c r="L27" i="5"/>
  <c r="K27" i="5"/>
  <c r="R27" i="5" s="1"/>
  <c r="Q26" i="5"/>
  <c r="P26" i="5"/>
  <c r="O26" i="5"/>
  <c r="N26" i="5"/>
  <c r="M26" i="5"/>
  <c r="L26" i="5"/>
  <c r="K26" i="5"/>
  <c r="Q25" i="5"/>
  <c r="P25" i="5"/>
  <c r="O25" i="5"/>
  <c r="N25" i="5"/>
  <c r="M25" i="5"/>
  <c r="L25" i="5"/>
  <c r="K25" i="5"/>
  <c r="Q24" i="5"/>
  <c r="P24" i="5"/>
  <c r="O24" i="5"/>
  <c r="N24" i="5"/>
  <c r="M24" i="5"/>
  <c r="L24" i="5"/>
  <c r="K24" i="5"/>
  <c r="Q23" i="5"/>
  <c r="P23" i="5"/>
  <c r="O23" i="5"/>
  <c r="N23" i="5"/>
  <c r="M23" i="5"/>
  <c r="L23" i="5"/>
  <c r="K23" i="5"/>
  <c r="Q22" i="5"/>
  <c r="P22" i="5"/>
  <c r="O22" i="5"/>
  <c r="N22" i="5"/>
  <c r="M22" i="5"/>
  <c r="L22" i="5"/>
  <c r="K22" i="5"/>
  <c r="Q21" i="5"/>
  <c r="P21" i="5"/>
  <c r="O21" i="5"/>
  <c r="N21" i="5"/>
  <c r="M21" i="5"/>
  <c r="L21" i="5"/>
  <c r="K21" i="5"/>
  <c r="Q20" i="5"/>
  <c r="P20" i="5"/>
  <c r="O20" i="5"/>
  <c r="N20" i="5"/>
  <c r="M20" i="5"/>
  <c r="L20" i="5"/>
  <c r="K20" i="5"/>
  <c r="Q19" i="5"/>
  <c r="P19" i="5"/>
  <c r="O19" i="5"/>
  <c r="N19" i="5"/>
  <c r="M19" i="5"/>
  <c r="L19" i="5"/>
  <c r="K19" i="5"/>
  <c r="R19" i="5" s="1"/>
  <c r="Q18" i="5"/>
  <c r="P18" i="5"/>
  <c r="O18" i="5"/>
  <c r="N18" i="5"/>
  <c r="M18" i="5"/>
  <c r="L18" i="5"/>
  <c r="K18" i="5"/>
  <c r="Q17" i="5"/>
  <c r="P17" i="5"/>
  <c r="O17" i="5"/>
  <c r="N17" i="5"/>
  <c r="M17" i="5"/>
  <c r="L17" i="5"/>
  <c r="K17" i="5"/>
  <c r="Q16" i="5"/>
  <c r="P16" i="5"/>
  <c r="O16" i="5"/>
  <c r="N16" i="5"/>
  <c r="M16" i="5"/>
  <c r="L16" i="5"/>
  <c r="K16" i="5"/>
  <c r="Q15" i="5"/>
  <c r="P15" i="5"/>
  <c r="O15" i="5"/>
  <c r="N15" i="5"/>
  <c r="M15" i="5"/>
  <c r="L15" i="5"/>
  <c r="K15" i="5"/>
  <c r="R15" i="5" s="1"/>
  <c r="Q14" i="5"/>
  <c r="P14" i="5"/>
  <c r="O14" i="5"/>
  <c r="N14" i="5"/>
  <c r="M14" i="5"/>
  <c r="L14" i="5"/>
  <c r="K14" i="5"/>
  <c r="Q13" i="5"/>
  <c r="P13" i="5"/>
  <c r="O13" i="5"/>
  <c r="N13" i="5"/>
  <c r="M13" i="5"/>
  <c r="L13" i="5"/>
  <c r="K13" i="5"/>
  <c r="Q12" i="5"/>
  <c r="P12" i="5"/>
  <c r="O12" i="5"/>
  <c r="N12" i="5"/>
  <c r="M12" i="5"/>
  <c r="L12" i="5"/>
  <c r="K12" i="5"/>
  <c r="Q11" i="5"/>
  <c r="P11" i="5"/>
  <c r="O11" i="5"/>
  <c r="N11" i="5"/>
  <c r="M11" i="5"/>
  <c r="L11" i="5"/>
  <c r="K11" i="5"/>
  <c r="Q10" i="5"/>
  <c r="P10" i="5"/>
  <c r="O10" i="5"/>
  <c r="N10" i="5"/>
  <c r="M10" i="5"/>
  <c r="L10" i="5"/>
  <c r="K10" i="5"/>
  <c r="Q9" i="5"/>
  <c r="P9" i="5"/>
  <c r="O9" i="5"/>
  <c r="N9" i="5"/>
  <c r="M9" i="5"/>
  <c r="L9" i="5"/>
  <c r="K9" i="5"/>
  <c r="Q8" i="5"/>
  <c r="P8" i="5"/>
  <c r="O8" i="5"/>
  <c r="N8" i="5"/>
  <c r="M8" i="5"/>
  <c r="L8" i="5"/>
  <c r="K8" i="5"/>
  <c r="H57" i="5"/>
  <c r="G57" i="5"/>
  <c r="F57" i="5"/>
  <c r="E57" i="5"/>
  <c r="D57" i="5"/>
  <c r="C57" i="5"/>
  <c r="B57" i="5"/>
  <c r="I57" i="5" s="1"/>
  <c r="H56" i="5"/>
  <c r="G56" i="5"/>
  <c r="F56" i="5"/>
  <c r="E56" i="5"/>
  <c r="D56" i="5"/>
  <c r="C56" i="5"/>
  <c r="B56" i="5"/>
  <c r="H55" i="5"/>
  <c r="G55" i="5"/>
  <c r="F55" i="5"/>
  <c r="E55" i="5"/>
  <c r="D55" i="5"/>
  <c r="C55" i="5"/>
  <c r="B55" i="5"/>
  <c r="H54" i="5"/>
  <c r="G54" i="5"/>
  <c r="F54" i="5"/>
  <c r="E54" i="5"/>
  <c r="D54" i="5"/>
  <c r="C54" i="5"/>
  <c r="B54" i="5"/>
  <c r="H53" i="5"/>
  <c r="G53" i="5"/>
  <c r="F53" i="5"/>
  <c r="E53" i="5"/>
  <c r="D53" i="5"/>
  <c r="C53" i="5"/>
  <c r="B53" i="5"/>
  <c r="H52" i="5"/>
  <c r="G52" i="5"/>
  <c r="F52" i="5"/>
  <c r="E52" i="5"/>
  <c r="D52" i="5"/>
  <c r="C52" i="5"/>
  <c r="B52" i="5"/>
  <c r="H51" i="5"/>
  <c r="G51" i="5"/>
  <c r="F51" i="5"/>
  <c r="E51" i="5"/>
  <c r="D51" i="5"/>
  <c r="C51" i="5"/>
  <c r="B51" i="5"/>
  <c r="H50" i="5"/>
  <c r="G50" i="5"/>
  <c r="F50" i="5"/>
  <c r="E50" i="5"/>
  <c r="D50" i="5"/>
  <c r="C50" i="5"/>
  <c r="B50" i="5"/>
  <c r="H49" i="5"/>
  <c r="G49" i="5"/>
  <c r="F49" i="5"/>
  <c r="E49" i="5"/>
  <c r="D49" i="5"/>
  <c r="C49" i="5"/>
  <c r="B49" i="5"/>
  <c r="H48" i="5"/>
  <c r="G48" i="5"/>
  <c r="F48" i="5"/>
  <c r="E48" i="5"/>
  <c r="D48" i="5"/>
  <c r="C48" i="5"/>
  <c r="B48" i="5"/>
  <c r="I48" i="5"/>
  <c r="H47" i="5"/>
  <c r="G47" i="5"/>
  <c r="F47" i="5"/>
  <c r="E47" i="5"/>
  <c r="D47" i="5"/>
  <c r="C47" i="5"/>
  <c r="B47" i="5"/>
  <c r="H46" i="5"/>
  <c r="G46" i="5"/>
  <c r="F46" i="5"/>
  <c r="E46" i="5"/>
  <c r="D46" i="5"/>
  <c r="C46" i="5"/>
  <c r="B46" i="5"/>
  <c r="H45" i="5"/>
  <c r="G45" i="5"/>
  <c r="F45" i="5"/>
  <c r="E45" i="5"/>
  <c r="D45" i="5"/>
  <c r="C45" i="5"/>
  <c r="B45" i="5"/>
  <c r="H44" i="5"/>
  <c r="G44" i="5"/>
  <c r="F44" i="5"/>
  <c r="E44" i="5"/>
  <c r="D44" i="5"/>
  <c r="C44" i="5"/>
  <c r="B44" i="5"/>
  <c r="I44" i="5" s="1"/>
  <c r="H43" i="5"/>
  <c r="G43" i="5"/>
  <c r="F43" i="5"/>
  <c r="E43" i="5"/>
  <c r="D43" i="5"/>
  <c r="C43" i="5"/>
  <c r="B43" i="5"/>
  <c r="H42" i="5"/>
  <c r="G42" i="5"/>
  <c r="F42" i="5"/>
  <c r="E42" i="5"/>
  <c r="D42" i="5"/>
  <c r="C42" i="5"/>
  <c r="B42" i="5"/>
  <c r="H41" i="5"/>
  <c r="G41" i="5"/>
  <c r="F41" i="5"/>
  <c r="E41" i="5"/>
  <c r="D41" i="5"/>
  <c r="C41" i="5"/>
  <c r="B41" i="5"/>
  <c r="H40" i="5"/>
  <c r="G40" i="5"/>
  <c r="F40" i="5"/>
  <c r="E40" i="5"/>
  <c r="D40" i="5"/>
  <c r="C40" i="5"/>
  <c r="B40" i="5"/>
  <c r="I40" i="5" s="1"/>
  <c r="H39" i="5"/>
  <c r="G39" i="5"/>
  <c r="F39" i="5"/>
  <c r="E39" i="5"/>
  <c r="D39" i="5"/>
  <c r="C39" i="5"/>
  <c r="B39" i="5"/>
  <c r="H38" i="5"/>
  <c r="G38" i="5"/>
  <c r="F38" i="5"/>
  <c r="E38" i="5"/>
  <c r="D38" i="5"/>
  <c r="C38" i="5"/>
  <c r="B38" i="5"/>
  <c r="H37" i="5"/>
  <c r="G37" i="5"/>
  <c r="F37" i="5"/>
  <c r="E37" i="5"/>
  <c r="D37" i="5"/>
  <c r="C37" i="5"/>
  <c r="B37" i="5"/>
  <c r="H36" i="5"/>
  <c r="G36" i="5"/>
  <c r="F36" i="5"/>
  <c r="E36" i="5"/>
  <c r="D36" i="5"/>
  <c r="C36" i="5"/>
  <c r="B36" i="5"/>
  <c r="H35" i="5"/>
  <c r="G35" i="5"/>
  <c r="F35" i="5"/>
  <c r="E35" i="5"/>
  <c r="D35" i="5"/>
  <c r="C35" i="5"/>
  <c r="B35" i="5"/>
  <c r="H34" i="5"/>
  <c r="G34" i="5"/>
  <c r="F34" i="5"/>
  <c r="E34" i="5"/>
  <c r="D34" i="5"/>
  <c r="C34" i="5"/>
  <c r="B34" i="5"/>
  <c r="H33" i="5"/>
  <c r="G33" i="5"/>
  <c r="F33" i="5"/>
  <c r="E33" i="5"/>
  <c r="D33" i="5"/>
  <c r="C33" i="5"/>
  <c r="B33" i="5"/>
  <c r="H32" i="5"/>
  <c r="G32" i="5"/>
  <c r="F32" i="5"/>
  <c r="E32" i="5"/>
  <c r="D32" i="5"/>
  <c r="C32" i="5"/>
  <c r="B32" i="5"/>
  <c r="I32" i="5" s="1"/>
  <c r="H31" i="5"/>
  <c r="G31" i="5"/>
  <c r="F31" i="5"/>
  <c r="E31" i="5"/>
  <c r="D31" i="5"/>
  <c r="C31" i="5"/>
  <c r="B31" i="5"/>
  <c r="H30" i="5"/>
  <c r="G30" i="5"/>
  <c r="F30" i="5"/>
  <c r="E30" i="5"/>
  <c r="D30" i="5"/>
  <c r="C30" i="5"/>
  <c r="B30" i="5"/>
  <c r="H29" i="5"/>
  <c r="G29" i="5"/>
  <c r="F29" i="5"/>
  <c r="E29" i="5"/>
  <c r="D29" i="5"/>
  <c r="C29" i="5"/>
  <c r="B29" i="5"/>
  <c r="H28" i="5"/>
  <c r="G28" i="5"/>
  <c r="F28" i="5"/>
  <c r="E28" i="5"/>
  <c r="D28" i="5"/>
  <c r="C28" i="5"/>
  <c r="B28" i="5"/>
  <c r="H27" i="5"/>
  <c r="G27" i="5"/>
  <c r="F27" i="5"/>
  <c r="E27" i="5"/>
  <c r="D27" i="5"/>
  <c r="C27" i="5"/>
  <c r="B27" i="5"/>
  <c r="H26" i="5"/>
  <c r="G26" i="5"/>
  <c r="F26" i="5"/>
  <c r="E26" i="5"/>
  <c r="D26" i="5"/>
  <c r="C26" i="5"/>
  <c r="B26" i="5"/>
  <c r="H25" i="5"/>
  <c r="G25" i="5"/>
  <c r="F25" i="5"/>
  <c r="E25" i="5"/>
  <c r="D25" i="5"/>
  <c r="C25" i="5"/>
  <c r="B25" i="5"/>
  <c r="H24" i="5"/>
  <c r="G24" i="5"/>
  <c r="F24" i="5"/>
  <c r="E24" i="5"/>
  <c r="D24" i="5"/>
  <c r="C24" i="5"/>
  <c r="B24" i="5"/>
  <c r="I24" i="5" s="1"/>
  <c r="H23" i="5"/>
  <c r="G23" i="5"/>
  <c r="F23" i="5"/>
  <c r="E23" i="5"/>
  <c r="D23" i="5"/>
  <c r="C23" i="5"/>
  <c r="B23" i="5"/>
  <c r="H22" i="5"/>
  <c r="G22" i="5"/>
  <c r="F22" i="5"/>
  <c r="E22" i="5"/>
  <c r="D22" i="5"/>
  <c r="C22" i="5"/>
  <c r="B22" i="5"/>
  <c r="H21" i="5"/>
  <c r="G21" i="5"/>
  <c r="F21" i="5"/>
  <c r="E21" i="5"/>
  <c r="D21" i="5"/>
  <c r="C21" i="5"/>
  <c r="B21" i="5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H18" i="5"/>
  <c r="G18" i="5"/>
  <c r="F18" i="5"/>
  <c r="E18" i="5"/>
  <c r="D18" i="5"/>
  <c r="C18" i="5"/>
  <c r="B18" i="5"/>
  <c r="H17" i="5"/>
  <c r="G17" i="5"/>
  <c r="F17" i="5"/>
  <c r="E17" i="5"/>
  <c r="D17" i="5"/>
  <c r="C17" i="5"/>
  <c r="B17" i="5"/>
  <c r="H16" i="5"/>
  <c r="G16" i="5"/>
  <c r="F16" i="5"/>
  <c r="E16" i="5"/>
  <c r="D16" i="5"/>
  <c r="C16" i="5"/>
  <c r="B16" i="5"/>
  <c r="I16" i="5" s="1"/>
  <c r="H15" i="5"/>
  <c r="G15" i="5"/>
  <c r="F15" i="5"/>
  <c r="E15" i="5"/>
  <c r="D15" i="5"/>
  <c r="C15" i="5"/>
  <c r="B15" i="5"/>
  <c r="I15" i="5" s="1"/>
  <c r="H14" i="5"/>
  <c r="G14" i="5"/>
  <c r="F14" i="5"/>
  <c r="E14" i="5"/>
  <c r="D14" i="5"/>
  <c r="C14" i="5"/>
  <c r="B14" i="5"/>
  <c r="H13" i="5"/>
  <c r="G13" i="5"/>
  <c r="F13" i="5"/>
  <c r="E13" i="5"/>
  <c r="D13" i="5"/>
  <c r="C13" i="5"/>
  <c r="B13" i="5"/>
  <c r="H12" i="5"/>
  <c r="G12" i="5"/>
  <c r="F12" i="5"/>
  <c r="E12" i="5"/>
  <c r="D12" i="5"/>
  <c r="C12" i="5"/>
  <c r="B12" i="5"/>
  <c r="H11" i="5"/>
  <c r="G11" i="5"/>
  <c r="F11" i="5"/>
  <c r="E11" i="5"/>
  <c r="D11" i="5"/>
  <c r="C11" i="5"/>
  <c r="B11" i="5"/>
  <c r="I11" i="5" s="1"/>
  <c r="H10" i="5"/>
  <c r="G10" i="5"/>
  <c r="F10" i="5"/>
  <c r="E10" i="5"/>
  <c r="D10" i="5"/>
  <c r="C10" i="5"/>
  <c r="B10" i="5"/>
  <c r="H9" i="5"/>
  <c r="G9" i="5"/>
  <c r="F9" i="5"/>
  <c r="E9" i="5"/>
  <c r="D9" i="5"/>
  <c r="C9" i="5"/>
  <c r="B9" i="5"/>
  <c r="H8" i="5"/>
  <c r="G8" i="5"/>
  <c r="F8" i="5"/>
  <c r="E8" i="5"/>
  <c r="D8" i="5"/>
  <c r="C8" i="5"/>
  <c r="B8" i="5"/>
  <c r="H57" i="4"/>
  <c r="G57" i="4"/>
  <c r="F57" i="4"/>
  <c r="E57" i="4"/>
  <c r="D57" i="4"/>
  <c r="C57" i="4"/>
  <c r="B57" i="4"/>
  <c r="H56" i="4"/>
  <c r="G56" i="4"/>
  <c r="F56" i="4"/>
  <c r="E56" i="4"/>
  <c r="D56" i="4"/>
  <c r="C56" i="4"/>
  <c r="B56" i="4"/>
  <c r="I56" i="4" s="1"/>
  <c r="J56" i="4" s="1"/>
  <c r="H55" i="4"/>
  <c r="G55" i="4"/>
  <c r="F55" i="4"/>
  <c r="E55" i="4"/>
  <c r="D55" i="4"/>
  <c r="C55" i="4"/>
  <c r="B55" i="4"/>
  <c r="H54" i="4"/>
  <c r="G54" i="4"/>
  <c r="F54" i="4"/>
  <c r="E54" i="4"/>
  <c r="D54" i="4"/>
  <c r="C54" i="4"/>
  <c r="B54" i="4"/>
  <c r="H53" i="4"/>
  <c r="G53" i="4"/>
  <c r="F53" i="4"/>
  <c r="E53" i="4"/>
  <c r="D53" i="4"/>
  <c r="C53" i="4"/>
  <c r="B53" i="4"/>
  <c r="I53" i="4" s="1"/>
  <c r="H52" i="4"/>
  <c r="G52" i="4"/>
  <c r="F52" i="4"/>
  <c r="E52" i="4"/>
  <c r="D52" i="4"/>
  <c r="C52" i="4"/>
  <c r="B52" i="4"/>
  <c r="H51" i="4"/>
  <c r="G51" i="4"/>
  <c r="F51" i="4"/>
  <c r="E51" i="4"/>
  <c r="D51" i="4"/>
  <c r="C51" i="4"/>
  <c r="B51" i="4"/>
  <c r="H50" i="4"/>
  <c r="G50" i="4"/>
  <c r="F50" i="4"/>
  <c r="E50" i="4"/>
  <c r="D50" i="4"/>
  <c r="C50" i="4"/>
  <c r="B50" i="4"/>
  <c r="H49" i="4"/>
  <c r="G49" i="4"/>
  <c r="F49" i="4"/>
  <c r="E49" i="4"/>
  <c r="D49" i="4"/>
  <c r="C49" i="4"/>
  <c r="B49" i="4"/>
  <c r="I49" i="4" s="1"/>
  <c r="L49" i="4" s="1"/>
  <c r="H47" i="4"/>
  <c r="G47" i="4"/>
  <c r="F47" i="4"/>
  <c r="E47" i="4"/>
  <c r="D47" i="4"/>
  <c r="C47" i="4"/>
  <c r="B47" i="4"/>
  <c r="H46" i="4"/>
  <c r="G46" i="4"/>
  <c r="F46" i="4"/>
  <c r="E46" i="4"/>
  <c r="D46" i="4"/>
  <c r="C46" i="4"/>
  <c r="B46" i="4"/>
  <c r="I46" i="4" s="1"/>
  <c r="J46" i="4" s="1"/>
  <c r="H45" i="4"/>
  <c r="G45" i="4"/>
  <c r="F45" i="4"/>
  <c r="E45" i="4"/>
  <c r="D45" i="4"/>
  <c r="C45" i="4"/>
  <c r="B45" i="4"/>
  <c r="H607" i="3"/>
  <c r="G607" i="3"/>
  <c r="F607" i="3"/>
  <c r="E607" i="3"/>
  <c r="D607" i="3"/>
  <c r="I607" i="3" s="1"/>
  <c r="J607" i="3" s="1"/>
  <c r="C607" i="3"/>
  <c r="B607" i="3"/>
  <c r="H606" i="3"/>
  <c r="G606" i="3"/>
  <c r="F606" i="3"/>
  <c r="E606" i="3"/>
  <c r="D606" i="3"/>
  <c r="C606" i="3"/>
  <c r="B606" i="3"/>
  <c r="H605" i="3"/>
  <c r="G605" i="3"/>
  <c r="F605" i="3"/>
  <c r="E605" i="3"/>
  <c r="D605" i="3"/>
  <c r="C605" i="3"/>
  <c r="B605" i="3"/>
  <c r="H604" i="3"/>
  <c r="G604" i="3"/>
  <c r="F604" i="3"/>
  <c r="E604" i="3"/>
  <c r="D604" i="3"/>
  <c r="C604" i="3"/>
  <c r="B604" i="3"/>
  <c r="H603" i="3"/>
  <c r="G603" i="3"/>
  <c r="F603" i="3"/>
  <c r="E603" i="3"/>
  <c r="D603" i="3"/>
  <c r="C603" i="3"/>
  <c r="B603" i="3"/>
  <c r="H602" i="3"/>
  <c r="G602" i="3"/>
  <c r="F602" i="3"/>
  <c r="E602" i="3"/>
  <c r="D602" i="3"/>
  <c r="C602" i="3"/>
  <c r="B602" i="3"/>
  <c r="H601" i="3"/>
  <c r="G601" i="3"/>
  <c r="F601" i="3"/>
  <c r="E601" i="3"/>
  <c r="D601" i="3"/>
  <c r="C601" i="3"/>
  <c r="B601" i="3"/>
  <c r="H600" i="3"/>
  <c r="G600" i="3"/>
  <c r="F600" i="3"/>
  <c r="E600" i="3"/>
  <c r="D600" i="3"/>
  <c r="C600" i="3"/>
  <c r="B600" i="3"/>
  <c r="I600" i="3" s="1"/>
  <c r="J600" i="3" s="1"/>
  <c r="H599" i="3"/>
  <c r="G599" i="3"/>
  <c r="F599" i="3"/>
  <c r="E599" i="3"/>
  <c r="D599" i="3"/>
  <c r="C599" i="3"/>
  <c r="B599" i="3"/>
  <c r="H598" i="3"/>
  <c r="G598" i="3"/>
  <c r="F598" i="3"/>
  <c r="E598" i="3"/>
  <c r="D598" i="3"/>
  <c r="C598" i="3"/>
  <c r="B598" i="3"/>
  <c r="H597" i="3"/>
  <c r="G597" i="3"/>
  <c r="F597" i="3"/>
  <c r="E597" i="3"/>
  <c r="D597" i="3"/>
  <c r="C597" i="3"/>
  <c r="B597" i="3"/>
  <c r="H596" i="3"/>
  <c r="G596" i="3"/>
  <c r="F596" i="3"/>
  <c r="E596" i="3"/>
  <c r="D596" i="3"/>
  <c r="C596" i="3"/>
  <c r="B596" i="3"/>
  <c r="H595" i="3"/>
  <c r="G595" i="3"/>
  <c r="F595" i="3"/>
  <c r="E595" i="3"/>
  <c r="D595" i="3"/>
  <c r="C595" i="3"/>
  <c r="B595" i="3"/>
  <c r="H594" i="3"/>
  <c r="G594" i="3"/>
  <c r="F594" i="3"/>
  <c r="E594" i="3"/>
  <c r="D594" i="3"/>
  <c r="I594" i="3" s="1"/>
  <c r="J594" i="3" s="1"/>
  <c r="C594" i="3"/>
  <c r="B594" i="3"/>
  <c r="H593" i="3"/>
  <c r="G593" i="3"/>
  <c r="F593" i="3"/>
  <c r="E593" i="3"/>
  <c r="D593" i="3"/>
  <c r="C593" i="3"/>
  <c r="B593" i="3"/>
  <c r="H592" i="3"/>
  <c r="G592" i="3"/>
  <c r="F592" i="3"/>
  <c r="E592" i="3"/>
  <c r="D592" i="3"/>
  <c r="C592" i="3"/>
  <c r="B592" i="3"/>
  <c r="H591" i="3"/>
  <c r="G591" i="3"/>
  <c r="F591" i="3"/>
  <c r="E591" i="3"/>
  <c r="D591" i="3"/>
  <c r="C591" i="3"/>
  <c r="B591" i="3"/>
  <c r="I591" i="3" s="1"/>
  <c r="J591" i="3" s="1"/>
  <c r="H590" i="3"/>
  <c r="G590" i="3"/>
  <c r="F590" i="3"/>
  <c r="E590" i="3"/>
  <c r="D590" i="3"/>
  <c r="C590" i="3"/>
  <c r="B590" i="3"/>
  <c r="H589" i="3"/>
  <c r="G589" i="3"/>
  <c r="F589" i="3"/>
  <c r="E589" i="3"/>
  <c r="D589" i="3"/>
  <c r="C589" i="3"/>
  <c r="B589" i="3"/>
  <c r="H588" i="3"/>
  <c r="G588" i="3"/>
  <c r="F588" i="3"/>
  <c r="E588" i="3"/>
  <c r="D588" i="3"/>
  <c r="C588" i="3"/>
  <c r="B588" i="3"/>
  <c r="H587" i="3"/>
  <c r="G587" i="3"/>
  <c r="F587" i="3"/>
  <c r="E587" i="3"/>
  <c r="D587" i="3"/>
  <c r="C587" i="3"/>
  <c r="B587" i="3"/>
  <c r="H586" i="3"/>
  <c r="G586" i="3"/>
  <c r="F586" i="3"/>
  <c r="E586" i="3"/>
  <c r="D586" i="3"/>
  <c r="C586" i="3"/>
  <c r="B586" i="3"/>
  <c r="H585" i="3"/>
  <c r="G585" i="3"/>
  <c r="F585" i="3"/>
  <c r="E585" i="3"/>
  <c r="D585" i="3"/>
  <c r="C585" i="3"/>
  <c r="B585" i="3"/>
  <c r="H584" i="3"/>
  <c r="G584" i="3"/>
  <c r="F584" i="3"/>
  <c r="E584" i="3"/>
  <c r="D584" i="3"/>
  <c r="C584" i="3"/>
  <c r="B584" i="3"/>
  <c r="H583" i="3"/>
  <c r="G583" i="3"/>
  <c r="F583" i="3"/>
  <c r="E583" i="3"/>
  <c r="D583" i="3"/>
  <c r="C583" i="3"/>
  <c r="B583" i="3"/>
  <c r="H582" i="3"/>
  <c r="G582" i="3"/>
  <c r="F582" i="3"/>
  <c r="E582" i="3"/>
  <c r="D582" i="3"/>
  <c r="C582" i="3"/>
  <c r="B582" i="3"/>
  <c r="H581" i="3"/>
  <c r="G581" i="3"/>
  <c r="F581" i="3"/>
  <c r="E581" i="3"/>
  <c r="D581" i="3"/>
  <c r="C581" i="3"/>
  <c r="B581" i="3"/>
  <c r="H580" i="3"/>
  <c r="G580" i="3"/>
  <c r="F580" i="3"/>
  <c r="E580" i="3"/>
  <c r="D580" i="3"/>
  <c r="C580" i="3"/>
  <c r="B580" i="3"/>
  <c r="I580" i="3" s="1"/>
  <c r="J580" i="3" s="1"/>
  <c r="H579" i="3"/>
  <c r="G579" i="3"/>
  <c r="F579" i="3"/>
  <c r="E579" i="3"/>
  <c r="D579" i="3"/>
  <c r="C579" i="3"/>
  <c r="B579" i="3"/>
  <c r="H578" i="3"/>
  <c r="G578" i="3"/>
  <c r="F578" i="3"/>
  <c r="E578" i="3"/>
  <c r="D578" i="3"/>
  <c r="C578" i="3"/>
  <c r="B578" i="3"/>
  <c r="H577" i="3"/>
  <c r="G577" i="3"/>
  <c r="F577" i="3"/>
  <c r="E577" i="3"/>
  <c r="D577" i="3"/>
  <c r="C577" i="3"/>
  <c r="B577" i="3"/>
  <c r="H576" i="3"/>
  <c r="G576" i="3"/>
  <c r="F576" i="3"/>
  <c r="E576" i="3"/>
  <c r="D576" i="3"/>
  <c r="C576" i="3"/>
  <c r="B576" i="3"/>
  <c r="H575" i="3"/>
  <c r="G575" i="3"/>
  <c r="F575" i="3"/>
  <c r="E575" i="3"/>
  <c r="D575" i="3"/>
  <c r="C575" i="3"/>
  <c r="B575" i="3"/>
  <c r="H574" i="3"/>
  <c r="G574" i="3"/>
  <c r="F574" i="3"/>
  <c r="E574" i="3"/>
  <c r="D574" i="3"/>
  <c r="C574" i="3"/>
  <c r="B574" i="3"/>
  <c r="H573" i="3"/>
  <c r="G573" i="3"/>
  <c r="F573" i="3"/>
  <c r="E573" i="3"/>
  <c r="D573" i="3"/>
  <c r="C573" i="3"/>
  <c r="B573" i="3"/>
  <c r="H572" i="3"/>
  <c r="G572" i="3"/>
  <c r="F572" i="3"/>
  <c r="E572" i="3"/>
  <c r="D572" i="3"/>
  <c r="C572" i="3"/>
  <c r="B572" i="3"/>
  <c r="I572" i="3" s="1"/>
  <c r="H571" i="3"/>
  <c r="G571" i="3"/>
  <c r="F571" i="3"/>
  <c r="E571" i="3"/>
  <c r="D571" i="3"/>
  <c r="C571" i="3"/>
  <c r="B571" i="3"/>
  <c r="H570" i="3"/>
  <c r="G570" i="3"/>
  <c r="F570" i="3"/>
  <c r="E570" i="3"/>
  <c r="D570" i="3"/>
  <c r="C570" i="3"/>
  <c r="B570" i="3"/>
  <c r="H569" i="3"/>
  <c r="G569" i="3"/>
  <c r="F569" i="3"/>
  <c r="E569" i="3"/>
  <c r="D569" i="3"/>
  <c r="I569" i="3"/>
  <c r="J569" i="3" s="1"/>
  <c r="C569" i="3"/>
  <c r="B569" i="3"/>
  <c r="H568" i="3"/>
  <c r="G568" i="3"/>
  <c r="F568" i="3"/>
  <c r="E568" i="3"/>
  <c r="D568" i="3"/>
  <c r="C568" i="3"/>
  <c r="B568" i="3"/>
  <c r="H567" i="3"/>
  <c r="G567" i="3"/>
  <c r="F567" i="3"/>
  <c r="E567" i="3"/>
  <c r="D567" i="3"/>
  <c r="C567" i="3"/>
  <c r="B567" i="3"/>
  <c r="H566" i="3"/>
  <c r="G566" i="3"/>
  <c r="F566" i="3"/>
  <c r="E566" i="3"/>
  <c r="D566" i="3"/>
  <c r="C566" i="3"/>
  <c r="B566" i="3"/>
  <c r="H565" i="3"/>
  <c r="G565" i="3"/>
  <c r="F565" i="3"/>
  <c r="E565" i="3"/>
  <c r="D565" i="3"/>
  <c r="C565" i="3"/>
  <c r="B565" i="3"/>
  <c r="H564" i="3"/>
  <c r="G564" i="3"/>
  <c r="F564" i="3"/>
  <c r="E564" i="3"/>
  <c r="D564" i="3"/>
  <c r="C564" i="3"/>
  <c r="B564" i="3"/>
  <c r="H563" i="3"/>
  <c r="G563" i="3"/>
  <c r="F563" i="3"/>
  <c r="E563" i="3"/>
  <c r="D563" i="3"/>
  <c r="C563" i="3"/>
  <c r="B563" i="3"/>
  <c r="H562" i="3"/>
  <c r="G562" i="3"/>
  <c r="F562" i="3"/>
  <c r="E562" i="3"/>
  <c r="D562" i="3"/>
  <c r="C562" i="3"/>
  <c r="B562" i="3"/>
  <c r="H561" i="3"/>
  <c r="G561" i="3"/>
  <c r="F561" i="3"/>
  <c r="E561" i="3"/>
  <c r="D561" i="3"/>
  <c r="C561" i="3"/>
  <c r="B561" i="3"/>
  <c r="H560" i="3"/>
  <c r="G560" i="3"/>
  <c r="F560" i="3"/>
  <c r="E560" i="3"/>
  <c r="D560" i="3"/>
  <c r="C560" i="3"/>
  <c r="B560" i="3"/>
  <c r="H559" i="3"/>
  <c r="G559" i="3"/>
  <c r="F559" i="3"/>
  <c r="E559" i="3"/>
  <c r="D559" i="3"/>
  <c r="C559" i="3"/>
  <c r="B559" i="3"/>
  <c r="H558" i="3"/>
  <c r="G558" i="3"/>
  <c r="F558" i="3"/>
  <c r="E558" i="3"/>
  <c r="D558" i="3"/>
  <c r="C558" i="3"/>
  <c r="B558" i="3"/>
  <c r="H557" i="3"/>
  <c r="G557" i="3"/>
  <c r="F557" i="3"/>
  <c r="E557" i="3"/>
  <c r="D557" i="3"/>
  <c r="C557" i="3"/>
  <c r="B557" i="3"/>
  <c r="H556" i="3"/>
  <c r="G556" i="3"/>
  <c r="F556" i="3"/>
  <c r="E556" i="3"/>
  <c r="D556" i="3"/>
  <c r="C556" i="3"/>
  <c r="B556" i="3"/>
  <c r="H555" i="3"/>
  <c r="G555" i="3"/>
  <c r="F555" i="3"/>
  <c r="E555" i="3"/>
  <c r="D555" i="3"/>
  <c r="C555" i="3"/>
  <c r="B555" i="3"/>
  <c r="I555" i="3" s="1"/>
  <c r="J555" i="3" s="1"/>
  <c r="H554" i="3"/>
  <c r="G554" i="3"/>
  <c r="F554" i="3"/>
  <c r="E554" i="3"/>
  <c r="D554" i="3"/>
  <c r="C554" i="3"/>
  <c r="B554" i="3"/>
  <c r="H553" i="3"/>
  <c r="G553" i="3"/>
  <c r="F553" i="3"/>
  <c r="E553" i="3"/>
  <c r="D553" i="3"/>
  <c r="C553" i="3"/>
  <c r="B553" i="3"/>
  <c r="H552" i="3"/>
  <c r="G552" i="3"/>
  <c r="F552" i="3"/>
  <c r="E552" i="3"/>
  <c r="D552" i="3"/>
  <c r="C552" i="3"/>
  <c r="B552" i="3"/>
  <c r="H551" i="3"/>
  <c r="G551" i="3"/>
  <c r="F551" i="3"/>
  <c r="E551" i="3"/>
  <c r="D551" i="3"/>
  <c r="C551" i="3"/>
  <c r="B551" i="3"/>
  <c r="H550" i="3"/>
  <c r="G550" i="3"/>
  <c r="F550" i="3"/>
  <c r="E550" i="3"/>
  <c r="D550" i="3"/>
  <c r="C550" i="3"/>
  <c r="B550" i="3"/>
  <c r="H549" i="3"/>
  <c r="G549" i="3"/>
  <c r="F549" i="3"/>
  <c r="E549" i="3"/>
  <c r="D549" i="3"/>
  <c r="C549" i="3"/>
  <c r="B549" i="3"/>
  <c r="H548" i="3"/>
  <c r="G548" i="3"/>
  <c r="F548" i="3"/>
  <c r="E548" i="3"/>
  <c r="D548" i="3"/>
  <c r="C548" i="3"/>
  <c r="B548" i="3"/>
  <c r="H547" i="3"/>
  <c r="G547" i="3"/>
  <c r="F547" i="3"/>
  <c r="E547" i="3"/>
  <c r="D547" i="3"/>
  <c r="C547" i="3"/>
  <c r="B547" i="3"/>
  <c r="H546" i="3"/>
  <c r="G546" i="3"/>
  <c r="F546" i="3"/>
  <c r="E546" i="3"/>
  <c r="D546" i="3"/>
  <c r="C546" i="3"/>
  <c r="B546" i="3"/>
  <c r="H545" i="3"/>
  <c r="G545" i="3"/>
  <c r="F545" i="3"/>
  <c r="E545" i="3"/>
  <c r="D545" i="3"/>
  <c r="C545" i="3"/>
  <c r="B545" i="3"/>
  <c r="I545" i="3" s="1"/>
  <c r="J545" i="3" s="1"/>
  <c r="H544" i="3"/>
  <c r="G544" i="3"/>
  <c r="F544" i="3"/>
  <c r="E544" i="3"/>
  <c r="D544" i="3"/>
  <c r="C544" i="3"/>
  <c r="B544" i="3"/>
  <c r="H543" i="3"/>
  <c r="G543" i="3"/>
  <c r="F543" i="3"/>
  <c r="E543" i="3"/>
  <c r="D543" i="3"/>
  <c r="C543" i="3"/>
  <c r="B543" i="3"/>
  <c r="H542" i="3"/>
  <c r="G542" i="3"/>
  <c r="F542" i="3"/>
  <c r="E542" i="3"/>
  <c r="D542" i="3"/>
  <c r="C542" i="3"/>
  <c r="B542" i="3"/>
  <c r="H541" i="3"/>
  <c r="G541" i="3"/>
  <c r="F541" i="3"/>
  <c r="E541" i="3"/>
  <c r="D541" i="3"/>
  <c r="C541" i="3"/>
  <c r="B541" i="3"/>
  <c r="H540" i="3"/>
  <c r="G540" i="3"/>
  <c r="F540" i="3"/>
  <c r="E540" i="3"/>
  <c r="D540" i="3"/>
  <c r="C540" i="3"/>
  <c r="B540" i="3"/>
  <c r="H539" i="3"/>
  <c r="G539" i="3"/>
  <c r="F539" i="3"/>
  <c r="E539" i="3"/>
  <c r="D539" i="3"/>
  <c r="C539" i="3"/>
  <c r="B539" i="3"/>
  <c r="H538" i="3"/>
  <c r="G538" i="3"/>
  <c r="F538" i="3"/>
  <c r="E538" i="3"/>
  <c r="D538" i="3"/>
  <c r="C538" i="3"/>
  <c r="B538" i="3"/>
  <c r="H537" i="3"/>
  <c r="G537" i="3"/>
  <c r="F537" i="3"/>
  <c r="E537" i="3"/>
  <c r="D537" i="3"/>
  <c r="C537" i="3"/>
  <c r="B537" i="3"/>
  <c r="H536" i="3"/>
  <c r="G536" i="3"/>
  <c r="F536" i="3"/>
  <c r="E536" i="3"/>
  <c r="D536" i="3"/>
  <c r="C536" i="3"/>
  <c r="B536" i="3"/>
  <c r="I536" i="3" s="1"/>
  <c r="J536" i="3" s="1"/>
  <c r="H535" i="3"/>
  <c r="G535" i="3"/>
  <c r="F535" i="3"/>
  <c r="E535" i="3"/>
  <c r="D535" i="3"/>
  <c r="C535" i="3"/>
  <c r="B535" i="3"/>
  <c r="H534" i="3"/>
  <c r="G534" i="3"/>
  <c r="F534" i="3"/>
  <c r="E534" i="3"/>
  <c r="D534" i="3"/>
  <c r="C534" i="3"/>
  <c r="B534" i="3"/>
  <c r="H533" i="3"/>
  <c r="G533" i="3"/>
  <c r="F533" i="3"/>
  <c r="E533" i="3"/>
  <c r="D533" i="3"/>
  <c r="C533" i="3"/>
  <c r="B533" i="3"/>
  <c r="H532" i="3"/>
  <c r="G532" i="3"/>
  <c r="F532" i="3"/>
  <c r="E532" i="3"/>
  <c r="D532" i="3"/>
  <c r="C532" i="3"/>
  <c r="B532" i="3"/>
  <c r="H531" i="3"/>
  <c r="G531" i="3"/>
  <c r="F531" i="3"/>
  <c r="E531" i="3"/>
  <c r="D531" i="3"/>
  <c r="C531" i="3"/>
  <c r="B531" i="3"/>
  <c r="H530" i="3"/>
  <c r="G530" i="3"/>
  <c r="F530" i="3"/>
  <c r="E530" i="3"/>
  <c r="D530" i="3"/>
  <c r="C530" i="3"/>
  <c r="B530" i="3"/>
  <c r="H529" i="3"/>
  <c r="G529" i="3"/>
  <c r="F529" i="3"/>
  <c r="E529" i="3"/>
  <c r="D529" i="3"/>
  <c r="C529" i="3"/>
  <c r="B529" i="3"/>
  <c r="H528" i="3"/>
  <c r="G528" i="3"/>
  <c r="F528" i="3"/>
  <c r="E528" i="3"/>
  <c r="D528" i="3"/>
  <c r="C528" i="3"/>
  <c r="B528" i="3"/>
  <c r="H527" i="3"/>
  <c r="G527" i="3"/>
  <c r="F527" i="3"/>
  <c r="E527" i="3"/>
  <c r="D527" i="3"/>
  <c r="C527" i="3"/>
  <c r="B527" i="3"/>
  <c r="H526" i="3"/>
  <c r="G526" i="3"/>
  <c r="F526" i="3"/>
  <c r="E526" i="3"/>
  <c r="D526" i="3"/>
  <c r="C526" i="3"/>
  <c r="B526" i="3"/>
  <c r="H525" i="3"/>
  <c r="G525" i="3"/>
  <c r="F525" i="3"/>
  <c r="E525" i="3"/>
  <c r="D525" i="3"/>
  <c r="C525" i="3"/>
  <c r="B525" i="3"/>
  <c r="H524" i="3"/>
  <c r="G524" i="3"/>
  <c r="F524" i="3"/>
  <c r="E524" i="3"/>
  <c r="D524" i="3"/>
  <c r="C524" i="3"/>
  <c r="B524" i="3"/>
  <c r="H523" i="3"/>
  <c r="G523" i="3"/>
  <c r="F523" i="3"/>
  <c r="E523" i="3"/>
  <c r="D523" i="3"/>
  <c r="C523" i="3"/>
  <c r="B523" i="3"/>
  <c r="H522" i="3"/>
  <c r="G522" i="3"/>
  <c r="F522" i="3"/>
  <c r="E522" i="3"/>
  <c r="D522" i="3"/>
  <c r="C522" i="3"/>
  <c r="B522" i="3"/>
  <c r="H521" i="3"/>
  <c r="G521" i="3"/>
  <c r="F521" i="3"/>
  <c r="E521" i="3"/>
  <c r="D521" i="3"/>
  <c r="C521" i="3"/>
  <c r="B521" i="3"/>
  <c r="H520" i="3"/>
  <c r="G520" i="3"/>
  <c r="F520" i="3"/>
  <c r="E520" i="3"/>
  <c r="D520" i="3"/>
  <c r="C520" i="3"/>
  <c r="B520" i="3"/>
  <c r="H519" i="3"/>
  <c r="G519" i="3"/>
  <c r="F519" i="3"/>
  <c r="E519" i="3"/>
  <c r="D519" i="3"/>
  <c r="C519" i="3"/>
  <c r="B519" i="3"/>
  <c r="H518" i="3"/>
  <c r="G518" i="3"/>
  <c r="F518" i="3"/>
  <c r="E518" i="3"/>
  <c r="D518" i="3"/>
  <c r="C518" i="3"/>
  <c r="B518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H517" i="3"/>
  <c r="G517" i="3"/>
  <c r="F517" i="3"/>
  <c r="E517" i="3"/>
  <c r="D517" i="3"/>
  <c r="C517" i="3"/>
  <c r="H516" i="3"/>
  <c r="G516" i="3"/>
  <c r="F516" i="3"/>
  <c r="E516" i="3"/>
  <c r="D516" i="3"/>
  <c r="C516" i="3"/>
  <c r="H515" i="3"/>
  <c r="G515" i="3"/>
  <c r="F515" i="3"/>
  <c r="E515" i="3"/>
  <c r="D515" i="3"/>
  <c r="C515" i="3"/>
  <c r="H514" i="3"/>
  <c r="G514" i="3"/>
  <c r="F514" i="3"/>
  <c r="E514" i="3"/>
  <c r="I514" i="3"/>
  <c r="J514" i="3" s="1"/>
  <c r="D514" i="3"/>
  <c r="C514" i="3"/>
  <c r="H513" i="3"/>
  <c r="G513" i="3"/>
  <c r="F513" i="3"/>
  <c r="E513" i="3"/>
  <c r="D513" i="3"/>
  <c r="C513" i="3"/>
  <c r="H512" i="3"/>
  <c r="G512" i="3"/>
  <c r="F512" i="3"/>
  <c r="E512" i="3"/>
  <c r="D512" i="3"/>
  <c r="C512" i="3"/>
  <c r="H511" i="3"/>
  <c r="G511" i="3"/>
  <c r="F511" i="3"/>
  <c r="E511" i="3"/>
  <c r="D511" i="3"/>
  <c r="C511" i="3"/>
  <c r="H510" i="3"/>
  <c r="G510" i="3"/>
  <c r="F510" i="3"/>
  <c r="E510" i="3"/>
  <c r="D510" i="3"/>
  <c r="C510" i="3"/>
  <c r="H509" i="3"/>
  <c r="G509" i="3"/>
  <c r="F509" i="3"/>
  <c r="E509" i="3"/>
  <c r="D509" i="3"/>
  <c r="C509" i="3"/>
  <c r="H508" i="3"/>
  <c r="G508" i="3"/>
  <c r="F508" i="3"/>
  <c r="E508" i="3"/>
  <c r="D508" i="3"/>
  <c r="C508" i="3"/>
  <c r="H507" i="3"/>
  <c r="G507" i="3"/>
  <c r="F507" i="3"/>
  <c r="E507" i="3"/>
  <c r="D507" i="3"/>
  <c r="C507" i="3"/>
  <c r="I507" i="3" s="1"/>
  <c r="J507" i="3" s="1"/>
  <c r="H506" i="3"/>
  <c r="G506" i="3"/>
  <c r="F506" i="3"/>
  <c r="E506" i="3"/>
  <c r="D506" i="3"/>
  <c r="C506" i="3"/>
  <c r="H505" i="3"/>
  <c r="G505" i="3"/>
  <c r="F505" i="3"/>
  <c r="E505" i="3"/>
  <c r="D505" i="3"/>
  <c r="C505" i="3"/>
  <c r="I505" i="3" s="1"/>
  <c r="J505" i="3" s="1"/>
  <c r="H504" i="3"/>
  <c r="G504" i="3"/>
  <c r="F504" i="3"/>
  <c r="E504" i="3"/>
  <c r="D504" i="3"/>
  <c r="C504" i="3"/>
  <c r="H503" i="3"/>
  <c r="G503" i="3"/>
  <c r="F503" i="3"/>
  <c r="E503" i="3"/>
  <c r="D503" i="3"/>
  <c r="C503" i="3"/>
  <c r="H502" i="3"/>
  <c r="G502" i="3"/>
  <c r="F502" i="3"/>
  <c r="E502" i="3"/>
  <c r="D502" i="3"/>
  <c r="C502" i="3"/>
  <c r="H501" i="3"/>
  <c r="G501" i="3"/>
  <c r="F501" i="3"/>
  <c r="E501" i="3"/>
  <c r="D501" i="3"/>
  <c r="C501" i="3"/>
  <c r="H500" i="3"/>
  <c r="G500" i="3"/>
  <c r="F500" i="3"/>
  <c r="E500" i="3"/>
  <c r="D500" i="3"/>
  <c r="C500" i="3"/>
  <c r="H499" i="3"/>
  <c r="G499" i="3"/>
  <c r="F499" i="3"/>
  <c r="E499" i="3"/>
  <c r="D499" i="3"/>
  <c r="C499" i="3"/>
  <c r="I499" i="3" s="1"/>
  <c r="J499" i="3" s="1"/>
  <c r="H498" i="3"/>
  <c r="G498" i="3"/>
  <c r="F498" i="3"/>
  <c r="E498" i="3"/>
  <c r="D498" i="3"/>
  <c r="C498" i="3"/>
  <c r="H497" i="3"/>
  <c r="G497" i="3"/>
  <c r="F497" i="3"/>
  <c r="E497" i="3"/>
  <c r="D497" i="3"/>
  <c r="C497" i="3"/>
  <c r="H496" i="3"/>
  <c r="G496" i="3"/>
  <c r="F496" i="3"/>
  <c r="E496" i="3"/>
  <c r="D496" i="3"/>
  <c r="C496" i="3"/>
  <c r="H495" i="3"/>
  <c r="G495" i="3"/>
  <c r="F495" i="3"/>
  <c r="E495" i="3"/>
  <c r="D495" i="3"/>
  <c r="C495" i="3"/>
  <c r="H494" i="3"/>
  <c r="G494" i="3"/>
  <c r="F494" i="3"/>
  <c r="E494" i="3"/>
  <c r="I494" i="3" s="1"/>
  <c r="J494" i="3" s="1"/>
  <c r="D494" i="3"/>
  <c r="C494" i="3"/>
  <c r="H493" i="3"/>
  <c r="G493" i="3"/>
  <c r="F493" i="3"/>
  <c r="E493" i="3"/>
  <c r="D493" i="3"/>
  <c r="C493" i="3"/>
  <c r="H492" i="3"/>
  <c r="G492" i="3"/>
  <c r="F492" i="3"/>
  <c r="E492" i="3"/>
  <c r="D492" i="3"/>
  <c r="C492" i="3"/>
  <c r="H491" i="3"/>
  <c r="G491" i="3"/>
  <c r="F491" i="3"/>
  <c r="E491" i="3"/>
  <c r="D491" i="3"/>
  <c r="C491" i="3"/>
  <c r="H490" i="3"/>
  <c r="G490" i="3"/>
  <c r="F490" i="3"/>
  <c r="E490" i="3"/>
  <c r="D490" i="3"/>
  <c r="C490" i="3"/>
  <c r="H489" i="3"/>
  <c r="G489" i="3"/>
  <c r="F489" i="3"/>
  <c r="E489" i="3"/>
  <c r="D489" i="3"/>
  <c r="C489" i="3"/>
  <c r="H488" i="3"/>
  <c r="G488" i="3"/>
  <c r="F488" i="3"/>
  <c r="E488" i="3"/>
  <c r="D488" i="3"/>
  <c r="C488" i="3"/>
  <c r="I488" i="3" s="1"/>
  <c r="J488" i="3" s="1"/>
  <c r="H487" i="3"/>
  <c r="G487" i="3"/>
  <c r="F487" i="3"/>
  <c r="E487" i="3"/>
  <c r="D487" i="3"/>
  <c r="C487" i="3"/>
  <c r="H486" i="3"/>
  <c r="G486" i="3"/>
  <c r="F486" i="3"/>
  <c r="E486" i="3"/>
  <c r="D486" i="3"/>
  <c r="C486" i="3"/>
  <c r="H485" i="3"/>
  <c r="G485" i="3"/>
  <c r="F485" i="3"/>
  <c r="E485" i="3"/>
  <c r="D485" i="3"/>
  <c r="C485" i="3"/>
  <c r="H484" i="3"/>
  <c r="G484" i="3"/>
  <c r="F484" i="3"/>
  <c r="E484" i="3"/>
  <c r="D484" i="3"/>
  <c r="C484" i="3"/>
  <c r="H483" i="3"/>
  <c r="G483" i="3"/>
  <c r="F483" i="3"/>
  <c r="E483" i="3"/>
  <c r="D483" i="3"/>
  <c r="C483" i="3"/>
  <c r="H482" i="3"/>
  <c r="G482" i="3"/>
  <c r="F482" i="3"/>
  <c r="E482" i="3"/>
  <c r="D482" i="3"/>
  <c r="C482" i="3"/>
  <c r="H481" i="3"/>
  <c r="G481" i="3"/>
  <c r="F481" i="3"/>
  <c r="E481" i="3"/>
  <c r="D481" i="3"/>
  <c r="C481" i="3"/>
  <c r="H480" i="3"/>
  <c r="G480" i="3"/>
  <c r="F480" i="3"/>
  <c r="E480" i="3"/>
  <c r="D480" i="3"/>
  <c r="C480" i="3"/>
  <c r="H479" i="3"/>
  <c r="G479" i="3"/>
  <c r="F479" i="3"/>
  <c r="E479" i="3"/>
  <c r="D479" i="3"/>
  <c r="C479" i="3"/>
  <c r="H478" i="3"/>
  <c r="G478" i="3"/>
  <c r="F478" i="3"/>
  <c r="E478" i="3"/>
  <c r="D478" i="3"/>
  <c r="C478" i="3"/>
  <c r="H477" i="3"/>
  <c r="G477" i="3"/>
  <c r="F477" i="3"/>
  <c r="E477" i="3"/>
  <c r="D477" i="3"/>
  <c r="C477" i="3"/>
  <c r="H476" i="3"/>
  <c r="G476" i="3"/>
  <c r="F476" i="3"/>
  <c r="E476" i="3"/>
  <c r="D476" i="3"/>
  <c r="I476" i="3"/>
  <c r="J476" i="3" s="1"/>
  <c r="C476" i="3"/>
  <c r="H475" i="3"/>
  <c r="G475" i="3"/>
  <c r="F475" i="3"/>
  <c r="E475" i="3"/>
  <c r="D475" i="3"/>
  <c r="C475" i="3"/>
  <c r="H474" i="3"/>
  <c r="G474" i="3"/>
  <c r="F474" i="3"/>
  <c r="E474" i="3"/>
  <c r="D474" i="3"/>
  <c r="C474" i="3"/>
  <c r="H473" i="3"/>
  <c r="G473" i="3"/>
  <c r="F473" i="3"/>
  <c r="E473" i="3"/>
  <c r="D473" i="3"/>
  <c r="C473" i="3"/>
  <c r="H472" i="3"/>
  <c r="G472" i="3"/>
  <c r="F472" i="3"/>
  <c r="E472" i="3"/>
  <c r="D472" i="3"/>
  <c r="C472" i="3"/>
  <c r="H471" i="3"/>
  <c r="G471" i="3"/>
  <c r="F471" i="3"/>
  <c r="E471" i="3"/>
  <c r="D471" i="3"/>
  <c r="C471" i="3"/>
  <c r="H470" i="3"/>
  <c r="G470" i="3"/>
  <c r="F470" i="3"/>
  <c r="E470" i="3"/>
  <c r="D470" i="3"/>
  <c r="C470" i="3"/>
  <c r="H469" i="3"/>
  <c r="G469" i="3"/>
  <c r="F469" i="3"/>
  <c r="E469" i="3"/>
  <c r="D469" i="3"/>
  <c r="C469" i="3"/>
  <c r="H468" i="3"/>
  <c r="G468" i="3"/>
  <c r="F468" i="3"/>
  <c r="E468" i="3"/>
  <c r="D468" i="3"/>
  <c r="C468" i="3"/>
  <c r="H467" i="3"/>
  <c r="G467" i="3"/>
  <c r="F467" i="3"/>
  <c r="E467" i="3"/>
  <c r="D467" i="3"/>
  <c r="C467" i="3"/>
  <c r="I467" i="3" s="1"/>
  <c r="J467" i="3" s="1"/>
  <c r="H466" i="3"/>
  <c r="G466" i="3"/>
  <c r="F466" i="3"/>
  <c r="E466" i="3"/>
  <c r="D466" i="3"/>
  <c r="C466" i="3"/>
  <c r="H465" i="3"/>
  <c r="G465" i="3"/>
  <c r="F465" i="3"/>
  <c r="E465" i="3"/>
  <c r="D465" i="3"/>
  <c r="C465" i="3"/>
  <c r="I465" i="3" s="1"/>
  <c r="J465" i="3" s="1"/>
  <c r="H464" i="3"/>
  <c r="G464" i="3"/>
  <c r="F464" i="3"/>
  <c r="E464" i="3"/>
  <c r="D464" i="3"/>
  <c r="C464" i="3"/>
  <c r="H463" i="3"/>
  <c r="G463" i="3"/>
  <c r="F463" i="3"/>
  <c r="E463" i="3"/>
  <c r="D463" i="3"/>
  <c r="C463" i="3"/>
  <c r="H462" i="3"/>
  <c r="G462" i="3"/>
  <c r="F462" i="3"/>
  <c r="E462" i="3"/>
  <c r="D462" i="3"/>
  <c r="C462" i="3"/>
  <c r="H461" i="3"/>
  <c r="G461" i="3"/>
  <c r="F461" i="3"/>
  <c r="E461" i="3"/>
  <c r="D461" i="3"/>
  <c r="C461" i="3"/>
  <c r="H460" i="3"/>
  <c r="G460" i="3"/>
  <c r="F460" i="3"/>
  <c r="E460" i="3"/>
  <c r="D460" i="3"/>
  <c r="C460" i="3"/>
  <c r="H459" i="3"/>
  <c r="G459" i="3"/>
  <c r="F459" i="3"/>
  <c r="E459" i="3"/>
  <c r="D459" i="3"/>
  <c r="C459" i="3"/>
  <c r="H458" i="3"/>
  <c r="G458" i="3"/>
  <c r="F458" i="3"/>
  <c r="E458" i="3"/>
  <c r="D458" i="3"/>
  <c r="C458" i="3"/>
  <c r="H457" i="3"/>
  <c r="G457" i="3"/>
  <c r="F457" i="3"/>
  <c r="E457" i="3"/>
  <c r="D457" i="3"/>
  <c r="C457" i="3"/>
  <c r="H456" i="3"/>
  <c r="G456" i="3"/>
  <c r="F456" i="3"/>
  <c r="E456" i="3"/>
  <c r="D456" i="3"/>
  <c r="I456" i="3" s="1"/>
  <c r="J456" i="3" s="1"/>
  <c r="C456" i="3"/>
  <c r="H455" i="3"/>
  <c r="G455" i="3"/>
  <c r="F455" i="3"/>
  <c r="E455" i="3"/>
  <c r="D455" i="3"/>
  <c r="C455" i="3"/>
  <c r="H454" i="3"/>
  <c r="G454" i="3"/>
  <c r="F454" i="3"/>
  <c r="E454" i="3"/>
  <c r="D454" i="3"/>
  <c r="C454" i="3"/>
  <c r="H453" i="3"/>
  <c r="G453" i="3"/>
  <c r="F453" i="3"/>
  <c r="E453" i="3"/>
  <c r="D453" i="3"/>
  <c r="C453" i="3"/>
  <c r="I453" i="3" s="1"/>
  <c r="J453" i="3" s="1"/>
  <c r="H452" i="3"/>
  <c r="G452" i="3"/>
  <c r="F452" i="3"/>
  <c r="E452" i="3"/>
  <c r="D452" i="3"/>
  <c r="C452" i="3"/>
  <c r="H451" i="3"/>
  <c r="G451" i="3"/>
  <c r="F451" i="3"/>
  <c r="E451" i="3"/>
  <c r="D451" i="3"/>
  <c r="C451" i="3"/>
  <c r="H450" i="3"/>
  <c r="G450" i="3"/>
  <c r="F450" i="3"/>
  <c r="E450" i="3"/>
  <c r="D450" i="3"/>
  <c r="C450" i="3"/>
  <c r="H449" i="3"/>
  <c r="G449" i="3"/>
  <c r="F449" i="3"/>
  <c r="E449" i="3"/>
  <c r="D449" i="3"/>
  <c r="C449" i="3"/>
  <c r="H448" i="3"/>
  <c r="G448" i="3"/>
  <c r="F448" i="3"/>
  <c r="E448" i="3"/>
  <c r="D448" i="3"/>
  <c r="C448" i="3"/>
  <c r="H447" i="3"/>
  <c r="G447" i="3"/>
  <c r="F447" i="3"/>
  <c r="E447" i="3"/>
  <c r="D447" i="3"/>
  <c r="C447" i="3"/>
  <c r="H446" i="3"/>
  <c r="G446" i="3"/>
  <c r="F446" i="3"/>
  <c r="E446" i="3"/>
  <c r="D446" i="3"/>
  <c r="C446" i="3"/>
  <c r="H445" i="3"/>
  <c r="G445" i="3"/>
  <c r="F445" i="3"/>
  <c r="E445" i="3"/>
  <c r="D445" i="3"/>
  <c r="C445" i="3"/>
  <c r="H444" i="3"/>
  <c r="G444" i="3"/>
  <c r="F444" i="3"/>
  <c r="E444" i="3"/>
  <c r="D444" i="3"/>
  <c r="C444" i="3"/>
  <c r="H443" i="3"/>
  <c r="G443" i="3"/>
  <c r="F443" i="3"/>
  <c r="E443" i="3"/>
  <c r="D443" i="3"/>
  <c r="C443" i="3"/>
  <c r="H442" i="3"/>
  <c r="G442" i="3"/>
  <c r="F442" i="3"/>
  <c r="E442" i="3"/>
  <c r="D442" i="3"/>
  <c r="C442" i="3"/>
  <c r="H441" i="3"/>
  <c r="G441" i="3"/>
  <c r="F441" i="3"/>
  <c r="E441" i="3"/>
  <c r="D441" i="3"/>
  <c r="C441" i="3"/>
  <c r="H440" i="3"/>
  <c r="G440" i="3"/>
  <c r="F440" i="3"/>
  <c r="E440" i="3"/>
  <c r="D440" i="3"/>
  <c r="C440" i="3"/>
  <c r="H439" i="3"/>
  <c r="G439" i="3"/>
  <c r="F439" i="3"/>
  <c r="E439" i="3"/>
  <c r="D439" i="3"/>
  <c r="C439" i="3"/>
  <c r="H438" i="3"/>
  <c r="G438" i="3"/>
  <c r="F438" i="3"/>
  <c r="E438" i="3"/>
  <c r="D438" i="3"/>
  <c r="C438" i="3"/>
  <c r="H437" i="3"/>
  <c r="G437" i="3"/>
  <c r="F437" i="3"/>
  <c r="E437" i="3"/>
  <c r="D437" i="3"/>
  <c r="C437" i="3"/>
  <c r="H436" i="3"/>
  <c r="G436" i="3"/>
  <c r="F436" i="3"/>
  <c r="E436" i="3"/>
  <c r="D436" i="3"/>
  <c r="C436" i="3"/>
  <c r="H435" i="3"/>
  <c r="G435" i="3"/>
  <c r="F435" i="3"/>
  <c r="E435" i="3"/>
  <c r="D435" i="3"/>
  <c r="C435" i="3"/>
  <c r="H434" i="3"/>
  <c r="G434" i="3"/>
  <c r="F434" i="3"/>
  <c r="E434" i="3"/>
  <c r="D434" i="3"/>
  <c r="C434" i="3"/>
  <c r="H433" i="3"/>
  <c r="G433" i="3"/>
  <c r="F433" i="3"/>
  <c r="E433" i="3"/>
  <c r="D433" i="3"/>
  <c r="C433" i="3"/>
  <c r="H432" i="3"/>
  <c r="G432" i="3"/>
  <c r="F432" i="3"/>
  <c r="E432" i="3"/>
  <c r="D432" i="3"/>
  <c r="C432" i="3"/>
  <c r="H431" i="3"/>
  <c r="G431" i="3"/>
  <c r="F431" i="3"/>
  <c r="E431" i="3"/>
  <c r="D431" i="3"/>
  <c r="C431" i="3"/>
  <c r="H430" i="3"/>
  <c r="G430" i="3"/>
  <c r="F430" i="3"/>
  <c r="E430" i="3"/>
  <c r="D430" i="3"/>
  <c r="C430" i="3"/>
  <c r="H429" i="3"/>
  <c r="G429" i="3"/>
  <c r="F429" i="3"/>
  <c r="E429" i="3"/>
  <c r="D429" i="3"/>
  <c r="C429" i="3"/>
  <c r="H428" i="3"/>
  <c r="G428" i="3"/>
  <c r="F428" i="3"/>
  <c r="E428" i="3"/>
  <c r="D428" i="3"/>
  <c r="C428" i="3"/>
  <c r="H427" i="3"/>
  <c r="G427" i="3"/>
  <c r="F427" i="3"/>
  <c r="E427" i="3"/>
  <c r="D427" i="3"/>
  <c r="C427" i="3"/>
  <c r="H426" i="3"/>
  <c r="G426" i="3"/>
  <c r="F426" i="3"/>
  <c r="E426" i="3"/>
  <c r="D426" i="3"/>
  <c r="C426" i="3"/>
  <c r="H425" i="3"/>
  <c r="G425" i="3"/>
  <c r="F425" i="3"/>
  <c r="E425" i="3"/>
  <c r="D425" i="3"/>
  <c r="C425" i="3"/>
  <c r="H424" i="3"/>
  <c r="G424" i="3"/>
  <c r="F424" i="3"/>
  <c r="E424" i="3"/>
  <c r="D424" i="3"/>
  <c r="C424" i="3"/>
  <c r="H423" i="3"/>
  <c r="G423" i="3"/>
  <c r="F423" i="3"/>
  <c r="E423" i="3"/>
  <c r="D423" i="3"/>
  <c r="C423" i="3"/>
  <c r="H422" i="3"/>
  <c r="G422" i="3"/>
  <c r="F422" i="3"/>
  <c r="E422" i="3"/>
  <c r="D422" i="3"/>
  <c r="C422" i="3"/>
  <c r="I422" i="3" s="1"/>
  <c r="J422" i="3" s="1"/>
  <c r="H421" i="3"/>
  <c r="G421" i="3"/>
  <c r="F421" i="3"/>
  <c r="E421" i="3"/>
  <c r="D421" i="3"/>
  <c r="C421" i="3"/>
  <c r="H420" i="3"/>
  <c r="G420" i="3"/>
  <c r="F420" i="3"/>
  <c r="E420" i="3"/>
  <c r="D420" i="3"/>
  <c r="C420" i="3"/>
  <c r="H419" i="3"/>
  <c r="G419" i="3"/>
  <c r="F419" i="3"/>
  <c r="E419" i="3"/>
  <c r="D419" i="3"/>
  <c r="C419" i="3"/>
  <c r="H418" i="3"/>
  <c r="G418" i="3"/>
  <c r="F418" i="3"/>
  <c r="E418" i="3"/>
  <c r="D418" i="3"/>
  <c r="C418" i="3"/>
  <c r="H417" i="3"/>
  <c r="G417" i="3"/>
  <c r="F417" i="3"/>
  <c r="E417" i="3"/>
  <c r="D417" i="3"/>
  <c r="C417" i="3"/>
  <c r="H416" i="3"/>
  <c r="G416" i="3"/>
  <c r="F416" i="3"/>
  <c r="E416" i="3"/>
  <c r="D416" i="3"/>
  <c r="C416" i="3"/>
  <c r="H415" i="3"/>
  <c r="G415" i="3"/>
  <c r="F415" i="3"/>
  <c r="E415" i="3"/>
  <c r="D415" i="3"/>
  <c r="C415" i="3"/>
  <c r="H414" i="3"/>
  <c r="G414" i="3"/>
  <c r="F414" i="3"/>
  <c r="E414" i="3"/>
  <c r="D414" i="3"/>
  <c r="C414" i="3"/>
  <c r="H413" i="3"/>
  <c r="G413" i="3"/>
  <c r="F413" i="3"/>
  <c r="E413" i="3"/>
  <c r="D413" i="3"/>
  <c r="C413" i="3"/>
  <c r="H412" i="3"/>
  <c r="G412" i="3"/>
  <c r="F412" i="3"/>
  <c r="E412" i="3"/>
  <c r="D412" i="3"/>
  <c r="C412" i="3"/>
  <c r="H411" i="3"/>
  <c r="G411" i="3"/>
  <c r="F411" i="3"/>
  <c r="E411" i="3"/>
  <c r="D411" i="3"/>
  <c r="C411" i="3"/>
  <c r="H410" i="3"/>
  <c r="G410" i="3"/>
  <c r="F410" i="3"/>
  <c r="E410" i="3"/>
  <c r="D410" i="3"/>
  <c r="C410" i="3"/>
  <c r="H409" i="3"/>
  <c r="G409" i="3"/>
  <c r="F409" i="3"/>
  <c r="E409" i="3"/>
  <c r="D409" i="3"/>
  <c r="C409" i="3"/>
  <c r="H408" i="3"/>
  <c r="G408" i="3"/>
  <c r="F408" i="3"/>
  <c r="E408" i="3"/>
  <c r="D408" i="3"/>
  <c r="C408" i="3"/>
  <c r="H407" i="3"/>
  <c r="G407" i="3"/>
  <c r="F407" i="3"/>
  <c r="E407" i="3"/>
  <c r="D407" i="3"/>
  <c r="C407" i="3"/>
  <c r="H406" i="3"/>
  <c r="G406" i="3"/>
  <c r="F406" i="3"/>
  <c r="E406" i="3"/>
  <c r="D406" i="3"/>
  <c r="C406" i="3"/>
  <c r="H405" i="3"/>
  <c r="G405" i="3"/>
  <c r="F405" i="3"/>
  <c r="E405" i="3"/>
  <c r="D405" i="3"/>
  <c r="C405" i="3"/>
  <c r="H404" i="3"/>
  <c r="G404" i="3"/>
  <c r="F404" i="3"/>
  <c r="E404" i="3"/>
  <c r="D404" i="3"/>
  <c r="C404" i="3"/>
  <c r="H403" i="3"/>
  <c r="G403" i="3"/>
  <c r="F403" i="3"/>
  <c r="E403" i="3"/>
  <c r="D403" i="3"/>
  <c r="C403" i="3"/>
  <c r="H402" i="3"/>
  <c r="G402" i="3"/>
  <c r="F402" i="3"/>
  <c r="E402" i="3"/>
  <c r="D402" i="3"/>
  <c r="C402" i="3"/>
  <c r="H401" i="3"/>
  <c r="G401" i="3"/>
  <c r="F401" i="3"/>
  <c r="E401" i="3"/>
  <c r="D401" i="3"/>
  <c r="C401" i="3"/>
  <c r="H400" i="3"/>
  <c r="G400" i="3"/>
  <c r="F400" i="3"/>
  <c r="E400" i="3"/>
  <c r="D400" i="3"/>
  <c r="C400" i="3"/>
  <c r="H399" i="3"/>
  <c r="G399" i="3"/>
  <c r="F399" i="3"/>
  <c r="E399" i="3"/>
  <c r="D399" i="3"/>
  <c r="C399" i="3"/>
  <c r="H398" i="3"/>
  <c r="G398" i="3"/>
  <c r="F398" i="3"/>
  <c r="E398" i="3"/>
  <c r="D398" i="3"/>
  <c r="C398" i="3"/>
  <c r="H397" i="3"/>
  <c r="G397" i="3"/>
  <c r="F397" i="3"/>
  <c r="E397" i="3"/>
  <c r="D397" i="3"/>
  <c r="C397" i="3"/>
  <c r="H396" i="3"/>
  <c r="G396" i="3"/>
  <c r="F396" i="3"/>
  <c r="E396" i="3"/>
  <c r="D396" i="3"/>
  <c r="C396" i="3"/>
  <c r="H395" i="3"/>
  <c r="G395" i="3"/>
  <c r="F395" i="3"/>
  <c r="E395" i="3"/>
  <c r="D395" i="3"/>
  <c r="C395" i="3"/>
  <c r="H394" i="3"/>
  <c r="G394" i="3"/>
  <c r="F394" i="3"/>
  <c r="E394" i="3"/>
  <c r="D394" i="3"/>
  <c r="C394" i="3"/>
  <c r="H393" i="3"/>
  <c r="G393" i="3"/>
  <c r="F393" i="3"/>
  <c r="E393" i="3"/>
  <c r="D393" i="3"/>
  <c r="C393" i="3"/>
  <c r="H392" i="3"/>
  <c r="G392" i="3"/>
  <c r="F392" i="3"/>
  <c r="E392" i="3"/>
  <c r="D392" i="3"/>
  <c r="C392" i="3"/>
  <c r="H391" i="3"/>
  <c r="G391" i="3"/>
  <c r="F391" i="3"/>
  <c r="E391" i="3"/>
  <c r="D391" i="3"/>
  <c r="C391" i="3"/>
  <c r="H390" i="3"/>
  <c r="G390" i="3"/>
  <c r="F390" i="3"/>
  <c r="E390" i="3"/>
  <c r="D390" i="3"/>
  <c r="C390" i="3"/>
  <c r="H389" i="3"/>
  <c r="G389" i="3"/>
  <c r="F389" i="3"/>
  <c r="E389" i="3"/>
  <c r="D389" i="3"/>
  <c r="C389" i="3"/>
  <c r="H388" i="3"/>
  <c r="G388" i="3"/>
  <c r="F388" i="3"/>
  <c r="E388" i="3"/>
  <c r="D388" i="3"/>
  <c r="C388" i="3"/>
  <c r="H387" i="3"/>
  <c r="G387" i="3"/>
  <c r="F387" i="3"/>
  <c r="E387" i="3"/>
  <c r="D387" i="3"/>
  <c r="C387" i="3"/>
  <c r="H386" i="3"/>
  <c r="G386" i="3"/>
  <c r="F386" i="3"/>
  <c r="E386" i="3"/>
  <c r="D386" i="3"/>
  <c r="C386" i="3"/>
  <c r="H385" i="3"/>
  <c r="G385" i="3"/>
  <c r="F385" i="3"/>
  <c r="E385" i="3"/>
  <c r="D385" i="3"/>
  <c r="C385" i="3"/>
  <c r="H384" i="3"/>
  <c r="G384" i="3"/>
  <c r="F384" i="3"/>
  <c r="E384" i="3"/>
  <c r="D384" i="3"/>
  <c r="C384" i="3"/>
  <c r="H383" i="3"/>
  <c r="G383" i="3"/>
  <c r="F383" i="3"/>
  <c r="E383" i="3"/>
  <c r="D383" i="3"/>
  <c r="C383" i="3"/>
  <c r="H382" i="3"/>
  <c r="G382" i="3"/>
  <c r="F382" i="3"/>
  <c r="E382" i="3"/>
  <c r="D382" i="3"/>
  <c r="C382" i="3"/>
  <c r="H381" i="3"/>
  <c r="G381" i="3"/>
  <c r="F381" i="3"/>
  <c r="E381" i="3"/>
  <c r="D381" i="3"/>
  <c r="C381" i="3"/>
  <c r="H380" i="3"/>
  <c r="G380" i="3"/>
  <c r="F380" i="3"/>
  <c r="E380" i="3"/>
  <c r="D380" i="3"/>
  <c r="C380" i="3"/>
  <c r="H379" i="3"/>
  <c r="G379" i="3"/>
  <c r="F379" i="3"/>
  <c r="E379" i="3"/>
  <c r="D379" i="3"/>
  <c r="C379" i="3"/>
  <c r="H378" i="3"/>
  <c r="G378" i="3"/>
  <c r="F378" i="3"/>
  <c r="E378" i="3"/>
  <c r="D378" i="3"/>
  <c r="C378" i="3"/>
  <c r="H377" i="3"/>
  <c r="G377" i="3"/>
  <c r="F377" i="3"/>
  <c r="E377" i="3"/>
  <c r="D377" i="3"/>
  <c r="C377" i="3"/>
  <c r="H376" i="3"/>
  <c r="G376" i="3"/>
  <c r="F376" i="3"/>
  <c r="E376" i="3"/>
  <c r="D376" i="3"/>
  <c r="C376" i="3"/>
  <c r="H375" i="3"/>
  <c r="G375" i="3"/>
  <c r="F375" i="3"/>
  <c r="E375" i="3"/>
  <c r="D375" i="3"/>
  <c r="C375" i="3"/>
  <c r="H374" i="3"/>
  <c r="G374" i="3"/>
  <c r="F374" i="3"/>
  <c r="E374" i="3"/>
  <c r="D374" i="3"/>
  <c r="C374" i="3"/>
  <c r="H373" i="3"/>
  <c r="G373" i="3"/>
  <c r="F373" i="3"/>
  <c r="E373" i="3"/>
  <c r="D373" i="3"/>
  <c r="C373" i="3"/>
  <c r="H372" i="3"/>
  <c r="G372" i="3"/>
  <c r="F372" i="3"/>
  <c r="E372" i="3"/>
  <c r="D372" i="3"/>
  <c r="C372" i="3"/>
  <c r="H371" i="3"/>
  <c r="G371" i="3"/>
  <c r="F371" i="3"/>
  <c r="E371" i="3"/>
  <c r="D371" i="3"/>
  <c r="C371" i="3"/>
  <c r="H370" i="3"/>
  <c r="G370" i="3"/>
  <c r="F370" i="3"/>
  <c r="E370" i="3"/>
  <c r="D370" i="3"/>
  <c r="C370" i="3"/>
  <c r="H369" i="3"/>
  <c r="G369" i="3"/>
  <c r="F369" i="3"/>
  <c r="E369" i="3"/>
  <c r="D369" i="3"/>
  <c r="C369" i="3"/>
  <c r="H368" i="3"/>
  <c r="G368" i="3"/>
  <c r="F368" i="3"/>
  <c r="E368" i="3"/>
  <c r="D368" i="3"/>
  <c r="C368" i="3"/>
  <c r="H367" i="3"/>
  <c r="G367" i="3"/>
  <c r="F367" i="3"/>
  <c r="E367" i="3"/>
  <c r="D367" i="3"/>
  <c r="C367" i="3"/>
  <c r="H366" i="3"/>
  <c r="G366" i="3"/>
  <c r="F366" i="3"/>
  <c r="E366" i="3"/>
  <c r="D366" i="3"/>
  <c r="C366" i="3"/>
  <c r="H365" i="3"/>
  <c r="G365" i="3"/>
  <c r="F365" i="3"/>
  <c r="E365" i="3"/>
  <c r="D365" i="3"/>
  <c r="C365" i="3"/>
  <c r="H364" i="3"/>
  <c r="G364" i="3"/>
  <c r="F364" i="3"/>
  <c r="E364" i="3"/>
  <c r="D364" i="3"/>
  <c r="C364" i="3"/>
  <c r="H363" i="3"/>
  <c r="G363" i="3"/>
  <c r="F363" i="3"/>
  <c r="E363" i="3"/>
  <c r="D363" i="3"/>
  <c r="C363" i="3"/>
  <c r="H362" i="3"/>
  <c r="G362" i="3"/>
  <c r="F362" i="3"/>
  <c r="E362" i="3"/>
  <c r="D362" i="3"/>
  <c r="C362" i="3"/>
  <c r="H361" i="3"/>
  <c r="G361" i="3"/>
  <c r="F361" i="3"/>
  <c r="E361" i="3"/>
  <c r="D361" i="3"/>
  <c r="C361" i="3"/>
  <c r="H360" i="3"/>
  <c r="G360" i="3"/>
  <c r="F360" i="3"/>
  <c r="E360" i="3"/>
  <c r="D360" i="3"/>
  <c r="C360" i="3"/>
  <c r="I360" i="3" s="1"/>
  <c r="J360" i="3" s="1"/>
  <c r="H359" i="3"/>
  <c r="G359" i="3"/>
  <c r="F359" i="3"/>
  <c r="E359" i="3"/>
  <c r="D359" i="3"/>
  <c r="C359" i="3"/>
  <c r="H358" i="3"/>
  <c r="G358" i="3"/>
  <c r="F358" i="3"/>
  <c r="E358" i="3"/>
  <c r="D358" i="3"/>
  <c r="C358" i="3"/>
  <c r="H357" i="3"/>
  <c r="G357" i="3"/>
  <c r="F357" i="3"/>
  <c r="E357" i="3"/>
  <c r="D357" i="3"/>
  <c r="C357" i="3"/>
  <c r="H356" i="3"/>
  <c r="G356" i="3"/>
  <c r="F356" i="3"/>
  <c r="E356" i="3"/>
  <c r="D356" i="3"/>
  <c r="C356" i="3"/>
  <c r="C37" i="4" s="1"/>
  <c r="H355" i="3"/>
  <c r="G355" i="3"/>
  <c r="F355" i="3"/>
  <c r="E355" i="3"/>
  <c r="D355" i="3"/>
  <c r="C355" i="3"/>
  <c r="H354" i="3"/>
  <c r="G354" i="3"/>
  <c r="F354" i="3"/>
  <c r="E354" i="3"/>
  <c r="D354" i="3"/>
  <c r="C354" i="3"/>
  <c r="H353" i="3"/>
  <c r="G353" i="3"/>
  <c r="F353" i="3"/>
  <c r="E353" i="3"/>
  <c r="D353" i="3"/>
  <c r="C353" i="3"/>
  <c r="I353" i="3" s="1"/>
  <c r="J353" i="3" s="1"/>
  <c r="H352" i="3"/>
  <c r="G352" i="3"/>
  <c r="F352" i="3"/>
  <c r="E352" i="3"/>
  <c r="D352" i="3"/>
  <c r="C352" i="3"/>
  <c r="H351" i="3"/>
  <c r="G351" i="3"/>
  <c r="F351" i="3"/>
  <c r="E351" i="3"/>
  <c r="D351" i="3"/>
  <c r="C351" i="3"/>
  <c r="H350" i="3"/>
  <c r="G350" i="3"/>
  <c r="F350" i="3"/>
  <c r="E350" i="3"/>
  <c r="D350" i="3"/>
  <c r="C350" i="3"/>
  <c r="H349" i="3"/>
  <c r="G349" i="3"/>
  <c r="F349" i="3"/>
  <c r="E349" i="3"/>
  <c r="D349" i="3"/>
  <c r="C349" i="3"/>
  <c r="H348" i="3"/>
  <c r="G348" i="3"/>
  <c r="F348" i="3"/>
  <c r="E348" i="3"/>
  <c r="D348" i="3"/>
  <c r="I348" i="3" s="1"/>
  <c r="J348" i="3" s="1"/>
  <c r="C348" i="3"/>
  <c r="H347" i="3"/>
  <c r="G347" i="3"/>
  <c r="F347" i="3"/>
  <c r="E347" i="3"/>
  <c r="D347" i="3"/>
  <c r="C347" i="3"/>
  <c r="I347" i="3" s="1"/>
  <c r="H346" i="3"/>
  <c r="G346" i="3"/>
  <c r="F346" i="3"/>
  <c r="E346" i="3"/>
  <c r="E36" i="4" s="1"/>
  <c r="D346" i="3"/>
  <c r="C346" i="3"/>
  <c r="H345" i="3"/>
  <c r="G345" i="3"/>
  <c r="F345" i="3"/>
  <c r="E345" i="3"/>
  <c r="D345" i="3"/>
  <c r="C345" i="3"/>
  <c r="H344" i="3"/>
  <c r="G344" i="3"/>
  <c r="F344" i="3"/>
  <c r="E344" i="3"/>
  <c r="D344" i="3"/>
  <c r="C344" i="3"/>
  <c r="H343" i="3"/>
  <c r="G343" i="3"/>
  <c r="F343" i="3"/>
  <c r="E343" i="3"/>
  <c r="D343" i="3"/>
  <c r="C343" i="3"/>
  <c r="H342" i="3"/>
  <c r="G342" i="3"/>
  <c r="F342" i="3"/>
  <c r="E342" i="3"/>
  <c r="D342" i="3"/>
  <c r="C342" i="3"/>
  <c r="H341" i="3"/>
  <c r="G341" i="3"/>
  <c r="F341" i="3"/>
  <c r="E341" i="3"/>
  <c r="D341" i="3"/>
  <c r="C341" i="3"/>
  <c r="H340" i="3"/>
  <c r="G340" i="3"/>
  <c r="F340" i="3"/>
  <c r="E340" i="3"/>
  <c r="D340" i="3"/>
  <c r="C340" i="3"/>
  <c r="H339" i="3"/>
  <c r="G339" i="3"/>
  <c r="F339" i="3"/>
  <c r="E339" i="3"/>
  <c r="I339" i="3" s="1"/>
  <c r="D339" i="3"/>
  <c r="C339" i="3"/>
  <c r="H338" i="3"/>
  <c r="G338" i="3"/>
  <c r="F338" i="3"/>
  <c r="E338" i="3"/>
  <c r="D338" i="3"/>
  <c r="C338" i="3"/>
  <c r="H337" i="3"/>
  <c r="G337" i="3"/>
  <c r="F337" i="3"/>
  <c r="E337" i="3"/>
  <c r="D337" i="3"/>
  <c r="C337" i="3"/>
  <c r="H336" i="3"/>
  <c r="G336" i="3"/>
  <c r="F336" i="3"/>
  <c r="E336" i="3"/>
  <c r="D336" i="3"/>
  <c r="C336" i="3"/>
  <c r="H335" i="3"/>
  <c r="G335" i="3"/>
  <c r="F335" i="3"/>
  <c r="E335" i="3"/>
  <c r="D335" i="3"/>
  <c r="C335" i="3"/>
  <c r="H334" i="3"/>
  <c r="G334" i="3"/>
  <c r="F334" i="3"/>
  <c r="E334" i="3"/>
  <c r="D334" i="3"/>
  <c r="C334" i="3"/>
  <c r="I334" i="3" s="1"/>
  <c r="J334" i="3" s="1"/>
  <c r="H333" i="3"/>
  <c r="G333" i="3"/>
  <c r="F333" i="3"/>
  <c r="E333" i="3"/>
  <c r="E35" i="4" s="1"/>
  <c r="D333" i="3"/>
  <c r="C333" i="3"/>
  <c r="H332" i="3"/>
  <c r="G332" i="3"/>
  <c r="G35" i="4" s="1"/>
  <c r="F332" i="3"/>
  <c r="E332" i="3"/>
  <c r="D332" i="3"/>
  <c r="C332" i="3"/>
  <c r="H331" i="3"/>
  <c r="G331" i="3"/>
  <c r="F331" i="3"/>
  <c r="E331" i="3"/>
  <c r="D331" i="3"/>
  <c r="C331" i="3"/>
  <c r="H330" i="3"/>
  <c r="G330" i="3"/>
  <c r="F330" i="3"/>
  <c r="E330" i="3"/>
  <c r="D330" i="3"/>
  <c r="C330" i="3"/>
  <c r="H329" i="3"/>
  <c r="G329" i="3"/>
  <c r="F329" i="3"/>
  <c r="E329" i="3"/>
  <c r="D329" i="3"/>
  <c r="C329" i="3"/>
  <c r="H328" i="3"/>
  <c r="G328" i="3"/>
  <c r="F328" i="3"/>
  <c r="E328" i="3"/>
  <c r="D328" i="3"/>
  <c r="C328" i="3"/>
  <c r="H327" i="3"/>
  <c r="G327" i="3"/>
  <c r="F327" i="3"/>
  <c r="E327" i="3"/>
  <c r="D327" i="3"/>
  <c r="C327" i="3"/>
  <c r="H326" i="3"/>
  <c r="G326" i="3"/>
  <c r="F326" i="3"/>
  <c r="E326" i="3"/>
  <c r="D326" i="3"/>
  <c r="C326" i="3"/>
  <c r="H325" i="3"/>
  <c r="G325" i="3"/>
  <c r="F325" i="3"/>
  <c r="E325" i="3"/>
  <c r="D325" i="3"/>
  <c r="C325" i="3"/>
  <c r="H324" i="3"/>
  <c r="G324" i="3"/>
  <c r="F324" i="3"/>
  <c r="E324" i="3"/>
  <c r="D324" i="3"/>
  <c r="C324" i="3"/>
  <c r="H323" i="3"/>
  <c r="G323" i="3"/>
  <c r="F323" i="3"/>
  <c r="E323" i="3"/>
  <c r="D323" i="3"/>
  <c r="C323" i="3"/>
  <c r="H322" i="3"/>
  <c r="G322" i="3"/>
  <c r="F322" i="3"/>
  <c r="E322" i="3"/>
  <c r="D322" i="3"/>
  <c r="C322" i="3"/>
  <c r="H321" i="3"/>
  <c r="G321" i="3"/>
  <c r="F321" i="3"/>
  <c r="E321" i="3"/>
  <c r="D321" i="3"/>
  <c r="C321" i="3"/>
  <c r="H320" i="3"/>
  <c r="G320" i="3"/>
  <c r="G34" i="4" s="1"/>
  <c r="F320" i="3"/>
  <c r="E320" i="3"/>
  <c r="D320" i="3"/>
  <c r="C320" i="3"/>
  <c r="H319" i="3"/>
  <c r="G319" i="3"/>
  <c r="F319" i="3"/>
  <c r="E319" i="3"/>
  <c r="D319" i="3"/>
  <c r="C319" i="3"/>
  <c r="H318" i="3"/>
  <c r="G318" i="3"/>
  <c r="F318" i="3"/>
  <c r="E318" i="3"/>
  <c r="D318" i="3"/>
  <c r="C318" i="3"/>
  <c r="H317" i="3"/>
  <c r="G317" i="3"/>
  <c r="F317" i="3"/>
  <c r="E317" i="3"/>
  <c r="D317" i="3"/>
  <c r="C317" i="3"/>
  <c r="H316" i="3"/>
  <c r="G316" i="3"/>
  <c r="F316" i="3"/>
  <c r="E316" i="3"/>
  <c r="D316" i="3"/>
  <c r="C316" i="3"/>
  <c r="I316" i="3" s="1"/>
  <c r="J316" i="3" s="1"/>
  <c r="H315" i="3"/>
  <c r="G315" i="3"/>
  <c r="F315" i="3"/>
  <c r="E315" i="3"/>
  <c r="D315" i="3"/>
  <c r="C315" i="3"/>
  <c r="H314" i="3"/>
  <c r="G314" i="3"/>
  <c r="F314" i="3"/>
  <c r="E314" i="3"/>
  <c r="D314" i="3"/>
  <c r="C314" i="3"/>
  <c r="H313" i="3"/>
  <c r="G313" i="3"/>
  <c r="F313" i="3"/>
  <c r="E313" i="3"/>
  <c r="D313" i="3"/>
  <c r="C313" i="3"/>
  <c r="H312" i="3"/>
  <c r="G312" i="3"/>
  <c r="F312" i="3"/>
  <c r="E312" i="3"/>
  <c r="D312" i="3"/>
  <c r="C312" i="3"/>
  <c r="I312" i="3" s="1"/>
  <c r="H311" i="3"/>
  <c r="G311" i="3"/>
  <c r="F311" i="3"/>
  <c r="E311" i="3"/>
  <c r="D311" i="3"/>
  <c r="C311" i="3"/>
  <c r="H310" i="3"/>
  <c r="G310" i="3"/>
  <c r="F310" i="3"/>
  <c r="E310" i="3"/>
  <c r="D310" i="3"/>
  <c r="C310" i="3"/>
  <c r="H309" i="3"/>
  <c r="G309" i="3"/>
  <c r="F309" i="3"/>
  <c r="E309" i="3"/>
  <c r="D309" i="3"/>
  <c r="C309" i="3"/>
  <c r="H308" i="3"/>
  <c r="G308" i="3"/>
  <c r="G33" i="4" s="1"/>
  <c r="F308" i="3"/>
  <c r="E308" i="3"/>
  <c r="D308" i="3"/>
  <c r="C308" i="3"/>
  <c r="H307" i="3"/>
  <c r="G307" i="3"/>
  <c r="F307" i="3"/>
  <c r="E307" i="3"/>
  <c r="D307" i="3"/>
  <c r="C307" i="3"/>
  <c r="H306" i="3"/>
  <c r="G306" i="3"/>
  <c r="F306" i="3"/>
  <c r="E306" i="3"/>
  <c r="D306" i="3"/>
  <c r="C306" i="3"/>
  <c r="H305" i="3"/>
  <c r="G305" i="3"/>
  <c r="F305" i="3"/>
  <c r="E305" i="3"/>
  <c r="D305" i="3"/>
  <c r="C305" i="3"/>
  <c r="H304" i="3"/>
  <c r="G304" i="3"/>
  <c r="F304" i="3"/>
  <c r="E304" i="3"/>
  <c r="D304" i="3"/>
  <c r="C304" i="3"/>
  <c r="H303" i="3"/>
  <c r="G303" i="3"/>
  <c r="F303" i="3"/>
  <c r="E303" i="3"/>
  <c r="D303" i="3"/>
  <c r="C303" i="3"/>
  <c r="H302" i="3"/>
  <c r="G302" i="3"/>
  <c r="F302" i="3"/>
  <c r="E302" i="3"/>
  <c r="D302" i="3"/>
  <c r="C302" i="3"/>
  <c r="H301" i="3"/>
  <c r="G301" i="3"/>
  <c r="F301" i="3"/>
  <c r="E301" i="3"/>
  <c r="D301" i="3"/>
  <c r="C301" i="3"/>
  <c r="H300" i="3"/>
  <c r="G300" i="3"/>
  <c r="F300" i="3"/>
  <c r="E300" i="3"/>
  <c r="D300" i="3"/>
  <c r="C300" i="3"/>
  <c r="I300" i="3" s="1"/>
  <c r="H299" i="3"/>
  <c r="G299" i="3"/>
  <c r="F299" i="3"/>
  <c r="E299" i="3"/>
  <c r="D299" i="3"/>
  <c r="C299" i="3"/>
  <c r="H298" i="3"/>
  <c r="G298" i="3"/>
  <c r="F298" i="3"/>
  <c r="E298" i="3"/>
  <c r="D298" i="3"/>
  <c r="C298" i="3"/>
  <c r="H297" i="3"/>
  <c r="G297" i="3"/>
  <c r="F297" i="3"/>
  <c r="E297" i="3"/>
  <c r="D297" i="3"/>
  <c r="C297" i="3"/>
  <c r="H296" i="3"/>
  <c r="G296" i="3"/>
  <c r="F296" i="3"/>
  <c r="E296" i="3"/>
  <c r="D296" i="3"/>
  <c r="C296" i="3"/>
  <c r="H295" i="3"/>
  <c r="G295" i="3"/>
  <c r="F295" i="3"/>
  <c r="E295" i="3"/>
  <c r="D295" i="3"/>
  <c r="C295" i="3"/>
  <c r="H294" i="3"/>
  <c r="G294" i="3"/>
  <c r="F294" i="3"/>
  <c r="E294" i="3"/>
  <c r="D294" i="3"/>
  <c r="C294" i="3"/>
  <c r="H293" i="3"/>
  <c r="G293" i="3"/>
  <c r="F293" i="3"/>
  <c r="E293" i="3"/>
  <c r="D293" i="3"/>
  <c r="C293" i="3"/>
  <c r="H292" i="3"/>
  <c r="G292" i="3"/>
  <c r="F292" i="3"/>
  <c r="E292" i="3"/>
  <c r="D292" i="3"/>
  <c r="C292" i="3"/>
  <c r="H291" i="3"/>
  <c r="G291" i="3"/>
  <c r="F291" i="3"/>
  <c r="E291" i="3"/>
  <c r="D291" i="3"/>
  <c r="C291" i="3"/>
  <c r="H290" i="3"/>
  <c r="G290" i="3"/>
  <c r="F290" i="3"/>
  <c r="E290" i="3"/>
  <c r="D290" i="3"/>
  <c r="C290" i="3"/>
  <c r="H289" i="3"/>
  <c r="G289" i="3"/>
  <c r="F289" i="3"/>
  <c r="E289" i="3"/>
  <c r="D289" i="3"/>
  <c r="C289" i="3"/>
  <c r="H288" i="3"/>
  <c r="G288" i="3"/>
  <c r="F288" i="3"/>
  <c r="E288" i="3"/>
  <c r="D288" i="3"/>
  <c r="C288" i="3"/>
  <c r="H287" i="3"/>
  <c r="G287" i="3"/>
  <c r="F287" i="3"/>
  <c r="E287" i="3"/>
  <c r="D287" i="3"/>
  <c r="C287" i="3"/>
  <c r="H286" i="3"/>
  <c r="G286" i="3"/>
  <c r="F286" i="3"/>
  <c r="E286" i="3"/>
  <c r="D286" i="3"/>
  <c r="C286" i="3"/>
  <c r="I286" i="3" s="1"/>
  <c r="J286" i="3" s="1"/>
  <c r="H285" i="3"/>
  <c r="G285" i="3"/>
  <c r="F285" i="3"/>
  <c r="E285" i="3"/>
  <c r="D285" i="3"/>
  <c r="C285" i="3"/>
  <c r="I285" i="3" s="1"/>
  <c r="J285" i="3" s="1"/>
  <c r="H284" i="3"/>
  <c r="G284" i="3"/>
  <c r="F284" i="3"/>
  <c r="E284" i="3"/>
  <c r="D284" i="3"/>
  <c r="I284" i="3" s="1"/>
  <c r="J284" i="3" s="1"/>
  <c r="C284" i="3"/>
  <c r="H283" i="3"/>
  <c r="G283" i="3"/>
  <c r="F283" i="3"/>
  <c r="E283" i="3"/>
  <c r="D283" i="3"/>
  <c r="C283" i="3"/>
  <c r="H282" i="3"/>
  <c r="G282" i="3"/>
  <c r="F282" i="3"/>
  <c r="E282" i="3"/>
  <c r="D282" i="3"/>
  <c r="C282" i="3"/>
  <c r="H281" i="3"/>
  <c r="G281" i="3"/>
  <c r="F281" i="3"/>
  <c r="E281" i="3"/>
  <c r="D281" i="3"/>
  <c r="C281" i="3"/>
  <c r="H280" i="3"/>
  <c r="G280" i="3"/>
  <c r="F280" i="3"/>
  <c r="E280" i="3"/>
  <c r="D280" i="3"/>
  <c r="C280" i="3"/>
  <c r="H279" i="3"/>
  <c r="G279" i="3"/>
  <c r="F279" i="3"/>
  <c r="E279" i="3"/>
  <c r="D279" i="3"/>
  <c r="C279" i="3"/>
  <c r="H278" i="3"/>
  <c r="G278" i="3"/>
  <c r="F278" i="3"/>
  <c r="E278" i="3"/>
  <c r="D278" i="3"/>
  <c r="C278" i="3"/>
  <c r="H277" i="3"/>
  <c r="G277" i="3"/>
  <c r="F277" i="3"/>
  <c r="E277" i="3"/>
  <c r="D277" i="3"/>
  <c r="C277" i="3"/>
  <c r="H276" i="3"/>
  <c r="G276" i="3"/>
  <c r="F276" i="3"/>
  <c r="E276" i="3"/>
  <c r="D276" i="3"/>
  <c r="C276" i="3"/>
  <c r="H275" i="3"/>
  <c r="G275" i="3"/>
  <c r="F275" i="3"/>
  <c r="E275" i="3"/>
  <c r="D275" i="3"/>
  <c r="C275" i="3"/>
  <c r="H274" i="3"/>
  <c r="G274" i="3"/>
  <c r="F274" i="3"/>
  <c r="E274" i="3"/>
  <c r="D274" i="3"/>
  <c r="C274" i="3"/>
  <c r="H273" i="3"/>
  <c r="G273" i="3"/>
  <c r="F273" i="3"/>
  <c r="E273" i="3"/>
  <c r="D273" i="3"/>
  <c r="C273" i="3"/>
  <c r="H272" i="3"/>
  <c r="G272" i="3"/>
  <c r="F272" i="3"/>
  <c r="E272" i="3"/>
  <c r="D272" i="3"/>
  <c r="C272" i="3"/>
  <c r="H271" i="3"/>
  <c r="G271" i="3"/>
  <c r="F271" i="3"/>
  <c r="E271" i="3"/>
  <c r="D271" i="3"/>
  <c r="C271" i="3"/>
  <c r="H270" i="3"/>
  <c r="G270" i="3"/>
  <c r="F270" i="3"/>
  <c r="E270" i="3"/>
  <c r="D270" i="3"/>
  <c r="C270" i="3"/>
  <c r="H269" i="3"/>
  <c r="G269" i="3"/>
  <c r="F269" i="3"/>
  <c r="E269" i="3"/>
  <c r="D269" i="3"/>
  <c r="C269" i="3"/>
  <c r="H268" i="3"/>
  <c r="G268" i="3"/>
  <c r="F268" i="3"/>
  <c r="E268" i="3"/>
  <c r="D268" i="3"/>
  <c r="C268" i="3"/>
  <c r="H267" i="3"/>
  <c r="G267" i="3"/>
  <c r="F267" i="3"/>
  <c r="E267" i="3"/>
  <c r="D267" i="3"/>
  <c r="C267" i="3"/>
  <c r="H266" i="3"/>
  <c r="G266" i="3"/>
  <c r="F266" i="3"/>
  <c r="E266" i="3"/>
  <c r="D266" i="3"/>
  <c r="C266" i="3"/>
  <c r="H265" i="3"/>
  <c r="G265" i="3"/>
  <c r="F265" i="3"/>
  <c r="E265" i="3"/>
  <c r="D265" i="3"/>
  <c r="C265" i="3"/>
  <c r="H264" i="3"/>
  <c r="G264" i="3"/>
  <c r="F264" i="3"/>
  <c r="E264" i="3"/>
  <c r="D264" i="3"/>
  <c r="C264" i="3"/>
  <c r="H263" i="3"/>
  <c r="G263" i="3"/>
  <c r="F263" i="3"/>
  <c r="E263" i="3"/>
  <c r="D263" i="3"/>
  <c r="C263" i="3"/>
  <c r="H262" i="3"/>
  <c r="G262" i="3"/>
  <c r="F262" i="3"/>
  <c r="E262" i="3"/>
  <c r="D262" i="3"/>
  <c r="C262" i="3"/>
  <c r="H261" i="3"/>
  <c r="G261" i="3"/>
  <c r="F261" i="3"/>
  <c r="E261" i="3"/>
  <c r="D261" i="3"/>
  <c r="C261" i="3"/>
  <c r="H260" i="3"/>
  <c r="G260" i="3"/>
  <c r="F260" i="3"/>
  <c r="E260" i="3"/>
  <c r="D260" i="3"/>
  <c r="C260" i="3"/>
  <c r="H259" i="3"/>
  <c r="G259" i="3"/>
  <c r="F259" i="3"/>
  <c r="E259" i="3"/>
  <c r="D259" i="3"/>
  <c r="C259" i="3"/>
  <c r="H258" i="3"/>
  <c r="G258" i="3"/>
  <c r="F258" i="3"/>
  <c r="E258" i="3"/>
  <c r="D258" i="3"/>
  <c r="C258" i="3"/>
  <c r="H257" i="3"/>
  <c r="G257" i="3"/>
  <c r="F257" i="3"/>
  <c r="E257" i="3"/>
  <c r="D257" i="3"/>
  <c r="C257" i="3"/>
  <c r="H256" i="3"/>
  <c r="G256" i="3"/>
  <c r="F256" i="3"/>
  <c r="E256" i="3"/>
  <c r="D256" i="3"/>
  <c r="C256" i="3"/>
  <c r="H255" i="3"/>
  <c r="G255" i="3"/>
  <c r="F255" i="3"/>
  <c r="E255" i="3"/>
  <c r="D255" i="3"/>
  <c r="C255" i="3"/>
  <c r="H254" i="3"/>
  <c r="G254" i="3"/>
  <c r="F254" i="3"/>
  <c r="E254" i="3"/>
  <c r="D254" i="3"/>
  <c r="C254" i="3"/>
  <c r="H253" i="3"/>
  <c r="G253" i="3"/>
  <c r="F253" i="3"/>
  <c r="E253" i="3"/>
  <c r="D253" i="3"/>
  <c r="C253" i="3"/>
  <c r="H252" i="3"/>
  <c r="G252" i="3"/>
  <c r="F252" i="3"/>
  <c r="E252" i="3"/>
  <c r="D252" i="3"/>
  <c r="C252" i="3"/>
  <c r="H251" i="3"/>
  <c r="G251" i="3"/>
  <c r="F251" i="3"/>
  <c r="E251" i="3"/>
  <c r="D251" i="3"/>
  <c r="C251" i="3"/>
  <c r="H250" i="3"/>
  <c r="G250" i="3"/>
  <c r="F250" i="3"/>
  <c r="E250" i="3"/>
  <c r="D250" i="3"/>
  <c r="C250" i="3"/>
  <c r="H249" i="3"/>
  <c r="G249" i="3"/>
  <c r="F249" i="3"/>
  <c r="E249" i="3"/>
  <c r="D249" i="3"/>
  <c r="C249" i="3"/>
  <c r="H248" i="3"/>
  <c r="G248" i="3"/>
  <c r="F248" i="3"/>
  <c r="E248" i="3"/>
  <c r="D248" i="3"/>
  <c r="C248" i="3"/>
  <c r="H247" i="3"/>
  <c r="G247" i="3"/>
  <c r="F247" i="3"/>
  <c r="E247" i="3"/>
  <c r="D247" i="3"/>
  <c r="C247" i="3"/>
  <c r="H246" i="3"/>
  <c r="G246" i="3"/>
  <c r="F246" i="3"/>
  <c r="E246" i="3"/>
  <c r="D246" i="3"/>
  <c r="C246" i="3"/>
  <c r="H245" i="3"/>
  <c r="G245" i="3"/>
  <c r="F245" i="3"/>
  <c r="E245" i="3"/>
  <c r="D245" i="3"/>
  <c r="C245" i="3"/>
  <c r="H244" i="3"/>
  <c r="G244" i="3"/>
  <c r="F244" i="3"/>
  <c r="E244" i="3"/>
  <c r="D244" i="3"/>
  <c r="I244" i="3" s="1"/>
  <c r="J244" i="3" s="1"/>
  <c r="C244" i="3"/>
  <c r="H243" i="3"/>
  <c r="G243" i="3"/>
  <c r="F243" i="3"/>
  <c r="E243" i="3"/>
  <c r="D243" i="3"/>
  <c r="C243" i="3"/>
  <c r="H242" i="3"/>
  <c r="G242" i="3"/>
  <c r="F242" i="3"/>
  <c r="E242" i="3"/>
  <c r="D242" i="3"/>
  <c r="C242" i="3"/>
  <c r="H241" i="3"/>
  <c r="G241" i="3"/>
  <c r="F241" i="3"/>
  <c r="E241" i="3"/>
  <c r="D241" i="3"/>
  <c r="C241" i="3"/>
  <c r="H240" i="3"/>
  <c r="G240" i="3"/>
  <c r="F240" i="3"/>
  <c r="E240" i="3"/>
  <c r="D240" i="3"/>
  <c r="C240" i="3"/>
  <c r="H239" i="3"/>
  <c r="G239" i="3"/>
  <c r="F239" i="3"/>
  <c r="E239" i="3"/>
  <c r="D239" i="3"/>
  <c r="C239" i="3"/>
  <c r="H238" i="3"/>
  <c r="G238" i="3"/>
  <c r="F238" i="3"/>
  <c r="E238" i="3"/>
  <c r="D238" i="3"/>
  <c r="C238" i="3"/>
  <c r="H237" i="3"/>
  <c r="G237" i="3"/>
  <c r="F237" i="3"/>
  <c r="E237" i="3"/>
  <c r="D237" i="3"/>
  <c r="C237" i="3"/>
  <c r="H236" i="3"/>
  <c r="G236" i="3"/>
  <c r="F236" i="3"/>
  <c r="F27" i="4" s="1"/>
  <c r="E236" i="3"/>
  <c r="D236" i="3"/>
  <c r="C236" i="3"/>
  <c r="H235" i="3"/>
  <c r="G235" i="3"/>
  <c r="F235" i="3"/>
  <c r="E235" i="3"/>
  <c r="D235" i="3"/>
  <c r="C235" i="3"/>
  <c r="H234" i="3"/>
  <c r="G234" i="3"/>
  <c r="F234" i="3"/>
  <c r="E234" i="3"/>
  <c r="D234" i="3"/>
  <c r="C234" i="3"/>
  <c r="H233" i="3"/>
  <c r="G233" i="3"/>
  <c r="F233" i="3"/>
  <c r="E233" i="3"/>
  <c r="D233" i="3"/>
  <c r="C233" i="3"/>
  <c r="I233" i="3" s="1"/>
  <c r="J233" i="3" s="1"/>
  <c r="H232" i="3"/>
  <c r="G232" i="3"/>
  <c r="F232" i="3"/>
  <c r="E232" i="3"/>
  <c r="D232" i="3"/>
  <c r="C232" i="3"/>
  <c r="H231" i="3"/>
  <c r="G231" i="3"/>
  <c r="F231" i="3"/>
  <c r="E231" i="3"/>
  <c r="D231" i="3"/>
  <c r="C231" i="3"/>
  <c r="H230" i="3"/>
  <c r="G230" i="3"/>
  <c r="F230" i="3"/>
  <c r="E230" i="3"/>
  <c r="D230" i="3"/>
  <c r="C230" i="3"/>
  <c r="H229" i="3"/>
  <c r="G229" i="3"/>
  <c r="F229" i="3"/>
  <c r="E229" i="3"/>
  <c r="D229" i="3"/>
  <c r="C229" i="3"/>
  <c r="H228" i="3"/>
  <c r="G228" i="3"/>
  <c r="F228" i="3"/>
  <c r="E228" i="3"/>
  <c r="D228" i="3"/>
  <c r="C228" i="3"/>
  <c r="H227" i="3"/>
  <c r="G227" i="3"/>
  <c r="F227" i="3"/>
  <c r="E227" i="3"/>
  <c r="D227" i="3"/>
  <c r="C227" i="3"/>
  <c r="H226" i="3"/>
  <c r="G226" i="3"/>
  <c r="F226" i="3"/>
  <c r="E226" i="3"/>
  <c r="D226" i="3"/>
  <c r="C226" i="3"/>
  <c r="H225" i="3"/>
  <c r="G225" i="3"/>
  <c r="F225" i="3"/>
  <c r="E225" i="3"/>
  <c r="D225" i="3"/>
  <c r="C225" i="3"/>
  <c r="H224" i="3"/>
  <c r="G224" i="3"/>
  <c r="F224" i="3"/>
  <c r="E224" i="3"/>
  <c r="D224" i="3"/>
  <c r="C224" i="3"/>
  <c r="H223" i="3"/>
  <c r="G223" i="3"/>
  <c r="F223" i="3"/>
  <c r="E223" i="3"/>
  <c r="D223" i="3"/>
  <c r="C223" i="3"/>
  <c r="H222" i="3"/>
  <c r="G222" i="3"/>
  <c r="F222" i="3"/>
  <c r="E222" i="3"/>
  <c r="D222" i="3"/>
  <c r="C222" i="3"/>
  <c r="H221" i="3"/>
  <c r="G221" i="3"/>
  <c r="F221" i="3"/>
  <c r="E221" i="3"/>
  <c r="D221" i="3"/>
  <c r="C221" i="3"/>
  <c r="H220" i="3"/>
  <c r="G220" i="3"/>
  <c r="F220" i="3"/>
  <c r="E220" i="3"/>
  <c r="D220" i="3"/>
  <c r="C220" i="3"/>
  <c r="H219" i="3"/>
  <c r="G219" i="3"/>
  <c r="F219" i="3"/>
  <c r="E219" i="3"/>
  <c r="D219" i="3"/>
  <c r="C219" i="3"/>
  <c r="H218" i="3"/>
  <c r="G218" i="3"/>
  <c r="F218" i="3"/>
  <c r="E218" i="3"/>
  <c r="D218" i="3"/>
  <c r="C218" i="3"/>
  <c r="H217" i="3"/>
  <c r="G217" i="3"/>
  <c r="F217" i="3"/>
  <c r="E217" i="3"/>
  <c r="D217" i="3"/>
  <c r="C217" i="3"/>
  <c r="H216" i="3"/>
  <c r="G216" i="3"/>
  <c r="F216" i="3"/>
  <c r="E216" i="3"/>
  <c r="D216" i="3"/>
  <c r="C216" i="3"/>
  <c r="H215" i="3"/>
  <c r="G215" i="3"/>
  <c r="F215" i="3"/>
  <c r="E215" i="3"/>
  <c r="D215" i="3"/>
  <c r="C215" i="3"/>
  <c r="H214" i="3"/>
  <c r="G214" i="3"/>
  <c r="F214" i="3"/>
  <c r="E214" i="3"/>
  <c r="D214" i="3"/>
  <c r="C214" i="3"/>
  <c r="H213" i="3"/>
  <c r="G213" i="3"/>
  <c r="F213" i="3"/>
  <c r="E213" i="3"/>
  <c r="D213" i="3"/>
  <c r="C213" i="3"/>
  <c r="H212" i="3"/>
  <c r="G212" i="3"/>
  <c r="F212" i="3"/>
  <c r="E212" i="3"/>
  <c r="D212" i="3"/>
  <c r="C212" i="3"/>
  <c r="H211" i="3"/>
  <c r="G211" i="3"/>
  <c r="F211" i="3"/>
  <c r="E211" i="3"/>
  <c r="D211" i="3"/>
  <c r="C211" i="3"/>
  <c r="H210" i="3"/>
  <c r="G210" i="3"/>
  <c r="F210" i="3"/>
  <c r="E210" i="3"/>
  <c r="D210" i="3"/>
  <c r="C210" i="3"/>
  <c r="H209" i="3"/>
  <c r="G209" i="3"/>
  <c r="F209" i="3"/>
  <c r="E209" i="3"/>
  <c r="D209" i="3"/>
  <c r="C209" i="3"/>
  <c r="H208" i="3"/>
  <c r="G208" i="3"/>
  <c r="F208" i="3"/>
  <c r="E208" i="3"/>
  <c r="D208" i="3"/>
  <c r="C208" i="3"/>
  <c r="H207" i="3"/>
  <c r="G207" i="3"/>
  <c r="F207" i="3"/>
  <c r="E207" i="3"/>
  <c r="D207" i="3"/>
  <c r="C207" i="3"/>
  <c r="H206" i="3"/>
  <c r="G206" i="3"/>
  <c r="F206" i="3"/>
  <c r="E206" i="3"/>
  <c r="D206" i="3"/>
  <c r="C206" i="3"/>
  <c r="H205" i="3"/>
  <c r="G205" i="3"/>
  <c r="F205" i="3"/>
  <c r="E205" i="3"/>
  <c r="D205" i="3"/>
  <c r="C205" i="3"/>
  <c r="H204" i="3"/>
  <c r="G204" i="3"/>
  <c r="F204" i="3"/>
  <c r="E204" i="3"/>
  <c r="D204" i="3"/>
  <c r="C204" i="3"/>
  <c r="H203" i="3"/>
  <c r="G203" i="3"/>
  <c r="F203" i="3"/>
  <c r="E203" i="3"/>
  <c r="D203" i="3"/>
  <c r="C203" i="3"/>
  <c r="H202" i="3"/>
  <c r="G202" i="3"/>
  <c r="F202" i="3"/>
  <c r="E202" i="3"/>
  <c r="D202" i="3"/>
  <c r="C202" i="3"/>
  <c r="H201" i="3"/>
  <c r="G201" i="3"/>
  <c r="F201" i="3"/>
  <c r="E201" i="3"/>
  <c r="D201" i="3"/>
  <c r="C201" i="3"/>
  <c r="H200" i="3"/>
  <c r="G200" i="3"/>
  <c r="F200" i="3"/>
  <c r="E200" i="3"/>
  <c r="D200" i="3"/>
  <c r="C200" i="3"/>
  <c r="H199" i="3"/>
  <c r="G199" i="3"/>
  <c r="F199" i="3"/>
  <c r="E199" i="3"/>
  <c r="D199" i="3"/>
  <c r="C199" i="3"/>
  <c r="H198" i="3"/>
  <c r="G198" i="3"/>
  <c r="F198" i="3"/>
  <c r="E198" i="3"/>
  <c r="D198" i="3"/>
  <c r="C198" i="3"/>
  <c r="H197" i="3"/>
  <c r="G197" i="3"/>
  <c r="F197" i="3"/>
  <c r="E197" i="3"/>
  <c r="D197" i="3"/>
  <c r="C197" i="3"/>
  <c r="H196" i="3"/>
  <c r="G196" i="3"/>
  <c r="F196" i="3"/>
  <c r="E196" i="3"/>
  <c r="D196" i="3"/>
  <c r="C196" i="3"/>
  <c r="H195" i="3"/>
  <c r="G195" i="3"/>
  <c r="F195" i="3"/>
  <c r="E195" i="3"/>
  <c r="D195" i="3"/>
  <c r="C195" i="3"/>
  <c r="H194" i="3"/>
  <c r="G194" i="3"/>
  <c r="F194" i="3"/>
  <c r="E194" i="3"/>
  <c r="D194" i="3"/>
  <c r="C194" i="3"/>
  <c r="H193" i="3"/>
  <c r="G193" i="3"/>
  <c r="F193" i="3"/>
  <c r="E193" i="3"/>
  <c r="D193" i="3"/>
  <c r="I193" i="3" s="1"/>
  <c r="J193" i="3" s="1"/>
  <c r="C193" i="3"/>
  <c r="H192" i="3"/>
  <c r="G192" i="3"/>
  <c r="F192" i="3"/>
  <c r="E192" i="3"/>
  <c r="D192" i="3"/>
  <c r="C192" i="3"/>
  <c r="H191" i="3"/>
  <c r="G191" i="3"/>
  <c r="F191" i="3"/>
  <c r="E191" i="3"/>
  <c r="D191" i="3"/>
  <c r="C191" i="3"/>
  <c r="H190" i="3"/>
  <c r="G190" i="3"/>
  <c r="F190" i="3"/>
  <c r="E190" i="3"/>
  <c r="D190" i="3"/>
  <c r="C190" i="3"/>
  <c r="I190" i="3" s="1"/>
  <c r="J190" i="3" s="1"/>
  <c r="H189" i="3"/>
  <c r="G189" i="3"/>
  <c r="F189" i="3"/>
  <c r="E189" i="3"/>
  <c r="D189" i="3"/>
  <c r="C189" i="3"/>
  <c r="H188" i="3"/>
  <c r="G188" i="3"/>
  <c r="F188" i="3"/>
  <c r="E188" i="3"/>
  <c r="D188" i="3"/>
  <c r="C188" i="3"/>
  <c r="H187" i="3"/>
  <c r="G187" i="3"/>
  <c r="F187" i="3"/>
  <c r="E187" i="3"/>
  <c r="D187" i="3"/>
  <c r="C187" i="3"/>
  <c r="H186" i="3"/>
  <c r="G186" i="3"/>
  <c r="F186" i="3"/>
  <c r="E186" i="3"/>
  <c r="D186" i="3"/>
  <c r="C186" i="3"/>
  <c r="H185" i="3"/>
  <c r="G185" i="3"/>
  <c r="F185" i="3"/>
  <c r="E185" i="3"/>
  <c r="D185" i="3"/>
  <c r="C185" i="3"/>
  <c r="H184" i="3"/>
  <c r="G184" i="3"/>
  <c r="F184" i="3"/>
  <c r="E184" i="3"/>
  <c r="D184" i="3"/>
  <c r="C184" i="3"/>
  <c r="H183" i="3"/>
  <c r="G183" i="3"/>
  <c r="F183" i="3"/>
  <c r="E183" i="3"/>
  <c r="D183" i="3"/>
  <c r="C183" i="3"/>
  <c r="H182" i="3"/>
  <c r="G182" i="3"/>
  <c r="F182" i="3"/>
  <c r="E182" i="3"/>
  <c r="D182" i="3"/>
  <c r="C182" i="3"/>
  <c r="H181" i="3"/>
  <c r="G181" i="3"/>
  <c r="F181" i="3"/>
  <c r="E181" i="3"/>
  <c r="D181" i="3"/>
  <c r="C181" i="3"/>
  <c r="H180" i="3"/>
  <c r="G180" i="3"/>
  <c r="F180" i="3"/>
  <c r="E180" i="3"/>
  <c r="D180" i="3"/>
  <c r="C180" i="3"/>
  <c r="H179" i="3"/>
  <c r="G179" i="3"/>
  <c r="F179" i="3"/>
  <c r="E179" i="3"/>
  <c r="D179" i="3"/>
  <c r="C179" i="3"/>
  <c r="H178" i="3"/>
  <c r="G178" i="3"/>
  <c r="F178" i="3"/>
  <c r="E178" i="3"/>
  <c r="D178" i="3"/>
  <c r="D22" i="4"/>
  <c r="C178" i="3"/>
  <c r="H177" i="3"/>
  <c r="G177" i="3"/>
  <c r="F177" i="3"/>
  <c r="E177" i="3"/>
  <c r="D177" i="3"/>
  <c r="C177" i="3"/>
  <c r="H176" i="3"/>
  <c r="G176" i="3"/>
  <c r="F176" i="3"/>
  <c r="F22" i="4" s="1"/>
  <c r="E176" i="3"/>
  <c r="D176" i="3"/>
  <c r="C176" i="3"/>
  <c r="I176" i="3" s="1"/>
  <c r="J176" i="3" s="1"/>
  <c r="H175" i="3"/>
  <c r="G175" i="3"/>
  <c r="F175" i="3"/>
  <c r="E175" i="3"/>
  <c r="D175" i="3"/>
  <c r="C175" i="3"/>
  <c r="H174" i="3"/>
  <c r="G174" i="3"/>
  <c r="F174" i="3"/>
  <c r="E174" i="3"/>
  <c r="D174" i="3"/>
  <c r="C174" i="3"/>
  <c r="H173" i="3"/>
  <c r="G173" i="3"/>
  <c r="F173" i="3"/>
  <c r="E173" i="3"/>
  <c r="D173" i="3"/>
  <c r="C173" i="3"/>
  <c r="H172" i="3"/>
  <c r="G172" i="3"/>
  <c r="F172" i="3"/>
  <c r="E172" i="3"/>
  <c r="D172" i="3"/>
  <c r="C172" i="3"/>
  <c r="H171" i="3"/>
  <c r="G171" i="3"/>
  <c r="F171" i="3"/>
  <c r="E171" i="3"/>
  <c r="D171" i="3"/>
  <c r="C171" i="3"/>
  <c r="H170" i="3"/>
  <c r="G170" i="3"/>
  <c r="F170" i="3"/>
  <c r="E170" i="3"/>
  <c r="D170" i="3"/>
  <c r="C170" i="3"/>
  <c r="H169" i="3"/>
  <c r="G169" i="3"/>
  <c r="F169" i="3"/>
  <c r="E169" i="3"/>
  <c r="D169" i="3"/>
  <c r="C169" i="3"/>
  <c r="H168" i="3"/>
  <c r="G168" i="3"/>
  <c r="F168" i="3"/>
  <c r="E168" i="3"/>
  <c r="D168" i="3"/>
  <c r="C168" i="3"/>
  <c r="H167" i="3"/>
  <c r="G167" i="3"/>
  <c r="F167" i="3"/>
  <c r="E167" i="3"/>
  <c r="D167" i="3"/>
  <c r="C167" i="3"/>
  <c r="H166" i="3"/>
  <c r="G166" i="3"/>
  <c r="F166" i="3"/>
  <c r="E166" i="3"/>
  <c r="D166" i="3"/>
  <c r="C166" i="3"/>
  <c r="H165" i="3"/>
  <c r="G165" i="3"/>
  <c r="F165" i="3"/>
  <c r="E165" i="3"/>
  <c r="D165" i="3"/>
  <c r="C165" i="3"/>
  <c r="H164" i="3"/>
  <c r="G164" i="3"/>
  <c r="F164" i="3"/>
  <c r="F21" i="4" s="1"/>
  <c r="E164" i="3"/>
  <c r="D164" i="3"/>
  <c r="C164" i="3"/>
  <c r="H163" i="3"/>
  <c r="G163" i="3"/>
  <c r="F163" i="3"/>
  <c r="E163" i="3"/>
  <c r="D163" i="3"/>
  <c r="C163" i="3"/>
  <c r="H162" i="3"/>
  <c r="G162" i="3"/>
  <c r="F162" i="3"/>
  <c r="E162" i="3"/>
  <c r="D162" i="3"/>
  <c r="C162" i="3"/>
  <c r="H161" i="3"/>
  <c r="G161" i="3"/>
  <c r="F161" i="3"/>
  <c r="E161" i="3"/>
  <c r="D161" i="3"/>
  <c r="C161" i="3"/>
  <c r="H160" i="3"/>
  <c r="G160" i="3"/>
  <c r="F160" i="3"/>
  <c r="E160" i="3"/>
  <c r="D160" i="3"/>
  <c r="C160" i="3"/>
  <c r="H159" i="3"/>
  <c r="G159" i="3"/>
  <c r="F159" i="3"/>
  <c r="E159" i="3"/>
  <c r="D159" i="3"/>
  <c r="C159" i="3"/>
  <c r="H158" i="3"/>
  <c r="G158" i="3"/>
  <c r="F158" i="3"/>
  <c r="E158" i="3"/>
  <c r="D158" i="3"/>
  <c r="C158" i="3"/>
  <c r="H157" i="3"/>
  <c r="G157" i="3"/>
  <c r="F157" i="3"/>
  <c r="E157" i="3"/>
  <c r="D157" i="3"/>
  <c r="C157" i="3"/>
  <c r="H156" i="3"/>
  <c r="G156" i="3"/>
  <c r="F156" i="3"/>
  <c r="E156" i="3"/>
  <c r="D156" i="3"/>
  <c r="C156" i="3"/>
  <c r="H155" i="3"/>
  <c r="G155" i="3"/>
  <c r="F155" i="3"/>
  <c r="E155" i="3"/>
  <c r="D155" i="3"/>
  <c r="C155" i="3"/>
  <c r="H154" i="3"/>
  <c r="G154" i="3"/>
  <c r="F154" i="3"/>
  <c r="E154" i="3"/>
  <c r="D154" i="3"/>
  <c r="C154" i="3"/>
  <c r="H153" i="3"/>
  <c r="G153" i="3"/>
  <c r="F153" i="3"/>
  <c r="E153" i="3"/>
  <c r="D153" i="3"/>
  <c r="I153" i="3" s="1"/>
  <c r="J153" i="3" s="1"/>
  <c r="C153" i="3"/>
  <c r="H152" i="3"/>
  <c r="G152" i="3"/>
  <c r="G20" i="4" s="1"/>
  <c r="F152" i="3"/>
  <c r="E152" i="3"/>
  <c r="D152" i="3"/>
  <c r="C152" i="3"/>
  <c r="H151" i="3"/>
  <c r="G151" i="3"/>
  <c r="F151" i="3"/>
  <c r="E151" i="3"/>
  <c r="D151" i="3"/>
  <c r="C151" i="3"/>
  <c r="H150" i="3"/>
  <c r="G150" i="3"/>
  <c r="F150" i="3"/>
  <c r="E150" i="3"/>
  <c r="D150" i="3"/>
  <c r="C150" i="3"/>
  <c r="I150" i="3" s="1"/>
  <c r="J150" i="3" s="1"/>
  <c r="H149" i="3"/>
  <c r="G149" i="3"/>
  <c r="F149" i="3"/>
  <c r="E149" i="3"/>
  <c r="D149" i="3"/>
  <c r="C149" i="3"/>
  <c r="H148" i="3"/>
  <c r="G148" i="3"/>
  <c r="F148" i="3"/>
  <c r="E148" i="3"/>
  <c r="D148" i="3"/>
  <c r="C148" i="3"/>
  <c r="H147" i="3"/>
  <c r="G147" i="3"/>
  <c r="F147" i="3"/>
  <c r="E147" i="3"/>
  <c r="D147" i="3"/>
  <c r="C147" i="3"/>
  <c r="H146" i="3"/>
  <c r="G146" i="3"/>
  <c r="F146" i="3"/>
  <c r="E146" i="3"/>
  <c r="D146" i="3"/>
  <c r="C146" i="3"/>
  <c r="H145" i="3"/>
  <c r="G145" i="3"/>
  <c r="F145" i="3"/>
  <c r="E145" i="3"/>
  <c r="D145" i="3"/>
  <c r="C145" i="3"/>
  <c r="H144" i="3"/>
  <c r="G144" i="3"/>
  <c r="F144" i="3"/>
  <c r="E144" i="3"/>
  <c r="D144" i="3"/>
  <c r="C144" i="3"/>
  <c r="H143" i="3"/>
  <c r="G143" i="3"/>
  <c r="F143" i="3"/>
  <c r="E143" i="3"/>
  <c r="D143" i="3"/>
  <c r="C143" i="3"/>
  <c r="H142" i="3"/>
  <c r="G142" i="3"/>
  <c r="F142" i="3"/>
  <c r="E142" i="3"/>
  <c r="D142" i="3"/>
  <c r="C142" i="3"/>
  <c r="H141" i="3"/>
  <c r="G141" i="3"/>
  <c r="F141" i="3"/>
  <c r="E141" i="3"/>
  <c r="D141" i="3"/>
  <c r="C141" i="3"/>
  <c r="H140" i="3"/>
  <c r="G140" i="3"/>
  <c r="F140" i="3"/>
  <c r="E140" i="3"/>
  <c r="D140" i="3"/>
  <c r="C140" i="3"/>
  <c r="H139" i="3"/>
  <c r="G139" i="3"/>
  <c r="F139" i="3"/>
  <c r="E139" i="3"/>
  <c r="D139" i="3"/>
  <c r="C139" i="3"/>
  <c r="H138" i="3"/>
  <c r="G138" i="3"/>
  <c r="F138" i="3"/>
  <c r="E138" i="3"/>
  <c r="D138" i="3"/>
  <c r="C138" i="3"/>
  <c r="I138" i="3" s="1"/>
  <c r="J138" i="3" s="1"/>
  <c r="H137" i="3"/>
  <c r="G137" i="3"/>
  <c r="F137" i="3"/>
  <c r="E137" i="3"/>
  <c r="D137" i="3"/>
  <c r="C137" i="3"/>
  <c r="H136" i="3"/>
  <c r="G136" i="3"/>
  <c r="F136" i="3"/>
  <c r="E136" i="3"/>
  <c r="D136" i="3"/>
  <c r="C136" i="3"/>
  <c r="H135" i="3"/>
  <c r="G135" i="3"/>
  <c r="F135" i="3"/>
  <c r="E135" i="3"/>
  <c r="D135" i="3"/>
  <c r="C135" i="3"/>
  <c r="H134" i="3"/>
  <c r="G134" i="3"/>
  <c r="F134" i="3"/>
  <c r="E134" i="3"/>
  <c r="D134" i="3"/>
  <c r="C134" i="3"/>
  <c r="H133" i="3"/>
  <c r="G133" i="3"/>
  <c r="F133" i="3"/>
  <c r="E133" i="3"/>
  <c r="D133" i="3"/>
  <c r="C133" i="3"/>
  <c r="H132" i="3"/>
  <c r="G132" i="3"/>
  <c r="F132" i="3"/>
  <c r="E132" i="3"/>
  <c r="D132" i="3"/>
  <c r="C132" i="3"/>
  <c r="H131" i="3"/>
  <c r="G131" i="3"/>
  <c r="F131" i="3"/>
  <c r="E131" i="3"/>
  <c r="D131" i="3"/>
  <c r="C131" i="3"/>
  <c r="I131" i="3" s="1"/>
  <c r="J131" i="3" s="1"/>
  <c r="H130" i="3"/>
  <c r="G130" i="3"/>
  <c r="F130" i="3"/>
  <c r="E130" i="3"/>
  <c r="D130" i="3"/>
  <c r="C130" i="3"/>
  <c r="H129" i="3"/>
  <c r="G129" i="3"/>
  <c r="F129" i="3"/>
  <c r="E129" i="3"/>
  <c r="D129" i="3"/>
  <c r="C129" i="3"/>
  <c r="H128" i="3"/>
  <c r="G128" i="3"/>
  <c r="F128" i="3"/>
  <c r="E128" i="3"/>
  <c r="D128" i="3"/>
  <c r="C128" i="3"/>
  <c r="C18" i="4" s="1"/>
  <c r="H127" i="3"/>
  <c r="G127" i="3"/>
  <c r="F127" i="3"/>
  <c r="E127" i="3"/>
  <c r="D127" i="3"/>
  <c r="C127" i="3"/>
  <c r="I127" i="3" s="1"/>
  <c r="J127" i="3" s="1"/>
  <c r="H126" i="3"/>
  <c r="G126" i="3"/>
  <c r="F126" i="3"/>
  <c r="E126" i="3"/>
  <c r="D126" i="3"/>
  <c r="C126" i="3"/>
  <c r="H125" i="3"/>
  <c r="G125" i="3"/>
  <c r="F125" i="3"/>
  <c r="E125" i="3"/>
  <c r="D125" i="3"/>
  <c r="C125" i="3"/>
  <c r="H124" i="3"/>
  <c r="G124" i="3"/>
  <c r="F124" i="3"/>
  <c r="E124" i="3"/>
  <c r="D124" i="3"/>
  <c r="C124" i="3"/>
  <c r="H123" i="3"/>
  <c r="G123" i="3"/>
  <c r="F123" i="3"/>
  <c r="E123" i="3"/>
  <c r="D123" i="3"/>
  <c r="C123" i="3"/>
  <c r="H122" i="3"/>
  <c r="G122" i="3"/>
  <c r="F122" i="3"/>
  <c r="E122" i="3"/>
  <c r="D122" i="3"/>
  <c r="C122" i="3"/>
  <c r="H121" i="3"/>
  <c r="G121" i="3"/>
  <c r="F121" i="3"/>
  <c r="E121" i="3"/>
  <c r="D121" i="3"/>
  <c r="C121" i="3"/>
  <c r="H120" i="3"/>
  <c r="G120" i="3"/>
  <c r="F120" i="3"/>
  <c r="E120" i="3"/>
  <c r="D120" i="3"/>
  <c r="C120" i="3"/>
  <c r="H119" i="3"/>
  <c r="G119" i="3"/>
  <c r="F119" i="3"/>
  <c r="E119" i="3"/>
  <c r="D119" i="3"/>
  <c r="C119" i="3"/>
  <c r="H118" i="3"/>
  <c r="G118" i="3"/>
  <c r="F118" i="3"/>
  <c r="E118" i="3"/>
  <c r="D118" i="3"/>
  <c r="C118" i="3"/>
  <c r="H117" i="3"/>
  <c r="G117" i="3"/>
  <c r="F117" i="3"/>
  <c r="E117" i="3"/>
  <c r="D117" i="3"/>
  <c r="C117" i="3"/>
  <c r="H116" i="3"/>
  <c r="G116" i="3"/>
  <c r="F116" i="3"/>
  <c r="E116" i="3"/>
  <c r="D116" i="3"/>
  <c r="D17" i="4" s="1"/>
  <c r="C116" i="3"/>
  <c r="H115" i="3"/>
  <c r="G115" i="3"/>
  <c r="F115" i="3"/>
  <c r="E115" i="3"/>
  <c r="D115" i="3"/>
  <c r="C115" i="3"/>
  <c r="H114" i="3"/>
  <c r="G114" i="3"/>
  <c r="F114" i="3"/>
  <c r="E114" i="3"/>
  <c r="D114" i="3"/>
  <c r="C114" i="3"/>
  <c r="H113" i="3"/>
  <c r="G113" i="3"/>
  <c r="F113" i="3"/>
  <c r="E113" i="3"/>
  <c r="D113" i="3"/>
  <c r="C113" i="3"/>
  <c r="H112" i="3"/>
  <c r="G112" i="3"/>
  <c r="F112" i="3"/>
  <c r="E112" i="3"/>
  <c r="D112" i="3"/>
  <c r="C112" i="3"/>
  <c r="H111" i="3"/>
  <c r="G111" i="3"/>
  <c r="F111" i="3"/>
  <c r="E111" i="3"/>
  <c r="D111" i="3"/>
  <c r="C111" i="3"/>
  <c r="I111" i="3" s="1"/>
  <c r="J111" i="3" s="1"/>
  <c r="H110" i="3"/>
  <c r="G110" i="3"/>
  <c r="F110" i="3"/>
  <c r="E110" i="3"/>
  <c r="D110" i="3"/>
  <c r="C110" i="3"/>
  <c r="H109" i="3"/>
  <c r="G109" i="3"/>
  <c r="F109" i="3"/>
  <c r="E109" i="3"/>
  <c r="D109" i="3"/>
  <c r="C109" i="3"/>
  <c r="H108" i="3"/>
  <c r="G108" i="3"/>
  <c r="F108" i="3"/>
  <c r="E108" i="3"/>
  <c r="D108" i="3"/>
  <c r="C108" i="3"/>
  <c r="H107" i="3"/>
  <c r="G107" i="3"/>
  <c r="F107" i="3"/>
  <c r="E107" i="3"/>
  <c r="D107" i="3"/>
  <c r="C107" i="3"/>
  <c r="H106" i="3"/>
  <c r="G106" i="3"/>
  <c r="F106" i="3"/>
  <c r="E106" i="3"/>
  <c r="D106" i="3"/>
  <c r="C106" i="3"/>
  <c r="H105" i="3"/>
  <c r="G105" i="3"/>
  <c r="F105" i="3"/>
  <c r="E105" i="3"/>
  <c r="D105" i="3"/>
  <c r="C105" i="3"/>
  <c r="H104" i="3"/>
  <c r="G104" i="3"/>
  <c r="F104" i="3"/>
  <c r="E104" i="3"/>
  <c r="D104" i="3"/>
  <c r="C104" i="3"/>
  <c r="H103" i="3"/>
  <c r="G103" i="3"/>
  <c r="F103" i="3"/>
  <c r="E103" i="3"/>
  <c r="D103" i="3"/>
  <c r="C103" i="3"/>
  <c r="H102" i="3"/>
  <c r="G102" i="3"/>
  <c r="F102" i="3"/>
  <c r="E102" i="3"/>
  <c r="D102" i="3"/>
  <c r="C102" i="3"/>
  <c r="H101" i="3"/>
  <c r="G101" i="3"/>
  <c r="F101" i="3"/>
  <c r="E101" i="3"/>
  <c r="D101" i="3"/>
  <c r="C101" i="3"/>
  <c r="H100" i="3"/>
  <c r="G100" i="3"/>
  <c r="F100" i="3"/>
  <c r="E100" i="3"/>
  <c r="D100" i="3"/>
  <c r="C100" i="3"/>
  <c r="H99" i="3"/>
  <c r="G99" i="3"/>
  <c r="F99" i="3"/>
  <c r="E99" i="3"/>
  <c r="D99" i="3"/>
  <c r="C99" i="3"/>
  <c r="H98" i="3"/>
  <c r="G98" i="3"/>
  <c r="F98" i="3"/>
  <c r="E98" i="3"/>
  <c r="D98" i="3"/>
  <c r="C98" i="3"/>
  <c r="H97" i="3"/>
  <c r="G97" i="3"/>
  <c r="F97" i="3"/>
  <c r="E97" i="3"/>
  <c r="D97" i="3"/>
  <c r="C97" i="3"/>
  <c r="H96" i="3"/>
  <c r="G96" i="3"/>
  <c r="F96" i="3"/>
  <c r="E96" i="3"/>
  <c r="D96" i="3"/>
  <c r="C96" i="3"/>
  <c r="H95" i="3"/>
  <c r="G95" i="3"/>
  <c r="F95" i="3"/>
  <c r="E95" i="3"/>
  <c r="D95" i="3"/>
  <c r="C95" i="3"/>
  <c r="H94" i="3"/>
  <c r="G94" i="3"/>
  <c r="F94" i="3"/>
  <c r="E94" i="3"/>
  <c r="D94" i="3"/>
  <c r="C94" i="3"/>
  <c r="H93" i="3"/>
  <c r="G93" i="3"/>
  <c r="F93" i="3"/>
  <c r="E93" i="3"/>
  <c r="D93" i="3"/>
  <c r="C93" i="3"/>
  <c r="H92" i="3"/>
  <c r="G92" i="3"/>
  <c r="F92" i="3"/>
  <c r="E92" i="3"/>
  <c r="D92" i="3"/>
  <c r="C92" i="3"/>
  <c r="H91" i="3"/>
  <c r="G91" i="3"/>
  <c r="F91" i="3"/>
  <c r="E91" i="3"/>
  <c r="D91" i="3"/>
  <c r="C91" i="3"/>
  <c r="H90" i="3"/>
  <c r="G90" i="3"/>
  <c r="F90" i="3"/>
  <c r="E90" i="3"/>
  <c r="D90" i="3"/>
  <c r="C90" i="3"/>
  <c r="H89" i="3"/>
  <c r="G89" i="3"/>
  <c r="F89" i="3"/>
  <c r="E89" i="3"/>
  <c r="D89" i="3"/>
  <c r="C89" i="3"/>
  <c r="H88" i="3"/>
  <c r="G88" i="3"/>
  <c r="F88" i="3"/>
  <c r="E88" i="3"/>
  <c r="D88" i="3"/>
  <c r="C88" i="3"/>
  <c r="H87" i="3"/>
  <c r="G87" i="3"/>
  <c r="F87" i="3"/>
  <c r="E87" i="3"/>
  <c r="D87" i="3"/>
  <c r="C87" i="3"/>
  <c r="H86" i="3"/>
  <c r="G86" i="3"/>
  <c r="F86" i="3"/>
  <c r="E86" i="3"/>
  <c r="D86" i="3"/>
  <c r="C86" i="3"/>
  <c r="H85" i="3"/>
  <c r="G85" i="3"/>
  <c r="F85" i="3"/>
  <c r="E85" i="3"/>
  <c r="D85" i="3"/>
  <c r="C85" i="3"/>
  <c r="H84" i="3"/>
  <c r="G84" i="3"/>
  <c r="F84" i="3"/>
  <c r="E84" i="3"/>
  <c r="D84" i="3"/>
  <c r="C84" i="3"/>
  <c r="H83" i="3"/>
  <c r="G83" i="3"/>
  <c r="F83" i="3"/>
  <c r="E83" i="3"/>
  <c r="I83" i="3" s="1"/>
  <c r="J83" i="3" s="1"/>
  <c r="D83" i="3"/>
  <c r="C83" i="3"/>
  <c r="H82" i="3"/>
  <c r="G82" i="3"/>
  <c r="F82" i="3"/>
  <c r="E82" i="3"/>
  <c r="D82" i="3"/>
  <c r="C82" i="3"/>
  <c r="H81" i="3"/>
  <c r="G81" i="3"/>
  <c r="F81" i="3"/>
  <c r="E81" i="3"/>
  <c r="D81" i="3"/>
  <c r="C81" i="3"/>
  <c r="H80" i="3"/>
  <c r="G80" i="3"/>
  <c r="F80" i="3"/>
  <c r="E80" i="3"/>
  <c r="E14" i="4"/>
  <c r="D80" i="3"/>
  <c r="C80" i="3"/>
  <c r="H79" i="3"/>
  <c r="G79" i="3"/>
  <c r="F79" i="3"/>
  <c r="E79" i="3"/>
  <c r="D79" i="3"/>
  <c r="C79" i="3"/>
  <c r="H78" i="3"/>
  <c r="G78" i="3"/>
  <c r="F78" i="3"/>
  <c r="E78" i="3"/>
  <c r="I78" i="3" s="1"/>
  <c r="D78" i="3"/>
  <c r="C78" i="3"/>
  <c r="H77" i="3"/>
  <c r="G77" i="3"/>
  <c r="F77" i="3"/>
  <c r="E77" i="3"/>
  <c r="D77" i="3"/>
  <c r="C77" i="3"/>
  <c r="H76" i="3"/>
  <c r="G76" i="3"/>
  <c r="F76" i="3"/>
  <c r="E76" i="3"/>
  <c r="D76" i="3"/>
  <c r="C76" i="3"/>
  <c r="H75" i="3"/>
  <c r="G75" i="3"/>
  <c r="F75" i="3"/>
  <c r="E75" i="3"/>
  <c r="D75" i="3"/>
  <c r="C75" i="3"/>
  <c r="H74" i="3"/>
  <c r="G74" i="3"/>
  <c r="F74" i="3"/>
  <c r="E74" i="3"/>
  <c r="D74" i="3"/>
  <c r="C74" i="3"/>
  <c r="H73" i="3"/>
  <c r="G73" i="3"/>
  <c r="F73" i="3"/>
  <c r="E73" i="3"/>
  <c r="D73" i="3"/>
  <c r="C73" i="3"/>
  <c r="H72" i="3"/>
  <c r="G72" i="3"/>
  <c r="F72" i="3"/>
  <c r="E72" i="3"/>
  <c r="D72" i="3"/>
  <c r="C72" i="3"/>
  <c r="H71" i="3"/>
  <c r="G71" i="3"/>
  <c r="F71" i="3"/>
  <c r="E71" i="3"/>
  <c r="D71" i="3"/>
  <c r="C71" i="3"/>
  <c r="H70" i="3"/>
  <c r="G70" i="3"/>
  <c r="F70" i="3"/>
  <c r="E70" i="3"/>
  <c r="D70" i="3"/>
  <c r="C70" i="3"/>
  <c r="H69" i="3"/>
  <c r="G69" i="3"/>
  <c r="F69" i="3"/>
  <c r="E69" i="3"/>
  <c r="E13" i="4" s="1"/>
  <c r="D69" i="3"/>
  <c r="C69" i="3"/>
  <c r="H68" i="3"/>
  <c r="H13" i="4" s="1"/>
  <c r="G68" i="3"/>
  <c r="F68" i="3"/>
  <c r="E68" i="3"/>
  <c r="D68" i="3"/>
  <c r="C68" i="3"/>
  <c r="I68" i="3" s="1"/>
  <c r="H67" i="3"/>
  <c r="G67" i="3"/>
  <c r="F67" i="3"/>
  <c r="E67" i="3"/>
  <c r="D67" i="3"/>
  <c r="C67" i="3"/>
  <c r="H66" i="3"/>
  <c r="G66" i="3"/>
  <c r="F66" i="3"/>
  <c r="E66" i="3"/>
  <c r="D66" i="3"/>
  <c r="C66" i="3"/>
  <c r="H65" i="3"/>
  <c r="G65" i="3"/>
  <c r="F65" i="3"/>
  <c r="E65" i="3"/>
  <c r="D65" i="3"/>
  <c r="C65" i="3"/>
  <c r="H64" i="3"/>
  <c r="G64" i="3"/>
  <c r="F64" i="3"/>
  <c r="E64" i="3"/>
  <c r="D64" i="3"/>
  <c r="C64" i="3"/>
  <c r="H63" i="3"/>
  <c r="G63" i="3"/>
  <c r="F63" i="3"/>
  <c r="E63" i="3"/>
  <c r="D63" i="3"/>
  <c r="C63" i="3"/>
  <c r="H62" i="3"/>
  <c r="G62" i="3"/>
  <c r="F62" i="3"/>
  <c r="E62" i="3"/>
  <c r="D62" i="3"/>
  <c r="C62" i="3"/>
  <c r="H61" i="3"/>
  <c r="G61" i="3"/>
  <c r="F61" i="3"/>
  <c r="E61" i="3"/>
  <c r="D61" i="3"/>
  <c r="C61" i="3"/>
  <c r="H60" i="3"/>
  <c r="G60" i="3"/>
  <c r="F60" i="3"/>
  <c r="E60" i="3"/>
  <c r="D60" i="3"/>
  <c r="C60" i="3"/>
  <c r="H59" i="3"/>
  <c r="G59" i="3"/>
  <c r="F59" i="3"/>
  <c r="E59" i="3"/>
  <c r="D59" i="3"/>
  <c r="C59" i="3"/>
  <c r="H58" i="3"/>
  <c r="G58" i="3"/>
  <c r="F58" i="3"/>
  <c r="E58" i="3"/>
  <c r="D58" i="3"/>
  <c r="C58" i="3"/>
  <c r="I58" i="3" s="1"/>
  <c r="J58" i="3" s="1"/>
  <c r="H57" i="3"/>
  <c r="G57" i="3"/>
  <c r="F57" i="3"/>
  <c r="E57" i="3"/>
  <c r="D57" i="3"/>
  <c r="C57" i="3"/>
  <c r="H56" i="3"/>
  <c r="G56" i="3"/>
  <c r="F56" i="3"/>
  <c r="E56" i="3"/>
  <c r="D56" i="3"/>
  <c r="C56" i="3"/>
  <c r="H55" i="3"/>
  <c r="G55" i="3"/>
  <c r="F55" i="3"/>
  <c r="E55" i="3"/>
  <c r="D55" i="3"/>
  <c r="C55" i="3"/>
  <c r="H54" i="3"/>
  <c r="G54" i="3"/>
  <c r="F54" i="3"/>
  <c r="E54" i="3"/>
  <c r="D54" i="3"/>
  <c r="C54" i="3"/>
  <c r="I54" i="3" s="1"/>
  <c r="J54" i="3" s="1"/>
  <c r="H53" i="3"/>
  <c r="G53" i="3"/>
  <c r="F53" i="3"/>
  <c r="E53" i="3"/>
  <c r="D53" i="3"/>
  <c r="C53" i="3"/>
  <c r="H52" i="3"/>
  <c r="G52" i="3"/>
  <c r="F52" i="3"/>
  <c r="E52" i="3"/>
  <c r="D52" i="3"/>
  <c r="C52" i="3"/>
  <c r="H51" i="3"/>
  <c r="G51" i="3"/>
  <c r="F51" i="3"/>
  <c r="E51" i="3"/>
  <c r="D51" i="3"/>
  <c r="C51" i="3"/>
  <c r="H50" i="3"/>
  <c r="G50" i="3"/>
  <c r="F50" i="3"/>
  <c r="E50" i="3"/>
  <c r="D50" i="3"/>
  <c r="C50" i="3"/>
  <c r="H49" i="3"/>
  <c r="G49" i="3"/>
  <c r="F49" i="3"/>
  <c r="E49" i="3"/>
  <c r="D49" i="3"/>
  <c r="C49" i="3"/>
  <c r="H48" i="3"/>
  <c r="G48" i="3"/>
  <c r="F48" i="3"/>
  <c r="E48" i="3"/>
  <c r="D48" i="3"/>
  <c r="C48" i="3"/>
  <c r="H47" i="3"/>
  <c r="G47" i="3"/>
  <c r="F47" i="3"/>
  <c r="E47" i="3"/>
  <c r="D47" i="3"/>
  <c r="C47" i="3"/>
  <c r="H46" i="3"/>
  <c r="G46" i="3"/>
  <c r="F46" i="3"/>
  <c r="E46" i="3"/>
  <c r="D46" i="3"/>
  <c r="C46" i="3"/>
  <c r="H45" i="3"/>
  <c r="G45" i="3"/>
  <c r="F45" i="3"/>
  <c r="E45" i="3"/>
  <c r="D45" i="3"/>
  <c r="C45" i="3"/>
  <c r="H44" i="3"/>
  <c r="G44" i="3"/>
  <c r="G11" i="4" s="1"/>
  <c r="F44" i="3"/>
  <c r="E44" i="3"/>
  <c r="D44" i="3"/>
  <c r="C44" i="3"/>
  <c r="H43" i="3"/>
  <c r="G43" i="3"/>
  <c r="F43" i="3"/>
  <c r="E43" i="3"/>
  <c r="D43" i="3"/>
  <c r="C43" i="3"/>
  <c r="H42" i="3"/>
  <c r="G42" i="3"/>
  <c r="F42" i="3"/>
  <c r="E42" i="3"/>
  <c r="D42" i="3"/>
  <c r="C42" i="3"/>
  <c r="H41" i="3"/>
  <c r="G41" i="3"/>
  <c r="F41" i="3"/>
  <c r="E41" i="3"/>
  <c r="D41" i="3"/>
  <c r="C41" i="3"/>
  <c r="H40" i="3"/>
  <c r="G40" i="3"/>
  <c r="F40" i="3"/>
  <c r="E40" i="3"/>
  <c r="D40" i="3"/>
  <c r="C40" i="3"/>
  <c r="H39" i="3"/>
  <c r="G39" i="3"/>
  <c r="F39" i="3"/>
  <c r="E39" i="3"/>
  <c r="D39" i="3"/>
  <c r="C39" i="3"/>
  <c r="H38" i="3"/>
  <c r="G38" i="3"/>
  <c r="F38" i="3"/>
  <c r="E38" i="3"/>
  <c r="D38" i="3"/>
  <c r="C38" i="3"/>
  <c r="H37" i="3"/>
  <c r="G37" i="3"/>
  <c r="F37" i="3"/>
  <c r="E37" i="3"/>
  <c r="D37" i="3"/>
  <c r="C37" i="3"/>
  <c r="H36" i="3"/>
  <c r="G36" i="3"/>
  <c r="F36" i="3"/>
  <c r="E36" i="3"/>
  <c r="D36" i="3"/>
  <c r="C36" i="3"/>
  <c r="H35" i="3"/>
  <c r="G35" i="3"/>
  <c r="F35" i="3"/>
  <c r="E35" i="3"/>
  <c r="D35" i="3"/>
  <c r="C35" i="3"/>
  <c r="H34" i="3"/>
  <c r="G34" i="3"/>
  <c r="F34" i="3"/>
  <c r="E34" i="3"/>
  <c r="D34" i="3"/>
  <c r="C34" i="3"/>
  <c r="H33" i="3"/>
  <c r="G33" i="3"/>
  <c r="F33" i="3"/>
  <c r="E33" i="3"/>
  <c r="D33" i="3"/>
  <c r="C33" i="3"/>
  <c r="H32" i="3"/>
  <c r="G32" i="3"/>
  <c r="F32" i="3"/>
  <c r="F10" i="4" s="1"/>
  <c r="E32" i="3"/>
  <c r="D32" i="3"/>
  <c r="C32" i="3"/>
  <c r="H31" i="3"/>
  <c r="G31" i="3"/>
  <c r="F31" i="3"/>
  <c r="E31" i="3"/>
  <c r="D31" i="3"/>
  <c r="C31" i="3"/>
  <c r="H30" i="3"/>
  <c r="G30" i="3"/>
  <c r="F30" i="3"/>
  <c r="E30" i="3"/>
  <c r="D30" i="3"/>
  <c r="C30" i="3"/>
  <c r="H29" i="3"/>
  <c r="G29" i="3"/>
  <c r="F29" i="3"/>
  <c r="E29" i="3"/>
  <c r="D29" i="3"/>
  <c r="C29" i="3"/>
  <c r="H28" i="3"/>
  <c r="G28" i="3"/>
  <c r="F28" i="3"/>
  <c r="E28" i="3"/>
  <c r="D28" i="3"/>
  <c r="C28" i="3"/>
  <c r="H27" i="3"/>
  <c r="G27" i="3"/>
  <c r="F27" i="3"/>
  <c r="E27" i="3"/>
  <c r="D27" i="3"/>
  <c r="C27" i="3"/>
  <c r="H26" i="3"/>
  <c r="G26" i="3"/>
  <c r="F26" i="3"/>
  <c r="E26" i="3"/>
  <c r="D26" i="3"/>
  <c r="C26" i="3"/>
  <c r="H25" i="3"/>
  <c r="G25" i="3"/>
  <c r="F25" i="3"/>
  <c r="E25" i="3"/>
  <c r="D25" i="3"/>
  <c r="C25" i="3"/>
  <c r="H24" i="3"/>
  <c r="G24" i="3"/>
  <c r="F24" i="3"/>
  <c r="E24" i="3"/>
  <c r="D24" i="3"/>
  <c r="C24" i="3"/>
  <c r="H23" i="3"/>
  <c r="G23" i="3"/>
  <c r="F23" i="3"/>
  <c r="E23" i="3"/>
  <c r="D23" i="3"/>
  <c r="C23" i="3"/>
  <c r="H22" i="3"/>
  <c r="G22" i="3"/>
  <c r="F22" i="3"/>
  <c r="E22" i="3"/>
  <c r="D22" i="3"/>
  <c r="C22" i="3"/>
  <c r="H21" i="3"/>
  <c r="G21" i="3"/>
  <c r="F21" i="3"/>
  <c r="E21" i="3"/>
  <c r="D21" i="3"/>
  <c r="C21" i="3"/>
  <c r="H20" i="3"/>
  <c r="G20" i="3"/>
  <c r="F20" i="3"/>
  <c r="E20" i="3"/>
  <c r="D20" i="3"/>
  <c r="C20" i="3"/>
  <c r="H19" i="3"/>
  <c r="G19" i="3"/>
  <c r="F19" i="3"/>
  <c r="E19" i="3"/>
  <c r="D19" i="3"/>
  <c r="C19" i="3"/>
  <c r="H18" i="3"/>
  <c r="G18" i="3"/>
  <c r="F18" i="3"/>
  <c r="E18" i="3"/>
  <c r="D18" i="3"/>
  <c r="C18" i="3"/>
  <c r="H17" i="3"/>
  <c r="G17" i="3"/>
  <c r="F17" i="3"/>
  <c r="E17" i="3"/>
  <c r="D17" i="3"/>
  <c r="C17" i="3"/>
  <c r="H16" i="3"/>
  <c r="G16" i="3"/>
  <c r="F16" i="3"/>
  <c r="E16" i="3"/>
  <c r="D16" i="3"/>
  <c r="C16" i="3"/>
  <c r="H15" i="3"/>
  <c r="G15" i="3"/>
  <c r="F15" i="3"/>
  <c r="E15" i="3"/>
  <c r="D15" i="3"/>
  <c r="C15" i="3"/>
  <c r="H14" i="3"/>
  <c r="G14" i="3"/>
  <c r="F14" i="3"/>
  <c r="E14" i="3"/>
  <c r="D14" i="3"/>
  <c r="C14" i="3"/>
  <c r="H13" i="3"/>
  <c r="G13" i="3"/>
  <c r="F13" i="3"/>
  <c r="E13" i="3"/>
  <c r="D13" i="3"/>
  <c r="C13" i="3"/>
  <c r="H12" i="3"/>
  <c r="G12" i="3"/>
  <c r="F12" i="3"/>
  <c r="E12" i="3"/>
  <c r="D12" i="3"/>
  <c r="C12" i="3"/>
  <c r="H11" i="3"/>
  <c r="G11" i="3"/>
  <c r="F11" i="3"/>
  <c r="E11" i="3"/>
  <c r="D11" i="3"/>
  <c r="C11" i="3"/>
  <c r="H10" i="3"/>
  <c r="G10" i="3"/>
  <c r="F10" i="3"/>
  <c r="E10" i="3"/>
  <c r="D10" i="3"/>
  <c r="C10" i="3"/>
  <c r="H9" i="3"/>
  <c r="G9" i="3"/>
  <c r="F9" i="3"/>
  <c r="E9" i="3"/>
  <c r="D9" i="3"/>
  <c r="C9" i="3"/>
  <c r="H8" i="3"/>
  <c r="G8" i="3"/>
  <c r="G8" i="4" s="1"/>
  <c r="F8" i="3"/>
  <c r="E8" i="3"/>
  <c r="D8" i="3"/>
  <c r="C8" i="3"/>
  <c r="BP554" i="2"/>
  <c r="BO554" i="2"/>
  <c r="BN554" i="2"/>
  <c r="BM554" i="2"/>
  <c r="BL554" i="2"/>
  <c r="BK554" i="2"/>
  <c r="BJ554" i="2"/>
  <c r="BF597" i="2"/>
  <c r="BE597" i="2"/>
  <c r="BD597" i="2"/>
  <c r="BC597" i="2"/>
  <c r="BB597" i="2"/>
  <c r="BA597" i="2"/>
  <c r="AZ597" i="2"/>
  <c r="BF596" i="2"/>
  <c r="BE596" i="2"/>
  <c r="BD596" i="2"/>
  <c r="BC596" i="2"/>
  <c r="BB596" i="2"/>
  <c r="BA596" i="2"/>
  <c r="AZ596" i="2"/>
  <c r="BF595" i="2"/>
  <c r="BE595" i="2"/>
  <c r="BD595" i="2"/>
  <c r="BC595" i="2"/>
  <c r="BB595" i="2"/>
  <c r="BA595" i="2"/>
  <c r="AZ595" i="2"/>
  <c r="BF594" i="2"/>
  <c r="BE594" i="2"/>
  <c r="BD594" i="2"/>
  <c r="BC594" i="2"/>
  <c r="BB594" i="2"/>
  <c r="BA594" i="2"/>
  <c r="AZ594" i="2"/>
  <c r="AW594" i="2"/>
  <c r="BH593" i="2"/>
  <c r="BF593" i="2"/>
  <c r="BE593" i="2"/>
  <c r="BD593" i="2"/>
  <c r="BC593" i="2"/>
  <c r="BB593" i="2"/>
  <c r="BA593" i="2"/>
  <c r="AZ593" i="2"/>
  <c r="BG593" i="2"/>
  <c r="AX593" i="2"/>
  <c r="AW593" i="2"/>
  <c r="BF592" i="2"/>
  <c r="BE592" i="2"/>
  <c r="BD592" i="2"/>
  <c r="BC592" i="2"/>
  <c r="BB592" i="2"/>
  <c r="BA592" i="2"/>
  <c r="AZ592" i="2"/>
  <c r="AW592" i="2"/>
  <c r="BH591" i="2"/>
  <c r="BF591" i="2"/>
  <c r="BE591" i="2"/>
  <c r="BD591" i="2"/>
  <c r="BC591" i="2"/>
  <c r="BB591" i="2"/>
  <c r="BA591" i="2"/>
  <c r="AZ591" i="2"/>
  <c r="BG591" i="2"/>
  <c r="AX591" i="2"/>
  <c r="AW591" i="2"/>
  <c r="BF590" i="2"/>
  <c r="BE590" i="2"/>
  <c r="BD590" i="2"/>
  <c r="BC590" i="2"/>
  <c r="BB590" i="2"/>
  <c r="BA590" i="2"/>
  <c r="AZ590" i="2"/>
  <c r="AW590" i="2"/>
  <c r="BH589" i="2"/>
  <c r="BF589" i="2"/>
  <c r="BE589" i="2"/>
  <c r="BD589" i="2"/>
  <c r="BC589" i="2"/>
  <c r="BB589" i="2"/>
  <c r="BA589" i="2"/>
  <c r="AZ589" i="2"/>
  <c r="BG589" i="2"/>
  <c r="AX589" i="2"/>
  <c r="AW589" i="2"/>
  <c r="BF588" i="2"/>
  <c r="BE588" i="2"/>
  <c r="BD588" i="2"/>
  <c r="BC588" i="2"/>
  <c r="BB588" i="2"/>
  <c r="BA588" i="2"/>
  <c r="AZ588" i="2"/>
  <c r="AW588" i="2"/>
  <c r="BH587" i="2"/>
  <c r="BF587" i="2"/>
  <c r="BE587" i="2"/>
  <c r="BD587" i="2"/>
  <c r="BC587" i="2"/>
  <c r="BB587" i="2"/>
  <c r="BA587" i="2"/>
  <c r="AZ587" i="2"/>
  <c r="BG587" i="2"/>
  <c r="AX587" i="2"/>
  <c r="AW587" i="2"/>
  <c r="BF586" i="2"/>
  <c r="BE586" i="2"/>
  <c r="BD586" i="2"/>
  <c r="BC586" i="2"/>
  <c r="BB586" i="2"/>
  <c r="BA586" i="2"/>
  <c r="AZ586" i="2"/>
  <c r="AW586" i="2"/>
  <c r="BF585" i="2"/>
  <c r="BE585" i="2"/>
  <c r="BD585" i="2"/>
  <c r="BC585" i="2"/>
  <c r="BB585" i="2"/>
  <c r="BA585" i="2"/>
  <c r="AZ585" i="2"/>
  <c r="AX585" i="2"/>
  <c r="AW585" i="2"/>
  <c r="BF584" i="2"/>
  <c r="BE584" i="2"/>
  <c r="BD584" i="2"/>
  <c r="BC584" i="2"/>
  <c r="BB584" i="2"/>
  <c r="BA584" i="2"/>
  <c r="AZ584" i="2"/>
  <c r="AW584" i="2"/>
  <c r="BF583" i="2"/>
  <c r="BE583" i="2"/>
  <c r="BD583" i="2"/>
  <c r="BC583" i="2"/>
  <c r="BB583" i="2"/>
  <c r="BA583" i="2"/>
  <c r="AZ583" i="2"/>
  <c r="AX583" i="2"/>
  <c r="AW583" i="2"/>
  <c r="BF582" i="2"/>
  <c r="BE582" i="2"/>
  <c r="BD582" i="2"/>
  <c r="BC582" i="2"/>
  <c r="BB582" i="2"/>
  <c r="BA582" i="2"/>
  <c r="AZ582" i="2"/>
  <c r="AW582" i="2"/>
  <c r="BF581" i="2"/>
  <c r="BE581" i="2"/>
  <c r="BD581" i="2"/>
  <c r="BC581" i="2"/>
  <c r="BB581" i="2"/>
  <c r="BA581" i="2"/>
  <c r="AZ581" i="2"/>
  <c r="AX581" i="2"/>
  <c r="AW581" i="2"/>
  <c r="BF580" i="2"/>
  <c r="BE580" i="2"/>
  <c r="BD580" i="2"/>
  <c r="BC580" i="2"/>
  <c r="BB580" i="2"/>
  <c r="BA580" i="2"/>
  <c r="AZ580" i="2"/>
  <c r="BG580" i="2"/>
  <c r="BH580" i="2"/>
  <c r="AW580" i="2"/>
  <c r="BF579" i="2"/>
  <c r="BE579" i="2"/>
  <c r="BD579" i="2"/>
  <c r="BC579" i="2"/>
  <c r="BB579" i="2"/>
  <c r="BA579" i="2"/>
  <c r="AZ579" i="2"/>
  <c r="AX579" i="2"/>
  <c r="AW579" i="2"/>
  <c r="BF578" i="2"/>
  <c r="BE578" i="2"/>
  <c r="BD578" i="2"/>
  <c r="BC578" i="2"/>
  <c r="BB578" i="2"/>
  <c r="BA578" i="2"/>
  <c r="AZ578" i="2"/>
  <c r="BG578" i="2"/>
  <c r="AW578" i="2"/>
  <c r="BF577" i="2"/>
  <c r="BE577" i="2"/>
  <c r="BD577" i="2"/>
  <c r="BC577" i="2"/>
  <c r="BB577" i="2"/>
  <c r="BA577" i="2"/>
  <c r="AZ577" i="2"/>
  <c r="AX577" i="2"/>
  <c r="AW577" i="2"/>
  <c r="BF576" i="2"/>
  <c r="BE576" i="2"/>
  <c r="BD576" i="2"/>
  <c r="BC576" i="2"/>
  <c r="BB576" i="2"/>
  <c r="BA576" i="2"/>
  <c r="AZ576" i="2"/>
  <c r="AW576" i="2"/>
  <c r="BF575" i="2"/>
  <c r="BE575" i="2"/>
  <c r="BD575" i="2"/>
  <c r="BC575" i="2"/>
  <c r="BB575" i="2"/>
  <c r="BA575" i="2"/>
  <c r="AZ575" i="2"/>
  <c r="AX575" i="2"/>
  <c r="AW575" i="2"/>
  <c r="BF574" i="2"/>
  <c r="BE574" i="2"/>
  <c r="BD574" i="2"/>
  <c r="BC574" i="2"/>
  <c r="BB574" i="2"/>
  <c r="BA574" i="2"/>
  <c r="AZ574" i="2"/>
  <c r="AW574" i="2"/>
  <c r="BF573" i="2"/>
  <c r="BE573" i="2"/>
  <c r="BD573" i="2"/>
  <c r="BC573" i="2"/>
  <c r="BB573" i="2"/>
  <c r="BA573" i="2"/>
  <c r="AZ573" i="2"/>
  <c r="AX573" i="2"/>
  <c r="AW573" i="2"/>
  <c r="BF572" i="2"/>
  <c r="BE572" i="2"/>
  <c r="BD572" i="2"/>
  <c r="BC572" i="2"/>
  <c r="BB572" i="2"/>
  <c r="BA572" i="2"/>
  <c r="AZ572" i="2"/>
  <c r="BG572" i="2"/>
  <c r="BH572" i="2"/>
  <c r="AW572" i="2"/>
  <c r="BF571" i="2"/>
  <c r="BE571" i="2"/>
  <c r="BD571" i="2"/>
  <c r="BC571" i="2"/>
  <c r="BB571" i="2"/>
  <c r="BA571" i="2"/>
  <c r="AZ571" i="2"/>
  <c r="AX571" i="2"/>
  <c r="AW571" i="2"/>
  <c r="BF570" i="2"/>
  <c r="BE570" i="2"/>
  <c r="BD570" i="2"/>
  <c r="BC570" i="2"/>
  <c r="BB570" i="2"/>
  <c r="BA570" i="2"/>
  <c r="AZ570" i="2"/>
  <c r="BG570" i="2"/>
  <c r="AW570" i="2"/>
  <c r="BF569" i="2"/>
  <c r="BE569" i="2"/>
  <c r="BD569" i="2"/>
  <c r="BC569" i="2"/>
  <c r="BB569" i="2"/>
  <c r="BA569" i="2"/>
  <c r="AZ569" i="2"/>
  <c r="AX569" i="2"/>
  <c r="AW569" i="2"/>
  <c r="BF568" i="2"/>
  <c r="BE568" i="2"/>
  <c r="BD568" i="2"/>
  <c r="BC568" i="2"/>
  <c r="BB568" i="2"/>
  <c r="BA568" i="2"/>
  <c r="AZ568" i="2"/>
  <c r="AW568" i="2"/>
  <c r="BF567" i="2"/>
  <c r="BE567" i="2"/>
  <c r="BD567" i="2"/>
  <c r="BC567" i="2"/>
  <c r="BB567" i="2"/>
  <c r="BA567" i="2"/>
  <c r="AZ567" i="2"/>
  <c r="AX567" i="2"/>
  <c r="AW567" i="2"/>
  <c r="BF566" i="2"/>
  <c r="BE566" i="2"/>
  <c r="BD566" i="2"/>
  <c r="BC566" i="2"/>
  <c r="BB566" i="2"/>
  <c r="BA566" i="2"/>
  <c r="AZ566" i="2"/>
  <c r="AW566" i="2"/>
  <c r="BF565" i="2"/>
  <c r="BE565" i="2"/>
  <c r="BD565" i="2"/>
  <c r="BC565" i="2"/>
  <c r="BB565" i="2"/>
  <c r="BA565" i="2"/>
  <c r="AZ565" i="2"/>
  <c r="AX565" i="2"/>
  <c r="AW565" i="2"/>
  <c r="BF564" i="2"/>
  <c r="BE564" i="2"/>
  <c r="BD564" i="2"/>
  <c r="BC564" i="2"/>
  <c r="BB564" i="2"/>
  <c r="BA564" i="2"/>
  <c r="AZ564" i="2"/>
  <c r="AX564" i="2"/>
  <c r="AW564" i="2"/>
  <c r="BF563" i="2"/>
  <c r="BE563" i="2"/>
  <c r="BD563" i="2"/>
  <c r="BC563" i="2"/>
  <c r="BB563" i="2"/>
  <c r="BA563" i="2"/>
  <c r="AZ563" i="2"/>
  <c r="AX563" i="2"/>
  <c r="AW563" i="2"/>
  <c r="BF562" i="2"/>
  <c r="BE562" i="2"/>
  <c r="BD562" i="2"/>
  <c r="BC562" i="2"/>
  <c r="BB562" i="2"/>
  <c r="BA562" i="2"/>
  <c r="AZ562" i="2"/>
  <c r="AX562" i="2"/>
  <c r="AW562" i="2"/>
  <c r="BF561" i="2"/>
  <c r="BE561" i="2"/>
  <c r="BD561" i="2"/>
  <c r="BC561" i="2"/>
  <c r="BB561" i="2"/>
  <c r="BA561" i="2"/>
  <c r="AZ561" i="2"/>
  <c r="AX561" i="2"/>
  <c r="AW561" i="2"/>
  <c r="BF560" i="2"/>
  <c r="BE560" i="2"/>
  <c r="BD560" i="2"/>
  <c r="BC560" i="2"/>
  <c r="BB560" i="2"/>
  <c r="BA560" i="2"/>
  <c r="AZ560" i="2"/>
  <c r="AX560" i="2"/>
  <c r="AW560" i="2"/>
  <c r="BF559" i="2"/>
  <c r="BE559" i="2"/>
  <c r="BD559" i="2"/>
  <c r="BC559" i="2"/>
  <c r="BB559" i="2"/>
  <c r="BA559" i="2"/>
  <c r="AZ559" i="2"/>
  <c r="AX559" i="2"/>
  <c r="AW559" i="2"/>
  <c r="BF558" i="2"/>
  <c r="BE558" i="2"/>
  <c r="BD558" i="2"/>
  <c r="BC558" i="2"/>
  <c r="BB558" i="2"/>
  <c r="BA558" i="2"/>
  <c r="AZ558" i="2"/>
  <c r="AX558" i="2"/>
  <c r="AW558" i="2"/>
  <c r="BF557" i="2"/>
  <c r="BE557" i="2"/>
  <c r="BD557" i="2"/>
  <c r="BC557" i="2"/>
  <c r="BB557" i="2"/>
  <c r="BA557" i="2"/>
  <c r="AZ557" i="2"/>
  <c r="AX557" i="2"/>
  <c r="AW557" i="2"/>
  <c r="BF556" i="2"/>
  <c r="BE556" i="2"/>
  <c r="BD556" i="2"/>
  <c r="BC556" i="2"/>
  <c r="BB556" i="2"/>
  <c r="BA556" i="2"/>
  <c r="AZ556" i="2"/>
  <c r="AX556" i="2"/>
  <c r="AW556" i="2"/>
  <c r="BF555" i="2"/>
  <c r="BE555" i="2"/>
  <c r="BD555" i="2"/>
  <c r="BC555" i="2"/>
  <c r="BB555" i="2"/>
  <c r="BA555" i="2"/>
  <c r="AZ555" i="2"/>
  <c r="AX555" i="2"/>
  <c r="AW555" i="2"/>
  <c r="BF554" i="2"/>
  <c r="BE554" i="2"/>
  <c r="BD554" i="2"/>
  <c r="BC554" i="2"/>
  <c r="BB554" i="2"/>
  <c r="BA554" i="2"/>
  <c r="AZ554" i="2"/>
  <c r="AX554" i="2"/>
  <c r="AW554" i="2"/>
  <c r="BF553" i="2"/>
  <c r="BE553" i="2"/>
  <c r="BD553" i="2"/>
  <c r="BC553" i="2"/>
  <c r="BB553" i="2"/>
  <c r="BA553" i="2"/>
  <c r="AZ553" i="2"/>
  <c r="AX553" i="2"/>
  <c r="AW553" i="2"/>
  <c r="BF552" i="2"/>
  <c r="BE552" i="2"/>
  <c r="BD552" i="2"/>
  <c r="BC552" i="2"/>
  <c r="BB552" i="2"/>
  <c r="BA552" i="2"/>
  <c r="AZ552" i="2"/>
  <c r="AX552" i="2"/>
  <c r="AW552" i="2"/>
  <c r="BF551" i="2"/>
  <c r="BE551" i="2"/>
  <c r="BD551" i="2"/>
  <c r="BC551" i="2"/>
  <c r="BB551" i="2"/>
  <c r="BA551" i="2"/>
  <c r="AZ551" i="2"/>
  <c r="AX551" i="2"/>
  <c r="AW551" i="2"/>
  <c r="BF550" i="2"/>
  <c r="BE550" i="2"/>
  <c r="BD550" i="2"/>
  <c r="BC550" i="2"/>
  <c r="BB550" i="2"/>
  <c r="BA550" i="2"/>
  <c r="AZ550" i="2"/>
  <c r="AX550" i="2"/>
  <c r="AW550" i="2"/>
  <c r="BF549" i="2"/>
  <c r="BE549" i="2"/>
  <c r="BD549" i="2"/>
  <c r="BC549" i="2"/>
  <c r="BB549" i="2"/>
  <c r="BA549" i="2"/>
  <c r="AZ549" i="2"/>
  <c r="AX549" i="2"/>
  <c r="AW549" i="2"/>
  <c r="BF548" i="2"/>
  <c r="BE548" i="2"/>
  <c r="BD548" i="2"/>
  <c r="BC548" i="2"/>
  <c r="BB548" i="2"/>
  <c r="BA548" i="2"/>
  <c r="AZ548" i="2"/>
  <c r="AX548" i="2"/>
  <c r="AW548" i="2"/>
  <c r="BF547" i="2"/>
  <c r="BE547" i="2"/>
  <c r="BD547" i="2"/>
  <c r="BC547" i="2"/>
  <c r="BB547" i="2"/>
  <c r="BA547" i="2"/>
  <c r="AZ547" i="2"/>
  <c r="AX547" i="2"/>
  <c r="AW547" i="2"/>
  <c r="BF546" i="2"/>
  <c r="BE546" i="2"/>
  <c r="BD546" i="2"/>
  <c r="BC546" i="2"/>
  <c r="BB546" i="2"/>
  <c r="BA546" i="2"/>
  <c r="AZ546" i="2"/>
  <c r="AX546" i="2"/>
  <c r="AW546" i="2"/>
  <c r="BF545" i="2"/>
  <c r="BE545" i="2"/>
  <c r="BD545" i="2"/>
  <c r="BC545" i="2"/>
  <c r="BB545" i="2"/>
  <c r="BA545" i="2"/>
  <c r="AZ545" i="2"/>
  <c r="AX545" i="2"/>
  <c r="AW545" i="2"/>
  <c r="BF544" i="2"/>
  <c r="BE544" i="2"/>
  <c r="BD544" i="2"/>
  <c r="BC544" i="2"/>
  <c r="BB544" i="2"/>
  <c r="BA544" i="2"/>
  <c r="AZ544" i="2"/>
  <c r="AX544" i="2"/>
  <c r="AW544" i="2"/>
  <c r="BI543" i="2"/>
  <c r="BF543" i="2"/>
  <c r="BE543" i="2"/>
  <c r="BD543" i="2"/>
  <c r="BC543" i="2"/>
  <c r="BB543" i="2"/>
  <c r="BG543" i="2"/>
  <c r="BA543" i="2"/>
  <c r="AZ543" i="2"/>
  <c r="AX543" i="2"/>
  <c r="AW543" i="2"/>
  <c r="BP542" i="2"/>
  <c r="BO542" i="2"/>
  <c r="BN542" i="2"/>
  <c r="BM542" i="2"/>
  <c r="BF542" i="2"/>
  <c r="BE542" i="2"/>
  <c r="BD542" i="2"/>
  <c r="BC542" i="2"/>
  <c r="BG542" i="2"/>
  <c r="BB542" i="2"/>
  <c r="BA542" i="2"/>
  <c r="AZ542" i="2"/>
  <c r="AX542" i="2"/>
  <c r="AW542" i="2"/>
  <c r="AN594" i="2"/>
  <c r="AM594" i="2"/>
  <c r="AO593" i="2"/>
  <c r="AN593" i="2"/>
  <c r="AM593" i="2"/>
  <c r="AN592" i="2"/>
  <c r="AM592" i="2"/>
  <c r="AO591" i="2"/>
  <c r="AM591" i="2"/>
  <c r="AN591" i="2"/>
  <c r="AN590" i="2"/>
  <c r="AM590" i="2"/>
  <c r="AN589" i="2"/>
  <c r="AM589" i="2"/>
  <c r="AO589" i="2"/>
  <c r="AN588" i="2"/>
  <c r="AM588" i="2"/>
  <c r="AO587" i="2"/>
  <c r="AM587" i="2"/>
  <c r="AN587" i="2"/>
  <c r="AN586" i="2"/>
  <c r="AM586" i="2"/>
  <c r="AN585" i="2"/>
  <c r="AM585" i="2"/>
  <c r="AN584" i="2"/>
  <c r="AM584" i="2"/>
  <c r="AM583" i="2"/>
  <c r="AN583" i="2"/>
  <c r="AN582" i="2"/>
  <c r="AM582" i="2"/>
  <c r="AN581" i="2"/>
  <c r="AM581" i="2"/>
  <c r="AN580" i="2"/>
  <c r="AM580" i="2"/>
  <c r="AM579" i="2"/>
  <c r="AN579" i="2"/>
  <c r="AN578" i="2"/>
  <c r="AM578" i="2"/>
  <c r="AN577" i="2"/>
  <c r="AM577" i="2"/>
  <c r="AN576" i="2"/>
  <c r="AM576" i="2"/>
  <c r="AM575" i="2"/>
  <c r="AN575" i="2"/>
  <c r="AN574" i="2"/>
  <c r="AM574" i="2"/>
  <c r="AN573" i="2"/>
  <c r="AM573" i="2"/>
  <c r="AN572" i="2"/>
  <c r="AM572" i="2"/>
  <c r="AM571" i="2"/>
  <c r="AN571" i="2"/>
  <c r="AN570" i="2"/>
  <c r="AM570" i="2"/>
  <c r="AN569" i="2"/>
  <c r="AM569" i="2"/>
  <c r="AN568" i="2"/>
  <c r="AM568" i="2"/>
  <c r="AM567" i="2"/>
  <c r="AN567" i="2"/>
  <c r="AN566" i="2"/>
  <c r="AM566" i="2"/>
  <c r="AN565" i="2"/>
  <c r="AM565" i="2"/>
  <c r="AN564" i="2"/>
  <c r="AM564" i="2"/>
  <c r="AM563" i="2"/>
  <c r="AN563" i="2"/>
  <c r="AN562" i="2"/>
  <c r="AM562" i="2"/>
  <c r="AN561" i="2"/>
  <c r="AM561" i="2"/>
  <c r="AN560" i="2"/>
  <c r="AM560" i="2"/>
  <c r="AM559" i="2"/>
  <c r="AN559" i="2"/>
  <c r="AN558" i="2"/>
  <c r="AM558" i="2"/>
  <c r="AM557" i="2"/>
  <c r="AN556" i="2"/>
  <c r="AM556" i="2"/>
  <c r="AM555" i="2"/>
  <c r="AN554" i="2"/>
  <c r="AM554" i="2"/>
  <c r="AN553" i="2"/>
  <c r="AM553" i="2"/>
  <c r="AN552" i="2"/>
  <c r="AM552" i="2"/>
  <c r="AM551" i="2"/>
  <c r="AN551" i="2"/>
  <c r="AN550" i="2"/>
  <c r="AM550" i="2"/>
  <c r="AM549" i="2"/>
  <c r="AN548" i="2"/>
  <c r="AM548" i="2"/>
  <c r="AM547" i="2"/>
  <c r="AN546" i="2"/>
  <c r="AM546" i="2"/>
  <c r="AN545" i="2"/>
  <c r="AM545" i="2"/>
  <c r="AM544" i="2"/>
  <c r="AO543" i="2"/>
  <c r="AM543" i="2"/>
  <c r="AN543" i="2"/>
  <c r="AN542" i="2"/>
  <c r="AM542" i="2"/>
  <c r="AD594" i="2"/>
  <c r="AC594" i="2"/>
  <c r="AE593" i="2"/>
  <c r="AD593" i="2"/>
  <c r="AC593" i="2"/>
  <c r="AD592" i="2"/>
  <c r="AC592" i="2"/>
  <c r="AE591" i="2"/>
  <c r="AC591" i="2"/>
  <c r="AD591" i="2"/>
  <c r="AD590" i="2"/>
  <c r="AC590" i="2"/>
  <c r="AD589" i="2"/>
  <c r="AC589" i="2"/>
  <c r="AE589" i="2"/>
  <c r="AD588" i="2"/>
  <c r="AC588" i="2"/>
  <c r="AE587" i="2"/>
  <c r="AD587" i="2"/>
  <c r="AC587" i="2"/>
  <c r="AC586" i="2"/>
  <c r="AC585" i="2"/>
  <c r="AD585" i="2"/>
  <c r="AD584" i="2"/>
  <c r="AC584" i="2"/>
  <c r="AC583" i="2"/>
  <c r="AD582" i="2"/>
  <c r="AC582" i="2"/>
  <c r="AD581" i="2"/>
  <c r="AC581" i="2"/>
  <c r="AD580" i="2"/>
  <c r="AC580" i="2"/>
  <c r="AE580" i="2"/>
  <c r="AC579" i="2"/>
  <c r="AD578" i="2"/>
  <c r="AC578" i="2"/>
  <c r="AD577" i="2"/>
  <c r="AC577" i="2"/>
  <c r="AC576" i="2"/>
  <c r="AC575" i="2"/>
  <c r="AD574" i="2"/>
  <c r="AC574" i="2"/>
  <c r="AD573" i="2"/>
  <c r="AC573" i="2"/>
  <c r="AD572" i="2"/>
  <c r="AC572" i="2"/>
  <c r="AE572" i="2"/>
  <c r="AC571" i="2"/>
  <c r="AD570" i="2"/>
  <c r="AC570" i="2"/>
  <c r="AD569" i="2"/>
  <c r="AC569" i="2"/>
  <c r="AC568" i="2"/>
  <c r="AC567" i="2"/>
  <c r="AD566" i="2"/>
  <c r="AC566" i="2"/>
  <c r="AD565" i="2"/>
  <c r="AC565" i="2"/>
  <c r="AD564" i="2"/>
  <c r="AC564" i="2"/>
  <c r="AC563" i="2"/>
  <c r="AD562" i="2"/>
  <c r="AC562" i="2"/>
  <c r="AD561" i="2"/>
  <c r="AC561" i="2"/>
  <c r="AC560" i="2"/>
  <c r="AC559" i="2"/>
  <c r="AD558" i="2"/>
  <c r="AC558" i="2"/>
  <c r="AD557" i="2"/>
  <c r="AC557" i="2"/>
  <c r="AD556" i="2"/>
  <c r="AC556" i="2"/>
  <c r="AC555" i="2"/>
  <c r="AD554" i="2"/>
  <c r="AC554" i="2"/>
  <c r="AD553" i="2"/>
  <c r="AC553" i="2"/>
  <c r="AC552" i="2"/>
  <c r="AC551" i="2"/>
  <c r="AD550" i="2"/>
  <c r="AC550" i="2"/>
  <c r="AD549" i="2"/>
  <c r="AC549" i="2"/>
  <c r="AD548" i="2"/>
  <c r="AC548" i="2"/>
  <c r="AC547" i="2"/>
  <c r="AD546" i="2"/>
  <c r="AC546" i="2"/>
  <c r="AD545" i="2"/>
  <c r="AC545" i="2"/>
  <c r="AC544" i="2"/>
  <c r="AC543" i="2"/>
  <c r="AD542" i="2"/>
  <c r="AC542" i="2"/>
  <c r="U596" i="2"/>
  <c r="U593" i="2"/>
  <c r="T593" i="2"/>
  <c r="S593" i="2"/>
  <c r="S592" i="2"/>
  <c r="S591" i="2"/>
  <c r="T590" i="2"/>
  <c r="S590" i="2"/>
  <c r="U589" i="2"/>
  <c r="T589" i="2"/>
  <c r="S589" i="2"/>
  <c r="T588" i="2"/>
  <c r="S588" i="2"/>
  <c r="S587" i="2"/>
  <c r="T586" i="2"/>
  <c r="S586" i="2"/>
  <c r="T585" i="2"/>
  <c r="S585" i="2"/>
  <c r="S584" i="2"/>
  <c r="S583" i="2"/>
  <c r="T582" i="2"/>
  <c r="S582" i="2"/>
  <c r="T581" i="2"/>
  <c r="S581" i="2"/>
  <c r="T580" i="2"/>
  <c r="S580" i="2"/>
  <c r="U580" i="2"/>
  <c r="S579" i="2"/>
  <c r="T578" i="2"/>
  <c r="S578" i="2"/>
  <c r="T577" i="2"/>
  <c r="S577" i="2"/>
  <c r="S576" i="2"/>
  <c r="S575" i="2"/>
  <c r="T574" i="2"/>
  <c r="S574" i="2"/>
  <c r="T573" i="2"/>
  <c r="S573" i="2"/>
  <c r="T572" i="2"/>
  <c r="S572" i="2"/>
  <c r="U572" i="2"/>
  <c r="S571" i="2"/>
  <c r="T570" i="2"/>
  <c r="S570" i="2"/>
  <c r="T569" i="2"/>
  <c r="S569" i="2"/>
  <c r="S568" i="2"/>
  <c r="S567" i="2"/>
  <c r="T566" i="2"/>
  <c r="S566" i="2"/>
  <c r="T565" i="2"/>
  <c r="S565" i="2"/>
  <c r="T564" i="2"/>
  <c r="S564" i="2"/>
  <c r="S563" i="2"/>
  <c r="T562" i="2"/>
  <c r="S562" i="2"/>
  <c r="T561" i="2"/>
  <c r="S561" i="2"/>
  <c r="S560" i="2"/>
  <c r="S559" i="2"/>
  <c r="T558" i="2"/>
  <c r="S558" i="2"/>
  <c r="T557" i="2"/>
  <c r="S557" i="2"/>
  <c r="T556" i="2"/>
  <c r="S556" i="2"/>
  <c r="S555" i="2"/>
  <c r="T554" i="2"/>
  <c r="S554" i="2"/>
  <c r="T553" i="2"/>
  <c r="S553" i="2"/>
  <c r="S552" i="2"/>
  <c r="S551" i="2"/>
  <c r="T550" i="2"/>
  <c r="S550" i="2"/>
  <c r="T549" i="2"/>
  <c r="S549" i="2"/>
  <c r="T548" i="2"/>
  <c r="S548" i="2"/>
  <c r="S547" i="2"/>
  <c r="T546" i="2"/>
  <c r="S546" i="2"/>
  <c r="T545" i="2"/>
  <c r="S545" i="2"/>
  <c r="S544" i="2"/>
  <c r="S543" i="2"/>
  <c r="U542" i="2"/>
  <c r="T542" i="2"/>
  <c r="S542" i="2"/>
  <c r="K596" i="2"/>
  <c r="K593" i="2"/>
  <c r="J593" i="2"/>
  <c r="I593" i="2"/>
  <c r="I592" i="2"/>
  <c r="I591" i="2"/>
  <c r="J590" i="2"/>
  <c r="I590" i="2"/>
  <c r="K589" i="2"/>
  <c r="J589" i="2"/>
  <c r="I589" i="2"/>
  <c r="J588" i="2"/>
  <c r="I588" i="2"/>
  <c r="I587" i="2"/>
  <c r="J586" i="2"/>
  <c r="I586" i="2"/>
  <c r="J585" i="2"/>
  <c r="I585" i="2"/>
  <c r="I584" i="2"/>
  <c r="I583" i="2"/>
  <c r="J582" i="2"/>
  <c r="I582" i="2"/>
  <c r="J581" i="2"/>
  <c r="I581" i="2"/>
  <c r="J580" i="2"/>
  <c r="I580" i="2"/>
  <c r="K580" i="2"/>
  <c r="I579" i="2"/>
  <c r="J578" i="2"/>
  <c r="I578" i="2"/>
  <c r="J577" i="2"/>
  <c r="I577" i="2"/>
  <c r="I576" i="2"/>
  <c r="I575" i="2"/>
  <c r="J574" i="2"/>
  <c r="I574" i="2"/>
  <c r="J573" i="2"/>
  <c r="I573" i="2"/>
  <c r="J572" i="2"/>
  <c r="I572" i="2"/>
  <c r="K572" i="2"/>
  <c r="I571" i="2"/>
  <c r="J570" i="2"/>
  <c r="I570" i="2"/>
  <c r="J569" i="2"/>
  <c r="I569" i="2"/>
  <c r="I568" i="2"/>
  <c r="I567" i="2"/>
  <c r="J566" i="2"/>
  <c r="I566" i="2"/>
  <c r="J565" i="2"/>
  <c r="I565" i="2"/>
  <c r="J564" i="2"/>
  <c r="I564" i="2"/>
  <c r="I563" i="2"/>
  <c r="J562" i="2"/>
  <c r="I562" i="2"/>
  <c r="J561" i="2"/>
  <c r="I561" i="2"/>
  <c r="I560" i="2"/>
  <c r="I559" i="2"/>
  <c r="J558" i="2"/>
  <c r="I558" i="2"/>
  <c r="J557" i="2"/>
  <c r="I557" i="2"/>
  <c r="J556" i="2"/>
  <c r="I556" i="2"/>
  <c r="I555" i="2"/>
  <c r="J554" i="2"/>
  <c r="I554" i="2"/>
  <c r="J553" i="2"/>
  <c r="I553" i="2"/>
  <c r="I552" i="2"/>
  <c r="I551" i="2"/>
  <c r="J550" i="2"/>
  <c r="I550" i="2"/>
  <c r="J549" i="2"/>
  <c r="I549" i="2"/>
  <c r="J548" i="2"/>
  <c r="I548" i="2"/>
  <c r="I547" i="2"/>
  <c r="J546" i="2"/>
  <c r="I546" i="2"/>
  <c r="J545" i="2"/>
  <c r="I545" i="2"/>
  <c r="I544" i="2"/>
  <c r="I543" i="2"/>
  <c r="J542" i="2"/>
  <c r="I542" i="2"/>
  <c r="BF541" i="2"/>
  <c r="BE541" i="2"/>
  <c r="BD541" i="2"/>
  <c r="BC541" i="2"/>
  <c r="BA541" i="2"/>
  <c r="AZ541" i="2"/>
  <c r="AR541" i="2"/>
  <c r="AQ541" i="2"/>
  <c r="BK542" i="2"/>
  <c r="AP541" i="2"/>
  <c r="BJ542" i="2"/>
  <c r="AR540" i="2"/>
  <c r="AQ540" i="2"/>
  <c r="AW540" i="2"/>
  <c r="AP540" i="2"/>
  <c r="AH541" i="2"/>
  <c r="AG541" i="2"/>
  <c r="AM541" i="2"/>
  <c r="AF541" i="2"/>
  <c r="AH540" i="2"/>
  <c r="AG540" i="2"/>
  <c r="AF540" i="2"/>
  <c r="AM540" i="2"/>
  <c r="X541" i="2"/>
  <c r="W541" i="2"/>
  <c r="V541" i="2"/>
  <c r="X540" i="2"/>
  <c r="W540" i="2"/>
  <c r="BA540" i="2"/>
  <c r="V540" i="2"/>
  <c r="N541" i="2"/>
  <c r="M541" i="2"/>
  <c r="S541" i="2"/>
  <c r="L541" i="2"/>
  <c r="N540" i="2"/>
  <c r="M540" i="2"/>
  <c r="L540" i="2"/>
  <c r="D541" i="2"/>
  <c r="C541" i="2"/>
  <c r="B541" i="2"/>
  <c r="D540" i="2"/>
  <c r="C540" i="2"/>
  <c r="I540" i="2"/>
  <c r="B540" i="2"/>
  <c r="AN539" i="2"/>
  <c r="AM539" i="2"/>
  <c r="AM538" i="2"/>
  <c r="AD539" i="2"/>
  <c r="AC539" i="2"/>
  <c r="AD538" i="2"/>
  <c r="AC538" i="2"/>
  <c r="S539" i="2"/>
  <c r="S538" i="2"/>
  <c r="J539" i="2"/>
  <c r="I539" i="2"/>
  <c r="J538" i="2"/>
  <c r="I538" i="2"/>
  <c r="AR537" i="2"/>
  <c r="AQ537" i="2"/>
  <c r="AP537" i="2"/>
  <c r="AW537" i="2"/>
  <c r="AH537" i="2"/>
  <c r="AG537" i="2"/>
  <c r="AF537" i="2"/>
  <c r="X537" i="2"/>
  <c r="W537" i="2"/>
  <c r="V537" i="2"/>
  <c r="S537" i="2"/>
  <c r="N537" i="2"/>
  <c r="M537" i="2"/>
  <c r="L537" i="2"/>
  <c r="D537" i="2"/>
  <c r="C537" i="2"/>
  <c r="B537" i="2"/>
  <c r="BF540" i="2"/>
  <c r="BE540" i="2"/>
  <c r="BD540" i="2"/>
  <c r="BC540" i="2"/>
  <c r="BB540" i="2"/>
  <c r="BF539" i="2"/>
  <c r="BE539" i="2"/>
  <c r="BD539" i="2"/>
  <c r="BC539" i="2"/>
  <c r="BB539" i="2"/>
  <c r="BA539" i="2"/>
  <c r="AZ539" i="2"/>
  <c r="AX539" i="2"/>
  <c r="AW539" i="2"/>
  <c r="BF538" i="2"/>
  <c r="BE538" i="2"/>
  <c r="BD538" i="2"/>
  <c r="BC538" i="2"/>
  <c r="BB538" i="2"/>
  <c r="BA538" i="2"/>
  <c r="AZ538" i="2"/>
  <c r="AW538" i="2"/>
  <c r="BF537" i="2"/>
  <c r="BE537" i="2"/>
  <c r="BD537" i="2"/>
  <c r="BC537" i="2"/>
  <c r="BA537" i="2"/>
  <c r="BF536" i="2"/>
  <c r="BE536" i="2"/>
  <c r="BD536" i="2"/>
  <c r="BC536" i="2"/>
  <c r="BB536" i="2"/>
  <c r="BA536" i="2"/>
  <c r="AZ536" i="2"/>
  <c r="AX536" i="2"/>
  <c r="AW536" i="2"/>
  <c r="BF535" i="2"/>
  <c r="BE535" i="2"/>
  <c r="BD535" i="2"/>
  <c r="BC535" i="2"/>
  <c r="BB535" i="2"/>
  <c r="BA535" i="2"/>
  <c r="AZ535" i="2"/>
  <c r="AW535" i="2"/>
  <c r="BF534" i="2"/>
  <c r="BE534" i="2"/>
  <c r="BD534" i="2"/>
  <c r="BC534" i="2"/>
  <c r="BB534" i="2"/>
  <c r="BA534" i="2"/>
  <c r="AZ534" i="2"/>
  <c r="AX534" i="2"/>
  <c r="AW534" i="2"/>
  <c r="BF533" i="2"/>
  <c r="BE533" i="2"/>
  <c r="BD533" i="2"/>
  <c r="BC533" i="2"/>
  <c r="BB533" i="2"/>
  <c r="BA533" i="2"/>
  <c r="AZ533" i="2"/>
  <c r="AW533" i="2"/>
  <c r="BF532" i="2"/>
  <c r="BE532" i="2"/>
  <c r="BD532" i="2"/>
  <c r="BC532" i="2"/>
  <c r="BB532" i="2"/>
  <c r="BA532" i="2"/>
  <c r="AZ532" i="2"/>
  <c r="AX532" i="2"/>
  <c r="AW532" i="2"/>
  <c r="BF531" i="2"/>
  <c r="BE531" i="2"/>
  <c r="BD531" i="2"/>
  <c r="BC531" i="2"/>
  <c r="BG531" i="2"/>
  <c r="BB531" i="2"/>
  <c r="BA531" i="2"/>
  <c r="AZ531" i="2"/>
  <c r="AX531" i="2"/>
  <c r="AW531" i="2"/>
  <c r="BP530" i="2"/>
  <c r="BO530" i="2"/>
  <c r="BN530" i="2"/>
  <c r="BM530" i="2"/>
  <c r="BL530" i="2"/>
  <c r="BK530" i="2"/>
  <c r="BJ530" i="2"/>
  <c r="BH530" i="2"/>
  <c r="BF530" i="2"/>
  <c r="BE530" i="2"/>
  <c r="BD530" i="2"/>
  <c r="BC530" i="2"/>
  <c r="BB530" i="2"/>
  <c r="BA530" i="2"/>
  <c r="AZ530" i="2"/>
  <c r="BG530" i="2"/>
  <c r="AX530" i="2"/>
  <c r="AW530" i="2"/>
  <c r="BF529" i="2"/>
  <c r="BE529" i="2"/>
  <c r="BD529" i="2"/>
  <c r="BC529" i="2"/>
  <c r="BB529" i="2"/>
  <c r="BA529" i="2"/>
  <c r="AZ529" i="2"/>
  <c r="BG529" i="2"/>
  <c r="AW529" i="2"/>
  <c r="AN536" i="2"/>
  <c r="AM536" i="2"/>
  <c r="AN535" i="2"/>
  <c r="AM535" i="2"/>
  <c r="AN534" i="2"/>
  <c r="AM534" i="2"/>
  <c r="AM533" i="2"/>
  <c r="AN532" i="2"/>
  <c r="AM532" i="2"/>
  <c r="AO531" i="2"/>
  <c r="AN531" i="2"/>
  <c r="AM531" i="2"/>
  <c r="AM530" i="2"/>
  <c r="AM529" i="2"/>
  <c r="AN528" i="2"/>
  <c r="AM528" i="2"/>
  <c r="AN527" i="2"/>
  <c r="AM527" i="2"/>
  <c r="AN526" i="2"/>
  <c r="AM526" i="2"/>
  <c r="AM525" i="2"/>
  <c r="AN524" i="2"/>
  <c r="AM524" i="2"/>
  <c r="AN523" i="2"/>
  <c r="AM523" i="2"/>
  <c r="AM522" i="2"/>
  <c r="AC536" i="2"/>
  <c r="AD535" i="2"/>
  <c r="AC535" i="2"/>
  <c r="AD534" i="2"/>
  <c r="AC534" i="2"/>
  <c r="AD533" i="2"/>
  <c r="AC533" i="2"/>
  <c r="AC532" i="2"/>
  <c r="AD531" i="2"/>
  <c r="AC531" i="2"/>
  <c r="AE530" i="2"/>
  <c r="AD530" i="2"/>
  <c r="AC530" i="2"/>
  <c r="AC529" i="2"/>
  <c r="AC528" i="2"/>
  <c r="AE527" i="2"/>
  <c r="AD527" i="2"/>
  <c r="AC527" i="2"/>
  <c r="AD526" i="2"/>
  <c r="AC526" i="2"/>
  <c r="AD525" i="2"/>
  <c r="AC525" i="2"/>
  <c r="AC524" i="2"/>
  <c r="AD523" i="2"/>
  <c r="AC523" i="2"/>
  <c r="AD522" i="2"/>
  <c r="AC522" i="2"/>
  <c r="S536" i="2"/>
  <c r="S535" i="2"/>
  <c r="T534" i="2"/>
  <c r="S534" i="2"/>
  <c r="T533" i="2"/>
  <c r="S533" i="2"/>
  <c r="T532" i="2"/>
  <c r="S532" i="2"/>
  <c r="S531" i="2"/>
  <c r="T530" i="2"/>
  <c r="S530" i="2"/>
  <c r="U529" i="2"/>
  <c r="T529" i="2"/>
  <c r="S529" i="2"/>
  <c r="S528" i="2"/>
  <c r="S527" i="2"/>
  <c r="T526" i="2"/>
  <c r="S526" i="2"/>
  <c r="T525" i="2"/>
  <c r="S525" i="2"/>
  <c r="T524" i="2"/>
  <c r="S524" i="2"/>
  <c r="S523" i="2"/>
  <c r="T522" i="2"/>
  <c r="S522" i="2"/>
  <c r="J536" i="2"/>
  <c r="I536" i="2"/>
  <c r="I535" i="2"/>
  <c r="I534" i="2"/>
  <c r="J533" i="2"/>
  <c r="I533" i="2"/>
  <c r="J532" i="2"/>
  <c r="I532" i="2"/>
  <c r="J531" i="2"/>
  <c r="I531" i="2"/>
  <c r="I530" i="2"/>
  <c r="J529" i="2"/>
  <c r="I529" i="2"/>
  <c r="J528" i="2"/>
  <c r="I528" i="2"/>
  <c r="I527" i="2"/>
  <c r="I526" i="2"/>
  <c r="J525" i="2"/>
  <c r="I525" i="2"/>
  <c r="J524" i="2"/>
  <c r="I524" i="2"/>
  <c r="J523" i="2"/>
  <c r="I523" i="2"/>
  <c r="I522" i="2"/>
  <c r="AR521" i="2"/>
  <c r="AQ521" i="2"/>
  <c r="AW521" i="2"/>
  <c r="AP521" i="2"/>
  <c r="AH521" i="2"/>
  <c r="AG521" i="2"/>
  <c r="AF521" i="2"/>
  <c r="AM521" i="2"/>
  <c r="AN521" i="2"/>
  <c r="X521" i="2"/>
  <c r="AC521" i="2"/>
  <c r="W521" i="2"/>
  <c r="V521" i="2"/>
  <c r="N521" i="2"/>
  <c r="M521" i="2"/>
  <c r="L521" i="2"/>
  <c r="I521" i="2"/>
  <c r="D521" i="2"/>
  <c r="C521" i="2"/>
  <c r="BA521" i="2"/>
  <c r="B521" i="2"/>
  <c r="BF528" i="2"/>
  <c r="BE528" i="2"/>
  <c r="BD528" i="2"/>
  <c r="BC528" i="2"/>
  <c r="BB528" i="2"/>
  <c r="BA528" i="2"/>
  <c r="AZ528" i="2"/>
  <c r="BG528" i="2"/>
  <c r="AX528" i="2"/>
  <c r="AW528" i="2"/>
  <c r="BH527" i="2"/>
  <c r="BF527" i="2"/>
  <c r="BE527" i="2"/>
  <c r="BD527" i="2"/>
  <c r="BC527" i="2"/>
  <c r="BB527" i="2"/>
  <c r="BA527" i="2"/>
  <c r="AZ527" i="2"/>
  <c r="BG527" i="2"/>
  <c r="AX527" i="2"/>
  <c r="AW527" i="2"/>
  <c r="BF526" i="2"/>
  <c r="BE526" i="2"/>
  <c r="BD526" i="2"/>
  <c r="BC526" i="2"/>
  <c r="BB526" i="2"/>
  <c r="BA526" i="2"/>
  <c r="AZ526" i="2"/>
  <c r="BG526" i="2"/>
  <c r="AX526" i="2"/>
  <c r="AW526" i="2"/>
  <c r="BF525" i="2"/>
  <c r="BE525" i="2"/>
  <c r="BD525" i="2"/>
  <c r="BC525" i="2"/>
  <c r="BB525" i="2"/>
  <c r="BA525" i="2"/>
  <c r="AZ525" i="2"/>
  <c r="AX525" i="2"/>
  <c r="AW525" i="2"/>
  <c r="BF524" i="2"/>
  <c r="BE524" i="2"/>
  <c r="BD524" i="2"/>
  <c r="BC524" i="2"/>
  <c r="BG524" i="2"/>
  <c r="BB524" i="2"/>
  <c r="BA524" i="2"/>
  <c r="AZ524" i="2"/>
  <c r="AX524" i="2"/>
  <c r="AW524" i="2"/>
  <c r="BF523" i="2"/>
  <c r="BE523" i="2"/>
  <c r="BD523" i="2"/>
  <c r="BC523" i="2"/>
  <c r="BG523" i="2"/>
  <c r="BB523" i="2"/>
  <c r="BA523" i="2"/>
  <c r="AZ523" i="2"/>
  <c r="AX523" i="2"/>
  <c r="AW523" i="2"/>
  <c r="BF522" i="2"/>
  <c r="BE522" i="2"/>
  <c r="BD522" i="2"/>
  <c r="BC522" i="2"/>
  <c r="BG522" i="2"/>
  <c r="BB522" i="2"/>
  <c r="BA522" i="2"/>
  <c r="AZ522" i="2"/>
  <c r="AX522" i="2"/>
  <c r="AW522" i="2"/>
  <c r="BF521" i="2"/>
  <c r="BE521" i="2"/>
  <c r="BD521" i="2"/>
  <c r="BC521" i="2"/>
  <c r="AZ521" i="2"/>
  <c r="BF520" i="2"/>
  <c r="BE520" i="2"/>
  <c r="BD520" i="2"/>
  <c r="BC520" i="2"/>
  <c r="BB520" i="2"/>
  <c r="BA520" i="2"/>
  <c r="AZ520" i="2"/>
  <c r="BG520" i="2"/>
  <c r="AX520" i="2"/>
  <c r="AW520" i="2"/>
  <c r="BF519" i="2"/>
  <c r="BE519" i="2"/>
  <c r="BD519" i="2"/>
  <c r="BC519" i="2"/>
  <c r="BB519" i="2"/>
  <c r="BA519" i="2"/>
  <c r="AZ519" i="2"/>
  <c r="AW519" i="2"/>
  <c r="BQ518" i="2"/>
  <c r="BP518" i="2"/>
  <c r="BO518" i="2"/>
  <c r="BN518" i="2"/>
  <c r="BM518" i="2"/>
  <c r="BL518" i="2"/>
  <c r="BK518" i="2"/>
  <c r="BJ518" i="2"/>
  <c r="BF518" i="2"/>
  <c r="BE518" i="2"/>
  <c r="BD518" i="2"/>
  <c r="BC518" i="2"/>
  <c r="BB518" i="2"/>
  <c r="BA518" i="2"/>
  <c r="AZ518" i="2"/>
  <c r="AX518" i="2"/>
  <c r="AW518" i="2"/>
  <c r="BF517" i="2"/>
  <c r="BE517" i="2"/>
  <c r="BD517" i="2"/>
  <c r="BC517" i="2"/>
  <c r="BG517" i="2"/>
  <c r="BB517" i="2"/>
  <c r="BA517" i="2"/>
  <c r="AZ517" i="2"/>
  <c r="AX517" i="2"/>
  <c r="AW517" i="2"/>
  <c r="BF516" i="2"/>
  <c r="BE516" i="2"/>
  <c r="BD516" i="2"/>
  <c r="BC516" i="2"/>
  <c r="BG516" i="2"/>
  <c r="BB516" i="2"/>
  <c r="BA516" i="2"/>
  <c r="AZ516" i="2"/>
  <c r="AX516" i="2"/>
  <c r="AW516" i="2"/>
  <c r="BF515" i="2"/>
  <c r="BE515" i="2"/>
  <c r="BD515" i="2"/>
  <c r="BC515" i="2"/>
  <c r="BB515" i="2"/>
  <c r="BA515" i="2"/>
  <c r="AZ515" i="2"/>
  <c r="AX515" i="2"/>
  <c r="AW515" i="2"/>
  <c r="BF514" i="2"/>
  <c r="BE514" i="2"/>
  <c r="BD514" i="2"/>
  <c r="BC514" i="2"/>
  <c r="BB514" i="2"/>
  <c r="BG514" i="2"/>
  <c r="BA514" i="2"/>
  <c r="AZ514" i="2"/>
  <c r="AX514" i="2"/>
  <c r="AW514" i="2"/>
  <c r="BF513" i="2"/>
  <c r="BE513" i="2"/>
  <c r="BD513" i="2"/>
  <c r="BC513" i="2"/>
  <c r="BG513" i="2"/>
  <c r="BB513" i="2"/>
  <c r="BA513" i="2"/>
  <c r="AZ513" i="2"/>
  <c r="AX513" i="2"/>
  <c r="AW513" i="2"/>
  <c r="BF512" i="2"/>
  <c r="BE512" i="2"/>
  <c r="BD512" i="2"/>
  <c r="BC512" i="2"/>
  <c r="BG512" i="2"/>
  <c r="BB512" i="2"/>
  <c r="BA512" i="2"/>
  <c r="AZ512" i="2"/>
  <c r="AX512" i="2"/>
  <c r="AW512" i="2"/>
  <c r="BF511" i="2"/>
  <c r="BE511" i="2"/>
  <c r="BD511" i="2"/>
  <c r="BC511" i="2"/>
  <c r="BG511" i="2"/>
  <c r="BB511" i="2"/>
  <c r="BA511" i="2"/>
  <c r="AZ511" i="2"/>
  <c r="AX511" i="2"/>
  <c r="AW511" i="2"/>
  <c r="BF510" i="2"/>
  <c r="BE510" i="2"/>
  <c r="BD510" i="2"/>
  <c r="BC510" i="2"/>
  <c r="BB510" i="2"/>
  <c r="BG510" i="2"/>
  <c r="BA510" i="2"/>
  <c r="AZ510" i="2"/>
  <c r="AX510" i="2"/>
  <c r="AW510" i="2"/>
  <c r="BF509" i="2"/>
  <c r="BE509" i="2"/>
  <c r="BD509" i="2"/>
  <c r="BC509" i="2"/>
  <c r="BG509" i="2"/>
  <c r="BB509" i="2"/>
  <c r="BA509" i="2"/>
  <c r="AZ509" i="2"/>
  <c r="AX509" i="2"/>
  <c r="AW509" i="2"/>
  <c r="BF508" i="2"/>
  <c r="BE508" i="2"/>
  <c r="BD508" i="2"/>
  <c r="BC508" i="2"/>
  <c r="BG508" i="2"/>
  <c r="BB508" i="2"/>
  <c r="BA508" i="2"/>
  <c r="AZ508" i="2"/>
  <c r="AX508" i="2"/>
  <c r="AW508" i="2"/>
  <c r="BH507" i="2"/>
  <c r="BF507" i="2"/>
  <c r="BE507" i="2"/>
  <c r="BD507" i="2"/>
  <c r="BC507" i="2"/>
  <c r="BB507" i="2"/>
  <c r="BA507" i="2"/>
  <c r="AZ507" i="2"/>
  <c r="BG507" i="2"/>
  <c r="AX507" i="2"/>
  <c r="AW507" i="2"/>
  <c r="BQ506" i="2"/>
  <c r="BP506" i="2"/>
  <c r="BO506" i="2"/>
  <c r="BN506" i="2"/>
  <c r="BM506" i="2"/>
  <c r="BL506" i="2"/>
  <c r="BK506" i="2"/>
  <c r="BJ506" i="2"/>
  <c r="BI506" i="2"/>
  <c r="BF506" i="2"/>
  <c r="BE506" i="2"/>
  <c r="BD506" i="2"/>
  <c r="BC506" i="2"/>
  <c r="BB506" i="2"/>
  <c r="BA506" i="2"/>
  <c r="AZ506" i="2"/>
  <c r="BG506" i="2"/>
  <c r="AW506" i="2"/>
  <c r="BF505" i="2"/>
  <c r="BE505" i="2"/>
  <c r="BD505" i="2"/>
  <c r="BC505" i="2"/>
  <c r="BB505" i="2"/>
  <c r="BA505" i="2"/>
  <c r="AZ505" i="2"/>
  <c r="BG505" i="2"/>
  <c r="AX505" i="2"/>
  <c r="AW505" i="2"/>
  <c r="BF504" i="2"/>
  <c r="BE504" i="2"/>
  <c r="BD504" i="2"/>
  <c r="BC504" i="2"/>
  <c r="BB504" i="2"/>
  <c r="BA504" i="2"/>
  <c r="AZ504" i="2"/>
  <c r="AW504" i="2"/>
  <c r="BF503" i="2"/>
  <c r="BE503" i="2"/>
  <c r="BD503" i="2"/>
  <c r="BC503" i="2"/>
  <c r="BB503" i="2"/>
  <c r="BA503" i="2"/>
  <c r="AZ503" i="2"/>
  <c r="AX503" i="2"/>
  <c r="AW503" i="2"/>
  <c r="BF502" i="2"/>
  <c r="BE502" i="2"/>
  <c r="BD502" i="2"/>
  <c r="BC502" i="2"/>
  <c r="BB502" i="2"/>
  <c r="BA502" i="2"/>
  <c r="AZ502" i="2"/>
  <c r="BG502" i="2"/>
  <c r="AX502" i="2"/>
  <c r="AW502" i="2"/>
  <c r="BF501" i="2"/>
  <c r="BE501" i="2"/>
  <c r="BD501" i="2"/>
  <c r="BC501" i="2"/>
  <c r="BB501" i="2"/>
  <c r="BA501" i="2"/>
  <c r="AZ501" i="2"/>
  <c r="AX501" i="2"/>
  <c r="AW501" i="2"/>
  <c r="BF500" i="2"/>
  <c r="BE500" i="2"/>
  <c r="BD500" i="2"/>
  <c r="BC500" i="2"/>
  <c r="BB500" i="2"/>
  <c r="BA500" i="2"/>
  <c r="AZ500" i="2"/>
  <c r="AW500" i="2"/>
  <c r="BF499" i="2"/>
  <c r="BE499" i="2"/>
  <c r="BD499" i="2"/>
  <c r="BC499" i="2"/>
  <c r="BB499" i="2"/>
  <c r="BA499" i="2"/>
  <c r="AZ499" i="2"/>
  <c r="AX499" i="2"/>
  <c r="AW499" i="2"/>
  <c r="BF498" i="2"/>
  <c r="BE498" i="2"/>
  <c r="BD498" i="2"/>
  <c r="BC498" i="2"/>
  <c r="BB498" i="2"/>
  <c r="BA498" i="2"/>
  <c r="AZ498" i="2"/>
  <c r="BG498" i="2"/>
  <c r="AX498" i="2"/>
  <c r="AW498" i="2"/>
  <c r="BF497" i="2"/>
  <c r="BE497" i="2"/>
  <c r="BD497" i="2"/>
  <c r="BC497" i="2"/>
  <c r="BB497" i="2"/>
  <c r="BA497" i="2"/>
  <c r="AZ497" i="2"/>
  <c r="AX497" i="2"/>
  <c r="AW497" i="2"/>
  <c r="BF496" i="2"/>
  <c r="BE496" i="2"/>
  <c r="BD496" i="2"/>
  <c r="BC496" i="2"/>
  <c r="BB496" i="2"/>
  <c r="BA496" i="2"/>
  <c r="AZ496" i="2"/>
  <c r="AW496" i="2"/>
  <c r="BF495" i="2"/>
  <c r="BE495" i="2"/>
  <c r="BD495" i="2"/>
  <c r="BC495" i="2"/>
  <c r="BG495" i="2"/>
  <c r="BB495" i="2"/>
  <c r="BA495" i="2"/>
  <c r="AZ495" i="2"/>
  <c r="AX495" i="2"/>
  <c r="AW495" i="2"/>
  <c r="AN520" i="2"/>
  <c r="AM520" i="2"/>
  <c r="AO520" i="2"/>
  <c r="AM519" i="2"/>
  <c r="AN518" i="2"/>
  <c r="AM518" i="2"/>
  <c r="AN517" i="2"/>
  <c r="AM517" i="2"/>
  <c r="AN516" i="2"/>
  <c r="AM516" i="2"/>
  <c r="AM515" i="2"/>
  <c r="AO514" i="2"/>
  <c r="AN514" i="2"/>
  <c r="AM514" i="2"/>
  <c r="AN513" i="2"/>
  <c r="AM513" i="2"/>
  <c r="AN512" i="2"/>
  <c r="AM512" i="2"/>
  <c r="AM511" i="2"/>
  <c r="AO510" i="2"/>
  <c r="AN510" i="2"/>
  <c r="AM510" i="2"/>
  <c r="AO509" i="2"/>
  <c r="AN509" i="2"/>
  <c r="AM509" i="2"/>
  <c r="AM508" i="2"/>
  <c r="AM507" i="2"/>
  <c r="AN506" i="2"/>
  <c r="AM506" i="2"/>
  <c r="AN505" i="2"/>
  <c r="AM505" i="2"/>
  <c r="AM504" i="2"/>
  <c r="AM503" i="2"/>
  <c r="AN502" i="2"/>
  <c r="AM502" i="2"/>
  <c r="AN501" i="2"/>
  <c r="AM501" i="2"/>
  <c r="AN500" i="2"/>
  <c r="AM500" i="2"/>
  <c r="AM499" i="2"/>
  <c r="AO498" i="2"/>
  <c r="AN498" i="2"/>
  <c r="AM498" i="2"/>
  <c r="AN497" i="2"/>
  <c r="AM497" i="2"/>
  <c r="AN496" i="2"/>
  <c r="AM496" i="2"/>
  <c r="AM495" i="2"/>
  <c r="AE520" i="2"/>
  <c r="AD520" i="2"/>
  <c r="AC520" i="2"/>
  <c r="AD519" i="2"/>
  <c r="AC519" i="2"/>
  <c r="AC518" i="2"/>
  <c r="AC517" i="2"/>
  <c r="AD516" i="2"/>
  <c r="AC516" i="2"/>
  <c r="AD515" i="2"/>
  <c r="AC515" i="2"/>
  <c r="AD514" i="2"/>
  <c r="AC514" i="2"/>
  <c r="AE514" i="2"/>
  <c r="AC513" i="2"/>
  <c r="AD512" i="2"/>
  <c r="AC512" i="2"/>
  <c r="AD511" i="2"/>
  <c r="AC511" i="2"/>
  <c r="AD510" i="2"/>
  <c r="AC510" i="2"/>
  <c r="AC509" i="2"/>
  <c r="AD508" i="2"/>
  <c r="AC508" i="2"/>
  <c r="AD507" i="2"/>
  <c r="AC507" i="2"/>
  <c r="AD506" i="2"/>
  <c r="AC506" i="2"/>
  <c r="AC505" i="2"/>
  <c r="AD504" i="2"/>
  <c r="AC504" i="2"/>
  <c r="AD503" i="2"/>
  <c r="AC503" i="2"/>
  <c r="AC502" i="2"/>
  <c r="AC501" i="2"/>
  <c r="AD500" i="2"/>
  <c r="AC500" i="2"/>
  <c r="AD499" i="2"/>
  <c r="AC499" i="2"/>
  <c r="AD498" i="2"/>
  <c r="AC498" i="2"/>
  <c r="AC497" i="2"/>
  <c r="AD496" i="2"/>
  <c r="AC496" i="2"/>
  <c r="AD495" i="2"/>
  <c r="AC495" i="2"/>
  <c r="T520" i="2"/>
  <c r="S520" i="2"/>
  <c r="S519" i="2"/>
  <c r="T518" i="2"/>
  <c r="S518" i="2"/>
  <c r="T517" i="2"/>
  <c r="S517" i="2"/>
  <c r="T516" i="2"/>
  <c r="S516" i="2"/>
  <c r="S515" i="2"/>
  <c r="U514" i="2"/>
  <c r="T514" i="2"/>
  <c r="S514" i="2"/>
  <c r="U513" i="2"/>
  <c r="T513" i="2"/>
  <c r="S513" i="2"/>
  <c r="S512" i="2"/>
  <c r="S511" i="2"/>
  <c r="T510" i="2"/>
  <c r="S510" i="2"/>
  <c r="U509" i="2"/>
  <c r="T509" i="2"/>
  <c r="S509" i="2"/>
  <c r="T508" i="2"/>
  <c r="S508" i="2"/>
  <c r="S507" i="2"/>
  <c r="T506" i="2"/>
  <c r="S506" i="2"/>
  <c r="T505" i="2"/>
  <c r="S505" i="2"/>
  <c r="T504" i="2"/>
  <c r="S504" i="2"/>
  <c r="S503" i="2"/>
  <c r="U502" i="2"/>
  <c r="T502" i="2"/>
  <c r="S502" i="2"/>
  <c r="T501" i="2"/>
  <c r="S501" i="2"/>
  <c r="T500" i="2"/>
  <c r="S500" i="2"/>
  <c r="S499" i="2"/>
  <c r="T498" i="2"/>
  <c r="S498" i="2"/>
  <c r="T497" i="2"/>
  <c r="S497" i="2"/>
  <c r="S496" i="2"/>
  <c r="S495" i="2"/>
  <c r="J520" i="2"/>
  <c r="I520" i="2"/>
  <c r="J519" i="2"/>
  <c r="I519" i="2"/>
  <c r="I518" i="2"/>
  <c r="I517" i="2"/>
  <c r="J516" i="2"/>
  <c r="I516" i="2"/>
  <c r="J515" i="2"/>
  <c r="I515" i="2"/>
  <c r="J514" i="2"/>
  <c r="I514" i="2"/>
  <c r="I513" i="2"/>
  <c r="J512" i="2"/>
  <c r="I512" i="2"/>
  <c r="J511" i="2"/>
  <c r="I511" i="2"/>
  <c r="J510" i="2"/>
  <c r="I510" i="2"/>
  <c r="I509" i="2"/>
  <c r="J508" i="2"/>
  <c r="I508" i="2"/>
  <c r="J507" i="2"/>
  <c r="I507" i="2"/>
  <c r="I506" i="2"/>
  <c r="I505" i="2"/>
  <c r="J504" i="2"/>
  <c r="I504" i="2"/>
  <c r="J503" i="2"/>
  <c r="I503" i="2"/>
  <c r="J502" i="2"/>
  <c r="I502" i="2"/>
  <c r="I501" i="2"/>
  <c r="J500" i="2"/>
  <c r="I500" i="2"/>
  <c r="J499" i="2"/>
  <c r="I499" i="2"/>
  <c r="J498" i="2"/>
  <c r="I498" i="2"/>
  <c r="I497" i="2"/>
  <c r="J496" i="2"/>
  <c r="I496" i="2"/>
  <c r="J495" i="2"/>
  <c r="I495" i="2"/>
  <c r="BP494" i="2"/>
  <c r="BO494" i="2"/>
  <c r="BN494" i="2"/>
  <c r="BM494" i="2"/>
  <c r="BF494" i="2"/>
  <c r="BE494" i="2"/>
  <c r="BD494" i="2"/>
  <c r="BC494" i="2"/>
  <c r="AR494" i="2"/>
  <c r="BL494" i="2"/>
  <c r="AQ494" i="2"/>
  <c r="BK494" i="2"/>
  <c r="AP494" i="2"/>
  <c r="AN494" i="2"/>
  <c r="AH494" i="2"/>
  <c r="AG494" i="2"/>
  <c r="AF494" i="2"/>
  <c r="AM494" i="2"/>
  <c r="X494" i="2"/>
  <c r="W494" i="2"/>
  <c r="V494" i="2"/>
  <c r="N494" i="2"/>
  <c r="S494" i="2"/>
  <c r="M494" i="2"/>
  <c r="L494" i="2"/>
  <c r="D494" i="2"/>
  <c r="BB494" i="2"/>
  <c r="C494" i="2"/>
  <c r="B494" i="2"/>
  <c r="BH493" i="2"/>
  <c r="BF493" i="2"/>
  <c r="BE493" i="2"/>
  <c r="BD493" i="2"/>
  <c r="BC493" i="2"/>
  <c r="BB493" i="2"/>
  <c r="BA493" i="2"/>
  <c r="AZ493" i="2"/>
  <c r="BG493" i="2"/>
  <c r="AX493" i="2"/>
  <c r="AW493" i="2"/>
  <c r="BF492" i="2"/>
  <c r="BE492" i="2"/>
  <c r="BD492" i="2"/>
  <c r="BC492" i="2"/>
  <c r="BB492" i="2"/>
  <c r="BA492" i="2"/>
  <c r="AZ492" i="2"/>
  <c r="BG492" i="2"/>
  <c r="AX492" i="2"/>
  <c r="AW492" i="2"/>
  <c r="BH491" i="2"/>
  <c r="BF491" i="2"/>
  <c r="BE491" i="2"/>
  <c r="BD491" i="2"/>
  <c r="BC491" i="2"/>
  <c r="BB491" i="2"/>
  <c r="BA491" i="2"/>
  <c r="AZ491" i="2"/>
  <c r="BG491" i="2"/>
  <c r="AX491" i="2"/>
  <c r="AW491" i="2"/>
  <c r="BF490" i="2"/>
  <c r="BE490" i="2"/>
  <c r="BD490" i="2"/>
  <c r="BC490" i="2"/>
  <c r="BB490" i="2"/>
  <c r="BA490" i="2"/>
  <c r="AZ490" i="2"/>
  <c r="BG490" i="2"/>
  <c r="AX490" i="2"/>
  <c r="AW490" i="2"/>
  <c r="BH489" i="2"/>
  <c r="BF489" i="2"/>
  <c r="BE489" i="2"/>
  <c r="BD489" i="2"/>
  <c r="BC489" i="2"/>
  <c r="BB489" i="2"/>
  <c r="BA489" i="2"/>
  <c r="AZ489" i="2"/>
  <c r="BG489" i="2"/>
  <c r="AY489" i="2"/>
  <c r="AX489" i="2"/>
  <c r="AW489" i="2"/>
  <c r="BF488" i="2"/>
  <c r="BE488" i="2"/>
  <c r="BD488" i="2"/>
  <c r="BC488" i="2"/>
  <c r="BB488" i="2"/>
  <c r="BA488" i="2"/>
  <c r="AZ488" i="2"/>
  <c r="BG488" i="2"/>
  <c r="AX488" i="2"/>
  <c r="AW488" i="2"/>
  <c r="BH487" i="2"/>
  <c r="BF487" i="2"/>
  <c r="BE487" i="2"/>
  <c r="BD487" i="2"/>
  <c r="BC487" i="2"/>
  <c r="BB487" i="2"/>
  <c r="BA487" i="2"/>
  <c r="AZ487" i="2"/>
  <c r="BG487" i="2"/>
  <c r="AX487" i="2"/>
  <c r="AW487" i="2"/>
  <c r="BF486" i="2"/>
  <c r="BE486" i="2"/>
  <c r="BD486" i="2"/>
  <c r="BC486" i="2"/>
  <c r="BB486" i="2"/>
  <c r="BA486" i="2"/>
  <c r="AZ486" i="2"/>
  <c r="BG486" i="2"/>
  <c r="AO486" i="2"/>
  <c r="AX486" i="2"/>
  <c r="AW486" i="2"/>
  <c r="BH485" i="2"/>
  <c r="BF485" i="2"/>
  <c r="BE485" i="2"/>
  <c r="BD485" i="2"/>
  <c r="BC485" i="2"/>
  <c r="BB485" i="2"/>
  <c r="BA485" i="2"/>
  <c r="AZ485" i="2"/>
  <c r="BG485" i="2"/>
  <c r="AY485" i="2"/>
  <c r="AX485" i="2"/>
  <c r="AW485" i="2"/>
  <c r="BF484" i="2"/>
  <c r="BE484" i="2"/>
  <c r="BD484" i="2"/>
  <c r="BC484" i="2"/>
  <c r="BB484" i="2"/>
  <c r="BA484" i="2"/>
  <c r="AZ484" i="2"/>
  <c r="BG484" i="2"/>
  <c r="AX484" i="2"/>
  <c r="AW484" i="2"/>
  <c r="BF483" i="2"/>
  <c r="BE483" i="2"/>
  <c r="BD483" i="2"/>
  <c r="BC483" i="2"/>
  <c r="BB483" i="2"/>
  <c r="BA483" i="2"/>
  <c r="AZ483" i="2"/>
  <c r="AW483" i="2"/>
  <c r="BQ482" i="2"/>
  <c r="BP482" i="2"/>
  <c r="BO482" i="2"/>
  <c r="BN482" i="2"/>
  <c r="BM482" i="2"/>
  <c r="BL482" i="2"/>
  <c r="BK482" i="2"/>
  <c r="BJ482" i="2"/>
  <c r="BF482" i="2"/>
  <c r="BE482" i="2"/>
  <c r="BD482" i="2"/>
  <c r="BC482" i="2"/>
  <c r="BB482" i="2"/>
  <c r="BA482" i="2"/>
  <c r="AZ482" i="2"/>
  <c r="BG482" i="2"/>
  <c r="AX482" i="2"/>
  <c r="AW482" i="2"/>
  <c r="BF481" i="2"/>
  <c r="BE481" i="2"/>
  <c r="BD481" i="2"/>
  <c r="BC481" i="2"/>
  <c r="BG481" i="2"/>
  <c r="BB481" i="2"/>
  <c r="BA481" i="2"/>
  <c r="AZ481" i="2"/>
  <c r="AX481" i="2"/>
  <c r="AW481" i="2"/>
  <c r="AM493" i="2"/>
  <c r="AM492" i="2"/>
  <c r="AN492" i="2"/>
  <c r="AO491" i="2"/>
  <c r="AN491" i="2"/>
  <c r="AM491" i="2"/>
  <c r="AN490" i="2"/>
  <c r="AM490" i="2"/>
  <c r="AN489" i="2"/>
  <c r="AM489" i="2"/>
  <c r="AO488" i="2"/>
  <c r="AM488" i="2"/>
  <c r="AN488" i="2"/>
  <c r="AN487" i="2"/>
  <c r="AM487" i="2"/>
  <c r="AN486" i="2"/>
  <c r="AM486" i="2"/>
  <c r="AN485" i="2"/>
  <c r="AM485" i="2"/>
  <c r="AO485" i="2"/>
  <c r="AM484" i="2"/>
  <c r="AN484" i="2"/>
  <c r="AN483" i="2"/>
  <c r="AM483" i="2"/>
  <c r="AN482" i="2"/>
  <c r="AM482" i="2"/>
  <c r="AN481" i="2"/>
  <c r="AM481" i="2"/>
  <c r="AM480" i="2"/>
  <c r="AN480" i="2"/>
  <c r="AN479" i="2"/>
  <c r="AM479" i="2"/>
  <c r="AN478" i="2"/>
  <c r="AM478" i="2"/>
  <c r="AN477" i="2"/>
  <c r="AM477" i="2"/>
  <c r="AM476" i="2"/>
  <c r="AN476" i="2"/>
  <c r="AN475" i="2"/>
  <c r="AM475" i="2"/>
  <c r="AM474" i="2"/>
  <c r="AD493" i="2"/>
  <c r="AC493" i="2"/>
  <c r="AC492" i="2"/>
  <c r="AD491" i="2"/>
  <c r="AC491" i="2"/>
  <c r="AD490" i="2"/>
  <c r="AC490" i="2"/>
  <c r="AD489" i="2"/>
  <c r="AC489" i="2"/>
  <c r="AE489" i="2"/>
  <c r="AC488" i="2"/>
  <c r="AD488" i="2"/>
  <c r="AE487" i="2"/>
  <c r="AD487" i="2"/>
  <c r="AC487" i="2"/>
  <c r="AD486" i="2"/>
  <c r="AC486" i="2"/>
  <c r="AE486" i="2"/>
  <c r="AD485" i="2"/>
  <c r="AC485" i="2"/>
  <c r="AE484" i="2"/>
  <c r="AC484" i="2"/>
  <c r="AD484" i="2"/>
  <c r="AD483" i="2"/>
  <c r="AC483" i="2"/>
  <c r="AE482" i="2"/>
  <c r="AD482" i="2"/>
  <c r="AC482" i="2"/>
  <c r="AC481" i="2"/>
  <c r="AC480" i="2"/>
  <c r="AD480" i="2"/>
  <c r="AD479" i="2"/>
  <c r="AC479" i="2"/>
  <c r="AD478" i="2"/>
  <c r="AC478" i="2"/>
  <c r="AD477" i="2"/>
  <c r="AC477" i="2"/>
  <c r="AC476" i="2"/>
  <c r="AD476" i="2"/>
  <c r="AD475" i="2"/>
  <c r="AC475" i="2"/>
  <c r="AE474" i="2"/>
  <c r="AD474" i="2"/>
  <c r="AC474" i="2"/>
  <c r="T493" i="2"/>
  <c r="S493" i="2"/>
  <c r="U493" i="2"/>
  <c r="S492" i="2"/>
  <c r="T492" i="2"/>
  <c r="U491" i="2"/>
  <c r="T491" i="2"/>
  <c r="S491" i="2"/>
  <c r="T490" i="2"/>
  <c r="S490" i="2"/>
  <c r="T489" i="2"/>
  <c r="S489" i="2"/>
  <c r="S488" i="2"/>
  <c r="T488" i="2"/>
  <c r="T487" i="2"/>
  <c r="S487" i="2"/>
  <c r="T486" i="2"/>
  <c r="S486" i="2"/>
  <c r="T485" i="2"/>
  <c r="S485" i="2"/>
  <c r="U485" i="2"/>
  <c r="S484" i="2"/>
  <c r="T484" i="2"/>
  <c r="T483" i="2"/>
  <c r="S483" i="2"/>
  <c r="S482" i="2"/>
  <c r="T481" i="2"/>
  <c r="S481" i="2"/>
  <c r="S480" i="2"/>
  <c r="T479" i="2"/>
  <c r="S479" i="2"/>
  <c r="T478" i="2"/>
  <c r="S478" i="2"/>
  <c r="T477" i="2"/>
  <c r="S477" i="2"/>
  <c r="S476" i="2"/>
  <c r="T476" i="2"/>
  <c r="T475" i="2"/>
  <c r="S475" i="2"/>
  <c r="T474" i="2"/>
  <c r="S474" i="2"/>
  <c r="U474" i="2"/>
  <c r="J493" i="2"/>
  <c r="I493" i="2"/>
  <c r="K492" i="2"/>
  <c r="I492" i="2"/>
  <c r="J492" i="2"/>
  <c r="J491" i="2"/>
  <c r="I491" i="2"/>
  <c r="J490" i="2"/>
  <c r="I490" i="2"/>
  <c r="I489" i="2"/>
  <c r="I488" i="2"/>
  <c r="J488" i="2"/>
  <c r="K487" i="2"/>
  <c r="J487" i="2"/>
  <c r="I487" i="2"/>
  <c r="J486" i="2"/>
  <c r="I486" i="2"/>
  <c r="J485" i="2"/>
  <c r="I485" i="2"/>
  <c r="K484" i="2"/>
  <c r="I484" i="2"/>
  <c r="J484" i="2"/>
  <c r="J483" i="2"/>
  <c r="I483" i="2"/>
  <c r="J482" i="2"/>
  <c r="I482" i="2"/>
  <c r="J481" i="2"/>
  <c r="I481" i="2"/>
  <c r="I480" i="2"/>
  <c r="J480" i="2"/>
  <c r="J479" i="2"/>
  <c r="I479" i="2"/>
  <c r="J478" i="2"/>
  <c r="I478" i="2"/>
  <c r="J477" i="2"/>
  <c r="I477" i="2"/>
  <c r="I476" i="2"/>
  <c r="J476" i="2"/>
  <c r="J475" i="2"/>
  <c r="I475" i="2"/>
  <c r="J474" i="2"/>
  <c r="I474" i="2"/>
  <c r="AR473" i="2"/>
  <c r="AQ473" i="2"/>
  <c r="AW473" i="2"/>
  <c r="AP473" i="2"/>
  <c r="AM473" i="2"/>
  <c r="AH473" i="2"/>
  <c r="AG473" i="2"/>
  <c r="AF473" i="2"/>
  <c r="X473" i="2"/>
  <c r="W473" i="2"/>
  <c r="V473" i="2"/>
  <c r="AC473" i="2"/>
  <c r="N473" i="2"/>
  <c r="M473" i="2"/>
  <c r="L473" i="2"/>
  <c r="D473" i="2"/>
  <c r="C473" i="2"/>
  <c r="B473" i="2"/>
  <c r="BF480" i="2"/>
  <c r="BE480" i="2"/>
  <c r="BD480" i="2"/>
  <c r="BC480" i="2"/>
  <c r="BB480" i="2"/>
  <c r="BA480" i="2"/>
  <c r="AZ480" i="2"/>
  <c r="BG480" i="2"/>
  <c r="AX480" i="2"/>
  <c r="AW480" i="2"/>
  <c r="BF479" i="2"/>
  <c r="BE479" i="2"/>
  <c r="BD479" i="2"/>
  <c r="BC479" i="2"/>
  <c r="BB479" i="2"/>
  <c r="BA479" i="2"/>
  <c r="AZ479" i="2"/>
  <c r="AW479" i="2"/>
  <c r="BF478" i="2"/>
  <c r="BE478" i="2"/>
  <c r="BD478" i="2"/>
  <c r="BC478" i="2"/>
  <c r="BB478" i="2"/>
  <c r="BA478" i="2"/>
  <c r="AZ478" i="2"/>
  <c r="BG478" i="2"/>
  <c r="AO478" i="2"/>
  <c r="AX478" i="2"/>
  <c r="AW478" i="2"/>
  <c r="BF477" i="2"/>
  <c r="BE477" i="2"/>
  <c r="BD477" i="2"/>
  <c r="BC477" i="2"/>
  <c r="BB477" i="2"/>
  <c r="BA477" i="2"/>
  <c r="AZ477" i="2"/>
  <c r="AW477" i="2"/>
  <c r="BH476" i="2"/>
  <c r="BF476" i="2"/>
  <c r="BE476" i="2"/>
  <c r="BD476" i="2"/>
  <c r="BC476" i="2"/>
  <c r="BB476" i="2"/>
  <c r="BA476" i="2"/>
  <c r="AZ476" i="2"/>
  <c r="BG476" i="2"/>
  <c r="AX476" i="2"/>
  <c r="AW476" i="2"/>
  <c r="BF475" i="2"/>
  <c r="BE475" i="2"/>
  <c r="BD475" i="2"/>
  <c r="BC475" i="2"/>
  <c r="BB475" i="2"/>
  <c r="BA475" i="2"/>
  <c r="AZ475" i="2"/>
  <c r="AW475" i="2"/>
  <c r="BF474" i="2"/>
  <c r="BE474" i="2"/>
  <c r="BD474" i="2"/>
  <c r="BC474" i="2"/>
  <c r="BB474" i="2"/>
  <c r="BA474" i="2"/>
  <c r="AZ474" i="2"/>
  <c r="BG474" i="2"/>
  <c r="K474" i="2"/>
  <c r="AX474" i="2"/>
  <c r="AW474" i="2"/>
  <c r="BF473" i="2"/>
  <c r="BE473" i="2"/>
  <c r="BD473" i="2"/>
  <c r="BC473" i="2"/>
  <c r="BB473" i="2"/>
  <c r="BA473" i="2"/>
  <c r="BH472" i="2"/>
  <c r="BF472" i="2"/>
  <c r="BE472" i="2"/>
  <c r="BD472" i="2"/>
  <c r="BC472" i="2"/>
  <c r="BB472" i="2"/>
  <c r="BA472" i="2"/>
  <c r="AZ472" i="2"/>
  <c r="BG472" i="2"/>
  <c r="AX472" i="2"/>
  <c r="AW472" i="2"/>
  <c r="BF471" i="2"/>
  <c r="BE471" i="2"/>
  <c r="BD471" i="2"/>
  <c r="BC471" i="2"/>
  <c r="BG471" i="2"/>
  <c r="BB471" i="2"/>
  <c r="BA471" i="2"/>
  <c r="AZ471" i="2"/>
  <c r="AX471" i="2"/>
  <c r="AW471" i="2"/>
  <c r="BP470" i="2"/>
  <c r="BO470" i="2"/>
  <c r="BN470" i="2"/>
  <c r="BM470" i="2"/>
  <c r="BL470" i="2"/>
  <c r="BK470" i="2"/>
  <c r="BJ470" i="2"/>
  <c r="BF470" i="2"/>
  <c r="BE470" i="2"/>
  <c r="BD470" i="2"/>
  <c r="BC470" i="2"/>
  <c r="BB470" i="2"/>
  <c r="BA470" i="2"/>
  <c r="AZ470" i="2"/>
  <c r="AX470" i="2"/>
  <c r="AW470" i="2"/>
  <c r="BQ470" i="2"/>
  <c r="BF469" i="2"/>
  <c r="BE469" i="2"/>
  <c r="BD469" i="2"/>
  <c r="BC469" i="2"/>
  <c r="BG469" i="2"/>
  <c r="BB469" i="2"/>
  <c r="BA469" i="2"/>
  <c r="AZ469" i="2"/>
  <c r="AW469" i="2"/>
  <c r="AX469" i="2"/>
  <c r="BF468" i="2"/>
  <c r="BE468" i="2"/>
  <c r="BD468" i="2"/>
  <c r="BC468" i="2"/>
  <c r="BB468" i="2"/>
  <c r="BA468" i="2"/>
  <c r="AZ468" i="2"/>
  <c r="BG468" i="2"/>
  <c r="AX468" i="2"/>
  <c r="AW468" i="2"/>
  <c r="BF467" i="2"/>
  <c r="BE467" i="2"/>
  <c r="BD467" i="2"/>
  <c r="BC467" i="2"/>
  <c r="BB467" i="2"/>
  <c r="BA467" i="2"/>
  <c r="AZ467" i="2"/>
  <c r="AW467" i="2"/>
  <c r="BF466" i="2"/>
  <c r="BE466" i="2"/>
  <c r="BD466" i="2"/>
  <c r="BC466" i="2"/>
  <c r="BB466" i="2"/>
  <c r="BA466" i="2"/>
  <c r="AZ466" i="2"/>
  <c r="AW466" i="2"/>
  <c r="BF465" i="2"/>
  <c r="BE465" i="2"/>
  <c r="BD465" i="2"/>
  <c r="BC465" i="2"/>
  <c r="BB465" i="2"/>
  <c r="BA465" i="2"/>
  <c r="AZ465" i="2"/>
  <c r="BG465" i="2"/>
  <c r="BH465" i="2"/>
  <c r="AX465" i="2"/>
  <c r="AW465" i="2"/>
  <c r="BF464" i="2"/>
  <c r="BE464" i="2"/>
  <c r="BD464" i="2"/>
  <c r="BC464" i="2"/>
  <c r="BB464" i="2"/>
  <c r="BA464" i="2"/>
  <c r="AZ464" i="2"/>
  <c r="BG464" i="2"/>
  <c r="AX464" i="2"/>
  <c r="AW464" i="2"/>
  <c r="BF463" i="2"/>
  <c r="BE463" i="2"/>
  <c r="BD463" i="2"/>
  <c r="BC463" i="2"/>
  <c r="BB463" i="2"/>
  <c r="BA463" i="2"/>
  <c r="AZ463" i="2"/>
  <c r="AW463" i="2"/>
  <c r="BF462" i="2"/>
  <c r="BE462" i="2"/>
  <c r="BD462" i="2"/>
  <c r="BC462" i="2"/>
  <c r="BB462" i="2"/>
  <c r="BA462" i="2"/>
  <c r="AZ462" i="2"/>
  <c r="AX462" i="2"/>
  <c r="AW462" i="2"/>
  <c r="BF461" i="2"/>
  <c r="BE461" i="2"/>
  <c r="BD461" i="2"/>
  <c r="BC461" i="2"/>
  <c r="BB461" i="2"/>
  <c r="BA461" i="2"/>
  <c r="AZ461" i="2"/>
  <c r="BG461" i="2"/>
  <c r="BH461" i="2"/>
  <c r="AX461" i="2"/>
  <c r="AW461" i="2"/>
  <c r="BF460" i="2"/>
  <c r="BE460" i="2"/>
  <c r="BD460" i="2"/>
  <c r="BC460" i="2"/>
  <c r="BB460" i="2"/>
  <c r="BA460" i="2"/>
  <c r="AZ460" i="2"/>
  <c r="AX460" i="2"/>
  <c r="AW460" i="2"/>
  <c r="BF459" i="2"/>
  <c r="BE459" i="2"/>
  <c r="BD459" i="2"/>
  <c r="BC459" i="2"/>
  <c r="BG459" i="2"/>
  <c r="BB459" i="2"/>
  <c r="BA459" i="2"/>
  <c r="AZ459" i="2"/>
  <c r="AX459" i="2"/>
  <c r="AW459" i="2"/>
  <c r="BP458" i="2"/>
  <c r="BO458" i="2"/>
  <c r="BN458" i="2"/>
  <c r="BM458" i="2"/>
  <c r="BL458" i="2"/>
  <c r="BK458" i="2"/>
  <c r="BJ458" i="2"/>
  <c r="BF458" i="2"/>
  <c r="BE458" i="2"/>
  <c r="BD458" i="2"/>
  <c r="BC458" i="2"/>
  <c r="BB458" i="2"/>
  <c r="BA458" i="2"/>
  <c r="AZ458" i="2"/>
  <c r="BG458" i="2"/>
  <c r="AX458" i="2"/>
  <c r="AW458" i="2"/>
  <c r="BQ458" i="2"/>
  <c r="BF457" i="2"/>
  <c r="BE457" i="2"/>
  <c r="BD457" i="2"/>
  <c r="BC457" i="2"/>
  <c r="BB457" i="2"/>
  <c r="BA457" i="2"/>
  <c r="AZ457" i="2"/>
  <c r="AW457" i="2"/>
  <c r="BF456" i="2"/>
  <c r="BE456" i="2"/>
  <c r="BD456" i="2"/>
  <c r="BC456" i="2"/>
  <c r="BB456" i="2"/>
  <c r="BA456" i="2"/>
  <c r="AZ456" i="2"/>
  <c r="AW456" i="2"/>
  <c r="BF455" i="2"/>
  <c r="BE455" i="2"/>
  <c r="BD455" i="2"/>
  <c r="BC455" i="2"/>
  <c r="BB455" i="2"/>
  <c r="BA455" i="2"/>
  <c r="AZ455" i="2"/>
  <c r="AW455" i="2"/>
  <c r="BF454" i="2"/>
  <c r="BE454" i="2"/>
  <c r="BD454" i="2"/>
  <c r="BC454" i="2"/>
  <c r="BB454" i="2"/>
  <c r="BA454" i="2"/>
  <c r="AZ454" i="2"/>
  <c r="AW454" i="2"/>
  <c r="BF453" i="2"/>
  <c r="BE453" i="2"/>
  <c r="BD453" i="2"/>
  <c r="BC453" i="2"/>
  <c r="BB453" i="2"/>
  <c r="BA453" i="2"/>
  <c r="AZ453" i="2"/>
  <c r="AW453" i="2"/>
  <c r="BF452" i="2"/>
  <c r="BE452" i="2"/>
  <c r="BD452" i="2"/>
  <c r="BC452" i="2"/>
  <c r="BB452" i="2"/>
  <c r="BA452" i="2"/>
  <c r="AZ452" i="2"/>
  <c r="AW452" i="2"/>
  <c r="BH451" i="2"/>
  <c r="BF451" i="2"/>
  <c r="BE451" i="2"/>
  <c r="BD451" i="2"/>
  <c r="BC451" i="2"/>
  <c r="BB451" i="2"/>
  <c r="BA451" i="2"/>
  <c r="AZ451" i="2"/>
  <c r="BG451" i="2"/>
  <c r="AW451" i="2"/>
  <c r="BF450" i="2"/>
  <c r="BE450" i="2"/>
  <c r="BD450" i="2"/>
  <c r="BC450" i="2"/>
  <c r="BB450" i="2"/>
  <c r="BA450" i="2"/>
  <c r="AZ450" i="2"/>
  <c r="AW450" i="2"/>
  <c r="BF449" i="2"/>
  <c r="BE449" i="2"/>
  <c r="BD449" i="2"/>
  <c r="BC449" i="2"/>
  <c r="BB449" i="2"/>
  <c r="BA449" i="2"/>
  <c r="AZ449" i="2"/>
  <c r="AW449" i="2"/>
  <c r="BF448" i="2"/>
  <c r="BE448" i="2"/>
  <c r="BD448" i="2"/>
  <c r="BC448" i="2"/>
  <c r="BB448" i="2"/>
  <c r="BA448" i="2"/>
  <c r="AZ448" i="2"/>
  <c r="AW448" i="2"/>
  <c r="BF447" i="2"/>
  <c r="BE447" i="2"/>
  <c r="BD447" i="2"/>
  <c r="BC447" i="2"/>
  <c r="BB447" i="2"/>
  <c r="BA447" i="2"/>
  <c r="AZ447" i="2"/>
  <c r="BG447" i="2"/>
  <c r="U447" i="2"/>
  <c r="AX447" i="2"/>
  <c r="AW447" i="2"/>
  <c r="BP446" i="2"/>
  <c r="BO446" i="2"/>
  <c r="BN446" i="2"/>
  <c r="BM446" i="2"/>
  <c r="BL446" i="2"/>
  <c r="BK446" i="2"/>
  <c r="BJ446" i="2"/>
  <c r="BF446" i="2"/>
  <c r="BE446" i="2"/>
  <c r="BD446" i="2"/>
  <c r="BC446" i="2"/>
  <c r="BB446" i="2"/>
  <c r="BA446" i="2"/>
  <c r="BG446" i="2"/>
  <c r="AZ446" i="2"/>
  <c r="AX446" i="2"/>
  <c r="AW446" i="2"/>
  <c r="BF445" i="2"/>
  <c r="BE445" i="2"/>
  <c r="BD445" i="2"/>
  <c r="BC445" i="2"/>
  <c r="BB445" i="2"/>
  <c r="BA445" i="2"/>
  <c r="AZ445" i="2"/>
  <c r="AX445" i="2"/>
  <c r="AW445" i="2"/>
  <c r="BF444" i="2"/>
  <c r="BE444" i="2"/>
  <c r="BD444" i="2"/>
  <c r="BC444" i="2"/>
  <c r="BB444" i="2"/>
  <c r="BA444" i="2"/>
  <c r="AZ444" i="2"/>
  <c r="AX444" i="2"/>
  <c r="AW444" i="2"/>
  <c r="BF443" i="2"/>
  <c r="BE443" i="2"/>
  <c r="BD443" i="2"/>
  <c r="BC443" i="2"/>
  <c r="BB443" i="2"/>
  <c r="BA443" i="2"/>
  <c r="AZ443" i="2"/>
  <c r="BG443" i="2"/>
  <c r="AX443" i="2"/>
  <c r="AW443" i="2"/>
  <c r="BF442" i="2"/>
  <c r="BE442" i="2"/>
  <c r="BD442" i="2"/>
  <c r="BC442" i="2"/>
  <c r="BB442" i="2"/>
  <c r="BA442" i="2"/>
  <c r="AZ442" i="2"/>
  <c r="BG442" i="2"/>
  <c r="AX442" i="2"/>
  <c r="AW442" i="2"/>
  <c r="BF441" i="2"/>
  <c r="BE441" i="2"/>
  <c r="BD441" i="2"/>
  <c r="BC441" i="2"/>
  <c r="BB441" i="2"/>
  <c r="BA441" i="2"/>
  <c r="AZ441" i="2"/>
  <c r="AX441" i="2"/>
  <c r="AW441" i="2"/>
  <c r="BF440" i="2"/>
  <c r="BE440" i="2"/>
  <c r="BD440" i="2"/>
  <c r="BC440" i="2"/>
  <c r="BB440" i="2"/>
  <c r="BA440" i="2"/>
  <c r="AZ440" i="2"/>
  <c r="AX440" i="2"/>
  <c r="AW440" i="2"/>
  <c r="BF439" i="2"/>
  <c r="BE439" i="2"/>
  <c r="BD439" i="2"/>
  <c r="BC439" i="2"/>
  <c r="BB439" i="2"/>
  <c r="BA439" i="2"/>
  <c r="AZ439" i="2"/>
  <c r="BG439" i="2"/>
  <c r="AX439" i="2"/>
  <c r="AW439" i="2"/>
  <c r="BF438" i="2"/>
  <c r="BE438" i="2"/>
  <c r="BD438" i="2"/>
  <c r="BC438" i="2"/>
  <c r="BB438" i="2"/>
  <c r="BA438" i="2"/>
  <c r="AZ438" i="2"/>
  <c r="BG438" i="2"/>
  <c r="AX438" i="2"/>
  <c r="AW438" i="2"/>
  <c r="BF437" i="2"/>
  <c r="BE437" i="2"/>
  <c r="BD437" i="2"/>
  <c r="BC437" i="2"/>
  <c r="BB437" i="2"/>
  <c r="BA437" i="2"/>
  <c r="AZ437" i="2"/>
  <c r="AX437" i="2"/>
  <c r="AW437" i="2"/>
  <c r="BF436" i="2"/>
  <c r="BE436" i="2"/>
  <c r="BD436" i="2"/>
  <c r="BC436" i="2"/>
  <c r="BB436" i="2"/>
  <c r="BA436" i="2"/>
  <c r="AZ436" i="2"/>
  <c r="AX436" i="2"/>
  <c r="AW436" i="2"/>
  <c r="BF435" i="2"/>
  <c r="BE435" i="2"/>
  <c r="BD435" i="2"/>
  <c r="BC435" i="2"/>
  <c r="BG435" i="2"/>
  <c r="BB435" i="2"/>
  <c r="BA435" i="2"/>
  <c r="AZ435" i="2"/>
  <c r="AW435" i="2"/>
  <c r="AX435" i="2"/>
  <c r="BP434" i="2"/>
  <c r="BO434" i="2"/>
  <c r="BN434" i="2"/>
  <c r="BM434" i="2"/>
  <c r="BL434" i="2"/>
  <c r="BK434" i="2"/>
  <c r="BJ434" i="2"/>
  <c r="BF434" i="2"/>
  <c r="BE434" i="2"/>
  <c r="BD434" i="2"/>
  <c r="BC434" i="2"/>
  <c r="BB434" i="2"/>
  <c r="BA434" i="2"/>
  <c r="AZ434" i="2"/>
  <c r="AW434" i="2"/>
  <c r="BF433" i="2"/>
  <c r="BE433" i="2"/>
  <c r="BD433" i="2"/>
  <c r="BC433" i="2"/>
  <c r="BB433" i="2"/>
  <c r="BA433" i="2"/>
  <c r="BG433" i="2"/>
  <c r="AZ433" i="2"/>
  <c r="AW433" i="2"/>
  <c r="BF432" i="2"/>
  <c r="BE432" i="2"/>
  <c r="BD432" i="2"/>
  <c r="BC432" i="2"/>
  <c r="BG432" i="2"/>
  <c r="BB432" i="2"/>
  <c r="BA432" i="2"/>
  <c r="AZ432" i="2"/>
  <c r="AX432" i="2"/>
  <c r="AW432" i="2"/>
  <c r="BF431" i="2"/>
  <c r="BE431" i="2"/>
  <c r="BD431" i="2"/>
  <c r="BC431" i="2"/>
  <c r="BB431" i="2"/>
  <c r="BG431" i="2"/>
  <c r="BA431" i="2"/>
  <c r="AZ431" i="2"/>
  <c r="AX431" i="2"/>
  <c r="AW431" i="2"/>
  <c r="BF430" i="2"/>
  <c r="BE430" i="2"/>
  <c r="BD430" i="2"/>
  <c r="BC430" i="2"/>
  <c r="BB430" i="2"/>
  <c r="BA430" i="2"/>
  <c r="AZ430" i="2"/>
  <c r="AX430" i="2"/>
  <c r="AW430" i="2"/>
  <c r="BF429" i="2"/>
  <c r="BE429" i="2"/>
  <c r="BD429" i="2"/>
  <c r="BC429" i="2"/>
  <c r="BB429" i="2"/>
  <c r="BA429" i="2"/>
  <c r="AZ429" i="2"/>
  <c r="AW429" i="2"/>
  <c r="BF428" i="2"/>
  <c r="BE428" i="2"/>
  <c r="BD428" i="2"/>
  <c r="BC428" i="2"/>
  <c r="BB428" i="2"/>
  <c r="BA428" i="2"/>
  <c r="AZ428" i="2"/>
  <c r="AW428" i="2"/>
  <c r="BF427" i="2"/>
  <c r="BE427" i="2"/>
  <c r="BD427" i="2"/>
  <c r="BC427" i="2"/>
  <c r="BB427" i="2"/>
  <c r="BA427" i="2"/>
  <c r="AZ427" i="2"/>
  <c r="AW427" i="2"/>
  <c r="BH426" i="2"/>
  <c r="BF426" i="2"/>
  <c r="BE426" i="2"/>
  <c r="BD426" i="2"/>
  <c r="BC426" i="2"/>
  <c r="BB426" i="2"/>
  <c r="BA426" i="2"/>
  <c r="AZ426" i="2"/>
  <c r="BG426" i="2"/>
  <c r="AE426" i="2"/>
  <c r="AW426" i="2"/>
  <c r="BF425" i="2"/>
  <c r="BE425" i="2"/>
  <c r="BD425" i="2"/>
  <c r="BC425" i="2"/>
  <c r="BB425" i="2"/>
  <c r="BA425" i="2"/>
  <c r="AZ425" i="2"/>
  <c r="AW425" i="2"/>
  <c r="BF424" i="2"/>
  <c r="BE424" i="2"/>
  <c r="BD424" i="2"/>
  <c r="BC424" i="2"/>
  <c r="BB424" i="2"/>
  <c r="BA424" i="2"/>
  <c r="AZ424" i="2"/>
  <c r="AW424" i="2"/>
  <c r="BF423" i="2"/>
  <c r="BE423" i="2"/>
  <c r="BD423" i="2"/>
  <c r="BC423" i="2"/>
  <c r="BB423" i="2"/>
  <c r="BA423" i="2"/>
  <c r="AZ423" i="2"/>
  <c r="AW423" i="2"/>
  <c r="BP422" i="2"/>
  <c r="BO422" i="2"/>
  <c r="BN422" i="2"/>
  <c r="BM422" i="2"/>
  <c r="BL422" i="2"/>
  <c r="BK422" i="2"/>
  <c r="BJ422" i="2"/>
  <c r="BF422" i="2"/>
  <c r="BE422" i="2"/>
  <c r="BD422" i="2"/>
  <c r="BC422" i="2"/>
  <c r="BG422" i="2"/>
  <c r="BB422" i="2"/>
  <c r="BA422" i="2"/>
  <c r="AZ422" i="2"/>
  <c r="AX422" i="2"/>
  <c r="AW422" i="2"/>
  <c r="BQ422" i="2"/>
  <c r="BF421" i="2"/>
  <c r="BE421" i="2"/>
  <c r="BD421" i="2"/>
  <c r="BC421" i="2"/>
  <c r="BG421" i="2"/>
  <c r="BB421" i="2"/>
  <c r="BA421" i="2"/>
  <c r="AZ421" i="2"/>
  <c r="AX421" i="2"/>
  <c r="AW421" i="2"/>
  <c r="BF420" i="2"/>
  <c r="BE420" i="2"/>
  <c r="BD420" i="2"/>
  <c r="BC420" i="2"/>
  <c r="BB420" i="2"/>
  <c r="BA420" i="2"/>
  <c r="AZ420" i="2"/>
  <c r="AX420" i="2"/>
  <c r="AW420" i="2"/>
  <c r="BF419" i="2"/>
  <c r="BE419" i="2"/>
  <c r="BD419" i="2"/>
  <c r="BC419" i="2"/>
  <c r="BB419" i="2"/>
  <c r="BA419" i="2"/>
  <c r="AZ419" i="2"/>
  <c r="AX419" i="2"/>
  <c r="AW419" i="2"/>
  <c r="BF418" i="2"/>
  <c r="BE418" i="2"/>
  <c r="BD418" i="2"/>
  <c r="BC418" i="2"/>
  <c r="BG418" i="2"/>
  <c r="BB418" i="2"/>
  <c r="BA418" i="2"/>
  <c r="AZ418" i="2"/>
  <c r="AX418" i="2"/>
  <c r="AW418" i="2"/>
  <c r="BF417" i="2"/>
  <c r="BE417" i="2"/>
  <c r="BD417" i="2"/>
  <c r="BC417" i="2"/>
  <c r="BG417" i="2"/>
  <c r="BB417" i="2"/>
  <c r="BA417" i="2"/>
  <c r="AZ417" i="2"/>
  <c r="AX417" i="2"/>
  <c r="AW417" i="2"/>
  <c r="BF416" i="2"/>
  <c r="BE416" i="2"/>
  <c r="BD416" i="2"/>
  <c r="BC416" i="2"/>
  <c r="BB416" i="2"/>
  <c r="BA416" i="2"/>
  <c r="AZ416" i="2"/>
  <c r="AX416" i="2"/>
  <c r="AW416" i="2"/>
  <c r="BF415" i="2"/>
  <c r="BE415" i="2"/>
  <c r="BD415" i="2"/>
  <c r="BC415" i="2"/>
  <c r="BB415" i="2"/>
  <c r="BA415" i="2"/>
  <c r="AZ415" i="2"/>
  <c r="AX415" i="2"/>
  <c r="AW415" i="2"/>
  <c r="BF414" i="2"/>
  <c r="BE414" i="2"/>
  <c r="BD414" i="2"/>
  <c r="BC414" i="2"/>
  <c r="BG414" i="2"/>
  <c r="BB414" i="2"/>
  <c r="BA414" i="2"/>
  <c r="AZ414" i="2"/>
  <c r="AX414" i="2"/>
  <c r="AW414" i="2"/>
  <c r="BF413" i="2"/>
  <c r="BE413" i="2"/>
  <c r="BD413" i="2"/>
  <c r="BC413" i="2"/>
  <c r="BG413" i="2"/>
  <c r="BB413" i="2"/>
  <c r="BA413" i="2"/>
  <c r="AZ413" i="2"/>
  <c r="AX413" i="2"/>
  <c r="AW413" i="2"/>
  <c r="BF412" i="2"/>
  <c r="BE412" i="2"/>
  <c r="BD412" i="2"/>
  <c r="BC412" i="2"/>
  <c r="BG412" i="2"/>
  <c r="BB412" i="2"/>
  <c r="BA412" i="2"/>
  <c r="AZ412" i="2"/>
  <c r="AX412" i="2"/>
  <c r="AW412" i="2"/>
  <c r="BH411" i="2"/>
  <c r="BF411" i="2"/>
  <c r="BE411" i="2"/>
  <c r="BD411" i="2"/>
  <c r="BC411" i="2"/>
  <c r="BB411" i="2"/>
  <c r="BA411" i="2"/>
  <c r="AZ411" i="2"/>
  <c r="BG411" i="2"/>
  <c r="U411" i="2"/>
  <c r="AW411" i="2"/>
  <c r="BQ410" i="2"/>
  <c r="BP410" i="2"/>
  <c r="BO410" i="2"/>
  <c r="BN410" i="2"/>
  <c r="BM410" i="2"/>
  <c r="BL410" i="2"/>
  <c r="BK410" i="2"/>
  <c r="BJ410" i="2"/>
  <c r="BF410" i="2"/>
  <c r="BE410" i="2"/>
  <c r="BD410" i="2"/>
  <c r="BC410" i="2"/>
  <c r="BB410" i="2"/>
  <c r="BA410" i="2"/>
  <c r="AZ410" i="2"/>
  <c r="AX410" i="2"/>
  <c r="AW410" i="2"/>
  <c r="BF409" i="2"/>
  <c r="BE409" i="2"/>
  <c r="BD409" i="2"/>
  <c r="BC409" i="2"/>
  <c r="BG409" i="2"/>
  <c r="BB409" i="2"/>
  <c r="BA409" i="2"/>
  <c r="AZ409" i="2"/>
  <c r="AX409" i="2"/>
  <c r="AW409" i="2"/>
  <c r="BF408" i="2"/>
  <c r="BE408" i="2"/>
  <c r="BD408" i="2"/>
  <c r="BC408" i="2"/>
  <c r="BB408" i="2"/>
  <c r="BG408" i="2"/>
  <c r="BA408" i="2"/>
  <c r="AZ408" i="2"/>
  <c r="AX408" i="2"/>
  <c r="AW408" i="2"/>
  <c r="BF407" i="2"/>
  <c r="BE407" i="2"/>
  <c r="BD407" i="2"/>
  <c r="BC407" i="2"/>
  <c r="BG407" i="2"/>
  <c r="BB407" i="2"/>
  <c r="BA407" i="2"/>
  <c r="AZ407" i="2"/>
  <c r="AX407" i="2"/>
  <c r="AW407" i="2"/>
  <c r="BF406" i="2"/>
  <c r="BE406" i="2"/>
  <c r="BD406" i="2"/>
  <c r="BC406" i="2"/>
  <c r="BG406" i="2"/>
  <c r="BB406" i="2"/>
  <c r="BA406" i="2"/>
  <c r="AZ406" i="2"/>
  <c r="AX406" i="2"/>
  <c r="AW406" i="2"/>
  <c r="BF405" i="2"/>
  <c r="BE405" i="2"/>
  <c r="BD405" i="2"/>
  <c r="BC405" i="2"/>
  <c r="BG405" i="2"/>
  <c r="BB405" i="2"/>
  <c r="BA405" i="2"/>
  <c r="AZ405" i="2"/>
  <c r="AX405" i="2"/>
  <c r="AW405" i="2"/>
  <c r="BF404" i="2"/>
  <c r="BE404" i="2"/>
  <c r="BD404" i="2"/>
  <c r="BC404" i="2"/>
  <c r="BB404" i="2"/>
  <c r="BG404" i="2"/>
  <c r="BA404" i="2"/>
  <c r="AZ404" i="2"/>
  <c r="AX404" i="2"/>
  <c r="AW404" i="2"/>
  <c r="BF403" i="2"/>
  <c r="BE403" i="2"/>
  <c r="BD403" i="2"/>
  <c r="BC403" i="2"/>
  <c r="BG403" i="2"/>
  <c r="BB403" i="2"/>
  <c r="BA403" i="2"/>
  <c r="AZ403" i="2"/>
  <c r="AX403" i="2"/>
  <c r="AW403" i="2"/>
  <c r="BF402" i="2"/>
  <c r="BE402" i="2"/>
  <c r="BD402" i="2"/>
  <c r="BC402" i="2"/>
  <c r="BG402" i="2"/>
  <c r="BB402" i="2"/>
  <c r="BA402" i="2"/>
  <c r="AZ402" i="2"/>
  <c r="AX402" i="2"/>
  <c r="AW402" i="2"/>
  <c r="BF401" i="2"/>
  <c r="BE401" i="2"/>
  <c r="BD401" i="2"/>
  <c r="BC401" i="2"/>
  <c r="BG401" i="2"/>
  <c r="BB401" i="2"/>
  <c r="BA401" i="2"/>
  <c r="AZ401" i="2"/>
  <c r="AX401" i="2"/>
  <c r="AW401" i="2"/>
  <c r="BF400" i="2"/>
  <c r="BE400" i="2"/>
  <c r="BD400" i="2"/>
  <c r="BC400" i="2"/>
  <c r="BB400" i="2"/>
  <c r="BG400" i="2"/>
  <c r="BA400" i="2"/>
  <c r="AZ400" i="2"/>
  <c r="AX400" i="2"/>
  <c r="AW400" i="2"/>
  <c r="BF399" i="2"/>
  <c r="BE399" i="2"/>
  <c r="BD399" i="2"/>
  <c r="BC399" i="2"/>
  <c r="BB399" i="2"/>
  <c r="BA399" i="2"/>
  <c r="AZ399" i="2"/>
  <c r="BG399" i="2"/>
  <c r="AX399" i="2"/>
  <c r="AW399" i="2"/>
  <c r="BP398" i="2"/>
  <c r="BO398" i="2"/>
  <c r="BN398" i="2"/>
  <c r="BM398" i="2"/>
  <c r="BL398" i="2"/>
  <c r="BK398" i="2"/>
  <c r="BJ398" i="2"/>
  <c r="BF398" i="2"/>
  <c r="BE398" i="2"/>
  <c r="BD398" i="2"/>
  <c r="BC398" i="2"/>
  <c r="BB398" i="2"/>
  <c r="BA398" i="2"/>
  <c r="AZ398" i="2"/>
  <c r="AW398" i="2"/>
  <c r="BF397" i="2"/>
  <c r="BE397" i="2"/>
  <c r="BD397" i="2"/>
  <c r="BC397" i="2"/>
  <c r="BB397" i="2"/>
  <c r="BA397" i="2"/>
  <c r="AZ397" i="2"/>
  <c r="AX397" i="2"/>
  <c r="AW397" i="2"/>
  <c r="BF396" i="2"/>
  <c r="BE396" i="2"/>
  <c r="BD396" i="2"/>
  <c r="BC396" i="2"/>
  <c r="BB396" i="2"/>
  <c r="BA396" i="2"/>
  <c r="AZ396" i="2"/>
  <c r="BG396" i="2"/>
  <c r="AX396" i="2"/>
  <c r="AW396" i="2"/>
  <c r="BF395" i="2"/>
  <c r="BE395" i="2"/>
  <c r="BD395" i="2"/>
  <c r="BC395" i="2"/>
  <c r="BB395" i="2"/>
  <c r="BA395" i="2"/>
  <c r="AZ395" i="2"/>
  <c r="AX395" i="2"/>
  <c r="AW395" i="2"/>
  <c r="BF394" i="2"/>
  <c r="BE394" i="2"/>
  <c r="BD394" i="2"/>
  <c r="BC394" i="2"/>
  <c r="BB394" i="2"/>
  <c r="BA394" i="2"/>
  <c r="AZ394" i="2"/>
  <c r="AW394" i="2"/>
  <c r="BF393" i="2"/>
  <c r="BE393" i="2"/>
  <c r="BD393" i="2"/>
  <c r="BC393" i="2"/>
  <c r="BB393" i="2"/>
  <c r="BA393" i="2"/>
  <c r="AZ393" i="2"/>
  <c r="AW393" i="2"/>
  <c r="BF392" i="2"/>
  <c r="BE392" i="2"/>
  <c r="BD392" i="2"/>
  <c r="BC392" i="2"/>
  <c r="BB392" i="2"/>
  <c r="BA392" i="2"/>
  <c r="AZ392" i="2"/>
  <c r="BG392" i="2"/>
  <c r="AX392" i="2"/>
  <c r="AW392" i="2"/>
  <c r="BF391" i="2"/>
  <c r="BE391" i="2"/>
  <c r="BD391" i="2"/>
  <c r="BC391" i="2"/>
  <c r="BB391" i="2"/>
  <c r="BA391" i="2"/>
  <c r="AZ391" i="2"/>
  <c r="BG391" i="2"/>
  <c r="AX391" i="2"/>
  <c r="AW391" i="2"/>
  <c r="BF390" i="2"/>
  <c r="BE390" i="2"/>
  <c r="BD390" i="2"/>
  <c r="BC390" i="2"/>
  <c r="BB390" i="2"/>
  <c r="BA390" i="2"/>
  <c r="AZ390" i="2"/>
  <c r="AW390" i="2"/>
  <c r="BF389" i="2"/>
  <c r="BE389" i="2"/>
  <c r="BD389" i="2"/>
  <c r="BC389" i="2"/>
  <c r="BB389" i="2"/>
  <c r="BA389" i="2"/>
  <c r="AZ389" i="2"/>
  <c r="AX389" i="2"/>
  <c r="AW389" i="2"/>
  <c r="BF388" i="2"/>
  <c r="BE388" i="2"/>
  <c r="BD388" i="2"/>
  <c r="BC388" i="2"/>
  <c r="BB388" i="2"/>
  <c r="BA388" i="2"/>
  <c r="AZ388" i="2"/>
  <c r="BG388" i="2"/>
  <c r="AX388" i="2"/>
  <c r="AW388" i="2"/>
  <c r="BF387" i="2"/>
  <c r="BE387" i="2"/>
  <c r="BD387" i="2"/>
  <c r="BC387" i="2"/>
  <c r="BB387" i="2"/>
  <c r="BG387" i="2"/>
  <c r="BA387" i="2"/>
  <c r="AZ387" i="2"/>
  <c r="AX387" i="2"/>
  <c r="AW387" i="2"/>
  <c r="BP386" i="2"/>
  <c r="BO386" i="2"/>
  <c r="BN386" i="2"/>
  <c r="BM386" i="2"/>
  <c r="BL386" i="2"/>
  <c r="BK386" i="2"/>
  <c r="BJ386" i="2"/>
  <c r="BF386" i="2"/>
  <c r="BE386" i="2"/>
  <c r="BD386" i="2"/>
  <c r="BC386" i="2"/>
  <c r="BB386" i="2"/>
  <c r="BA386" i="2"/>
  <c r="AZ386" i="2"/>
  <c r="BG386" i="2"/>
  <c r="AX386" i="2"/>
  <c r="AW386" i="2"/>
  <c r="BQ386" i="2"/>
  <c r="AO472" i="2"/>
  <c r="AN472" i="2"/>
  <c r="AM472" i="2"/>
  <c r="AN471" i="2"/>
  <c r="AM471" i="2"/>
  <c r="AO471" i="2"/>
  <c r="AM470" i="2"/>
  <c r="AN469" i="2"/>
  <c r="AM469" i="2"/>
  <c r="AN468" i="2"/>
  <c r="AM468" i="2"/>
  <c r="AN467" i="2"/>
  <c r="AM467" i="2"/>
  <c r="AM466" i="2"/>
  <c r="AO465" i="2"/>
  <c r="AN465" i="2"/>
  <c r="AM465" i="2"/>
  <c r="AN464" i="2"/>
  <c r="AM464" i="2"/>
  <c r="AN463" i="2"/>
  <c r="AM463" i="2"/>
  <c r="AM462" i="2"/>
  <c r="AO461" i="2"/>
  <c r="AN461" i="2"/>
  <c r="AM461" i="2"/>
  <c r="AN460" i="2"/>
  <c r="AM460" i="2"/>
  <c r="AM459" i="2"/>
  <c r="AM458" i="2"/>
  <c r="AN457" i="2"/>
  <c r="AM457" i="2"/>
  <c r="AN456" i="2"/>
  <c r="AM456" i="2"/>
  <c r="AM455" i="2"/>
  <c r="AM454" i="2"/>
  <c r="AN453" i="2"/>
  <c r="AM453" i="2"/>
  <c r="AN452" i="2"/>
  <c r="AM452" i="2"/>
  <c r="AN451" i="2"/>
  <c r="AM451" i="2"/>
  <c r="AO451" i="2"/>
  <c r="AM450" i="2"/>
  <c r="AN449" i="2"/>
  <c r="AM449" i="2"/>
  <c r="AN448" i="2"/>
  <c r="AM448" i="2"/>
  <c r="AN447" i="2"/>
  <c r="AM447" i="2"/>
  <c r="AM446" i="2"/>
  <c r="AN445" i="2"/>
  <c r="AM445" i="2"/>
  <c r="AN444" i="2"/>
  <c r="AM444" i="2"/>
  <c r="AM443" i="2"/>
  <c r="AM442" i="2"/>
  <c r="AN441" i="2"/>
  <c r="AM441" i="2"/>
  <c r="AN440" i="2"/>
  <c r="AM440" i="2"/>
  <c r="AN439" i="2"/>
  <c r="AM439" i="2"/>
  <c r="AO439" i="2"/>
  <c r="AM438" i="2"/>
  <c r="AN437" i="2"/>
  <c r="AM437" i="2"/>
  <c r="AN436" i="2"/>
  <c r="AM436" i="2"/>
  <c r="AN435" i="2"/>
  <c r="AM435" i="2"/>
  <c r="AM434" i="2"/>
  <c r="AO433" i="2"/>
  <c r="AN433" i="2"/>
  <c r="AM433" i="2"/>
  <c r="AN432" i="2"/>
  <c r="AM432" i="2"/>
  <c r="AN431" i="2"/>
  <c r="AM431" i="2"/>
  <c r="AM430" i="2"/>
  <c r="AN429" i="2"/>
  <c r="AM429" i="2"/>
  <c r="AN428" i="2"/>
  <c r="AM428" i="2"/>
  <c r="AM427" i="2"/>
  <c r="AM426" i="2"/>
  <c r="AN425" i="2"/>
  <c r="AM425" i="2"/>
  <c r="AN424" i="2"/>
  <c r="AM424" i="2"/>
  <c r="AM423" i="2"/>
  <c r="AM422" i="2"/>
  <c r="AN421" i="2"/>
  <c r="AM421" i="2"/>
  <c r="AN420" i="2"/>
  <c r="AM420" i="2"/>
  <c r="AN419" i="2"/>
  <c r="AM419" i="2"/>
  <c r="AM418" i="2"/>
  <c r="AN417" i="2"/>
  <c r="AM417" i="2"/>
  <c r="AN416" i="2"/>
  <c r="AM416" i="2"/>
  <c r="AN415" i="2"/>
  <c r="AM415" i="2"/>
  <c r="AM414" i="2"/>
  <c r="AN413" i="2"/>
  <c r="AM413" i="2"/>
  <c r="AN412" i="2"/>
  <c r="AM412" i="2"/>
  <c r="AM411" i="2"/>
  <c r="AM410" i="2"/>
  <c r="AN409" i="2"/>
  <c r="AM409" i="2"/>
  <c r="AO408" i="2"/>
  <c r="AN408" i="2"/>
  <c r="AM408" i="2"/>
  <c r="AN407" i="2"/>
  <c r="AM407" i="2"/>
  <c r="AO407" i="2"/>
  <c r="AM406" i="2"/>
  <c r="AN405" i="2"/>
  <c r="AM405" i="2"/>
  <c r="AN404" i="2"/>
  <c r="AM404" i="2"/>
  <c r="AN403" i="2"/>
  <c r="AM403" i="2"/>
  <c r="AM402" i="2"/>
  <c r="AN401" i="2"/>
  <c r="AM401" i="2"/>
  <c r="AN400" i="2"/>
  <c r="AM400" i="2"/>
  <c r="AN399" i="2"/>
  <c r="AM399" i="2"/>
  <c r="AM398" i="2"/>
  <c r="AN397" i="2"/>
  <c r="AM397" i="2"/>
  <c r="AN396" i="2"/>
  <c r="AM396" i="2"/>
  <c r="AM395" i="2"/>
  <c r="AM394" i="2"/>
  <c r="AN393" i="2"/>
  <c r="AM393" i="2"/>
  <c r="AO392" i="2"/>
  <c r="AN392" i="2"/>
  <c r="AM392" i="2"/>
  <c r="AM391" i="2"/>
  <c r="AM390" i="2"/>
  <c r="AN389" i="2"/>
  <c r="AM389" i="2"/>
  <c r="AN388" i="2"/>
  <c r="AM388" i="2"/>
  <c r="AN387" i="2"/>
  <c r="AM387" i="2"/>
  <c r="AM386" i="2"/>
  <c r="AN385" i="2"/>
  <c r="AM385" i="2"/>
  <c r="AN384" i="2"/>
  <c r="AM384" i="2"/>
  <c r="AN383" i="2"/>
  <c r="AM383" i="2"/>
  <c r="AM382" i="2"/>
  <c r="AN381" i="2"/>
  <c r="AM381" i="2"/>
  <c r="AO380" i="2"/>
  <c r="AN380" i="2"/>
  <c r="AM380" i="2"/>
  <c r="AM379" i="2"/>
  <c r="AM378" i="2"/>
  <c r="AN377" i="2"/>
  <c r="AM377" i="2"/>
  <c r="AN376" i="2"/>
  <c r="AM376" i="2"/>
  <c r="AN375" i="2"/>
  <c r="AM375" i="2"/>
  <c r="AM374" i="2"/>
  <c r="AN373" i="2"/>
  <c r="AM373" i="2"/>
  <c r="AN372" i="2"/>
  <c r="AM372" i="2"/>
  <c r="AN371" i="2"/>
  <c r="AM371" i="2"/>
  <c r="AM370" i="2"/>
  <c r="AN369" i="2"/>
  <c r="AM369" i="2"/>
  <c r="AN368" i="2"/>
  <c r="AM368" i="2"/>
  <c r="AN367" i="2"/>
  <c r="AM367" i="2"/>
  <c r="AM366" i="2"/>
  <c r="AN365" i="2"/>
  <c r="AM365" i="2"/>
  <c r="AN364" i="2"/>
  <c r="AM364" i="2"/>
  <c r="AM363" i="2"/>
  <c r="AM362" i="2"/>
  <c r="AN361" i="2"/>
  <c r="AM361" i="2"/>
  <c r="AN360" i="2"/>
  <c r="AM360" i="2"/>
  <c r="AM359" i="2"/>
  <c r="AM358" i="2"/>
  <c r="AN357" i="2"/>
  <c r="AM357" i="2"/>
  <c r="AN356" i="2"/>
  <c r="AM356" i="2"/>
  <c r="AN355" i="2"/>
  <c r="AM355" i="2"/>
  <c r="AM354" i="2"/>
  <c r="AN353" i="2"/>
  <c r="AM353" i="2"/>
  <c r="AN352" i="2"/>
  <c r="AM352" i="2"/>
  <c r="AN351" i="2"/>
  <c r="AM351" i="2"/>
  <c r="AM350" i="2"/>
  <c r="AN349" i="2"/>
  <c r="AM349" i="2"/>
  <c r="AN348" i="2"/>
  <c r="AM348" i="2"/>
  <c r="AM347" i="2"/>
  <c r="AM346" i="2"/>
  <c r="AN345" i="2"/>
  <c r="AM345" i="2"/>
  <c r="AN344" i="2"/>
  <c r="AM344" i="2"/>
  <c r="AN343" i="2"/>
  <c r="AM343" i="2"/>
  <c r="AM342" i="2"/>
  <c r="AN341" i="2"/>
  <c r="AM341" i="2"/>
  <c r="AN340" i="2"/>
  <c r="AM340" i="2"/>
  <c r="AN339" i="2"/>
  <c r="AM339" i="2"/>
  <c r="AM338" i="2"/>
  <c r="AN337" i="2"/>
  <c r="AM337" i="2"/>
  <c r="AN336" i="2"/>
  <c r="AM336" i="2"/>
  <c r="AN335" i="2"/>
  <c r="AM335" i="2"/>
  <c r="AM334" i="2"/>
  <c r="AN333" i="2"/>
  <c r="AM333" i="2"/>
  <c r="AN332" i="2"/>
  <c r="AM332" i="2"/>
  <c r="AM331" i="2"/>
  <c r="AM330" i="2"/>
  <c r="AN329" i="2"/>
  <c r="AM329" i="2"/>
  <c r="AN328" i="2"/>
  <c r="AM328" i="2"/>
  <c r="AM327" i="2"/>
  <c r="AM326" i="2"/>
  <c r="AN325" i="2"/>
  <c r="AM325" i="2"/>
  <c r="AN324" i="2"/>
  <c r="AM324" i="2"/>
  <c r="AN323" i="2"/>
  <c r="AM323" i="2"/>
  <c r="AM322" i="2"/>
  <c r="AN321" i="2"/>
  <c r="AM321" i="2"/>
  <c r="AN320" i="2"/>
  <c r="AM320" i="2"/>
  <c r="AN319" i="2"/>
  <c r="AM319" i="2"/>
  <c r="AM318" i="2"/>
  <c r="AN317" i="2"/>
  <c r="AM317" i="2"/>
  <c r="AN316" i="2"/>
  <c r="AM316" i="2"/>
  <c r="AM315" i="2"/>
  <c r="AM314" i="2"/>
  <c r="AN313" i="2"/>
  <c r="AM313" i="2"/>
  <c r="AN312" i="2"/>
  <c r="AM312" i="2"/>
  <c r="AN311" i="2"/>
  <c r="AM311" i="2"/>
  <c r="AM310" i="2"/>
  <c r="AN309" i="2"/>
  <c r="AM309" i="2"/>
  <c r="AN308" i="2"/>
  <c r="AM308" i="2"/>
  <c r="AN307" i="2"/>
  <c r="AM307" i="2"/>
  <c r="AM306" i="2"/>
  <c r="AN305" i="2"/>
  <c r="AM305" i="2"/>
  <c r="AN304" i="2"/>
  <c r="AM304" i="2"/>
  <c r="AN303" i="2"/>
  <c r="AM303" i="2"/>
  <c r="AM302" i="2"/>
  <c r="AN301" i="2"/>
  <c r="AM301" i="2"/>
  <c r="AN300" i="2"/>
  <c r="AM300" i="2"/>
  <c r="AM299" i="2"/>
  <c r="AM298" i="2"/>
  <c r="AN297" i="2"/>
  <c r="AM297" i="2"/>
  <c r="AN296" i="2"/>
  <c r="AM296" i="2"/>
  <c r="AM295" i="2"/>
  <c r="AM294" i="2"/>
  <c r="AN293" i="2"/>
  <c r="AM293" i="2"/>
  <c r="AN292" i="2"/>
  <c r="AM292" i="2"/>
  <c r="AN291" i="2"/>
  <c r="AM291" i="2"/>
  <c r="AM290" i="2"/>
  <c r="AN289" i="2"/>
  <c r="AM289" i="2"/>
  <c r="AN288" i="2"/>
  <c r="AM288" i="2"/>
  <c r="AN287" i="2"/>
  <c r="AM287" i="2"/>
  <c r="AM286" i="2"/>
  <c r="AN285" i="2"/>
  <c r="AM285" i="2"/>
  <c r="AN284" i="2"/>
  <c r="AM284" i="2"/>
  <c r="AM283" i="2"/>
  <c r="AM282" i="2"/>
  <c r="AN281" i="2"/>
  <c r="AM281" i="2"/>
  <c r="AN280" i="2"/>
  <c r="AM280" i="2"/>
  <c r="AN279" i="2"/>
  <c r="AM279" i="2"/>
  <c r="AM278" i="2"/>
  <c r="AN277" i="2"/>
  <c r="AM277" i="2"/>
  <c r="AN276" i="2"/>
  <c r="AM276" i="2"/>
  <c r="AN275" i="2"/>
  <c r="AM275" i="2"/>
  <c r="AM274" i="2"/>
  <c r="AN273" i="2"/>
  <c r="AM273" i="2"/>
  <c r="AN272" i="2"/>
  <c r="AM272" i="2"/>
  <c r="AN271" i="2"/>
  <c r="AM271" i="2"/>
  <c r="AM270" i="2"/>
  <c r="AN269" i="2"/>
  <c r="AM269" i="2"/>
  <c r="AN268" i="2"/>
  <c r="AM268" i="2"/>
  <c r="AM267" i="2"/>
  <c r="AM266" i="2"/>
  <c r="AN265" i="2"/>
  <c r="AM265" i="2"/>
  <c r="AN264" i="2"/>
  <c r="AM264" i="2"/>
  <c r="AM263" i="2"/>
  <c r="AM262" i="2"/>
  <c r="AN261" i="2"/>
  <c r="AM261" i="2"/>
  <c r="AN260" i="2"/>
  <c r="AM260" i="2"/>
  <c r="AN259" i="2"/>
  <c r="AM259" i="2"/>
  <c r="AM258" i="2"/>
  <c r="AN257" i="2"/>
  <c r="AM257" i="2"/>
  <c r="AN256" i="2"/>
  <c r="AM256" i="2"/>
  <c r="AN255" i="2"/>
  <c r="AM255" i="2"/>
  <c r="AM254" i="2"/>
  <c r="AN253" i="2"/>
  <c r="AM253" i="2"/>
  <c r="AN252" i="2"/>
  <c r="AM252" i="2"/>
  <c r="AM251" i="2"/>
  <c r="AM250" i="2"/>
  <c r="AN249" i="2"/>
  <c r="AM249" i="2"/>
  <c r="AN248" i="2"/>
  <c r="AM248" i="2"/>
  <c r="AN247" i="2"/>
  <c r="AM247" i="2"/>
  <c r="AM246" i="2"/>
  <c r="AN245" i="2"/>
  <c r="AM245" i="2"/>
  <c r="AN244" i="2"/>
  <c r="AM244" i="2"/>
  <c r="AN243" i="2"/>
  <c r="AM243" i="2"/>
  <c r="AM242" i="2"/>
  <c r="AN241" i="2"/>
  <c r="AM241" i="2"/>
  <c r="AN240" i="2"/>
  <c r="AM240" i="2"/>
  <c r="AN239" i="2"/>
  <c r="AM239" i="2"/>
  <c r="AM238" i="2"/>
  <c r="AN237" i="2"/>
  <c r="AM237" i="2"/>
  <c r="AN236" i="2"/>
  <c r="AM236" i="2"/>
  <c r="AM235" i="2"/>
  <c r="AM234" i="2"/>
  <c r="AN233" i="2"/>
  <c r="AM233" i="2"/>
  <c r="AN232" i="2"/>
  <c r="AM232" i="2"/>
  <c r="AM231" i="2"/>
  <c r="AM230" i="2"/>
  <c r="AN229" i="2"/>
  <c r="AM229" i="2"/>
  <c r="AN228" i="2"/>
  <c r="AM228" i="2"/>
  <c r="AN227" i="2"/>
  <c r="AM227" i="2"/>
  <c r="AM226" i="2"/>
  <c r="AN225" i="2"/>
  <c r="AM225" i="2"/>
  <c r="AN224" i="2"/>
  <c r="AM224" i="2"/>
  <c r="AN223" i="2"/>
  <c r="AM223" i="2"/>
  <c r="AM222" i="2"/>
  <c r="AN221" i="2"/>
  <c r="AM221" i="2"/>
  <c r="AN220" i="2"/>
  <c r="AM220" i="2"/>
  <c r="AM219" i="2"/>
  <c r="AM218" i="2"/>
  <c r="AN217" i="2"/>
  <c r="AM217" i="2"/>
  <c r="AN216" i="2"/>
  <c r="AM216" i="2"/>
  <c r="AN215" i="2"/>
  <c r="AM215" i="2"/>
  <c r="AM214" i="2"/>
  <c r="AN213" i="2"/>
  <c r="AM213" i="2"/>
  <c r="AN212" i="2"/>
  <c r="AM212" i="2"/>
  <c r="AN211" i="2"/>
  <c r="AM211" i="2"/>
  <c r="AM210" i="2"/>
  <c r="AN209" i="2"/>
  <c r="AM209" i="2"/>
  <c r="AN208" i="2"/>
  <c r="AM208" i="2"/>
  <c r="AN207" i="2"/>
  <c r="AM207" i="2"/>
  <c r="AM206" i="2"/>
  <c r="AN205" i="2"/>
  <c r="AM205" i="2"/>
  <c r="AN204" i="2"/>
  <c r="AM204" i="2"/>
  <c r="AM203" i="2"/>
  <c r="AM202" i="2"/>
  <c r="AN201" i="2"/>
  <c r="AM201" i="2"/>
  <c r="AN200" i="2"/>
  <c r="AM200" i="2"/>
  <c r="AC472" i="2"/>
  <c r="AC471" i="2"/>
  <c r="AD470" i="2"/>
  <c r="AC470" i="2"/>
  <c r="AD469" i="2"/>
  <c r="AC469" i="2"/>
  <c r="AD468" i="2"/>
  <c r="AC468" i="2"/>
  <c r="AC467" i="2"/>
  <c r="AD466" i="2"/>
  <c r="AC466" i="2"/>
  <c r="AE465" i="2"/>
  <c r="AD465" i="2"/>
  <c r="AC465" i="2"/>
  <c r="AD464" i="2"/>
  <c r="AC464" i="2"/>
  <c r="AC463" i="2"/>
  <c r="AD462" i="2"/>
  <c r="AC462" i="2"/>
  <c r="AE461" i="2"/>
  <c r="AD461" i="2"/>
  <c r="AC461" i="2"/>
  <c r="AC460" i="2"/>
  <c r="AC459" i="2"/>
  <c r="AE458" i="2"/>
  <c r="AD458" i="2"/>
  <c r="AC458" i="2"/>
  <c r="AD457" i="2"/>
  <c r="AC457" i="2"/>
  <c r="AD456" i="2"/>
  <c r="AC456" i="2"/>
  <c r="AC455" i="2"/>
  <c r="AD454" i="2"/>
  <c r="AC454" i="2"/>
  <c r="AD453" i="2"/>
  <c r="AC453" i="2"/>
  <c r="AD452" i="2"/>
  <c r="AC452" i="2"/>
  <c r="AC451" i="2"/>
  <c r="AD450" i="2"/>
  <c r="AC450" i="2"/>
  <c r="AD449" i="2"/>
  <c r="AC449" i="2"/>
  <c r="AD448" i="2"/>
  <c r="AC448" i="2"/>
  <c r="AC447" i="2"/>
  <c r="AE446" i="2"/>
  <c r="AD446" i="2"/>
  <c r="AC446" i="2"/>
  <c r="AD445" i="2"/>
  <c r="AC445" i="2"/>
  <c r="AC444" i="2"/>
  <c r="AC443" i="2"/>
  <c r="AD442" i="2"/>
  <c r="AC442" i="2"/>
  <c r="AD441" i="2"/>
  <c r="AC441" i="2"/>
  <c r="AC440" i="2"/>
  <c r="AC439" i="2"/>
  <c r="AD438" i="2"/>
  <c r="AC438" i="2"/>
  <c r="AD437" i="2"/>
  <c r="AC437" i="2"/>
  <c r="AD436" i="2"/>
  <c r="AC436" i="2"/>
  <c r="AC435" i="2"/>
  <c r="AD434" i="2"/>
  <c r="AC434" i="2"/>
  <c r="AD433" i="2"/>
  <c r="AC433" i="2"/>
  <c r="AD432" i="2"/>
  <c r="AC432" i="2"/>
  <c r="AC431" i="2"/>
  <c r="AD430" i="2"/>
  <c r="AC430" i="2"/>
  <c r="AD429" i="2"/>
  <c r="AC429" i="2"/>
  <c r="AC428" i="2"/>
  <c r="AC427" i="2"/>
  <c r="AD426" i="2"/>
  <c r="AC426" i="2"/>
  <c r="AD425" i="2"/>
  <c r="AC425" i="2"/>
  <c r="AD424" i="2"/>
  <c r="AC424" i="2"/>
  <c r="AC423" i="2"/>
  <c r="AD422" i="2"/>
  <c r="AC422" i="2"/>
  <c r="AD421" i="2"/>
  <c r="AC421" i="2"/>
  <c r="AD420" i="2"/>
  <c r="AC420" i="2"/>
  <c r="AC419" i="2"/>
  <c r="AD418" i="2"/>
  <c r="AC418" i="2"/>
  <c r="AD417" i="2"/>
  <c r="AC417" i="2"/>
  <c r="AD416" i="2"/>
  <c r="AC416" i="2"/>
  <c r="AC415" i="2"/>
  <c r="AD414" i="2"/>
  <c r="AC414" i="2"/>
  <c r="AD413" i="2"/>
  <c r="AC413" i="2"/>
  <c r="AC412" i="2"/>
  <c r="AC411" i="2"/>
  <c r="AD410" i="2"/>
  <c r="AC410" i="2"/>
  <c r="AD409" i="2"/>
  <c r="AC409" i="2"/>
  <c r="AC408" i="2"/>
  <c r="AC407" i="2"/>
  <c r="AD406" i="2"/>
  <c r="AC406" i="2"/>
  <c r="AD405" i="2"/>
  <c r="AC405" i="2"/>
  <c r="AD404" i="2"/>
  <c r="AC404" i="2"/>
  <c r="AC403" i="2"/>
  <c r="AD402" i="2"/>
  <c r="AC402" i="2"/>
  <c r="AD401" i="2"/>
  <c r="AC401" i="2"/>
  <c r="AD400" i="2"/>
  <c r="AC400" i="2"/>
  <c r="AC399" i="2"/>
  <c r="AD398" i="2"/>
  <c r="AC398" i="2"/>
  <c r="AD397" i="2"/>
  <c r="AC397" i="2"/>
  <c r="AC396" i="2"/>
  <c r="AC395" i="2"/>
  <c r="AD394" i="2"/>
  <c r="AC394" i="2"/>
  <c r="AD393" i="2"/>
  <c r="AC393" i="2"/>
  <c r="AD392" i="2"/>
  <c r="AC392" i="2"/>
  <c r="AE392" i="2"/>
  <c r="AC391" i="2"/>
  <c r="AD390" i="2"/>
  <c r="AC390" i="2"/>
  <c r="AD389" i="2"/>
  <c r="AC389" i="2"/>
  <c r="AD388" i="2"/>
  <c r="AC388" i="2"/>
  <c r="AC387" i="2"/>
  <c r="AD386" i="2"/>
  <c r="AC386" i="2"/>
  <c r="AD385" i="2"/>
  <c r="AC385" i="2"/>
  <c r="AD384" i="2"/>
  <c r="AC384" i="2"/>
  <c r="AC383" i="2"/>
  <c r="AD382" i="2"/>
  <c r="AC382" i="2"/>
  <c r="AD381" i="2"/>
  <c r="AC381" i="2"/>
  <c r="AC380" i="2"/>
  <c r="AC379" i="2"/>
  <c r="AD378" i="2"/>
  <c r="AC378" i="2"/>
  <c r="AE377" i="2"/>
  <c r="AD377" i="2"/>
  <c r="AC377" i="2"/>
  <c r="AC376" i="2"/>
  <c r="AC375" i="2"/>
  <c r="AD374" i="2"/>
  <c r="AC374" i="2"/>
  <c r="AD373" i="2"/>
  <c r="AC373" i="2"/>
  <c r="AD372" i="2"/>
  <c r="AC372" i="2"/>
  <c r="AC371" i="2"/>
  <c r="AD370" i="2"/>
  <c r="AC370" i="2"/>
  <c r="AD369" i="2"/>
  <c r="AC369" i="2"/>
  <c r="AD368" i="2"/>
  <c r="AC368" i="2"/>
  <c r="AC367" i="2"/>
  <c r="AD366" i="2"/>
  <c r="AC366" i="2"/>
  <c r="AD365" i="2"/>
  <c r="AC365" i="2"/>
  <c r="AC364" i="2"/>
  <c r="AC363" i="2"/>
  <c r="AD362" i="2"/>
  <c r="AC362" i="2"/>
  <c r="AD361" i="2"/>
  <c r="AC361" i="2"/>
  <c r="AD360" i="2"/>
  <c r="AC360" i="2"/>
  <c r="AC359" i="2"/>
  <c r="AD358" i="2"/>
  <c r="AC358" i="2"/>
  <c r="AD357" i="2"/>
  <c r="AC357" i="2"/>
  <c r="AD356" i="2"/>
  <c r="AC356" i="2"/>
  <c r="AC355" i="2"/>
  <c r="AD354" i="2"/>
  <c r="AC354" i="2"/>
  <c r="AD353" i="2"/>
  <c r="AC353" i="2"/>
  <c r="AD352" i="2"/>
  <c r="AC352" i="2"/>
  <c r="AC351" i="2"/>
  <c r="AD350" i="2"/>
  <c r="AC350" i="2"/>
  <c r="AD349" i="2"/>
  <c r="AC349" i="2"/>
  <c r="AC348" i="2"/>
  <c r="AC347" i="2"/>
  <c r="AD346" i="2"/>
  <c r="AC346" i="2"/>
  <c r="AD345" i="2"/>
  <c r="AC345" i="2"/>
  <c r="AC344" i="2"/>
  <c r="AC343" i="2"/>
  <c r="AD342" i="2"/>
  <c r="AC342" i="2"/>
  <c r="AD341" i="2"/>
  <c r="AC341" i="2"/>
  <c r="AD340" i="2"/>
  <c r="AC340" i="2"/>
  <c r="AC339" i="2"/>
  <c r="AD338" i="2"/>
  <c r="AC338" i="2"/>
  <c r="AD337" i="2"/>
  <c r="AC337" i="2"/>
  <c r="AD336" i="2"/>
  <c r="AC336" i="2"/>
  <c r="AC335" i="2"/>
  <c r="AD334" i="2"/>
  <c r="AC334" i="2"/>
  <c r="AD333" i="2"/>
  <c r="AC333" i="2"/>
  <c r="AC332" i="2"/>
  <c r="AC331" i="2"/>
  <c r="AD330" i="2"/>
  <c r="AC330" i="2"/>
  <c r="AD329" i="2"/>
  <c r="AC329" i="2"/>
  <c r="AD328" i="2"/>
  <c r="AC328" i="2"/>
  <c r="AC327" i="2"/>
  <c r="AD326" i="2"/>
  <c r="AC326" i="2"/>
  <c r="AD325" i="2"/>
  <c r="AC325" i="2"/>
  <c r="AD324" i="2"/>
  <c r="AC324" i="2"/>
  <c r="AC323" i="2"/>
  <c r="AD322" i="2"/>
  <c r="AC322" i="2"/>
  <c r="AD321" i="2"/>
  <c r="AC321" i="2"/>
  <c r="AD320" i="2"/>
  <c r="AC320" i="2"/>
  <c r="AC319" i="2"/>
  <c r="AD318" i="2"/>
  <c r="AC318" i="2"/>
  <c r="AD317" i="2"/>
  <c r="AC317" i="2"/>
  <c r="AC316" i="2"/>
  <c r="AC315" i="2"/>
  <c r="AD314" i="2"/>
  <c r="AC314" i="2"/>
  <c r="AD313" i="2"/>
  <c r="AC313" i="2"/>
  <c r="AC312" i="2"/>
  <c r="AC311" i="2"/>
  <c r="AD310" i="2"/>
  <c r="AC310" i="2"/>
  <c r="AD309" i="2"/>
  <c r="AC309" i="2"/>
  <c r="AD308" i="2"/>
  <c r="AC308" i="2"/>
  <c r="AC307" i="2"/>
  <c r="AD306" i="2"/>
  <c r="AC306" i="2"/>
  <c r="AD305" i="2"/>
  <c r="AC305" i="2"/>
  <c r="AD304" i="2"/>
  <c r="AC304" i="2"/>
  <c r="AC303" i="2"/>
  <c r="AD302" i="2"/>
  <c r="AC302" i="2"/>
  <c r="AD301" i="2"/>
  <c r="AC301" i="2"/>
  <c r="AC300" i="2"/>
  <c r="AC299" i="2"/>
  <c r="AD298" i="2"/>
  <c r="AC298" i="2"/>
  <c r="AD297" i="2"/>
  <c r="AC297" i="2"/>
  <c r="AD296" i="2"/>
  <c r="AC296" i="2"/>
  <c r="AC295" i="2"/>
  <c r="AD294" i="2"/>
  <c r="AC294" i="2"/>
  <c r="AD293" i="2"/>
  <c r="AC293" i="2"/>
  <c r="AD292" i="2"/>
  <c r="AC292" i="2"/>
  <c r="AC291" i="2"/>
  <c r="AD290" i="2"/>
  <c r="AC290" i="2"/>
  <c r="AD289" i="2"/>
  <c r="AC289" i="2"/>
  <c r="AD288" i="2"/>
  <c r="AC288" i="2"/>
  <c r="AC287" i="2"/>
  <c r="AD286" i="2"/>
  <c r="AC286" i="2"/>
  <c r="AD285" i="2"/>
  <c r="AC285" i="2"/>
  <c r="AC284" i="2"/>
  <c r="AC283" i="2"/>
  <c r="AD282" i="2"/>
  <c r="AC282" i="2"/>
  <c r="AD281" i="2"/>
  <c r="AC281" i="2"/>
  <c r="AC280" i="2"/>
  <c r="AC279" i="2"/>
  <c r="AD278" i="2"/>
  <c r="AC278" i="2"/>
  <c r="AD277" i="2"/>
  <c r="AC277" i="2"/>
  <c r="AD276" i="2"/>
  <c r="AC276" i="2"/>
  <c r="AC275" i="2"/>
  <c r="AD274" i="2"/>
  <c r="AC274" i="2"/>
  <c r="AD273" i="2"/>
  <c r="AC273" i="2"/>
  <c r="AD272" i="2"/>
  <c r="AC272" i="2"/>
  <c r="AC271" i="2"/>
  <c r="AD270" i="2"/>
  <c r="AC270" i="2"/>
  <c r="AD269" i="2"/>
  <c r="AC269" i="2"/>
  <c r="AC268" i="2"/>
  <c r="AC267" i="2"/>
  <c r="AD266" i="2"/>
  <c r="AC266" i="2"/>
  <c r="AD265" i="2"/>
  <c r="AC265" i="2"/>
  <c r="AD264" i="2"/>
  <c r="AC264" i="2"/>
  <c r="AC263" i="2"/>
  <c r="AD262" i="2"/>
  <c r="AC262" i="2"/>
  <c r="AD261" i="2"/>
  <c r="AC261" i="2"/>
  <c r="AD260" i="2"/>
  <c r="AC260" i="2"/>
  <c r="AC259" i="2"/>
  <c r="AD258" i="2"/>
  <c r="AC258" i="2"/>
  <c r="AD257" i="2"/>
  <c r="AC257" i="2"/>
  <c r="AD256" i="2"/>
  <c r="AC256" i="2"/>
  <c r="AC255" i="2"/>
  <c r="AD254" i="2"/>
  <c r="AC254" i="2"/>
  <c r="AD253" i="2"/>
  <c r="AC253" i="2"/>
  <c r="AC252" i="2"/>
  <c r="AC251" i="2"/>
  <c r="AD250" i="2"/>
  <c r="AC250" i="2"/>
  <c r="AD249" i="2"/>
  <c r="AC249" i="2"/>
  <c r="AC248" i="2"/>
  <c r="AC247" i="2"/>
  <c r="AD246" i="2"/>
  <c r="AC246" i="2"/>
  <c r="AD245" i="2"/>
  <c r="AC245" i="2"/>
  <c r="AD244" i="2"/>
  <c r="AC244" i="2"/>
  <c r="AC243" i="2"/>
  <c r="AD242" i="2"/>
  <c r="AC242" i="2"/>
  <c r="AD241" i="2"/>
  <c r="AC241" i="2"/>
  <c r="AD240" i="2"/>
  <c r="AC240" i="2"/>
  <c r="AC239" i="2"/>
  <c r="AD238" i="2"/>
  <c r="AC238" i="2"/>
  <c r="AD237" i="2"/>
  <c r="AC237" i="2"/>
  <c r="AC236" i="2"/>
  <c r="AC235" i="2"/>
  <c r="AD234" i="2"/>
  <c r="AC234" i="2"/>
  <c r="AD233" i="2"/>
  <c r="AC233" i="2"/>
  <c r="AD232" i="2"/>
  <c r="AC232" i="2"/>
  <c r="AC231" i="2"/>
  <c r="AD230" i="2"/>
  <c r="AC230" i="2"/>
  <c r="AD229" i="2"/>
  <c r="AC229" i="2"/>
  <c r="AD228" i="2"/>
  <c r="AC228" i="2"/>
  <c r="AC227" i="2"/>
  <c r="AD226" i="2"/>
  <c r="AC226" i="2"/>
  <c r="AD225" i="2"/>
  <c r="AC225" i="2"/>
  <c r="AD224" i="2"/>
  <c r="AC224" i="2"/>
  <c r="AC223" i="2"/>
  <c r="AD222" i="2"/>
  <c r="AC222" i="2"/>
  <c r="AD221" i="2"/>
  <c r="AC221" i="2"/>
  <c r="AC220" i="2"/>
  <c r="AC219" i="2"/>
  <c r="AD218" i="2"/>
  <c r="AC218" i="2"/>
  <c r="AD217" i="2"/>
  <c r="AC217" i="2"/>
  <c r="AC216" i="2"/>
  <c r="AC215" i="2"/>
  <c r="AD214" i="2"/>
  <c r="AC214" i="2"/>
  <c r="AD213" i="2"/>
  <c r="AC213" i="2"/>
  <c r="AD212" i="2"/>
  <c r="AC212" i="2"/>
  <c r="AC211" i="2"/>
  <c r="AD210" i="2"/>
  <c r="AC210" i="2"/>
  <c r="AD209" i="2"/>
  <c r="AC209" i="2"/>
  <c r="AD208" i="2"/>
  <c r="AC208" i="2"/>
  <c r="AC207" i="2"/>
  <c r="AD206" i="2"/>
  <c r="AC206" i="2"/>
  <c r="AD205" i="2"/>
  <c r="AC205" i="2"/>
  <c r="AC204" i="2"/>
  <c r="AC203" i="2"/>
  <c r="AD202" i="2"/>
  <c r="AC202" i="2"/>
  <c r="AD201" i="2"/>
  <c r="AC201" i="2"/>
  <c r="AD200" i="2"/>
  <c r="AC200" i="2"/>
  <c r="S472" i="2"/>
  <c r="U471" i="2"/>
  <c r="T471" i="2"/>
  <c r="S471" i="2"/>
  <c r="T470" i="2"/>
  <c r="S470" i="2"/>
  <c r="T469" i="2"/>
  <c r="S469" i="2"/>
  <c r="S468" i="2"/>
  <c r="T467" i="2"/>
  <c r="S467" i="2"/>
  <c r="T466" i="2"/>
  <c r="S466" i="2"/>
  <c r="T465" i="2"/>
  <c r="S465" i="2"/>
  <c r="U465" i="2"/>
  <c r="S464" i="2"/>
  <c r="T463" i="2"/>
  <c r="S463" i="2"/>
  <c r="T462" i="2"/>
  <c r="S462" i="2"/>
  <c r="S461" i="2"/>
  <c r="S460" i="2"/>
  <c r="T459" i="2"/>
  <c r="S459" i="2"/>
  <c r="U458" i="2"/>
  <c r="T458" i="2"/>
  <c r="S458" i="2"/>
  <c r="T457" i="2"/>
  <c r="S457" i="2"/>
  <c r="S456" i="2"/>
  <c r="T455" i="2"/>
  <c r="S455" i="2"/>
  <c r="T454" i="2"/>
  <c r="S454" i="2"/>
  <c r="T453" i="2"/>
  <c r="S453" i="2"/>
  <c r="S452" i="2"/>
  <c r="U451" i="2"/>
  <c r="T451" i="2"/>
  <c r="S451" i="2"/>
  <c r="T450" i="2"/>
  <c r="S450" i="2"/>
  <c r="T449" i="2"/>
  <c r="S449" i="2"/>
  <c r="S448" i="2"/>
  <c r="T447" i="2"/>
  <c r="S447" i="2"/>
  <c r="U446" i="2"/>
  <c r="T446" i="2"/>
  <c r="S446" i="2"/>
  <c r="S445" i="2"/>
  <c r="S444" i="2"/>
  <c r="T443" i="2"/>
  <c r="S443" i="2"/>
  <c r="U442" i="2"/>
  <c r="T442" i="2"/>
  <c r="S442" i="2"/>
  <c r="S441" i="2"/>
  <c r="S440" i="2"/>
  <c r="T439" i="2"/>
  <c r="S439" i="2"/>
  <c r="T438" i="2"/>
  <c r="S438" i="2"/>
  <c r="T437" i="2"/>
  <c r="S437" i="2"/>
  <c r="S436" i="2"/>
  <c r="T435" i="2"/>
  <c r="S435" i="2"/>
  <c r="T434" i="2"/>
  <c r="S434" i="2"/>
  <c r="T433" i="2"/>
  <c r="S433" i="2"/>
  <c r="S432" i="2"/>
  <c r="U431" i="2"/>
  <c r="T431" i="2"/>
  <c r="S431" i="2"/>
  <c r="T430" i="2"/>
  <c r="S430" i="2"/>
  <c r="S429" i="2"/>
  <c r="S428" i="2"/>
  <c r="T427" i="2"/>
  <c r="S427" i="2"/>
  <c r="U426" i="2"/>
  <c r="T426" i="2"/>
  <c r="S426" i="2"/>
  <c r="T425" i="2"/>
  <c r="S425" i="2"/>
  <c r="S424" i="2"/>
  <c r="T423" i="2"/>
  <c r="S423" i="2"/>
  <c r="T422" i="2"/>
  <c r="S422" i="2"/>
  <c r="T421" i="2"/>
  <c r="S421" i="2"/>
  <c r="S420" i="2"/>
  <c r="T419" i="2"/>
  <c r="S419" i="2"/>
  <c r="T418" i="2"/>
  <c r="S418" i="2"/>
  <c r="T417" i="2"/>
  <c r="S417" i="2"/>
  <c r="S416" i="2"/>
  <c r="T415" i="2"/>
  <c r="S415" i="2"/>
  <c r="T414" i="2"/>
  <c r="S414" i="2"/>
  <c r="S413" i="2"/>
  <c r="S412" i="2"/>
  <c r="T411" i="2"/>
  <c r="S411" i="2"/>
  <c r="T410" i="2"/>
  <c r="S410" i="2"/>
  <c r="S409" i="2"/>
  <c r="S408" i="2"/>
  <c r="T407" i="2"/>
  <c r="S407" i="2"/>
  <c r="T406" i="2"/>
  <c r="S406" i="2"/>
  <c r="T405" i="2"/>
  <c r="S405" i="2"/>
  <c r="S404" i="2"/>
  <c r="U403" i="2"/>
  <c r="T403" i="2"/>
  <c r="S403" i="2"/>
  <c r="T402" i="2"/>
  <c r="S402" i="2"/>
  <c r="T401" i="2"/>
  <c r="S401" i="2"/>
  <c r="S400" i="2"/>
  <c r="T399" i="2"/>
  <c r="S399" i="2"/>
  <c r="T398" i="2"/>
  <c r="S398" i="2"/>
  <c r="S397" i="2"/>
  <c r="S396" i="2"/>
  <c r="T395" i="2"/>
  <c r="S395" i="2"/>
  <c r="T394" i="2"/>
  <c r="S394" i="2"/>
  <c r="T393" i="2"/>
  <c r="S393" i="2"/>
  <c r="S392" i="2"/>
  <c r="T391" i="2"/>
  <c r="S391" i="2"/>
  <c r="T390" i="2"/>
  <c r="S390" i="2"/>
  <c r="T389" i="2"/>
  <c r="S389" i="2"/>
  <c r="S388" i="2"/>
  <c r="U387" i="2"/>
  <c r="T387" i="2"/>
  <c r="S387" i="2"/>
  <c r="T386" i="2"/>
  <c r="S386" i="2"/>
  <c r="T385" i="2"/>
  <c r="S385" i="2"/>
  <c r="S384" i="2"/>
  <c r="T383" i="2"/>
  <c r="S383" i="2"/>
  <c r="T382" i="2"/>
  <c r="S382" i="2"/>
  <c r="S381" i="2"/>
  <c r="S380" i="2"/>
  <c r="T379" i="2"/>
  <c r="S379" i="2"/>
  <c r="U378" i="2"/>
  <c r="T378" i="2"/>
  <c r="S378" i="2"/>
  <c r="S377" i="2"/>
  <c r="S376" i="2"/>
  <c r="T375" i="2"/>
  <c r="S375" i="2"/>
  <c r="T374" i="2"/>
  <c r="S374" i="2"/>
  <c r="T373" i="2"/>
  <c r="S373" i="2"/>
  <c r="S372" i="2"/>
  <c r="T371" i="2"/>
  <c r="S371" i="2"/>
  <c r="T370" i="2"/>
  <c r="S370" i="2"/>
  <c r="T369" i="2"/>
  <c r="S369" i="2"/>
  <c r="S368" i="2"/>
  <c r="T367" i="2"/>
  <c r="S367" i="2"/>
  <c r="T366" i="2"/>
  <c r="S366" i="2"/>
  <c r="S365" i="2"/>
  <c r="S364" i="2"/>
  <c r="T363" i="2"/>
  <c r="S363" i="2"/>
  <c r="T362" i="2"/>
  <c r="S362" i="2"/>
  <c r="T361" i="2"/>
  <c r="S361" i="2"/>
  <c r="S360" i="2"/>
  <c r="T359" i="2"/>
  <c r="S359" i="2"/>
  <c r="T358" i="2"/>
  <c r="S358" i="2"/>
  <c r="T357" i="2"/>
  <c r="S357" i="2"/>
  <c r="S356" i="2"/>
  <c r="T355" i="2"/>
  <c r="S355" i="2"/>
  <c r="T354" i="2"/>
  <c r="S354" i="2"/>
  <c r="T353" i="2"/>
  <c r="S353" i="2"/>
  <c r="S352" i="2"/>
  <c r="T351" i="2"/>
  <c r="S351" i="2"/>
  <c r="T350" i="2"/>
  <c r="S350" i="2"/>
  <c r="S349" i="2"/>
  <c r="S348" i="2"/>
  <c r="T347" i="2"/>
  <c r="S347" i="2"/>
  <c r="T346" i="2"/>
  <c r="S346" i="2"/>
  <c r="S345" i="2"/>
  <c r="S344" i="2"/>
  <c r="T343" i="2"/>
  <c r="S343" i="2"/>
  <c r="T342" i="2"/>
  <c r="S342" i="2"/>
  <c r="T341" i="2"/>
  <c r="S341" i="2"/>
  <c r="S340" i="2"/>
  <c r="T339" i="2"/>
  <c r="S339" i="2"/>
  <c r="T338" i="2"/>
  <c r="S338" i="2"/>
  <c r="T337" i="2"/>
  <c r="S337" i="2"/>
  <c r="S336" i="2"/>
  <c r="T335" i="2"/>
  <c r="S335" i="2"/>
  <c r="U334" i="2"/>
  <c r="T334" i="2"/>
  <c r="S334" i="2"/>
  <c r="S333" i="2"/>
  <c r="S332" i="2"/>
  <c r="T331" i="2"/>
  <c r="S331" i="2"/>
  <c r="T330" i="2"/>
  <c r="S330" i="2"/>
  <c r="T329" i="2"/>
  <c r="S329" i="2"/>
  <c r="S328" i="2"/>
  <c r="T327" i="2"/>
  <c r="S327" i="2"/>
  <c r="T326" i="2"/>
  <c r="S326" i="2"/>
  <c r="T325" i="2"/>
  <c r="S325" i="2"/>
  <c r="S324" i="2"/>
  <c r="T323" i="2"/>
  <c r="S323" i="2"/>
  <c r="T322" i="2"/>
  <c r="S322" i="2"/>
  <c r="T321" i="2"/>
  <c r="S321" i="2"/>
  <c r="S320" i="2"/>
  <c r="T319" i="2"/>
  <c r="S319" i="2"/>
  <c r="T318" i="2"/>
  <c r="S318" i="2"/>
  <c r="S317" i="2"/>
  <c r="S316" i="2"/>
  <c r="T315" i="2"/>
  <c r="S315" i="2"/>
  <c r="T314" i="2"/>
  <c r="S314" i="2"/>
  <c r="S313" i="2"/>
  <c r="S312" i="2"/>
  <c r="T311" i="2"/>
  <c r="S311" i="2"/>
  <c r="T310" i="2"/>
  <c r="S310" i="2"/>
  <c r="T309" i="2"/>
  <c r="S309" i="2"/>
  <c r="S308" i="2"/>
  <c r="T307" i="2"/>
  <c r="S307" i="2"/>
  <c r="T306" i="2"/>
  <c r="S306" i="2"/>
  <c r="T305" i="2"/>
  <c r="S305" i="2"/>
  <c r="S304" i="2"/>
  <c r="T303" i="2"/>
  <c r="S303" i="2"/>
  <c r="U302" i="2"/>
  <c r="T302" i="2"/>
  <c r="S302" i="2"/>
  <c r="S301" i="2"/>
  <c r="S300" i="2"/>
  <c r="T299" i="2"/>
  <c r="S299" i="2"/>
  <c r="T298" i="2"/>
  <c r="S298" i="2"/>
  <c r="T297" i="2"/>
  <c r="S297" i="2"/>
  <c r="S296" i="2"/>
  <c r="T295" i="2"/>
  <c r="S295" i="2"/>
  <c r="T294" i="2"/>
  <c r="S294" i="2"/>
  <c r="T293" i="2"/>
  <c r="S293" i="2"/>
  <c r="S292" i="2"/>
  <c r="T291" i="2"/>
  <c r="S291" i="2"/>
  <c r="T290" i="2"/>
  <c r="S290" i="2"/>
  <c r="T289" i="2"/>
  <c r="S289" i="2"/>
  <c r="S288" i="2"/>
  <c r="T287" i="2"/>
  <c r="S287" i="2"/>
  <c r="T286" i="2"/>
  <c r="S286" i="2"/>
  <c r="S285" i="2"/>
  <c r="S284" i="2"/>
  <c r="T283" i="2"/>
  <c r="S283" i="2"/>
  <c r="U282" i="2"/>
  <c r="T282" i="2"/>
  <c r="S282" i="2"/>
  <c r="S281" i="2"/>
  <c r="S280" i="2"/>
  <c r="T279" i="2"/>
  <c r="S279" i="2"/>
  <c r="T278" i="2"/>
  <c r="S278" i="2"/>
  <c r="T277" i="2"/>
  <c r="S277" i="2"/>
  <c r="S276" i="2"/>
  <c r="T275" i="2"/>
  <c r="S275" i="2"/>
  <c r="T274" i="2"/>
  <c r="S274" i="2"/>
  <c r="T273" i="2"/>
  <c r="S273" i="2"/>
  <c r="S272" i="2"/>
  <c r="T271" i="2"/>
  <c r="S271" i="2"/>
  <c r="T270" i="2"/>
  <c r="S270" i="2"/>
  <c r="S269" i="2"/>
  <c r="S268" i="2"/>
  <c r="T267" i="2"/>
  <c r="S267" i="2"/>
  <c r="T266" i="2"/>
  <c r="S266" i="2"/>
  <c r="T265" i="2"/>
  <c r="S265" i="2"/>
  <c r="S264" i="2"/>
  <c r="T263" i="2"/>
  <c r="S263" i="2"/>
  <c r="T262" i="2"/>
  <c r="S262" i="2"/>
  <c r="T261" i="2"/>
  <c r="S261" i="2"/>
  <c r="S260" i="2"/>
  <c r="T259" i="2"/>
  <c r="S259" i="2"/>
  <c r="T258" i="2"/>
  <c r="S258" i="2"/>
  <c r="T257" i="2"/>
  <c r="S257" i="2"/>
  <c r="S256" i="2"/>
  <c r="T255" i="2"/>
  <c r="S255" i="2"/>
  <c r="T254" i="2"/>
  <c r="S254" i="2"/>
  <c r="S253" i="2"/>
  <c r="S252" i="2"/>
  <c r="T251" i="2"/>
  <c r="S251" i="2"/>
  <c r="T250" i="2"/>
  <c r="S250" i="2"/>
  <c r="S249" i="2"/>
  <c r="S248" i="2"/>
  <c r="T247" i="2"/>
  <c r="S247" i="2"/>
  <c r="T246" i="2"/>
  <c r="S246" i="2"/>
  <c r="T245" i="2"/>
  <c r="S245" i="2"/>
  <c r="S244" i="2"/>
  <c r="T243" i="2"/>
  <c r="S243" i="2"/>
  <c r="T242" i="2"/>
  <c r="S242" i="2"/>
  <c r="T241" i="2"/>
  <c r="S241" i="2"/>
  <c r="S240" i="2"/>
  <c r="T239" i="2"/>
  <c r="S239" i="2"/>
  <c r="T238" i="2"/>
  <c r="S238" i="2"/>
  <c r="S237" i="2"/>
  <c r="S236" i="2"/>
  <c r="T235" i="2"/>
  <c r="S235" i="2"/>
  <c r="T234" i="2"/>
  <c r="S234" i="2"/>
  <c r="T233" i="2"/>
  <c r="S233" i="2"/>
  <c r="S232" i="2"/>
  <c r="T231" i="2"/>
  <c r="S231" i="2"/>
  <c r="T230" i="2"/>
  <c r="S230" i="2"/>
  <c r="T229" i="2"/>
  <c r="S229" i="2"/>
  <c r="S228" i="2"/>
  <c r="T227" i="2"/>
  <c r="S227" i="2"/>
  <c r="T226" i="2"/>
  <c r="S226" i="2"/>
  <c r="T225" i="2"/>
  <c r="S225" i="2"/>
  <c r="S224" i="2"/>
  <c r="T223" i="2"/>
  <c r="S223" i="2"/>
  <c r="T222" i="2"/>
  <c r="S222" i="2"/>
  <c r="S221" i="2"/>
  <c r="S220" i="2"/>
  <c r="T219" i="2"/>
  <c r="S219" i="2"/>
  <c r="T218" i="2"/>
  <c r="S218" i="2"/>
  <c r="S217" i="2"/>
  <c r="S216" i="2"/>
  <c r="T215" i="2"/>
  <c r="S215" i="2"/>
  <c r="T214" i="2"/>
  <c r="S214" i="2"/>
  <c r="T213" i="2"/>
  <c r="S213" i="2"/>
  <c r="S212" i="2"/>
  <c r="T211" i="2"/>
  <c r="S211" i="2"/>
  <c r="T210" i="2"/>
  <c r="S210" i="2"/>
  <c r="T209" i="2"/>
  <c r="S209" i="2"/>
  <c r="S208" i="2"/>
  <c r="T207" i="2"/>
  <c r="S207" i="2"/>
  <c r="T206" i="2"/>
  <c r="S206" i="2"/>
  <c r="S205" i="2"/>
  <c r="S204" i="2"/>
  <c r="T203" i="2"/>
  <c r="S203" i="2"/>
  <c r="T202" i="2"/>
  <c r="S202" i="2"/>
  <c r="T201" i="2"/>
  <c r="S201" i="2"/>
  <c r="S200" i="2"/>
  <c r="K472" i="2"/>
  <c r="J472" i="2"/>
  <c r="I472" i="2"/>
  <c r="K471" i="2"/>
  <c r="J471" i="2"/>
  <c r="I471" i="2"/>
  <c r="J470" i="2"/>
  <c r="I470" i="2"/>
  <c r="I469" i="2"/>
  <c r="K468" i="2"/>
  <c r="J468" i="2"/>
  <c r="I468" i="2"/>
  <c r="J467" i="2"/>
  <c r="I467" i="2"/>
  <c r="J466" i="2"/>
  <c r="I466" i="2"/>
  <c r="I465" i="2"/>
  <c r="K464" i="2"/>
  <c r="J464" i="2"/>
  <c r="I464" i="2"/>
  <c r="J463" i="2"/>
  <c r="I463" i="2"/>
  <c r="I462" i="2"/>
  <c r="I461" i="2"/>
  <c r="J460" i="2"/>
  <c r="I460" i="2"/>
  <c r="K459" i="2"/>
  <c r="J459" i="2"/>
  <c r="I459" i="2"/>
  <c r="I458" i="2"/>
  <c r="I457" i="2"/>
  <c r="J456" i="2"/>
  <c r="I456" i="2"/>
  <c r="J455" i="2"/>
  <c r="I455" i="2"/>
  <c r="J454" i="2"/>
  <c r="I454" i="2"/>
  <c r="I453" i="2"/>
  <c r="J452" i="2"/>
  <c r="I452" i="2"/>
  <c r="K451" i="2"/>
  <c r="J451" i="2"/>
  <c r="I451" i="2"/>
  <c r="J450" i="2"/>
  <c r="I450" i="2"/>
  <c r="I449" i="2"/>
  <c r="J448" i="2"/>
  <c r="I448" i="2"/>
  <c r="J447" i="2"/>
  <c r="I447" i="2"/>
  <c r="I446" i="2"/>
  <c r="I445" i="2"/>
  <c r="J444" i="2"/>
  <c r="I444" i="2"/>
  <c r="K443" i="2"/>
  <c r="J443" i="2"/>
  <c r="I443" i="2"/>
  <c r="I442" i="2"/>
  <c r="I441" i="2"/>
  <c r="J440" i="2"/>
  <c r="I440" i="2"/>
  <c r="J439" i="2"/>
  <c r="I439" i="2"/>
  <c r="J438" i="2"/>
  <c r="I438" i="2"/>
  <c r="I437" i="2"/>
  <c r="J436" i="2"/>
  <c r="I436" i="2"/>
  <c r="J435" i="2"/>
  <c r="I435" i="2"/>
  <c r="J434" i="2"/>
  <c r="I434" i="2"/>
  <c r="I433" i="2"/>
  <c r="J432" i="2"/>
  <c r="I432" i="2"/>
  <c r="K431" i="2"/>
  <c r="J431" i="2"/>
  <c r="I431" i="2"/>
  <c r="I430" i="2"/>
  <c r="I429" i="2"/>
  <c r="J428" i="2"/>
  <c r="I428" i="2"/>
  <c r="J427" i="2"/>
  <c r="I427" i="2"/>
  <c r="J426" i="2"/>
  <c r="I426" i="2"/>
  <c r="K426" i="2"/>
  <c r="I425" i="2"/>
  <c r="J424" i="2"/>
  <c r="I424" i="2"/>
  <c r="J423" i="2"/>
  <c r="I423" i="2"/>
  <c r="J422" i="2"/>
  <c r="I422" i="2"/>
  <c r="I421" i="2"/>
  <c r="J420" i="2"/>
  <c r="I420" i="2"/>
  <c r="J419" i="2"/>
  <c r="I419" i="2"/>
  <c r="J418" i="2"/>
  <c r="I418" i="2"/>
  <c r="I417" i="2"/>
  <c r="J416" i="2"/>
  <c r="I416" i="2"/>
  <c r="J415" i="2"/>
  <c r="I415" i="2"/>
  <c r="I414" i="2"/>
  <c r="I413" i="2"/>
  <c r="J412" i="2"/>
  <c r="I412" i="2"/>
  <c r="K411" i="2"/>
  <c r="J411" i="2"/>
  <c r="I411" i="2"/>
  <c r="I410" i="2"/>
  <c r="I409" i="2"/>
  <c r="J408" i="2"/>
  <c r="I408" i="2"/>
  <c r="J407" i="2"/>
  <c r="I407" i="2"/>
  <c r="J406" i="2"/>
  <c r="I406" i="2"/>
  <c r="I405" i="2"/>
  <c r="K404" i="2"/>
  <c r="J404" i="2"/>
  <c r="I404" i="2"/>
  <c r="J403" i="2"/>
  <c r="I403" i="2"/>
  <c r="J402" i="2"/>
  <c r="I402" i="2"/>
  <c r="I401" i="2"/>
  <c r="K400" i="2"/>
  <c r="J400" i="2"/>
  <c r="I400" i="2"/>
  <c r="J399" i="2"/>
  <c r="I399" i="2"/>
  <c r="I398" i="2"/>
  <c r="I397" i="2"/>
  <c r="J396" i="2"/>
  <c r="I396" i="2"/>
  <c r="J395" i="2"/>
  <c r="I395" i="2"/>
  <c r="J394" i="2"/>
  <c r="I394" i="2"/>
  <c r="I393" i="2"/>
  <c r="J392" i="2"/>
  <c r="I392" i="2"/>
  <c r="J391" i="2"/>
  <c r="I391" i="2"/>
  <c r="J390" i="2"/>
  <c r="I390" i="2"/>
  <c r="I389" i="2"/>
  <c r="K388" i="2"/>
  <c r="J388" i="2"/>
  <c r="I388" i="2"/>
  <c r="J387" i="2"/>
  <c r="I387" i="2"/>
  <c r="J386" i="2"/>
  <c r="I386" i="2"/>
  <c r="I385" i="2"/>
  <c r="J384" i="2"/>
  <c r="I384" i="2"/>
  <c r="J383" i="2"/>
  <c r="I383" i="2"/>
  <c r="I382" i="2"/>
  <c r="I381" i="2"/>
  <c r="J380" i="2"/>
  <c r="I380" i="2"/>
  <c r="J379" i="2"/>
  <c r="I379" i="2"/>
  <c r="I378" i="2"/>
  <c r="I377" i="2"/>
  <c r="J376" i="2"/>
  <c r="I376" i="2"/>
  <c r="J375" i="2"/>
  <c r="I375" i="2"/>
  <c r="J374" i="2"/>
  <c r="I374" i="2"/>
  <c r="I373" i="2"/>
  <c r="J372" i="2"/>
  <c r="I372" i="2"/>
  <c r="J371" i="2"/>
  <c r="I371" i="2"/>
  <c r="J370" i="2"/>
  <c r="I370" i="2"/>
  <c r="I369" i="2"/>
  <c r="J368" i="2"/>
  <c r="I368" i="2"/>
  <c r="J367" i="2"/>
  <c r="I367" i="2"/>
  <c r="I366" i="2"/>
  <c r="I365" i="2"/>
  <c r="J364" i="2"/>
  <c r="I364" i="2"/>
  <c r="J363" i="2"/>
  <c r="I363" i="2"/>
  <c r="J362" i="2"/>
  <c r="I362" i="2"/>
  <c r="I361" i="2"/>
  <c r="J360" i="2"/>
  <c r="I360" i="2"/>
  <c r="J359" i="2"/>
  <c r="I359" i="2"/>
  <c r="J358" i="2"/>
  <c r="I358" i="2"/>
  <c r="I357" i="2"/>
  <c r="J356" i="2"/>
  <c r="I356" i="2"/>
  <c r="J355" i="2"/>
  <c r="I355" i="2"/>
  <c r="J354" i="2"/>
  <c r="I354" i="2"/>
  <c r="I353" i="2"/>
  <c r="J352" i="2"/>
  <c r="I352" i="2"/>
  <c r="J351" i="2"/>
  <c r="I351" i="2"/>
  <c r="I350" i="2"/>
  <c r="I349" i="2"/>
  <c r="J348" i="2"/>
  <c r="I348" i="2"/>
  <c r="J347" i="2"/>
  <c r="I347" i="2"/>
  <c r="I346" i="2"/>
  <c r="I345" i="2"/>
  <c r="J344" i="2"/>
  <c r="I344" i="2"/>
  <c r="J343" i="2"/>
  <c r="I343" i="2"/>
  <c r="J342" i="2"/>
  <c r="I342" i="2"/>
  <c r="I341" i="2"/>
  <c r="J340" i="2"/>
  <c r="I340" i="2"/>
  <c r="J339" i="2"/>
  <c r="I339" i="2"/>
  <c r="J338" i="2"/>
  <c r="I338" i="2"/>
  <c r="I337" i="2"/>
  <c r="J336" i="2"/>
  <c r="I336" i="2"/>
  <c r="J335" i="2"/>
  <c r="I335" i="2"/>
  <c r="I334" i="2"/>
  <c r="I333" i="2"/>
  <c r="J333" i="2"/>
  <c r="J332" i="2"/>
  <c r="I332" i="2"/>
  <c r="I331" i="2"/>
  <c r="J330" i="2"/>
  <c r="I330" i="2"/>
  <c r="I329" i="2"/>
  <c r="J328" i="2"/>
  <c r="I328" i="2"/>
  <c r="J327" i="2"/>
  <c r="I327" i="2"/>
  <c r="I326" i="2"/>
  <c r="I325" i="2"/>
  <c r="J325" i="2"/>
  <c r="J324" i="2"/>
  <c r="I324" i="2"/>
  <c r="I323" i="2"/>
  <c r="J322" i="2"/>
  <c r="I322" i="2"/>
  <c r="I321" i="2"/>
  <c r="J320" i="2"/>
  <c r="I320" i="2"/>
  <c r="J319" i="2"/>
  <c r="I319" i="2"/>
  <c r="I318" i="2"/>
  <c r="I317" i="2"/>
  <c r="J317" i="2"/>
  <c r="J316" i="2"/>
  <c r="I316" i="2"/>
  <c r="I315" i="2"/>
  <c r="J314" i="2"/>
  <c r="I314" i="2"/>
  <c r="I313" i="2"/>
  <c r="J312" i="2"/>
  <c r="I312" i="2"/>
  <c r="J311" i="2"/>
  <c r="I311" i="2"/>
  <c r="I310" i="2"/>
  <c r="I309" i="2"/>
  <c r="J309" i="2"/>
  <c r="J308" i="2"/>
  <c r="I308" i="2"/>
  <c r="I307" i="2"/>
  <c r="J306" i="2"/>
  <c r="I306" i="2"/>
  <c r="I305" i="2"/>
  <c r="J304" i="2"/>
  <c r="I304" i="2"/>
  <c r="J303" i="2"/>
  <c r="I303" i="2"/>
  <c r="I302" i="2"/>
  <c r="I301" i="2"/>
  <c r="J301" i="2"/>
  <c r="J300" i="2"/>
  <c r="I300" i="2"/>
  <c r="I299" i="2"/>
  <c r="J298" i="2"/>
  <c r="I298" i="2"/>
  <c r="I297" i="2"/>
  <c r="J296" i="2"/>
  <c r="I296" i="2"/>
  <c r="J295" i="2"/>
  <c r="I295" i="2"/>
  <c r="I294" i="2"/>
  <c r="I293" i="2"/>
  <c r="J293" i="2"/>
  <c r="J292" i="2"/>
  <c r="I292" i="2"/>
  <c r="I291" i="2"/>
  <c r="J290" i="2"/>
  <c r="I290" i="2"/>
  <c r="I289" i="2"/>
  <c r="J288" i="2"/>
  <c r="I288" i="2"/>
  <c r="J287" i="2"/>
  <c r="I287" i="2"/>
  <c r="I286" i="2"/>
  <c r="I285" i="2"/>
  <c r="J285" i="2"/>
  <c r="J284" i="2"/>
  <c r="I284" i="2"/>
  <c r="I283" i="2"/>
  <c r="J282" i="2"/>
  <c r="I282" i="2"/>
  <c r="I281" i="2"/>
  <c r="J280" i="2"/>
  <c r="I280" i="2"/>
  <c r="J279" i="2"/>
  <c r="I279" i="2"/>
  <c r="I278" i="2"/>
  <c r="I277" i="2"/>
  <c r="J277" i="2"/>
  <c r="J276" i="2"/>
  <c r="I276" i="2"/>
  <c r="I275" i="2"/>
  <c r="J274" i="2"/>
  <c r="I274" i="2"/>
  <c r="J273" i="2"/>
  <c r="I273" i="2"/>
  <c r="J272" i="2"/>
  <c r="I272" i="2"/>
  <c r="I271" i="2"/>
  <c r="J270" i="2"/>
  <c r="I270" i="2"/>
  <c r="J269" i="2"/>
  <c r="I269" i="2"/>
  <c r="I268" i="2"/>
  <c r="I267" i="2"/>
  <c r="J266" i="2"/>
  <c r="I266" i="2"/>
  <c r="J265" i="2"/>
  <c r="I265" i="2"/>
  <c r="J264" i="2"/>
  <c r="I264" i="2"/>
  <c r="I263" i="2"/>
  <c r="J262" i="2"/>
  <c r="I262" i="2"/>
  <c r="J261" i="2"/>
  <c r="I261" i="2"/>
  <c r="I260" i="2"/>
  <c r="I259" i="2"/>
  <c r="J258" i="2"/>
  <c r="I258" i="2"/>
  <c r="J257" i="2"/>
  <c r="I257" i="2"/>
  <c r="J256" i="2"/>
  <c r="I256" i="2"/>
  <c r="I255" i="2"/>
  <c r="J254" i="2"/>
  <c r="I254" i="2"/>
  <c r="J253" i="2"/>
  <c r="I253" i="2"/>
  <c r="I252" i="2"/>
  <c r="I251" i="2"/>
  <c r="J250" i="2"/>
  <c r="I250" i="2"/>
  <c r="J249" i="2"/>
  <c r="I249" i="2"/>
  <c r="J248" i="2"/>
  <c r="I248" i="2"/>
  <c r="I247" i="2"/>
  <c r="J246" i="2"/>
  <c r="I246" i="2"/>
  <c r="J245" i="2"/>
  <c r="I245" i="2"/>
  <c r="I244" i="2"/>
  <c r="I243" i="2"/>
  <c r="J242" i="2"/>
  <c r="I242" i="2"/>
  <c r="J241" i="2"/>
  <c r="I241" i="2"/>
  <c r="J240" i="2"/>
  <c r="I240" i="2"/>
  <c r="I239" i="2"/>
  <c r="J238" i="2"/>
  <c r="I238" i="2"/>
  <c r="J237" i="2"/>
  <c r="I237" i="2"/>
  <c r="I236" i="2"/>
  <c r="I235" i="2"/>
  <c r="J234" i="2"/>
  <c r="I234" i="2"/>
  <c r="J233" i="2"/>
  <c r="I233" i="2"/>
  <c r="J232" i="2"/>
  <c r="I232" i="2"/>
  <c r="I231" i="2"/>
  <c r="J230" i="2"/>
  <c r="I230" i="2"/>
  <c r="J229" i="2"/>
  <c r="I229" i="2"/>
  <c r="I228" i="2"/>
  <c r="I227" i="2"/>
  <c r="J226" i="2"/>
  <c r="I226" i="2"/>
  <c r="J225" i="2"/>
  <c r="I225" i="2"/>
  <c r="J224" i="2"/>
  <c r="I224" i="2"/>
  <c r="I223" i="2"/>
  <c r="J222" i="2"/>
  <c r="I222" i="2"/>
  <c r="J221" i="2"/>
  <c r="I221" i="2"/>
  <c r="I220" i="2"/>
  <c r="I219" i="2"/>
  <c r="J218" i="2"/>
  <c r="I218" i="2"/>
  <c r="J217" i="2"/>
  <c r="I217" i="2"/>
  <c r="J216" i="2"/>
  <c r="I216" i="2"/>
  <c r="I215" i="2"/>
  <c r="J214" i="2"/>
  <c r="I214" i="2"/>
  <c r="J213" i="2"/>
  <c r="I213" i="2"/>
  <c r="I212" i="2"/>
  <c r="I211" i="2"/>
  <c r="J210" i="2"/>
  <c r="I210" i="2"/>
  <c r="J209" i="2"/>
  <c r="I209" i="2"/>
  <c r="J208" i="2"/>
  <c r="I208" i="2"/>
  <c r="I207" i="2"/>
  <c r="J206" i="2"/>
  <c r="I206" i="2"/>
  <c r="J205" i="2"/>
  <c r="I205" i="2"/>
  <c r="I204" i="2"/>
  <c r="I203" i="2"/>
  <c r="J202" i="2"/>
  <c r="I202" i="2"/>
  <c r="J201" i="2"/>
  <c r="I201" i="2"/>
  <c r="J200" i="2"/>
  <c r="I200" i="2"/>
  <c r="BF385" i="2"/>
  <c r="BE385" i="2"/>
  <c r="BD385" i="2"/>
  <c r="BC385" i="2"/>
  <c r="BG385" i="2"/>
  <c r="BB385" i="2"/>
  <c r="BA385" i="2"/>
  <c r="AZ385" i="2"/>
  <c r="AX385" i="2"/>
  <c r="AW385" i="2"/>
  <c r="BF384" i="2"/>
  <c r="BE384" i="2"/>
  <c r="BD384" i="2"/>
  <c r="BC384" i="2"/>
  <c r="BB384" i="2"/>
  <c r="BA384" i="2"/>
  <c r="AZ384" i="2"/>
  <c r="AX384" i="2"/>
  <c r="AW384" i="2"/>
  <c r="BF383" i="2"/>
  <c r="BE383" i="2"/>
  <c r="BD383" i="2"/>
  <c r="BC383" i="2"/>
  <c r="BG383" i="2"/>
  <c r="BB383" i="2"/>
  <c r="BA383" i="2"/>
  <c r="AZ383" i="2"/>
  <c r="AX383" i="2"/>
  <c r="AW383" i="2"/>
  <c r="BF382" i="2"/>
  <c r="BE382" i="2"/>
  <c r="BD382" i="2"/>
  <c r="BC382" i="2"/>
  <c r="BB382" i="2"/>
  <c r="BG382" i="2"/>
  <c r="BA382" i="2"/>
  <c r="AZ382" i="2"/>
  <c r="AX382" i="2"/>
  <c r="AW382" i="2"/>
  <c r="BF381" i="2"/>
  <c r="BE381" i="2"/>
  <c r="BD381" i="2"/>
  <c r="BC381" i="2"/>
  <c r="BB381" i="2"/>
  <c r="BA381" i="2"/>
  <c r="AZ381" i="2"/>
  <c r="BG381" i="2"/>
  <c r="AX381" i="2"/>
  <c r="AW381" i="2"/>
  <c r="BH380" i="2"/>
  <c r="BF380" i="2"/>
  <c r="BE380" i="2"/>
  <c r="BD380" i="2"/>
  <c r="BC380" i="2"/>
  <c r="BB380" i="2"/>
  <c r="BA380" i="2"/>
  <c r="AZ380" i="2"/>
  <c r="BG380" i="2"/>
  <c r="AX380" i="2"/>
  <c r="AW380" i="2"/>
  <c r="BF379" i="2"/>
  <c r="BE379" i="2"/>
  <c r="BD379" i="2"/>
  <c r="BC379" i="2"/>
  <c r="BB379" i="2"/>
  <c r="BA379" i="2"/>
  <c r="AZ379" i="2"/>
  <c r="AX379" i="2"/>
  <c r="AW379" i="2"/>
  <c r="BH378" i="2"/>
  <c r="BF378" i="2"/>
  <c r="BE378" i="2"/>
  <c r="BD378" i="2"/>
  <c r="BC378" i="2"/>
  <c r="BB378" i="2"/>
  <c r="BA378" i="2"/>
  <c r="AZ378" i="2"/>
  <c r="BG378" i="2"/>
  <c r="AX378" i="2"/>
  <c r="AW378" i="2"/>
  <c r="BF377" i="2"/>
  <c r="BE377" i="2"/>
  <c r="BD377" i="2"/>
  <c r="BC377" i="2"/>
  <c r="BB377" i="2"/>
  <c r="BA377" i="2"/>
  <c r="AZ377" i="2"/>
  <c r="BG377" i="2"/>
  <c r="AX377" i="2"/>
  <c r="AW377" i="2"/>
  <c r="BH376" i="2"/>
  <c r="BF376" i="2"/>
  <c r="BE376" i="2"/>
  <c r="BD376" i="2"/>
  <c r="BC376" i="2"/>
  <c r="BB376" i="2"/>
  <c r="BA376" i="2"/>
  <c r="AZ376" i="2"/>
  <c r="BG376" i="2"/>
  <c r="AX376" i="2"/>
  <c r="AW376" i="2"/>
  <c r="BF375" i="2"/>
  <c r="BE375" i="2"/>
  <c r="BD375" i="2"/>
  <c r="BC375" i="2"/>
  <c r="BB375" i="2"/>
  <c r="BA375" i="2"/>
  <c r="AZ375" i="2"/>
  <c r="AW375" i="2"/>
  <c r="BQ374" i="2"/>
  <c r="BP374" i="2"/>
  <c r="BO374" i="2"/>
  <c r="BN374" i="2"/>
  <c r="BM374" i="2"/>
  <c r="BL374" i="2"/>
  <c r="BK374" i="2"/>
  <c r="BJ374" i="2"/>
  <c r="BF374" i="2"/>
  <c r="BE374" i="2"/>
  <c r="BD374" i="2"/>
  <c r="BC374" i="2"/>
  <c r="BB374" i="2"/>
  <c r="BA374" i="2"/>
  <c r="AZ374" i="2"/>
  <c r="AX374" i="2"/>
  <c r="AW374" i="2"/>
  <c r="BF373" i="2"/>
  <c r="BE373" i="2"/>
  <c r="BD373" i="2"/>
  <c r="BC373" i="2"/>
  <c r="BB373" i="2"/>
  <c r="BA373" i="2"/>
  <c r="AZ373" i="2"/>
  <c r="AX373" i="2"/>
  <c r="AW373" i="2"/>
  <c r="BF372" i="2"/>
  <c r="BE372" i="2"/>
  <c r="BD372" i="2"/>
  <c r="BC372" i="2"/>
  <c r="BB372" i="2"/>
  <c r="BG372" i="2"/>
  <c r="BA372" i="2"/>
  <c r="AZ372" i="2"/>
  <c r="AX372" i="2"/>
  <c r="AW372" i="2"/>
  <c r="BF371" i="2"/>
  <c r="BE371" i="2"/>
  <c r="BD371" i="2"/>
  <c r="BC371" i="2"/>
  <c r="BG371" i="2"/>
  <c r="BB371" i="2"/>
  <c r="BA371" i="2"/>
  <c r="AZ371" i="2"/>
  <c r="AX371" i="2"/>
  <c r="AW371" i="2"/>
  <c r="BF370" i="2"/>
  <c r="BE370" i="2"/>
  <c r="BD370" i="2"/>
  <c r="BC370" i="2"/>
  <c r="BB370" i="2"/>
  <c r="BG370" i="2"/>
  <c r="BA370" i="2"/>
  <c r="AZ370" i="2"/>
  <c r="AX370" i="2"/>
  <c r="AW370" i="2"/>
  <c r="BF369" i="2"/>
  <c r="BE369" i="2"/>
  <c r="BD369" i="2"/>
  <c r="BC369" i="2"/>
  <c r="BB369" i="2"/>
  <c r="BA369" i="2"/>
  <c r="AZ369" i="2"/>
  <c r="AX369" i="2"/>
  <c r="AW369" i="2"/>
  <c r="BH368" i="2"/>
  <c r="BF368" i="2"/>
  <c r="BE368" i="2"/>
  <c r="BD368" i="2"/>
  <c r="BC368" i="2"/>
  <c r="BB368" i="2"/>
  <c r="BA368" i="2"/>
  <c r="AZ368" i="2"/>
  <c r="BG368" i="2"/>
  <c r="AX368" i="2"/>
  <c r="AW368" i="2"/>
  <c r="BF367" i="2"/>
  <c r="BE367" i="2"/>
  <c r="BD367" i="2"/>
  <c r="BC367" i="2"/>
  <c r="BB367" i="2"/>
  <c r="BA367" i="2"/>
  <c r="AZ367" i="2"/>
  <c r="BG367" i="2"/>
  <c r="K367" i="2"/>
  <c r="AX367" i="2"/>
  <c r="AW367" i="2"/>
  <c r="BF366" i="2"/>
  <c r="BE366" i="2"/>
  <c r="BD366" i="2"/>
  <c r="BC366" i="2"/>
  <c r="BB366" i="2"/>
  <c r="BA366" i="2"/>
  <c r="AZ366" i="2"/>
  <c r="AX366" i="2"/>
  <c r="AW366" i="2"/>
  <c r="BF365" i="2"/>
  <c r="BE365" i="2"/>
  <c r="BD365" i="2"/>
  <c r="BC365" i="2"/>
  <c r="BB365" i="2"/>
  <c r="BA365" i="2"/>
  <c r="AZ365" i="2"/>
  <c r="AX365" i="2"/>
  <c r="AW365" i="2"/>
  <c r="BF364" i="2"/>
  <c r="BE364" i="2"/>
  <c r="BD364" i="2"/>
  <c r="BC364" i="2"/>
  <c r="BB364" i="2"/>
  <c r="BA364" i="2"/>
  <c r="AZ364" i="2"/>
  <c r="AX364" i="2"/>
  <c r="AW364" i="2"/>
  <c r="BH363" i="2"/>
  <c r="BF363" i="2"/>
  <c r="BE363" i="2"/>
  <c r="BD363" i="2"/>
  <c r="BC363" i="2"/>
  <c r="BB363" i="2"/>
  <c r="BA363" i="2"/>
  <c r="AZ363" i="2"/>
  <c r="BG363" i="2"/>
  <c r="AW363" i="2"/>
  <c r="BQ362" i="2"/>
  <c r="BP362" i="2"/>
  <c r="BO362" i="2"/>
  <c r="BN362" i="2"/>
  <c r="BM362" i="2"/>
  <c r="BL362" i="2"/>
  <c r="BK362" i="2"/>
  <c r="BJ362" i="2"/>
  <c r="BF362" i="2"/>
  <c r="BE362" i="2"/>
  <c r="BD362" i="2"/>
  <c r="BC362" i="2"/>
  <c r="BB362" i="2"/>
  <c r="BA362" i="2"/>
  <c r="AZ362" i="2"/>
  <c r="BG362" i="2"/>
  <c r="AX362" i="2"/>
  <c r="AW362" i="2"/>
  <c r="BF361" i="2"/>
  <c r="BE361" i="2"/>
  <c r="BD361" i="2"/>
  <c r="BC361" i="2"/>
  <c r="BB361" i="2"/>
  <c r="BA361" i="2"/>
  <c r="AZ361" i="2"/>
  <c r="AX361" i="2"/>
  <c r="AW361" i="2"/>
  <c r="BF360" i="2"/>
  <c r="BE360" i="2"/>
  <c r="BD360" i="2"/>
  <c r="BC360" i="2"/>
  <c r="BB360" i="2"/>
  <c r="BA360" i="2"/>
  <c r="AZ360" i="2"/>
  <c r="AX360" i="2"/>
  <c r="AW360" i="2"/>
  <c r="BF359" i="2"/>
  <c r="BE359" i="2"/>
  <c r="BD359" i="2"/>
  <c r="BC359" i="2"/>
  <c r="BG359" i="2"/>
  <c r="BB359" i="2"/>
  <c r="BA359" i="2"/>
  <c r="AZ359" i="2"/>
  <c r="AX359" i="2"/>
  <c r="AW359" i="2"/>
  <c r="BF358" i="2"/>
  <c r="BE358" i="2"/>
  <c r="BD358" i="2"/>
  <c r="BC358" i="2"/>
  <c r="BB358" i="2"/>
  <c r="BA358" i="2"/>
  <c r="AZ358" i="2"/>
  <c r="AX358" i="2"/>
  <c r="AW358" i="2"/>
  <c r="BF357" i="2"/>
  <c r="BE357" i="2"/>
  <c r="BD357" i="2"/>
  <c r="BC357" i="2"/>
  <c r="BB357" i="2"/>
  <c r="BA357" i="2"/>
  <c r="AZ357" i="2"/>
  <c r="AX357" i="2"/>
  <c r="AW357" i="2"/>
  <c r="BF356" i="2"/>
  <c r="BE356" i="2"/>
  <c r="BD356" i="2"/>
  <c r="BC356" i="2"/>
  <c r="BB356" i="2"/>
  <c r="BA356" i="2"/>
  <c r="AZ356" i="2"/>
  <c r="AX356" i="2"/>
  <c r="AW356" i="2"/>
  <c r="BF355" i="2"/>
  <c r="BE355" i="2"/>
  <c r="BD355" i="2"/>
  <c r="BC355" i="2"/>
  <c r="BB355" i="2"/>
  <c r="BA355" i="2"/>
  <c r="AZ355" i="2"/>
  <c r="AX355" i="2"/>
  <c r="AW355" i="2"/>
  <c r="BF354" i="2"/>
  <c r="BE354" i="2"/>
  <c r="BD354" i="2"/>
  <c r="BC354" i="2"/>
  <c r="BB354" i="2"/>
  <c r="BA354" i="2"/>
  <c r="AZ354" i="2"/>
  <c r="AX354" i="2"/>
  <c r="AW354" i="2"/>
  <c r="BF353" i="2"/>
  <c r="BE353" i="2"/>
  <c r="BD353" i="2"/>
  <c r="BC353" i="2"/>
  <c r="BB353" i="2"/>
  <c r="BA353" i="2"/>
  <c r="AZ353" i="2"/>
  <c r="AX353" i="2"/>
  <c r="AW353" i="2"/>
  <c r="BF352" i="2"/>
  <c r="BE352" i="2"/>
  <c r="BD352" i="2"/>
  <c r="BC352" i="2"/>
  <c r="BB352" i="2"/>
  <c r="BA352" i="2"/>
  <c r="AZ352" i="2"/>
  <c r="AX352" i="2"/>
  <c r="AW352" i="2"/>
  <c r="BH351" i="2"/>
  <c r="BF351" i="2"/>
  <c r="BE351" i="2"/>
  <c r="BD351" i="2"/>
  <c r="BC351" i="2"/>
  <c r="BB351" i="2"/>
  <c r="BA351" i="2"/>
  <c r="AZ351" i="2"/>
  <c r="BG351" i="2"/>
  <c r="AW351" i="2"/>
  <c r="BQ350" i="2"/>
  <c r="BP350" i="2"/>
  <c r="BO350" i="2"/>
  <c r="BN350" i="2"/>
  <c r="BM350" i="2"/>
  <c r="BL350" i="2"/>
  <c r="BK350" i="2"/>
  <c r="BJ350" i="2"/>
  <c r="BF350" i="2"/>
  <c r="BE350" i="2"/>
  <c r="BD350" i="2"/>
  <c r="BC350" i="2"/>
  <c r="BB350" i="2"/>
  <c r="BA350" i="2"/>
  <c r="AZ350" i="2"/>
  <c r="AX350" i="2"/>
  <c r="AW350" i="2"/>
  <c r="BF349" i="2"/>
  <c r="BE349" i="2"/>
  <c r="BD349" i="2"/>
  <c r="BC349" i="2"/>
  <c r="BB349" i="2"/>
  <c r="BA349" i="2"/>
  <c r="AZ349" i="2"/>
  <c r="AX349" i="2"/>
  <c r="AW349" i="2"/>
  <c r="BF348" i="2"/>
  <c r="BE348" i="2"/>
  <c r="BD348" i="2"/>
  <c r="BC348" i="2"/>
  <c r="BB348" i="2"/>
  <c r="BA348" i="2"/>
  <c r="AZ348" i="2"/>
  <c r="AX348" i="2"/>
  <c r="AW348" i="2"/>
  <c r="BF347" i="2"/>
  <c r="BE347" i="2"/>
  <c r="BD347" i="2"/>
  <c r="BC347" i="2"/>
  <c r="BG347" i="2"/>
  <c r="BB347" i="2"/>
  <c r="BA347" i="2"/>
  <c r="AZ347" i="2"/>
  <c r="AX347" i="2"/>
  <c r="AW347" i="2"/>
  <c r="BF346" i="2"/>
  <c r="BE346" i="2"/>
  <c r="BD346" i="2"/>
  <c r="BC346" i="2"/>
  <c r="BB346" i="2"/>
  <c r="BA346" i="2"/>
  <c r="AZ346" i="2"/>
  <c r="AX346" i="2"/>
  <c r="AW346" i="2"/>
  <c r="BF345" i="2"/>
  <c r="BE345" i="2"/>
  <c r="BD345" i="2"/>
  <c r="BC345" i="2"/>
  <c r="BB345" i="2"/>
  <c r="BA345" i="2"/>
  <c r="AZ345" i="2"/>
  <c r="AX345" i="2"/>
  <c r="AW345" i="2"/>
  <c r="BF344" i="2"/>
  <c r="BE344" i="2"/>
  <c r="BD344" i="2"/>
  <c r="BC344" i="2"/>
  <c r="BB344" i="2"/>
  <c r="BA344" i="2"/>
  <c r="AZ344" i="2"/>
  <c r="BG344" i="2"/>
  <c r="BH344" i="2"/>
  <c r="AX344" i="2"/>
  <c r="AW344" i="2"/>
  <c r="BH343" i="2"/>
  <c r="BF343" i="2"/>
  <c r="BE343" i="2"/>
  <c r="BD343" i="2"/>
  <c r="BC343" i="2"/>
  <c r="BB343" i="2"/>
  <c r="BA343" i="2"/>
  <c r="AZ343" i="2"/>
  <c r="BG343" i="2"/>
  <c r="AX343" i="2"/>
  <c r="AW343" i="2"/>
  <c r="BF342" i="2"/>
  <c r="BE342" i="2"/>
  <c r="BD342" i="2"/>
  <c r="BC342" i="2"/>
  <c r="BB342" i="2"/>
  <c r="BA342" i="2"/>
  <c r="AZ342" i="2"/>
  <c r="AX342" i="2"/>
  <c r="AW342" i="2"/>
  <c r="BF341" i="2"/>
  <c r="BE341" i="2"/>
  <c r="BD341" i="2"/>
  <c r="BC341" i="2"/>
  <c r="BB341" i="2"/>
  <c r="BA341" i="2"/>
  <c r="AZ341" i="2"/>
  <c r="AX341" i="2"/>
  <c r="AW341" i="2"/>
  <c r="BF340" i="2"/>
  <c r="BE340" i="2"/>
  <c r="BD340" i="2"/>
  <c r="BC340" i="2"/>
  <c r="BB340" i="2"/>
  <c r="BA340" i="2"/>
  <c r="AZ340" i="2"/>
  <c r="BG340" i="2"/>
  <c r="BH340" i="2"/>
  <c r="AX340" i="2"/>
  <c r="AW340" i="2"/>
  <c r="BI339" i="2"/>
  <c r="BF339" i="2"/>
  <c r="BE339" i="2"/>
  <c r="BD339" i="2"/>
  <c r="BC339" i="2"/>
  <c r="BB339" i="2"/>
  <c r="BA339" i="2"/>
  <c r="AZ339" i="2"/>
  <c r="BG339" i="2"/>
  <c r="AW339" i="2"/>
  <c r="BP338" i="2"/>
  <c r="BO338" i="2"/>
  <c r="BN338" i="2"/>
  <c r="BM338" i="2"/>
  <c r="BL338" i="2"/>
  <c r="BK338" i="2"/>
  <c r="BJ338" i="2"/>
  <c r="BF338" i="2"/>
  <c r="BE338" i="2"/>
  <c r="BD338" i="2"/>
  <c r="BC338" i="2"/>
  <c r="BB338" i="2"/>
  <c r="BA338" i="2"/>
  <c r="AZ338" i="2"/>
  <c r="AW338" i="2"/>
  <c r="BF337" i="2"/>
  <c r="BE337" i="2"/>
  <c r="BD337" i="2"/>
  <c r="BC337" i="2"/>
  <c r="BB337" i="2"/>
  <c r="BA337" i="2"/>
  <c r="AZ337" i="2"/>
  <c r="AX337" i="2"/>
  <c r="AW337" i="2"/>
  <c r="BF336" i="2"/>
  <c r="BE336" i="2"/>
  <c r="BD336" i="2"/>
  <c r="BC336" i="2"/>
  <c r="BB336" i="2"/>
  <c r="BA336" i="2"/>
  <c r="AZ336" i="2"/>
  <c r="AX336" i="2"/>
  <c r="AW336" i="2"/>
  <c r="BF335" i="2"/>
  <c r="BE335" i="2"/>
  <c r="BD335" i="2"/>
  <c r="BC335" i="2"/>
  <c r="BB335" i="2"/>
  <c r="BA335" i="2"/>
  <c r="AZ335" i="2"/>
  <c r="AX335" i="2"/>
  <c r="AW335" i="2"/>
  <c r="BF334" i="2"/>
  <c r="BE334" i="2"/>
  <c r="BD334" i="2"/>
  <c r="BC334" i="2"/>
  <c r="BG334" i="2"/>
  <c r="BB334" i="2"/>
  <c r="BA334" i="2"/>
  <c r="AZ334" i="2"/>
  <c r="AX334" i="2"/>
  <c r="AW334" i="2"/>
  <c r="BF333" i="2"/>
  <c r="BE333" i="2"/>
  <c r="BD333" i="2"/>
  <c r="BC333" i="2"/>
  <c r="BB333" i="2"/>
  <c r="BA333" i="2"/>
  <c r="AZ333" i="2"/>
  <c r="AX333" i="2"/>
  <c r="AW333" i="2"/>
  <c r="BF332" i="2"/>
  <c r="BE332" i="2"/>
  <c r="BD332" i="2"/>
  <c r="BC332" i="2"/>
  <c r="BB332" i="2"/>
  <c r="BA332" i="2"/>
  <c r="AZ332" i="2"/>
  <c r="AX332" i="2"/>
  <c r="AW332" i="2"/>
  <c r="BF331" i="2"/>
  <c r="BE331" i="2"/>
  <c r="BD331" i="2"/>
  <c r="BC331" i="2"/>
  <c r="BG331" i="2"/>
  <c r="BB331" i="2"/>
  <c r="BA331" i="2"/>
  <c r="AZ331" i="2"/>
  <c r="AX331" i="2"/>
  <c r="AW331" i="2"/>
  <c r="BF330" i="2"/>
  <c r="BE330" i="2"/>
  <c r="BD330" i="2"/>
  <c r="BC330" i="2"/>
  <c r="BG330" i="2"/>
  <c r="BB330" i="2"/>
  <c r="BA330" i="2"/>
  <c r="AZ330" i="2"/>
  <c r="AX330" i="2"/>
  <c r="AW330" i="2"/>
  <c r="BF329" i="2"/>
  <c r="BE329" i="2"/>
  <c r="BD329" i="2"/>
  <c r="BC329" i="2"/>
  <c r="BG329" i="2"/>
  <c r="BB329" i="2"/>
  <c r="BA329" i="2"/>
  <c r="AZ329" i="2"/>
  <c r="AX329" i="2"/>
  <c r="AW329" i="2"/>
  <c r="BF328" i="2"/>
  <c r="BE328" i="2"/>
  <c r="BD328" i="2"/>
  <c r="BC328" i="2"/>
  <c r="BG328" i="2"/>
  <c r="BB328" i="2"/>
  <c r="BA328" i="2"/>
  <c r="AZ328" i="2"/>
  <c r="AX328" i="2"/>
  <c r="AW328" i="2"/>
  <c r="BH327" i="2"/>
  <c r="BF327" i="2"/>
  <c r="BE327" i="2"/>
  <c r="BD327" i="2"/>
  <c r="BC327" i="2"/>
  <c r="BB327" i="2"/>
  <c r="BA327" i="2"/>
  <c r="AZ327" i="2"/>
  <c r="BG327" i="2"/>
  <c r="AW327" i="2"/>
  <c r="BQ326" i="2"/>
  <c r="BP326" i="2"/>
  <c r="BO326" i="2"/>
  <c r="BN326" i="2"/>
  <c r="BM326" i="2"/>
  <c r="BL326" i="2"/>
  <c r="BK326" i="2"/>
  <c r="BJ326" i="2"/>
  <c r="BF326" i="2"/>
  <c r="BE326" i="2"/>
  <c r="BD326" i="2"/>
  <c r="BC326" i="2"/>
  <c r="BB326" i="2"/>
  <c r="BA326" i="2"/>
  <c r="AZ326" i="2"/>
  <c r="BG326" i="2"/>
  <c r="AX326" i="2"/>
  <c r="AW326" i="2"/>
  <c r="BF325" i="2"/>
  <c r="BE325" i="2"/>
  <c r="BD325" i="2"/>
  <c r="BC325" i="2"/>
  <c r="BB325" i="2"/>
  <c r="BA325" i="2"/>
  <c r="AZ325" i="2"/>
  <c r="AX325" i="2"/>
  <c r="AW325" i="2"/>
  <c r="BF324" i="2"/>
  <c r="BE324" i="2"/>
  <c r="BD324" i="2"/>
  <c r="BC324" i="2"/>
  <c r="BB324" i="2"/>
  <c r="BA324" i="2"/>
  <c r="AZ324" i="2"/>
  <c r="AX324" i="2"/>
  <c r="AW324" i="2"/>
  <c r="BF323" i="2"/>
  <c r="BE323" i="2"/>
  <c r="BD323" i="2"/>
  <c r="BC323" i="2"/>
  <c r="BG323" i="2"/>
  <c r="BB323" i="2"/>
  <c r="BA323" i="2"/>
  <c r="AZ323" i="2"/>
  <c r="AX323" i="2"/>
  <c r="AW323" i="2"/>
  <c r="BF322" i="2"/>
  <c r="BE322" i="2"/>
  <c r="BD322" i="2"/>
  <c r="BC322" i="2"/>
  <c r="BG322" i="2"/>
  <c r="BB322" i="2"/>
  <c r="BA322" i="2"/>
  <c r="AZ322" i="2"/>
  <c r="AX322" i="2"/>
  <c r="AW322" i="2"/>
  <c r="BF321" i="2"/>
  <c r="BE321" i="2"/>
  <c r="BD321" i="2"/>
  <c r="BC321" i="2"/>
  <c r="BG321" i="2"/>
  <c r="BB321" i="2"/>
  <c r="BA321" i="2"/>
  <c r="AZ321" i="2"/>
  <c r="AX321" i="2"/>
  <c r="AW321" i="2"/>
  <c r="BF320" i="2"/>
  <c r="BE320" i="2"/>
  <c r="BD320" i="2"/>
  <c r="BC320" i="2"/>
  <c r="BB320" i="2"/>
  <c r="BA320" i="2"/>
  <c r="AZ320" i="2"/>
  <c r="AX320" i="2"/>
  <c r="AW320" i="2"/>
  <c r="BF319" i="2"/>
  <c r="BE319" i="2"/>
  <c r="BD319" i="2"/>
  <c r="BC319" i="2"/>
  <c r="BB319" i="2"/>
  <c r="BA319" i="2"/>
  <c r="AZ319" i="2"/>
  <c r="AX319" i="2"/>
  <c r="AW319" i="2"/>
  <c r="BF318" i="2"/>
  <c r="BE318" i="2"/>
  <c r="BD318" i="2"/>
  <c r="BC318" i="2"/>
  <c r="BG318" i="2"/>
  <c r="BB318" i="2"/>
  <c r="BA318" i="2"/>
  <c r="AZ318" i="2"/>
  <c r="AX318" i="2"/>
  <c r="AW318" i="2"/>
  <c r="BF317" i="2"/>
  <c r="BE317" i="2"/>
  <c r="BD317" i="2"/>
  <c r="BC317" i="2"/>
  <c r="BB317" i="2"/>
  <c r="BA317" i="2"/>
  <c r="AZ317" i="2"/>
  <c r="AX317" i="2"/>
  <c r="AW317" i="2"/>
  <c r="BF316" i="2"/>
  <c r="BE316" i="2"/>
  <c r="BD316" i="2"/>
  <c r="BC316" i="2"/>
  <c r="BG316" i="2"/>
  <c r="BB316" i="2"/>
  <c r="BA316" i="2"/>
  <c r="AZ316" i="2"/>
  <c r="AX316" i="2"/>
  <c r="AW316" i="2"/>
  <c r="BF315" i="2"/>
  <c r="BE315" i="2"/>
  <c r="BD315" i="2"/>
  <c r="BC315" i="2"/>
  <c r="BB315" i="2"/>
  <c r="BA315" i="2"/>
  <c r="AZ315" i="2"/>
  <c r="AW315" i="2"/>
  <c r="BQ314" i="2"/>
  <c r="BP314" i="2"/>
  <c r="BO314" i="2"/>
  <c r="BN314" i="2"/>
  <c r="BM314" i="2"/>
  <c r="BL314" i="2"/>
  <c r="BK314" i="2"/>
  <c r="BJ314" i="2"/>
  <c r="BF314" i="2"/>
  <c r="BE314" i="2"/>
  <c r="BD314" i="2"/>
  <c r="BC314" i="2"/>
  <c r="BB314" i="2"/>
  <c r="BA314" i="2"/>
  <c r="AZ314" i="2"/>
  <c r="AX314" i="2"/>
  <c r="AW314" i="2"/>
  <c r="BF313" i="2"/>
  <c r="BE313" i="2"/>
  <c r="BD313" i="2"/>
  <c r="BC313" i="2"/>
  <c r="BG313" i="2"/>
  <c r="BB313" i="2"/>
  <c r="BA313" i="2"/>
  <c r="AZ313" i="2"/>
  <c r="AX313" i="2"/>
  <c r="AW313" i="2"/>
  <c r="BF312" i="2"/>
  <c r="BE312" i="2"/>
  <c r="BD312" i="2"/>
  <c r="BC312" i="2"/>
  <c r="BB312" i="2"/>
  <c r="BA312" i="2"/>
  <c r="AZ312" i="2"/>
  <c r="AX312" i="2"/>
  <c r="AW312" i="2"/>
  <c r="BF311" i="2"/>
  <c r="BE311" i="2"/>
  <c r="BD311" i="2"/>
  <c r="BC311" i="2"/>
  <c r="BG311" i="2"/>
  <c r="BB311" i="2"/>
  <c r="BA311" i="2"/>
  <c r="AZ311" i="2"/>
  <c r="AX311" i="2"/>
  <c r="AW311" i="2"/>
  <c r="BF310" i="2"/>
  <c r="BE310" i="2"/>
  <c r="BD310" i="2"/>
  <c r="BC310" i="2"/>
  <c r="BG310" i="2"/>
  <c r="BB310" i="2"/>
  <c r="BA310" i="2"/>
  <c r="AZ310" i="2"/>
  <c r="AX310" i="2"/>
  <c r="AW310" i="2"/>
  <c r="BF309" i="2"/>
  <c r="BE309" i="2"/>
  <c r="BD309" i="2"/>
  <c r="BC309" i="2"/>
  <c r="BG309" i="2"/>
  <c r="BB309" i="2"/>
  <c r="BA309" i="2"/>
  <c r="AZ309" i="2"/>
  <c r="AX309" i="2"/>
  <c r="AW309" i="2"/>
  <c r="BF308" i="2"/>
  <c r="BE308" i="2"/>
  <c r="BD308" i="2"/>
  <c r="BC308" i="2"/>
  <c r="BB308" i="2"/>
  <c r="BA308" i="2"/>
  <c r="AZ308" i="2"/>
  <c r="AX308" i="2"/>
  <c r="AW308" i="2"/>
  <c r="BF307" i="2"/>
  <c r="BE307" i="2"/>
  <c r="BD307" i="2"/>
  <c r="BC307" i="2"/>
  <c r="BB307" i="2"/>
  <c r="BA307" i="2"/>
  <c r="AZ307" i="2"/>
  <c r="AW307" i="2"/>
  <c r="BH306" i="2"/>
  <c r="BF306" i="2"/>
  <c r="BE306" i="2"/>
  <c r="BD306" i="2"/>
  <c r="BC306" i="2"/>
  <c r="BB306" i="2"/>
  <c r="BA306" i="2"/>
  <c r="AZ306" i="2"/>
  <c r="BG306" i="2"/>
  <c r="AW306" i="2"/>
  <c r="BF305" i="2"/>
  <c r="BE305" i="2"/>
  <c r="BD305" i="2"/>
  <c r="BC305" i="2"/>
  <c r="BB305" i="2"/>
  <c r="BA305" i="2"/>
  <c r="AZ305" i="2"/>
  <c r="BG305" i="2"/>
  <c r="AW305" i="2"/>
  <c r="BF304" i="2"/>
  <c r="BE304" i="2"/>
  <c r="BD304" i="2"/>
  <c r="BC304" i="2"/>
  <c r="BB304" i="2"/>
  <c r="BA304" i="2"/>
  <c r="AZ304" i="2"/>
  <c r="AW304" i="2"/>
  <c r="BF303" i="2"/>
  <c r="BE303" i="2"/>
  <c r="BD303" i="2"/>
  <c r="BC303" i="2"/>
  <c r="BB303" i="2"/>
  <c r="BA303" i="2"/>
  <c r="AZ303" i="2"/>
  <c r="AX303" i="2"/>
  <c r="AW303" i="2"/>
  <c r="BF302" i="2"/>
  <c r="BE302" i="2"/>
  <c r="BD302" i="2"/>
  <c r="BC302" i="2"/>
  <c r="BG302" i="2"/>
  <c r="BB302" i="2"/>
  <c r="BA302" i="2"/>
  <c r="AZ302" i="2"/>
  <c r="AX302" i="2"/>
  <c r="AW302" i="2"/>
  <c r="BH301" i="2"/>
  <c r="BF301" i="2"/>
  <c r="BE301" i="2"/>
  <c r="BD301" i="2"/>
  <c r="BC301" i="2"/>
  <c r="BB301" i="2"/>
  <c r="BA301" i="2"/>
  <c r="AZ301" i="2"/>
  <c r="BG301" i="2"/>
  <c r="AX301" i="2"/>
  <c r="AW301" i="2"/>
  <c r="BF300" i="2"/>
  <c r="BE300" i="2"/>
  <c r="BD300" i="2"/>
  <c r="BC300" i="2"/>
  <c r="BB300" i="2"/>
  <c r="BA300" i="2"/>
  <c r="AZ300" i="2"/>
  <c r="AX300" i="2"/>
  <c r="AW300" i="2"/>
  <c r="BF299" i="2"/>
  <c r="BE299" i="2"/>
  <c r="BD299" i="2"/>
  <c r="BC299" i="2"/>
  <c r="BB299" i="2"/>
  <c r="BA299" i="2"/>
  <c r="AZ299" i="2"/>
  <c r="AX299" i="2"/>
  <c r="AW299" i="2"/>
  <c r="BF298" i="2"/>
  <c r="BE298" i="2"/>
  <c r="BD298" i="2"/>
  <c r="BC298" i="2"/>
  <c r="BB298" i="2"/>
  <c r="BA298" i="2"/>
  <c r="AZ298" i="2"/>
  <c r="BG298" i="2"/>
  <c r="BH298" i="2"/>
  <c r="AX298" i="2"/>
  <c r="AW298" i="2"/>
  <c r="BF297" i="2"/>
  <c r="BE297" i="2"/>
  <c r="BD297" i="2"/>
  <c r="BC297" i="2"/>
  <c r="BB297" i="2"/>
  <c r="BA297" i="2"/>
  <c r="AZ297" i="2"/>
  <c r="AW297" i="2"/>
  <c r="BF296" i="2"/>
  <c r="BE296" i="2"/>
  <c r="BD296" i="2"/>
  <c r="BC296" i="2"/>
  <c r="BB296" i="2"/>
  <c r="BA296" i="2"/>
  <c r="AZ296" i="2"/>
  <c r="AW296" i="2"/>
  <c r="BF295" i="2"/>
  <c r="BE295" i="2"/>
  <c r="BD295" i="2"/>
  <c r="BC295" i="2"/>
  <c r="BB295" i="2"/>
  <c r="BA295" i="2"/>
  <c r="AZ295" i="2"/>
  <c r="AW295" i="2"/>
  <c r="BF294" i="2"/>
  <c r="BE294" i="2"/>
  <c r="BD294" i="2"/>
  <c r="BC294" i="2"/>
  <c r="BB294" i="2"/>
  <c r="BA294" i="2"/>
  <c r="AZ294" i="2"/>
  <c r="BG294" i="2"/>
  <c r="BH294" i="2"/>
  <c r="AW294" i="2"/>
  <c r="BF293" i="2"/>
  <c r="BE293" i="2"/>
  <c r="BD293" i="2"/>
  <c r="BC293" i="2"/>
  <c r="BB293" i="2"/>
  <c r="BA293" i="2"/>
  <c r="AZ293" i="2"/>
  <c r="AW293" i="2"/>
  <c r="BF292" i="2"/>
  <c r="BE292" i="2"/>
  <c r="BD292" i="2"/>
  <c r="BC292" i="2"/>
  <c r="BB292" i="2"/>
  <c r="BA292" i="2"/>
  <c r="AZ292" i="2"/>
  <c r="AW292" i="2"/>
  <c r="BF291" i="2"/>
  <c r="BE291" i="2"/>
  <c r="BD291" i="2"/>
  <c r="BC291" i="2"/>
  <c r="BB291" i="2"/>
  <c r="BA291" i="2"/>
  <c r="AZ291" i="2"/>
  <c r="AW291" i="2"/>
  <c r="BH290" i="2"/>
  <c r="BF290" i="2"/>
  <c r="BE290" i="2"/>
  <c r="BD290" i="2"/>
  <c r="BC290" i="2"/>
  <c r="BB290" i="2"/>
  <c r="BA290" i="2"/>
  <c r="AZ290" i="2"/>
  <c r="BG290" i="2"/>
  <c r="AW290" i="2"/>
  <c r="BF289" i="2"/>
  <c r="BE289" i="2"/>
  <c r="BD289" i="2"/>
  <c r="BC289" i="2"/>
  <c r="BB289" i="2"/>
  <c r="BA289" i="2"/>
  <c r="AZ289" i="2"/>
  <c r="AW289" i="2"/>
  <c r="BF288" i="2"/>
  <c r="BE288" i="2"/>
  <c r="BD288" i="2"/>
  <c r="BC288" i="2"/>
  <c r="BB288" i="2"/>
  <c r="BA288" i="2"/>
  <c r="AZ288" i="2"/>
  <c r="AW288" i="2"/>
  <c r="BF287" i="2"/>
  <c r="BE287" i="2"/>
  <c r="BD287" i="2"/>
  <c r="BC287" i="2"/>
  <c r="BB287" i="2"/>
  <c r="BA287" i="2"/>
  <c r="AZ287" i="2"/>
  <c r="AW287" i="2"/>
  <c r="BF286" i="2"/>
  <c r="BE286" i="2"/>
  <c r="BD286" i="2"/>
  <c r="BC286" i="2"/>
  <c r="BB286" i="2"/>
  <c r="BA286" i="2"/>
  <c r="AZ286" i="2"/>
  <c r="BG286" i="2"/>
  <c r="BH286" i="2"/>
  <c r="AW286" i="2"/>
  <c r="BF285" i="2"/>
  <c r="BE285" i="2"/>
  <c r="BD285" i="2"/>
  <c r="BC285" i="2"/>
  <c r="BB285" i="2"/>
  <c r="BA285" i="2"/>
  <c r="AZ285" i="2"/>
  <c r="AW285" i="2"/>
  <c r="BF284" i="2"/>
  <c r="BE284" i="2"/>
  <c r="BD284" i="2"/>
  <c r="BC284" i="2"/>
  <c r="BB284" i="2"/>
  <c r="BA284" i="2"/>
  <c r="AZ284" i="2"/>
  <c r="AW284" i="2"/>
  <c r="BF283" i="2"/>
  <c r="BE283" i="2"/>
  <c r="BD283" i="2"/>
  <c r="BC283" i="2"/>
  <c r="BB283" i="2"/>
  <c r="BA283" i="2"/>
  <c r="AZ283" i="2"/>
  <c r="AW283" i="2"/>
  <c r="BF282" i="2"/>
  <c r="BE282" i="2"/>
  <c r="BD282" i="2"/>
  <c r="BC282" i="2"/>
  <c r="BB282" i="2"/>
  <c r="BA282" i="2"/>
  <c r="AZ282" i="2"/>
  <c r="BG282" i="2"/>
  <c r="AX282" i="2"/>
  <c r="AW282" i="2"/>
  <c r="BF281" i="2"/>
  <c r="BE281" i="2"/>
  <c r="BD281" i="2"/>
  <c r="BC281" i="2"/>
  <c r="BB281" i="2"/>
  <c r="BA281" i="2"/>
  <c r="AZ281" i="2"/>
  <c r="BG281" i="2"/>
  <c r="AX281" i="2"/>
  <c r="AW281" i="2"/>
  <c r="BF280" i="2"/>
  <c r="BE280" i="2"/>
  <c r="BD280" i="2"/>
  <c r="BC280" i="2"/>
  <c r="BB280" i="2"/>
  <c r="BA280" i="2"/>
  <c r="AZ280" i="2"/>
  <c r="AW280" i="2"/>
  <c r="BF279" i="2"/>
  <c r="BE279" i="2"/>
  <c r="BD279" i="2"/>
  <c r="BC279" i="2"/>
  <c r="BB279" i="2"/>
  <c r="BA279" i="2"/>
  <c r="AZ279" i="2"/>
  <c r="AX279" i="2"/>
  <c r="AW279" i="2"/>
  <c r="BF278" i="2"/>
  <c r="BE278" i="2"/>
  <c r="BD278" i="2"/>
  <c r="BC278" i="2"/>
  <c r="BB278" i="2"/>
  <c r="BA278" i="2"/>
  <c r="AZ278" i="2"/>
  <c r="BG278" i="2"/>
  <c r="AX278" i="2"/>
  <c r="AW278" i="2"/>
  <c r="BF277" i="2"/>
  <c r="BE277" i="2"/>
  <c r="BD277" i="2"/>
  <c r="BC277" i="2"/>
  <c r="BB277" i="2"/>
  <c r="BA277" i="2"/>
  <c r="AZ277" i="2"/>
  <c r="AX277" i="2"/>
  <c r="AW277" i="2"/>
  <c r="BF276" i="2"/>
  <c r="BE276" i="2"/>
  <c r="BD276" i="2"/>
  <c r="BC276" i="2"/>
  <c r="BB276" i="2"/>
  <c r="BA276" i="2"/>
  <c r="AZ276" i="2"/>
  <c r="AW276" i="2"/>
  <c r="BF275" i="2"/>
  <c r="BE275" i="2"/>
  <c r="BD275" i="2"/>
  <c r="BC275" i="2"/>
  <c r="BB275" i="2"/>
  <c r="BA275" i="2"/>
  <c r="AZ275" i="2"/>
  <c r="AX275" i="2"/>
  <c r="AW275" i="2"/>
  <c r="BF274" i="2"/>
  <c r="BE274" i="2"/>
  <c r="BD274" i="2"/>
  <c r="BC274" i="2"/>
  <c r="BB274" i="2"/>
  <c r="BA274" i="2"/>
  <c r="AZ274" i="2"/>
  <c r="BG274" i="2"/>
  <c r="K274" i="2"/>
  <c r="AX274" i="2"/>
  <c r="AW274" i="2"/>
  <c r="BF273" i="2"/>
  <c r="BE273" i="2"/>
  <c r="BD273" i="2"/>
  <c r="BC273" i="2"/>
  <c r="BB273" i="2"/>
  <c r="BA273" i="2"/>
  <c r="AZ273" i="2"/>
  <c r="AX273" i="2"/>
  <c r="AW273" i="2"/>
  <c r="BF272" i="2"/>
  <c r="BE272" i="2"/>
  <c r="BD272" i="2"/>
  <c r="BC272" i="2"/>
  <c r="BB272" i="2"/>
  <c r="BA272" i="2"/>
  <c r="AZ272" i="2"/>
  <c r="AX272" i="2"/>
  <c r="AW272" i="2"/>
  <c r="BF271" i="2"/>
  <c r="BE271" i="2"/>
  <c r="BD271" i="2"/>
  <c r="BC271" i="2"/>
  <c r="BB271" i="2"/>
  <c r="BA271" i="2"/>
  <c r="AZ271" i="2"/>
  <c r="AX271" i="2"/>
  <c r="AW271" i="2"/>
  <c r="BF270" i="2"/>
  <c r="BE270" i="2"/>
  <c r="BD270" i="2"/>
  <c r="BC270" i="2"/>
  <c r="BG270" i="2"/>
  <c r="BB270" i="2"/>
  <c r="BA270" i="2"/>
  <c r="AZ270" i="2"/>
  <c r="AX270" i="2"/>
  <c r="AW270" i="2"/>
  <c r="BF269" i="2"/>
  <c r="BE269" i="2"/>
  <c r="BD269" i="2"/>
  <c r="BC269" i="2"/>
  <c r="BG269" i="2"/>
  <c r="BB269" i="2"/>
  <c r="BA269" i="2"/>
  <c r="AZ269" i="2"/>
  <c r="AX269" i="2"/>
  <c r="AW269" i="2"/>
  <c r="BF268" i="2"/>
  <c r="BE268" i="2"/>
  <c r="BD268" i="2"/>
  <c r="BC268" i="2"/>
  <c r="BB268" i="2"/>
  <c r="BA268" i="2"/>
  <c r="AZ268" i="2"/>
  <c r="AX268" i="2"/>
  <c r="AW268" i="2"/>
  <c r="BF267" i="2"/>
  <c r="BE267" i="2"/>
  <c r="BD267" i="2"/>
  <c r="BC267" i="2"/>
  <c r="BB267" i="2"/>
  <c r="BA267" i="2"/>
  <c r="AZ267" i="2"/>
  <c r="AX267" i="2"/>
  <c r="AW267" i="2"/>
  <c r="BF266" i="2"/>
  <c r="BE266" i="2"/>
  <c r="BD266" i="2"/>
  <c r="BC266" i="2"/>
  <c r="BG266" i="2"/>
  <c r="BB266" i="2"/>
  <c r="BA266" i="2"/>
  <c r="AZ266" i="2"/>
  <c r="AX266" i="2"/>
  <c r="AW266" i="2"/>
  <c r="BF265" i="2"/>
  <c r="BE265" i="2"/>
  <c r="BD265" i="2"/>
  <c r="BC265" i="2"/>
  <c r="BG265" i="2"/>
  <c r="BB265" i="2"/>
  <c r="BA265" i="2"/>
  <c r="AZ265" i="2"/>
  <c r="AX265" i="2"/>
  <c r="AW265" i="2"/>
  <c r="BF264" i="2"/>
  <c r="BE264" i="2"/>
  <c r="BD264" i="2"/>
  <c r="BC264" i="2"/>
  <c r="BB264" i="2"/>
  <c r="BA264" i="2"/>
  <c r="AZ264" i="2"/>
  <c r="AX264" i="2"/>
  <c r="AW264" i="2"/>
  <c r="BF263" i="2"/>
  <c r="BE263" i="2"/>
  <c r="BD263" i="2"/>
  <c r="BC263" i="2"/>
  <c r="BB263" i="2"/>
  <c r="BA263" i="2"/>
  <c r="AZ263" i="2"/>
  <c r="AX263" i="2"/>
  <c r="AW263" i="2"/>
  <c r="BF262" i="2"/>
  <c r="BE262" i="2"/>
  <c r="BD262" i="2"/>
  <c r="BC262" i="2"/>
  <c r="BG262" i="2"/>
  <c r="BB262" i="2"/>
  <c r="BA262" i="2"/>
  <c r="AZ262" i="2"/>
  <c r="AX262" i="2"/>
  <c r="AW262" i="2"/>
  <c r="BF261" i="2"/>
  <c r="BE261" i="2"/>
  <c r="BD261" i="2"/>
  <c r="BC261" i="2"/>
  <c r="BG261" i="2"/>
  <c r="BB261" i="2"/>
  <c r="BA261" i="2"/>
  <c r="AZ261" i="2"/>
  <c r="AX261" i="2"/>
  <c r="AW261" i="2"/>
  <c r="BF260" i="2"/>
  <c r="BE260" i="2"/>
  <c r="BD260" i="2"/>
  <c r="BC260" i="2"/>
  <c r="BB260" i="2"/>
  <c r="BA260" i="2"/>
  <c r="AZ260" i="2"/>
  <c r="BG260" i="2"/>
  <c r="AX260" i="2"/>
  <c r="AW260" i="2"/>
  <c r="BF259" i="2"/>
  <c r="BE259" i="2"/>
  <c r="BD259" i="2"/>
  <c r="BC259" i="2"/>
  <c r="BB259" i="2"/>
  <c r="BA259" i="2"/>
  <c r="AZ259" i="2"/>
  <c r="AX259" i="2"/>
  <c r="AW259" i="2"/>
  <c r="BF258" i="2"/>
  <c r="BE258" i="2"/>
  <c r="BD258" i="2"/>
  <c r="BC258" i="2"/>
  <c r="BB258" i="2"/>
  <c r="BA258" i="2"/>
  <c r="AZ258" i="2"/>
  <c r="AX258" i="2"/>
  <c r="AW258" i="2"/>
  <c r="BF257" i="2"/>
  <c r="BE257" i="2"/>
  <c r="BD257" i="2"/>
  <c r="BC257" i="2"/>
  <c r="BB257" i="2"/>
  <c r="BA257" i="2"/>
  <c r="AZ257" i="2"/>
  <c r="BG257" i="2"/>
  <c r="AX257" i="2"/>
  <c r="AW257" i="2"/>
  <c r="BF256" i="2"/>
  <c r="BE256" i="2"/>
  <c r="BD256" i="2"/>
  <c r="BC256" i="2"/>
  <c r="BB256" i="2"/>
  <c r="BA256" i="2"/>
  <c r="AZ256" i="2"/>
  <c r="BG256" i="2"/>
  <c r="AX256" i="2"/>
  <c r="AW256" i="2"/>
  <c r="BF255" i="2"/>
  <c r="BE255" i="2"/>
  <c r="BD255" i="2"/>
  <c r="BC255" i="2"/>
  <c r="BB255" i="2"/>
  <c r="BA255" i="2"/>
  <c r="AZ255" i="2"/>
  <c r="AX255" i="2"/>
  <c r="AW255" i="2"/>
  <c r="BF254" i="2"/>
  <c r="BE254" i="2"/>
  <c r="BD254" i="2"/>
  <c r="BC254" i="2"/>
  <c r="BB254" i="2"/>
  <c r="BA254" i="2"/>
  <c r="AZ254" i="2"/>
  <c r="AX254" i="2"/>
  <c r="AW254" i="2"/>
  <c r="BF253" i="2"/>
  <c r="BE253" i="2"/>
  <c r="BD253" i="2"/>
  <c r="BC253" i="2"/>
  <c r="BB253" i="2"/>
  <c r="BA253" i="2"/>
  <c r="AZ253" i="2"/>
  <c r="BG253" i="2"/>
  <c r="AX253" i="2"/>
  <c r="AW253" i="2"/>
  <c r="BF252" i="2"/>
  <c r="BE252" i="2"/>
  <c r="BD252" i="2"/>
  <c r="BC252" i="2"/>
  <c r="BB252" i="2"/>
  <c r="BA252" i="2"/>
  <c r="AZ252" i="2"/>
  <c r="BG252" i="2"/>
  <c r="AX252" i="2"/>
  <c r="AW252" i="2"/>
  <c r="BF251" i="2"/>
  <c r="BE251" i="2"/>
  <c r="BD251" i="2"/>
  <c r="BC251" i="2"/>
  <c r="BB251" i="2"/>
  <c r="BA251" i="2"/>
  <c r="AZ251" i="2"/>
  <c r="AX251" i="2"/>
  <c r="AW251" i="2"/>
  <c r="BF250" i="2"/>
  <c r="BE250" i="2"/>
  <c r="BD250" i="2"/>
  <c r="BC250" i="2"/>
  <c r="BB250" i="2"/>
  <c r="BA250" i="2"/>
  <c r="AZ250" i="2"/>
  <c r="AX250" i="2"/>
  <c r="AW250" i="2"/>
  <c r="BF249" i="2"/>
  <c r="BE249" i="2"/>
  <c r="BD249" i="2"/>
  <c r="BC249" i="2"/>
  <c r="BB249" i="2"/>
  <c r="BA249" i="2"/>
  <c r="AZ249" i="2"/>
  <c r="BG249" i="2"/>
  <c r="AX249" i="2"/>
  <c r="AW249" i="2"/>
  <c r="BF248" i="2"/>
  <c r="BE248" i="2"/>
  <c r="BD248" i="2"/>
  <c r="BC248" i="2"/>
  <c r="BB248" i="2"/>
  <c r="BA248" i="2"/>
  <c r="AZ248" i="2"/>
  <c r="BG248" i="2"/>
  <c r="AO248" i="2"/>
  <c r="AW248" i="2"/>
  <c r="BF247" i="2"/>
  <c r="BE247" i="2"/>
  <c r="BD247" i="2"/>
  <c r="BC247" i="2"/>
  <c r="BB247" i="2"/>
  <c r="BA247" i="2"/>
  <c r="AZ247" i="2"/>
  <c r="AW247" i="2"/>
  <c r="BF246" i="2"/>
  <c r="BE246" i="2"/>
  <c r="BD246" i="2"/>
  <c r="BC246" i="2"/>
  <c r="BB246" i="2"/>
  <c r="BA246" i="2"/>
  <c r="AZ246" i="2"/>
  <c r="AW246" i="2"/>
  <c r="BF245" i="2"/>
  <c r="BE245" i="2"/>
  <c r="BD245" i="2"/>
  <c r="BC245" i="2"/>
  <c r="BB245" i="2"/>
  <c r="BA245" i="2"/>
  <c r="AZ245" i="2"/>
  <c r="AW245" i="2"/>
  <c r="BF244" i="2"/>
  <c r="BE244" i="2"/>
  <c r="BD244" i="2"/>
  <c r="BC244" i="2"/>
  <c r="BB244" i="2"/>
  <c r="BA244" i="2"/>
  <c r="AZ244" i="2"/>
  <c r="AW244" i="2"/>
  <c r="BF243" i="2"/>
  <c r="BE243" i="2"/>
  <c r="BD243" i="2"/>
  <c r="BC243" i="2"/>
  <c r="BB243" i="2"/>
  <c r="BA243" i="2"/>
  <c r="AZ243" i="2"/>
  <c r="AW243" i="2"/>
  <c r="BF242" i="2"/>
  <c r="BE242" i="2"/>
  <c r="BD242" i="2"/>
  <c r="BC242" i="2"/>
  <c r="BB242" i="2"/>
  <c r="BA242" i="2"/>
  <c r="AZ242" i="2"/>
  <c r="AW242" i="2"/>
  <c r="BF241" i="2"/>
  <c r="BE241" i="2"/>
  <c r="BD241" i="2"/>
  <c r="BC241" i="2"/>
  <c r="BB241" i="2"/>
  <c r="BA241" i="2"/>
  <c r="AZ241" i="2"/>
  <c r="AW241" i="2"/>
  <c r="BF240" i="2"/>
  <c r="BE240" i="2"/>
  <c r="BD240" i="2"/>
  <c r="BC240" i="2"/>
  <c r="BB240" i="2"/>
  <c r="BA240" i="2"/>
  <c r="AZ240" i="2"/>
  <c r="AW240" i="2"/>
  <c r="BF239" i="2"/>
  <c r="BE239" i="2"/>
  <c r="BD239" i="2"/>
  <c r="BC239" i="2"/>
  <c r="BB239" i="2"/>
  <c r="BA239" i="2"/>
  <c r="AZ239" i="2"/>
  <c r="AW239" i="2"/>
  <c r="BF238" i="2"/>
  <c r="BE238" i="2"/>
  <c r="BD238" i="2"/>
  <c r="BC238" i="2"/>
  <c r="BB238" i="2"/>
  <c r="BA238" i="2"/>
  <c r="AZ238" i="2"/>
  <c r="AW238" i="2"/>
  <c r="BF237" i="2"/>
  <c r="BE237" i="2"/>
  <c r="BD237" i="2"/>
  <c r="BC237" i="2"/>
  <c r="BB237" i="2"/>
  <c r="BA237" i="2"/>
  <c r="AZ237" i="2"/>
  <c r="AW237" i="2"/>
  <c r="BF236" i="2"/>
  <c r="BE236" i="2"/>
  <c r="BD236" i="2"/>
  <c r="BC236" i="2"/>
  <c r="BB236" i="2"/>
  <c r="BA236" i="2"/>
  <c r="AZ236" i="2"/>
  <c r="AW236" i="2"/>
  <c r="BF235" i="2"/>
  <c r="BE235" i="2"/>
  <c r="BD235" i="2"/>
  <c r="BC235" i="2"/>
  <c r="BB235" i="2"/>
  <c r="BA235" i="2"/>
  <c r="AZ235" i="2"/>
  <c r="AX235" i="2"/>
  <c r="AW235" i="2"/>
  <c r="BF234" i="2"/>
  <c r="BE234" i="2"/>
  <c r="BD234" i="2"/>
  <c r="BC234" i="2"/>
  <c r="BB234" i="2"/>
  <c r="BA234" i="2"/>
  <c r="AZ234" i="2"/>
  <c r="AW234" i="2"/>
  <c r="BF233" i="2"/>
  <c r="BE233" i="2"/>
  <c r="BD233" i="2"/>
  <c r="BC233" i="2"/>
  <c r="BB233" i="2"/>
  <c r="BA233" i="2"/>
  <c r="AZ233" i="2"/>
  <c r="AX233" i="2"/>
  <c r="AW233" i="2"/>
  <c r="BF232" i="2"/>
  <c r="BE232" i="2"/>
  <c r="BD232" i="2"/>
  <c r="BC232" i="2"/>
  <c r="BB232" i="2"/>
  <c r="BA232" i="2"/>
  <c r="AZ232" i="2"/>
  <c r="BG232" i="2"/>
  <c r="BH232" i="2"/>
  <c r="AX232" i="2"/>
  <c r="AW232" i="2"/>
  <c r="BF231" i="2"/>
  <c r="BE231" i="2"/>
  <c r="BD231" i="2"/>
  <c r="BC231" i="2"/>
  <c r="BB231" i="2"/>
  <c r="BA231" i="2"/>
  <c r="AZ231" i="2"/>
  <c r="AX231" i="2"/>
  <c r="AW231" i="2"/>
  <c r="BF230" i="2"/>
  <c r="BE230" i="2"/>
  <c r="BD230" i="2"/>
  <c r="BC230" i="2"/>
  <c r="BB230" i="2"/>
  <c r="BA230" i="2"/>
  <c r="AZ230" i="2"/>
  <c r="AW230" i="2"/>
  <c r="BF229" i="2"/>
  <c r="BE229" i="2"/>
  <c r="BD229" i="2"/>
  <c r="BC229" i="2"/>
  <c r="BB229" i="2"/>
  <c r="BA229" i="2"/>
  <c r="AZ229" i="2"/>
  <c r="AW229" i="2"/>
  <c r="AX229" i="2"/>
  <c r="BF228" i="2"/>
  <c r="BE228" i="2"/>
  <c r="BD228" i="2"/>
  <c r="BC228" i="2"/>
  <c r="BB228" i="2"/>
  <c r="BA228" i="2"/>
  <c r="AZ228" i="2"/>
  <c r="BG228" i="2"/>
  <c r="AX228" i="2"/>
  <c r="AW228" i="2"/>
  <c r="BF227" i="2"/>
  <c r="BE227" i="2"/>
  <c r="BD227" i="2"/>
  <c r="BC227" i="2"/>
  <c r="BB227" i="2"/>
  <c r="BA227" i="2"/>
  <c r="AZ227" i="2"/>
  <c r="BG227" i="2"/>
  <c r="AX227" i="2"/>
  <c r="AW227" i="2"/>
  <c r="BF226" i="2"/>
  <c r="BE226" i="2"/>
  <c r="BD226" i="2"/>
  <c r="BC226" i="2"/>
  <c r="BB226" i="2"/>
  <c r="BA226" i="2"/>
  <c r="AZ226" i="2"/>
  <c r="AW226" i="2"/>
  <c r="BF225" i="2"/>
  <c r="BE225" i="2"/>
  <c r="BD225" i="2"/>
  <c r="BC225" i="2"/>
  <c r="BB225" i="2"/>
  <c r="BA225" i="2"/>
  <c r="AZ225" i="2"/>
  <c r="AW225" i="2"/>
  <c r="AX225" i="2"/>
  <c r="BF224" i="2"/>
  <c r="BE224" i="2"/>
  <c r="BD224" i="2"/>
  <c r="BC224" i="2"/>
  <c r="BG224" i="2"/>
  <c r="BB224" i="2"/>
  <c r="BA224" i="2"/>
  <c r="AZ224" i="2"/>
  <c r="AX224" i="2"/>
  <c r="AW224" i="2"/>
  <c r="BF223" i="2"/>
  <c r="BE223" i="2"/>
  <c r="BD223" i="2"/>
  <c r="BC223" i="2"/>
  <c r="BG223" i="2"/>
  <c r="BB223" i="2"/>
  <c r="BA223" i="2"/>
  <c r="AZ223" i="2"/>
  <c r="AX223" i="2"/>
  <c r="AW223" i="2"/>
  <c r="BF222" i="2"/>
  <c r="BE222" i="2"/>
  <c r="BD222" i="2"/>
  <c r="BC222" i="2"/>
  <c r="BB222" i="2"/>
  <c r="BA222" i="2"/>
  <c r="AZ222" i="2"/>
  <c r="AX222" i="2"/>
  <c r="AW222" i="2"/>
  <c r="BF221" i="2"/>
  <c r="BE221" i="2"/>
  <c r="BD221" i="2"/>
  <c r="BC221" i="2"/>
  <c r="BB221" i="2"/>
  <c r="BA221" i="2"/>
  <c r="AZ221" i="2"/>
  <c r="AX221" i="2"/>
  <c r="AW221" i="2"/>
  <c r="BF220" i="2"/>
  <c r="BE220" i="2"/>
  <c r="BD220" i="2"/>
  <c r="BC220" i="2"/>
  <c r="BG220" i="2"/>
  <c r="BB220" i="2"/>
  <c r="BA220" i="2"/>
  <c r="AZ220" i="2"/>
  <c r="AX220" i="2"/>
  <c r="AW220" i="2"/>
  <c r="BF219" i="2"/>
  <c r="BE219" i="2"/>
  <c r="BD219" i="2"/>
  <c r="BC219" i="2"/>
  <c r="BG219" i="2"/>
  <c r="BB219" i="2"/>
  <c r="BA219" i="2"/>
  <c r="AZ219" i="2"/>
  <c r="AX219" i="2"/>
  <c r="AW219" i="2"/>
  <c r="BF218" i="2"/>
  <c r="BE218" i="2"/>
  <c r="BD218" i="2"/>
  <c r="BC218" i="2"/>
  <c r="BB218" i="2"/>
  <c r="BA218" i="2"/>
  <c r="AZ218" i="2"/>
  <c r="AX218" i="2"/>
  <c r="AW218" i="2"/>
  <c r="BF217" i="2"/>
  <c r="BE217" i="2"/>
  <c r="BD217" i="2"/>
  <c r="BC217" i="2"/>
  <c r="BB217" i="2"/>
  <c r="BA217" i="2"/>
  <c r="AZ217" i="2"/>
  <c r="AX217" i="2"/>
  <c r="AW217" i="2"/>
  <c r="BF216" i="2"/>
  <c r="BE216" i="2"/>
  <c r="BD216" i="2"/>
  <c r="BC216" i="2"/>
  <c r="BG216" i="2"/>
  <c r="BB216" i="2"/>
  <c r="BA216" i="2"/>
  <c r="AZ216" i="2"/>
  <c r="AX216" i="2"/>
  <c r="AW216" i="2"/>
  <c r="BF215" i="2"/>
  <c r="BE215" i="2"/>
  <c r="BD215" i="2"/>
  <c r="BC215" i="2"/>
  <c r="BB215" i="2"/>
  <c r="BA215" i="2"/>
  <c r="AZ215" i="2"/>
  <c r="AX215" i="2"/>
  <c r="AW215" i="2"/>
  <c r="BF214" i="2"/>
  <c r="BE214" i="2"/>
  <c r="BD214" i="2"/>
  <c r="BC214" i="2"/>
  <c r="BB214" i="2"/>
  <c r="BA214" i="2"/>
  <c r="AZ214" i="2"/>
  <c r="AX214" i="2"/>
  <c r="AW214" i="2"/>
  <c r="BF213" i="2"/>
  <c r="BE213" i="2"/>
  <c r="BD213" i="2"/>
  <c r="BC213" i="2"/>
  <c r="BB213" i="2"/>
  <c r="BA213" i="2"/>
  <c r="AZ213" i="2"/>
  <c r="AX213" i="2"/>
  <c r="AW213" i="2"/>
  <c r="BF212" i="2"/>
  <c r="BE212" i="2"/>
  <c r="BD212" i="2"/>
  <c r="BC212" i="2"/>
  <c r="BB212" i="2"/>
  <c r="BA212" i="2"/>
  <c r="AZ212" i="2"/>
  <c r="BG212" i="2"/>
  <c r="AX212" i="2"/>
  <c r="AW212" i="2"/>
  <c r="BF211" i="2"/>
  <c r="BE211" i="2"/>
  <c r="BD211" i="2"/>
  <c r="BC211" i="2"/>
  <c r="BB211" i="2"/>
  <c r="BA211" i="2"/>
  <c r="AZ211" i="2"/>
  <c r="BG211" i="2"/>
  <c r="AX211" i="2"/>
  <c r="AW211" i="2"/>
  <c r="BF210" i="2"/>
  <c r="BE210" i="2"/>
  <c r="BD210" i="2"/>
  <c r="BC210" i="2"/>
  <c r="BB210" i="2"/>
  <c r="BA210" i="2"/>
  <c r="AZ210" i="2"/>
  <c r="BG210" i="2"/>
  <c r="K210" i="2"/>
  <c r="AX210" i="2"/>
  <c r="AW210" i="2"/>
  <c r="BF209" i="2"/>
  <c r="BE209" i="2"/>
  <c r="BD209" i="2"/>
  <c r="BC209" i="2"/>
  <c r="BB209" i="2"/>
  <c r="BA209" i="2"/>
  <c r="AZ209" i="2"/>
  <c r="BG209" i="2"/>
  <c r="AO209" i="2"/>
  <c r="AX209" i="2"/>
  <c r="AW209" i="2"/>
  <c r="BF208" i="2"/>
  <c r="BE208" i="2"/>
  <c r="BD208" i="2"/>
  <c r="BC208" i="2"/>
  <c r="BB208" i="2"/>
  <c r="BA208" i="2"/>
  <c r="AZ208" i="2"/>
  <c r="BG208" i="2"/>
  <c r="AX208" i="2"/>
  <c r="AW208" i="2"/>
  <c r="BF207" i="2"/>
  <c r="BE207" i="2"/>
  <c r="BD207" i="2"/>
  <c r="BC207" i="2"/>
  <c r="BB207" i="2"/>
  <c r="BA207" i="2"/>
  <c r="AZ207" i="2"/>
  <c r="BG207" i="2"/>
  <c r="AX207" i="2"/>
  <c r="AW207" i="2"/>
  <c r="BF206" i="2"/>
  <c r="BE206" i="2"/>
  <c r="BD206" i="2"/>
  <c r="BC206" i="2"/>
  <c r="BB206" i="2"/>
  <c r="BA206" i="2"/>
  <c r="AZ206" i="2"/>
  <c r="BG206" i="2"/>
  <c r="AX206" i="2"/>
  <c r="AW206" i="2"/>
  <c r="BF205" i="2"/>
  <c r="BE205" i="2"/>
  <c r="BD205" i="2"/>
  <c r="BC205" i="2"/>
  <c r="BB205" i="2"/>
  <c r="BA205" i="2"/>
  <c r="AZ205" i="2"/>
  <c r="BG205" i="2"/>
  <c r="AO205" i="2"/>
  <c r="AX205" i="2"/>
  <c r="AW205" i="2"/>
  <c r="BF204" i="2"/>
  <c r="BE204" i="2"/>
  <c r="BD204" i="2"/>
  <c r="BC204" i="2"/>
  <c r="BB204" i="2"/>
  <c r="BA204" i="2"/>
  <c r="AZ204" i="2"/>
  <c r="BG204" i="2"/>
  <c r="AX204" i="2"/>
  <c r="AW204" i="2"/>
  <c r="BF203" i="2"/>
  <c r="BE203" i="2"/>
  <c r="BD203" i="2"/>
  <c r="BC203" i="2"/>
  <c r="BB203" i="2"/>
  <c r="BA203" i="2"/>
  <c r="AZ203" i="2"/>
  <c r="BG203" i="2"/>
  <c r="AX203" i="2"/>
  <c r="AW203" i="2"/>
  <c r="BF202" i="2"/>
  <c r="BE202" i="2"/>
  <c r="BD202" i="2"/>
  <c r="BC202" i="2"/>
  <c r="BB202" i="2"/>
  <c r="BA202" i="2"/>
  <c r="AZ202" i="2"/>
  <c r="BG202" i="2"/>
  <c r="AX202" i="2"/>
  <c r="AW202" i="2"/>
  <c r="BF201" i="2"/>
  <c r="BE201" i="2"/>
  <c r="BD201" i="2"/>
  <c r="BC201" i="2"/>
  <c r="BB201" i="2"/>
  <c r="BA201" i="2"/>
  <c r="AZ201" i="2"/>
  <c r="BG201" i="2"/>
  <c r="AX201" i="2"/>
  <c r="AW201" i="2"/>
  <c r="BF200" i="2"/>
  <c r="BE200" i="2"/>
  <c r="BD200" i="2"/>
  <c r="BC200" i="2"/>
  <c r="BB200" i="2"/>
  <c r="BA200" i="2"/>
  <c r="AZ200" i="2"/>
  <c r="AW200" i="2"/>
  <c r="BF199" i="2"/>
  <c r="BE199" i="2"/>
  <c r="BD199" i="2"/>
  <c r="BC199" i="2"/>
  <c r="BB199" i="2"/>
  <c r="BA199" i="2"/>
  <c r="AZ199" i="2"/>
  <c r="BF198" i="2"/>
  <c r="BE198" i="2"/>
  <c r="BD198" i="2"/>
  <c r="BC198" i="2"/>
  <c r="BB198" i="2"/>
  <c r="BA198" i="2"/>
  <c r="AZ198" i="2"/>
  <c r="BF197" i="2"/>
  <c r="BE197" i="2"/>
  <c r="BD197" i="2"/>
  <c r="BC197" i="2"/>
  <c r="BB197" i="2"/>
  <c r="BG197" i="2"/>
  <c r="BH197" i="2"/>
  <c r="BA197" i="2"/>
  <c r="AZ197" i="2"/>
  <c r="BF196" i="2"/>
  <c r="BE196" i="2"/>
  <c r="BD196" i="2"/>
  <c r="BC196" i="2"/>
  <c r="BG196" i="2"/>
  <c r="BH196" i="2"/>
  <c r="BB196" i="2"/>
  <c r="BA196" i="2"/>
  <c r="AZ196" i="2"/>
  <c r="BF195" i="2"/>
  <c r="BE195" i="2"/>
  <c r="BD195" i="2"/>
  <c r="BC195" i="2"/>
  <c r="BB195" i="2"/>
  <c r="BA195" i="2"/>
  <c r="AZ195" i="2"/>
  <c r="BF194" i="2"/>
  <c r="BE194" i="2"/>
  <c r="BD194" i="2"/>
  <c r="BC194" i="2"/>
  <c r="BB194" i="2"/>
  <c r="BA194" i="2"/>
  <c r="AZ194" i="2"/>
  <c r="BF193" i="2"/>
  <c r="BE193" i="2"/>
  <c r="BD193" i="2"/>
  <c r="BC193" i="2"/>
  <c r="BB193" i="2"/>
  <c r="BA193" i="2"/>
  <c r="AZ193" i="2"/>
  <c r="BF192" i="2"/>
  <c r="BE192" i="2"/>
  <c r="BD192" i="2"/>
  <c r="BC192" i="2"/>
  <c r="BB192" i="2"/>
  <c r="BA192" i="2"/>
  <c r="AZ192" i="2"/>
  <c r="BF191" i="2"/>
  <c r="BE191" i="2"/>
  <c r="BD191" i="2"/>
  <c r="BC191" i="2"/>
  <c r="BB191" i="2"/>
  <c r="BA191" i="2"/>
  <c r="AZ191" i="2"/>
  <c r="AX199" i="2"/>
  <c r="AW199" i="2"/>
  <c r="AX198" i="2"/>
  <c r="AW198" i="2"/>
  <c r="AX197" i="2"/>
  <c r="AW197" i="2"/>
  <c r="AX196" i="2"/>
  <c r="AW196" i="2"/>
  <c r="AX195" i="2"/>
  <c r="AW195" i="2"/>
  <c r="AX194" i="2"/>
  <c r="AW194" i="2"/>
  <c r="AX193" i="2"/>
  <c r="AW193" i="2"/>
  <c r="AX192" i="2"/>
  <c r="AW192" i="2"/>
  <c r="AX191" i="2"/>
  <c r="AW191" i="2"/>
  <c r="AN199" i="2"/>
  <c r="AM199" i="2"/>
  <c r="AN198" i="2"/>
  <c r="AM198" i="2"/>
  <c r="AN197" i="2"/>
  <c r="AM197" i="2"/>
  <c r="AN196" i="2"/>
  <c r="AM196" i="2"/>
  <c r="AN195" i="2"/>
  <c r="AM195" i="2"/>
  <c r="AN194" i="2"/>
  <c r="AM194" i="2"/>
  <c r="AN193" i="2"/>
  <c r="AM193" i="2"/>
  <c r="AN192" i="2"/>
  <c r="AM192" i="2"/>
  <c r="AN191" i="2"/>
  <c r="AM191" i="2"/>
  <c r="AD199" i="2"/>
  <c r="AC199" i="2"/>
  <c r="AD198" i="2"/>
  <c r="AC198" i="2"/>
  <c r="AD197" i="2"/>
  <c r="AC197" i="2"/>
  <c r="AD196" i="2"/>
  <c r="AC196" i="2"/>
  <c r="AD195" i="2"/>
  <c r="AC195" i="2"/>
  <c r="AD194" i="2"/>
  <c r="AC194" i="2"/>
  <c r="AD193" i="2"/>
  <c r="AC193" i="2"/>
  <c r="AD192" i="2"/>
  <c r="AC192" i="2"/>
  <c r="AD191" i="2"/>
  <c r="AC191" i="2"/>
  <c r="T199" i="2"/>
  <c r="S199" i="2"/>
  <c r="T198" i="2"/>
  <c r="S198" i="2"/>
  <c r="T197" i="2"/>
  <c r="S197" i="2"/>
  <c r="T196" i="2"/>
  <c r="S196" i="2"/>
  <c r="T195" i="2"/>
  <c r="S195" i="2"/>
  <c r="T194" i="2"/>
  <c r="S194" i="2"/>
  <c r="T193" i="2"/>
  <c r="S193" i="2"/>
  <c r="T192" i="2"/>
  <c r="S192" i="2"/>
  <c r="T191" i="2"/>
  <c r="S191" i="2"/>
  <c r="J199" i="2"/>
  <c r="I199" i="2"/>
  <c r="J198" i="2"/>
  <c r="I198" i="2"/>
  <c r="J197" i="2"/>
  <c r="I197" i="2"/>
  <c r="J196" i="2"/>
  <c r="I196" i="2"/>
  <c r="J195" i="2"/>
  <c r="I195" i="2"/>
  <c r="J194" i="2"/>
  <c r="I194" i="2"/>
  <c r="J193" i="2"/>
  <c r="I193" i="2"/>
  <c r="J192" i="2"/>
  <c r="I192" i="2"/>
  <c r="J191" i="2"/>
  <c r="I191" i="2"/>
  <c r="BF190" i="2"/>
  <c r="BE190" i="2"/>
  <c r="BD190" i="2"/>
  <c r="BC190" i="2"/>
  <c r="BB190" i="2"/>
  <c r="BA190" i="2"/>
  <c r="AZ190" i="2"/>
  <c r="AW190" i="2"/>
  <c r="AN190" i="2"/>
  <c r="AM190" i="2"/>
  <c r="AD190" i="2"/>
  <c r="AC190" i="2"/>
  <c r="T190" i="2"/>
  <c r="S190" i="2"/>
  <c r="I190" i="2"/>
  <c r="T189" i="2"/>
  <c r="S189" i="2"/>
  <c r="S188" i="2"/>
  <c r="T188" i="2"/>
  <c r="T187" i="2"/>
  <c r="S187" i="2"/>
  <c r="S186" i="2"/>
  <c r="T186" i="2"/>
  <c r="T185" i="2"/>
  <c r="S185" i="2"/>
  <c r="S184" i="2"/>
  <c r="T184" i="2"/>
  <c r="T183" i="2"/>
  <c r="S183" i="2"/>
  <c r="S182" i="2"/>
  <c r="T182" i="2"/>
  <c r="T181" i="2"/>
  <c r="S181" i="2"/>
  <c r="S180" i="2"/>
  <c r="T180" i="2"/>
  <c r="T179" i="2"/>
  <c r="S179" i="2"/>
  <c r="S178" i="2"/>
  <c r="T178" i="2"/>
  <c r="T177" i="2"/>
  <c r="S177" i="2"/>
  <c r="S176" i="2"/>
  <c r="T176" i="2"/>
  <c r="T175" i="2"/>
  <c r="S175" i="2"/>
  <c r="S174" i="2"/>
  <c r="T174" i="2"/>
  <c r="T173" i="2"/>
  <c r="S173" i="2"/>
  <c r="S172" i="2"/>
  <c r="T172" i="2"/>
  <c r="T171" i="2"/>
  <c r="S171" i="2"/>
  <c r="S170" i="2"/>
  <c r="T170" i="2"/>
  <c r="T169" i="2"/>
  <c r="S169" i="2"/>
  <c r="S168" i="2"/>
  <c r="T168" i="2"/>
  <c r="T167" i="2"/>
  <c r="S167" i="2"/>
  <c r="S166" i="2"/>
  <c r="T166" i="2"/>
  <c r="T165" i="2"/>
  <c r="S165" i="2"/>
  <c r="S164" i="2"/>
  <c r="T164" i="2"/>
  <c r="T163" i="2"/>
  <c r="S163" i="2"/>
  <c r="S162" i="2"/>
  <c r="T162" i="2"/>
  <c r="T161" i="2"/>
  <c r="S161" i="2"/>
  <c r="S160" i="2"/>
  <c r="T160" i="2"/>
  <c r="T159" i="2"/>
  <c r="S159" i="2"/>
  <c r="S158" i="2"/>
  <c r="T158" i="2"/>
  <c r="T157" i="2"/>
  <c r="S157" i="2"/>
  <c r="S156" i="2"/>
  <c r="T156" i="2"/>
  <c r="T155" i="2"/>
  <c r="S155" i="2"/>
  <c r="S154" i="2"/>
  <c r="T154" i="2"/>
  <c r="T153" i="2"/>
  <c r="S153" i="2"/>
  <c r="S152" i="2"/>
  <c r="T152" i="2"/>
  <c r="T151" i="2"/>
  <c r="S151" i="2"/>
  <c r="S150" i="2"/>
  <c r="T150" i="2"/>
  <c r="T149" i="2"/>
  <c r="S149" i="2"/>
  <c r="S148" i="2"/>
  <c r="T148" i="2"/>
  <c r="T147" i="2"/>
  <c r="S147" i="2"/>
  <c r="S146" i="2"/>
  <c r="T146" i="2"/>
  <c r="T145" i="2"/>
  <c r="S145" i="2"/>
  <c r="S144" i="2"/>
  <c r="T144" i="2"/>
  <c r="T143" i="2"/>
  <c r="S143" i="2"/>
  <c r="S142" i="2"/>
  <c r="T142" i="2"/>
  <c r="T141" i="2"/>
  <c r="S141" i="2"/>
  <c r="S140" i="2"/>
  <c r="T140" i="2"/>
  <c r="T139" i="2"/>
  <c r="S139" i="2"/>
  <c r="S138" i="2"/>
  <c r="T138" i="2"/>
  <c r="T137" i="2"/>
  <c r="S137" i="2"/>
  <c r="S136" i="2"/>
  <c r="T136" i="2"/>
  <c r="T135" i="2"/>
  <c r="S135" i="2"/>
  <c r="S134" i="2"/>
  <c r="T134" i="2"/>
  <c r="T133" i="2"/>
  <c r="S133" i="2"/>
  <c r="S132" i="2"/>
  <c r="T132" i="2"/>
  <c r="T131" i="2"/>
  <c r="S131" i="2"/>
  <c r="S130" i="2"/>
  <c r="T130" i="2"/>
  <c r="T129" i="2"/>
  <c r="S129" i="2"/>
  <c r="S128" i="2"/>
  <c r="T128" i="2"/>
  <c r="T127" i="2"/>
  <c r="S127" i="2"/>
  <c r="S126" i="2"/>
  <c r="T126" i="2"/>
  <c r="T125" i="2"/>
  <c r="S125" i="2"/>
  <c r="S124" i="2"/>
  <c r="T124" i="2"/>
  <c r="T123" i="2"/>
  <c r="S123" i="2"/>
  <c r="S122" i="2"/>
  <c r="T122" i="2"/>
  <c r="T121" i="2"/>
  <c r="S121" i="2"/>
  <c r="S120" i="2"/>
  <c r="T120" i="2"/>
  <c r="T119" i="2"/>
  <c r="S119" i="2"/>
  <c r="S118" i="2"/>
  <c r="T118" i="2"/>
  <c r="T117" i="2"/>
  <c r="S117" i="2"/>
  <c r="S116" i="2"/>
  <c r="T116" i="2"/>
  <c r="T115" i="2"/>
  <c r="S115" i="2"/>
  <c r="S114" i="2"/>
  <c r="T114" i="2"/>
  <c r="T113" i="2"/>
  <c r="S113" i="2"/>
  <c r="S112" i="2"/>
  <c r="T112" i="2"/>
  <c r="T111" i="2"/>
  <c r="S111" i="2"/>
  <c r="S110" i="2"/>
  <c r="T110" i="2"/>
  <c r="T109" i="2"/>
  <c r="S109" i="2"/>
  <c r="S108" i="2"/>
  <c r="T108" i="2"/>
  <c r="T107" i="2"/>
  <c r="S107" i="2"/>
  <c r="S106" i="2"/>
  <c r="T106" i="2"/>
  <c r="T105" i="2"/>
  <c r="S105" i="2"/>
  <c r="S104" i="2"/>
  <c r="T104" i="2"/>
  <c r="T103" i="2"/>
  <c r="S103" i="2"/>
  <c r="S102" i="2"/>
  <c r="T102" i="2"/>
  <c r="T101" i="2"/>
  <c r="S101" i="2"/>
  <c r="S100" i="2"/>
  <c r="T100" i="2"/>
  <c r="T99" i="2"/>
  <c r="S99" i="2"/>
  <c r="S98" i="2"/>
  <c r="T98" i="2"/>
  <c r="T97" i="2"/>
  <c r="S97" i="2"/>
  <c r="S96" i="2"/>
  <c r="T96" i="2"/>
  <c r="T95" i="2"/>
  <c r="S95" i="2"/>
  <c r="S94" i="2"/>
  <c r="T94" i="2"/>
  <c r="T93" i="2"/>
  <c r="S93" i="2"/>
  <c r="S92" i="2"/>
  <c r="T92" i="2"/>
  <c r="T91" i="2"/>
  <c r="S91" i="2"/>
  <c r="S90" i="2"/>
  <c r="T90" i="2"/>
  <c r="T89" i="2"/>
  <c r="S89" i="2"/>
  <c r="S88" i="2"/>
  <c r="T88" i="2"/>
  <c r="T87" i="2"/>
  <c r="S87" i="2"/>
  <c r="S86" i="2"/>
  <c r="T86" i="2"/>
  <c r="T85" i="2"/>
  <c r="S85" i="2"/>
  <c r="S84" i="2"/>
  <c r="T84" i="2"/>
  <c r="T83" i="2"/>
  <c r="S83" i="2"/>
  <c r="S82" i="2"/>
  <c r="T82" i="2"/>
  <c r="T81" i="2"/>
  <c r="S81" i="2"/>
  <c r="S80" i="2"/>
  <c r="T80" i="2"/>
  <c r="T79" i="2"/>
  <c r="S79" i="2"/>
  <c r="S78" i="2"/>
  <c r="T78" i="2"/>
  <c r="T77" i="2"/>
  <c r="S77" i="2"/>
  <c r="S76" i="2"/>
  <c r="T76" i="2"/>
  <c r="T75" i="2"/>
  <c r="S75" i="2"/>
  <c r="S74" i="2"/>
  <c r="T74" i="2"/>
  <c r="T73" i="2"/>
  <c r="S73" i="2"/>
  <c r="S72" i="2"/>
  <c r="T72" i="2"/>
  <c r="T71" i="2"/>
  <c r="S71" i="2"/>
  <c r="S70" i="2"/>
  <c r="T70" i="2"/>
  <c r="T69" i="2"/>
  <c r="S69" i="2"/>
  <c r="S68" i="2"/>
  <c r="T68" i="2"/>
  <c r="T67" i="2"/>
  <c r="S67" i="2"/>
  <c r="S66" i="2"/>
  <c r="T66" i="2"/>
  <c r="T65" i="2"/>
  <c r="S65" i="2"/>
  <c r="S64" i="2"/>
  <c r="T64" i="2"/>
  <c r="T63" i="2"/>
  <c r="S63" i="2"/>
  <c r="S62" i="2"/>
  <c r="T62" i="2"/>
  <c r="T61" i="2"/>
  <c r="S61" i="2"/>
  <c r="S60" i="2"/>
  <c r="T60" i="2"/>
  <c r="T59" i="2"/>
  <c r="S59" i="2"/>
  <c r="S58" i="2"/>
  <c r="T58" i="2"/>
  <c r="T57" i="2"/>
  <c r="S57" i="2"/>
  <c r="S56" i="2"/>
  <c r="T56" i="2"/>
  <c r="T55" i="2"/>
  <c r="S55" i="2"/>
  <c r="S54" i="2"/>
  <c r="T54" i="2"/>
  <c r="T53" i="2"/>
  <c r="S53" i="2"/>
  <c r="S52" i="2"/>
  <c r="T52" i="2"/>
  <c r="T51" i="2"/>
  <c r="S51" i="2"/>
  <c r="S50" i="2"/>
  <c r="T50" i="2"/>
  <c r="T49" i="2"/>
  <c r="S49" i="2"/>
  <c r="S48" i="2"/>
  <c r="T48" i="2"/>
  <c r="T47" i="2"/>
  <c r="S47" i="2"/>
  <c r="S46" i="2"/>
  <c r="T46" i="2"/>
  <c r="T45" i="2"/>
  <c r="S45" i="2"/>
  <c r="S44" i="2"/>
  <c r="T44" i="2"/>
  <c r="T43" i="2"/>
  <c r="S43" i="2"/>
  <c r="S42" i="2"/>
  <c r="T42" i="2"/>
  <c r="T41" i="2"/>
  <c r="S41" i="2"/>
  <c r="S40" i="2"/>
  <c r="T40" i="2"/>
  <c r="T39" i="2"/>
  <c r="S39" i="2"/>
  <c r="S38" i="2"/>
  <c r="T38" i="2"/>
  <c r="T37" i="2"/>
  <c r="S37" i="2"/>
  <c r="S36" i="2"/>
  <c r="T36" i="2"/>
  <c r="T35" i="2"/>
  <c r="S35" i="2"/>
  <c r="S34" i="2"/>
  <c r="T34" i="2"/>
  <c r="T33" i="2"/>
  <c r="S33" i="2"/>
  <c r="S32" i="2"/>
  <c r="T32" i="2"/>
  <c r="T31" i="2"/>
  <c r="S31" i="2"/>
  <c r="S30" i="2"/>
  <c r="T30" i="2"/>
  <c r="T29" i="2"/>
  <c r="S29" i="2"/>
  <c r="S28" i="2"/>
  <c r="T28" i="2"/>
  <c r="T27" i="2"/>
  <c r="S27" i="2"/>
  <c r="S26" i="2"/>
  <c r="T26" i="2"/>
  <c r="T25" i="2"/>
  <c r="S25" i="2"/>
  <c r="S24" i="2"/>
  <c r="T24" i="2"/>
  <c r="T23" i="2"/>
  <c r="S23" i="2"/>
  <c r="S22" i="2"/>
  <c r="T22" i="2"/>
  <c r="T21" i="2"/>
  <c r="S21" i="2"/>
  <c r="S20" i="2"/>
  <c r="T20" i="2"/>
  <c r="T19" i="2"/>
  <c r="S19" i="2"/>
  <c r="S18" i="2"/>
  <c r="T18" i="2"/>
  <c r="T17" i="2"/>
  <c r="S17" i="2"/>
  <c r="S16" i="2"/>
  <c r="T16" i="2"/>
  <c r="T15" i="2"/>
  <c r="S15" i="2"/>
  <c r="S14" i="2"/>
  <c r="T14" i="2"/>
  <c r="T13" i="2"/>
  <c r="S13" i="2"/>
  <c r="S12" i="2"/>
  <c r="T12" i="2"/>
  <c r="T11" i="2"/>
  <c r="S11" i="2"/>
  <c r="BF189" i="2"/>
  <c r="BE189" i="2"/>
  <c r="BD189" i="2"/>
  <c r="BC189" i="2"/>
  <c r="BG189" i="2"/>
  <c r="BH189" i="2"/>
  <c r="BB189" i="2"/>
  <c r="BA189" i="2"/>
  <c r="AZ189" i="2"/>
  <c r="BF188" i="2"/>
  <c r="BE188" i="2"/>
  <c r="BD188" i="2"/>
  <c r="BC188" i="2"/>
  <c r="BB188" i="2"/>
  <c r="BA188" i="2"/>
  <c r="AZ188" i="2"/>
  <c r="BG188" i="2"/>
  <c r="BH188" i="2"/>
  <c r="BF187" i="2"/>
  <c r="BE187" i="2"/>
  <c r="BD187" i="2"/>
  <c r="BC187" i="2"/>
  <c r="BB187" i="2"/>
  <c r="BA187" i="2"/>
  <c r="AZ187" i="2"/>
  <c r="BF186" i="2"/>
  <c r="BE186" i="2"/>
  <c r="BD186" i="2"/>
  <c r="BC186" i="2"/>
  <c r="BB186" i="2"/>
  <c r="BA186" i="2"/>
  <c r="AZ186" i="2"/>
  <c r="BF185" i="2"/>
  <c r="BE185" i="2"/>
  <c r="BD185" i="2"/>
  <c r="BC185" i="2"/>
  <c r="BG185" i="2"/>
  <c r="BH185" i="2"/>
  <c r="BB185" i="2"/>
  <c r="BA185" i="2"/>
  <c r="AZ185" i="2"/>
  <c r="BF184" i="2"/>
  <c r="BE184" i="2"/>
  <c r="BD184" i="2"/>
  <c r="BC184" i="2"/>
  <c r="BB184" i="2"/>
  <c r="BA184" i="2"/>
  <c r="AZ184" i="2"/>
  <c r="BG184" i="2"/>
  <c r="BH184" i="2"/>
  <c r="BF183" i="2"/>
  <c r="BE183" i="2"/>
  <c r="BD183" i="2"/>
  <c r="BC183" i="2"/>
  <c r="BB183" i="2"/>
  <c r="BA183" i="2"/>
  <c r="AZ183" i="2"/>
  <c r="BF182" i="2"/>
  <c r="BE182" i="2"/>
  <c r="BD182" i="2"/>
  <c r="BC182" i="2"/>
  <c r="BB182" i="2"/>
  <c r="BA182" i="2"/>
  <c r="AZ182" i="2"/>
  <c r="BF181" i="2"/>
  <c r="BE181" i="2"/>
  <c r="BD181" i="2"/>
  <c r="BC181" i="2"/>
  <c r="BB181" i="2"/>
  <c r="BA181" i="2"/>
  <c r="BG181" i="2"/>
  <c r="BH181" i="2"/>
  <c r="AZ181" i="2"/>
  <c r="BF180" i="2"/>
  <c r="BE180" i="2"/>
  <c r="BD180" i="2"/>
  <c r="BC180" i="2"/>
  <c r="BB180" i="2"/>
  <c r="BA180" i="2"/>
  <c r="AZ180" i="2"/>
  <c r="BF179" i="2"/>
  <c r="BE179" i="2"/>
  <c r="BD179" i="2"/>
  <c r="BC179" i="2"/>
  <c r="BG179" i="2"/>
  <c r="BH179" i="2"/>
  <c r="BB179" i="2"/>
  <c r="BA179" i="2"/>
  <c r="AZ179" i="2"/>
  <c r="BF178" i="2"/>
  <c r="BE178" i="2"/>
  <c r="BD178" i="2"/>
  <c r="BC178" i="2"/>
  <c r="BB178" i="2"/>
  <c r="BA178" i="2"/>
  <c r="AZ178" i="2"/>
  <c r="BF177" i="2"/>
  <c r="BE177" i="2"/>
  <c r="BD177" i="2"/>
  <c r="BC177" i="2"/>
  <c r="BB177" i="2"/>
  <c r="BA177" i="2"/>
  <c r="AZ177" i="2"/>
  <c r="BF176" i="2"/>
  <c r="BE176" i="2"/>
  <c r="BD176" i="2"/>
  <c r="BC176" i="2"/>
  <c r="BG176" i="2"/>
  <c r="BH176" i="2"/>
  <c r="BB176" i="2"/>
  <c r="BA176" i="2"/>
  <c r="AZ176" i="2"/>
  <c r="BF175" i="2"/>
  <c r="BE175" i="2"/>
  <c r="BD175" i="2"/>
  <c r="BC175" i="2"/>
  <c r="BB175" i="2"/>
  <c r="BA175" i="2"/>
  <c r="AZ175" i="2"/>
  <c r="BF174" i="2"/>
  <c r="BE174" i="2"/>
  <c r="BD174" i="2"/>
  <c r="BC174" i="2"/>
  <c r="BB174" i="2"/>
  <c r="BA174" i="2"/>
  <c r="AZ174" i="2"/>
  <c r="BF173" i="2"/>
  <c r="BE173" i="2"/>
  <c r="BD173" i="2"/>
  <c r="BC173" i="2"/>
  <c r="BB173" i="2"/>
  <c r="BA173" i="2"/>
  <c r="BG173" i="2"/>
  <c r="BH173" i="2"/>
  <c r="AZ173" i="2"/>
  <c r="BF172" i="2"/>
  <c r="BE172" i="2"/>
  <c r="BD172" i="2"/>
  <c r="BC172" i="2"/>
  <c r="BB172" i="2"/>
  <c r="BA172" i="2"/>
  <c r="AZ172" i="2"/>
  <c r="BG172" i="2"/>
  <c r="BH172" i="2"/>
  <c r="BF171" i="2"/>
  <c r="BE171" i="2"/>
  <c r="BD171" i="2"/>
  <c r="BC171" i="2"/>
  <c r="BG171" i="2"/>
  <c r="BH171" i="2"/>
  <c r="BB171" i="2"/>
  <c r="BA171" i="2"/>
  <c r="AZ171" i="2"/>
  <c r="BF170" i="2"/>
  <c r="BE170" i="2"/>
  <c r="BD170" i="2"/>
  <c r="BC170" i="2"/>
  <c r="BB170" i="2"/>
  <c r="BA170" i="2"/>
  <c r="AZ170" i="2"/>
  <c r="BF169" i="2"/>
  <c r="BE169" i="2"/>
  <c r="BD169" i="2"/>
  <c r="BC169" i="2"/>
  <c r="BG169" i="2"/>
  <c r="BH169" i="2"/>
  <c r="BB169" i="2"/>
  <c r="BA169" i="2"/>
  <c r="AZ169" i="2"/>
  <c r="BF168" i="2"/>
  <c r="BE168" i="2"/>
  <c r="BD168" i="2"/>
  <c r="BC168" i="2"/>
  <c r="BB168" i="2"/>
  <c r="BA168" i="2"/>
  <c r="AZ168" i="2"/>
  <c r="BG168" i="2"/>
  <c r="BH168" i="2"/>
  <c r="BF167" i="2"/>
  <c r="BE167" i="2"/>
  <c r="BD167" i="2"/>
  <c r="BC167" i="2"/>
  <c r="BB167" i="2"/>
  <c r="BA167" i="2"/>
  <c r="AZ167" i="2"/>
  <c r="BF166" i="2"/>
  <c r="BE166" i="2"/>
  <c r="BD166" i="2"/>
  <c r="BC166" i="2"/>
  <c r="BB166" i="2"/>
  <c r="BA166" i="2"/>
  <c r="AZ166" i="2"/>
  <c r="BF165" i="2"/>
  <c r="BE165" i="2"/>
  <c r="BD165" i="2"/>
  <c r="BC165" i="2"/>
  <c r="BB165" i="2"/>
  <c r="BA165" i="2"/>
  <c r="BG165" i="2"/>
  <c r="BH165" i="2"/>
  <c r="AZ165" i="2"/>
  <c r="BF164" i="2"/>
  <c r="BE164" i="2"/>
  <c r="BD164" i="2"/>
  <c r="BC164" i="2"/>
  <c r="BB164" i="2"/>
  <c r="BA164" i="2"/>
  <c r="AZ164" i="2"/>
  <c r="BF163" i="2"/>
  <c r="BE163" i="2"/>
  <c r="BD163" i="2"/>
  <c r="BC163" i="2"/>
  <c r="BB163" i="2"/>
  <c r="BA163" i="2"/>
  <c r="AZ163" i="2"/>
  <c r="BF162" i="2"/>
  <c r="BE162" i="2"/>
  <c r="BD162" i="2"/>
  <c r="BC162" i="2"/>
  <c r="BB162" i="2"/>
  <c r="BA162" i="2"/>
  <c r="AZ162" i="2"/>
  <c r="BF161" i="2"/>
  <c r="BE161" i="2"/>
  <c r="BD161" i="2"/>
  <c r="BC161" i="2"/>
  <c r="BB161" i="2"/>
  <c r="BA161" i="2"/>
  <c r="AZ161" i="2"/>
  <c r="BF160" i="2"/>
  <c r="BE160" i="2"/>
  <c r="BD160" i="2"/>
  <c r="BC160" i="2"/>
  <c r="BB160" i="2"/>
  <c r="BA160" i="2"/>
  <c r="AZ160" i="2"/>
  <c r="BF159" i="2"/>
  <c r="BE159" i="2"/>
  <c r="BD159" i="2"/>
  <c r="BC159" i="2"/>
  <c r="BB159" i="2"/>
  <c r="BA159" i="2"/>
  <c r="AZ159" i="2"/>
  <c r="BF158" i="2"/>
  <c r="BE158" i="2"/>
  <c r="BD158" i="2"/>
  <c r="BC158" i="2"/>
  <c r="BB158" i="2"/>
  <c r="BA158" i="2"/>
  <c r="AZ158" i="2"/>
  <c r="BF157" i="2"/>
  <c r="BE157" i="2"/>
  <c r="BD157" i="2"/>
  <c r="BC157" i="2"/>
  <c r="BB157" i="2"/>
  <c r="BA157" i="2"/>
  <c r="BG157" i="2"/>
  <c r="BH157" i="2"/>
  <c r="AZ157" i="2"/>
  <c r="BF156" i="2"/>
  <c r="BE156" i="2"/>
  <c r="BD156" i="2"/>
  <c r="BC156" i="2"/>
  <c r="BB156" i="2"/>
  <c r="BA156" i="2"/>
  <c r="AZ156" i="2"/>
  <c r="BG156" i="2"/>
  <c r="BH156" i="2"/>
  <c r="BF155" i="2"/>
  <c r="BE155" i="2"/>
  <c r="BD155" i="2"/>
  <c r="BC155" i="2"/>
  <c r="BG155" i="2"/>
  <c r="BH155" i="2"/>
  <c r="BB155" i="2"/>
  <c r="BA155" i="2"/>
  <c r="AZ155" i="2"/>
  <c r="BF154" i="2"/>
  <c r="BE154" i="2"/>
  <c r="BD154" i="2"/>
  <c r="BC154" i="2"/>
  <c r="BB154" i="2"/>
  <c r="BA154" i="2"/>
  <c r="AZ154" i="2"/>
  <c r="BF153" i="2"/>
  <c r="BE153" i="2"/>
  <c r="BD153" i="2"/>
  <c r="BC153" i="2"/>
  <c r="BB153" i="2"/>
  <c r="BA153" i="2"/>
  <c r="AZ153" i="2"/>
  <c r="BF152" i="2"/>
  <c r="BE152" i="2"/>
  <c r="BD152" i="2"/>
  <c r="BC152" i="2"/>
  <c r="BB152" i="2"/>
  <c r="BA152" i="2"/>
  <c r="AZ152" i="2"/>
  <c r="BF151" i="2"/>
  <c r="BE151" i="2"/>
  <c r="BD151" i="2"/>
  <c r="BC151" i="2"/>
  <c r="BB151" i="2"/>
  <c r="BA151" i="2"/>
  <c r="AZ151" i="2"/>
  <c r="BF150" i="2"/>
  <c r="BE150" i="2"/>
  <c r="BD150" i="2"/>
  <c r="BC150" i="2"/>
  <c r="BB150" i="2"/>
  <c r="BA150" i="2"/>
  <c r="AZ150" i="2"/>
  <c r="BG150" i="2"/>
  <c r="BH150" i="2"/>
  <c r="BF149" i="2"/>
  <c r="BE149" i="2"/>
  <c r="BD149" i="2"/>
  <c r="BC149" i="2"/>
  <c r="BB149" i="2"/>
  <c r="BA149" i="2"/>
  <c r="AZ149" i="2"/>
  <c r="BF148" i="2"/>
  <c r="BE148" i="2"/>
  <c r="BD148" i="2"/>
  <c r="BC148" i="2"/>
  <c r="BB148" i="2"/>
  <c r="BA148" i="2"/>
  <c r="AZ148" i="2"/>
  <c r="BF147" i="2"/>
  <c r="BE147" i="2"/>
  <c r="BD147" i="2"/>
  <c r="BC147" i="2"/>
  <c r="BB147" i="2"/>
  <c r="BA147" i="2"/>
  <c r="AZ147" i="2"/>
  <c r="BF146" i="2"/>
  <c r="BE146" i="2"/>
  <c r="BD146" i="2"/>
  <c r="BC146" i="2"/>
  <c r="BB146" i="2"/>
  <c r="BA146" i="2"/>
  <c r="AZ146" i="2"/>
  <c r="BF145" i="2"/>
  <c r="BE145" i="2"/>
  <c r="BD145" i="2"/>
  <c r="BC145" i="2"/>
  <c r="BB145" i="2"/>
  <c r="BA145" i="2"/>
  <c r="AZ145" i="2"/>
  <c r="BF144" i="2"/>
  <c r="BE144" i="2"/>
  <c r="BD144" i="2"/>
  <c r="BC144" i="2"/>
  <c r="BB144" i="2"/>
  <c r="BA144" i="2"/>
  <c r="AZ144" i="2"/>
  <c r="BH143" i="2"/>
  <c r="BF143" i="2"/>
  <c r="BE143" i="2"/>
  <c r="BD143" i="2"/>
  <c r="BC143" i="2"/>
  <c r="BB143" i="2"/>
  <c r="BA143" i="2"/>
  <c r="AZ143" i="2"/>
  <c r="BG143" i="2"/>
  <c r="BF142" i="2"/>
  <c r="BE142" i="2"/>
  <c r="BD142" i="2"/>
  <c r="BC142" i="2"/>
  <c r="BB142" i="2"/>
  <c r="BA142" i="2"/>
  <c r="AZ142" i="2"/>
  <c r="BF141" i="2"/>
  <c r="BE141" i="2"/>
  <c r="BD141" i="2"/>
  <c r="BC141" i="2"/>
  <c r="BB141" i="2"/>
  <c r="BA141" i="2"/>
  <c r="AZ141" i="2"/>
  <c r="BF140" i="2"/>
  <c r="BE140" i="2"/>
  <c r="BD140" i="2"/>
  <c r="BC140" i="2"/>
  <c r="BB140" i="2"/>
  <c r="BA140" i="2"/>
  <c r="AZ140" i="2"/>
  <c r="BG140" i="2"/>
  <c r="BH140" i="2"/>
  <c r="BF139" i="2"/>
  <c r="BE139" i="2"/>
  <c r="BD139" i="2"/>
  <c r="BC139" i="2"/>
  <c r="BG139" i="2"/>
  <c r="BH139" i="2"/>
  <c r="BB139" i="2"/>
  <c r="BA139" i="2"/>
  <c r="AZ139" i="2"/>
  <c r="BF138" i="2"/>
  <c r="BE138" i="2"/>
  <c r="BD138" i="2"/>
  <c r="BC138" i="2"/>
  <c r="BB138" i="2"/>
  <c r="BA138" i="2"/>
  <c r="AZ138" i="2"/>
  <c r="BF137" i="2"/>
  <c r="BE137" i="2"/>
  <c r="BD137" i="2"/>
  <c r="BC137" i="2"/>
  <c r="BB137" i="2"/>
  <c r="BA137" i="2"/>
  <c r="AZ137" i="2"/>
  <c r="BF136" i="2"/>
  <c r="BE136" i="2"/>
  <c r="BD136" i="2"/>
  <c r="BC136" i="2"/>
  <c r="BB136" i="2"/>
  <c r="BA136" i="2"/>
  <c r="AZ136" i="2"/>
  <c r="BG136" i="2"/>
  <c r="BH136" i="2"/>
  <c r="BF135" i="2"/>
  <c r="BE135" i="2"/>
  <c r="BD135" i="2"/>
  <c r="BC135" i="2"/>
  <c r="BB135" i="2"/>
  <c r="BA135" i="2"/>
  <c r="AZ135" i="2"/>
  <c r="BF134" i="2"/>
  <c r="BE134" i="2"/>
  <c r="BD134" i="2"/>
  <c r="BC134" i="2"/>
  <c r="BB134" i="2"/>
  <c r="BA134" i="2"/>
  <c r="AZ134" i="2"/>
  <c r="BF133" i="2"/>
  <c r="BE133" i="2"/>
  <c r="BD133" i="2"/>
  <c r="BC133" i="2"/>
  <c r="BB133" i="2"/>
  <c r="BA133" i="2"/>
  <c r="AZ133" i="2"/>
  <c r="BF132" i="2"/>
  <c r="BE132" i="2"/>
  <c r="BD132" i="2"/>
  <c r="BC132" i="2"/>
  <c r="BB132" i="2"/>
  <c r="BA132" i="2"/>
  <c r="AZ132" i="2"/>
  <c r="BF131" i="2"/>
  <c r="BE131" i="2"/>
  <c r="BD131" i="2"/>
  <c r="BC131" i="2"/>
  <c r="BB131" i="2"/>
  <c r="BA131" i="2"/>
  <c r="AZ131" i="2"/>
  <c r="BF130" i="2"/>
  <c r="BE130" i="2"/>
  <c r="BD130" i="2"/>
  <c r="BC130" i="2"/>
  <c r="BB130" i="2"/>
  <c r="BA130" i="2"/>
  <c r="AZ130" i="2"/>
  <c r="BF129" i="2"/>
  <c r="BE129" i="2"/>
  <c r="BD129" i="2"/>
  <c r="BC129" i="2"/>
  <c r="BB129" i="2"/>
  <c r="BA129" i="2"/>
  <c r="AZ129" i="2"/>
  <c r="BF128" i="2"/>
  <c r="BE128" i="2"/>
  <c r="BD128" i="2"/>
  <c r="BC128" i="2"/>
  <c r="BB128" i="2"/>
  <c r="BA128" i="2"/>
  <c r="AZ128" i="2"/>
  <c r="BF127" i="2"/>
  <c r="BE127" i="2"/>
  <c r="BD127" i="2"/>
  <c r="BC127" i="2"/>
  <c r="BB127" i="2"/>
  <c r="BA127" i="2"/>
  <c r="AZ127" i="2"/>
  <c r="BF126" i="2"/>
  <c r="BE126" i="2"/>
  <c r="BD126" i="2"/>
  <c r="BC126" i="2"/>
  <c r="BB126" i="2"/>
  <c r="BA126" i="2"/>
  <c r="AZ126" i="2"/>
  <c r="BF125" i="2"/>
  <c r="BE125" i="2"/>
  <c r="BD125" i="2"/>
  <c r="BC125" i="2"/>
  <c r="BB125" i="2"/>
  <c r="BA125" i="2"/>
  <c r="AZ125" i="2"/>
  <c r="BF124" i="2"/>
  <c r="BE124" i="2"/>
  <c r="BD124" i="2"/>
  <c r="BC124" i="2"/>
  <c r="BB124" i="2"/>
  <c r="BA124" i="2"/>
  <c r="AZ124" i="2"/>
  <c r="BG124" i="2"/>
  <c r="BH124" i="2"/>
  <c r="BF123" i="2"/>
  <c r="BE123" i="2"/>
  <c r="BD123" i="2"/>
  <c r="BC123" i="2"/>
  <c r="BB123" i="2"/>
  <c r="BA123" i="2"/>
  <c r="AZ123" i="2"/>
  <c r="BF122" i="2"/>
  <c r="BE122" i="2"/>
  <c r="BD122" i="2"/>
  <c r="BC122" i="2"/>
  <c r="BB122" i="2"/>
  <c r="BA122" i="2"/>
  <c r="AZ122" i="2"/>
  <c r="BF121" i="2"/>
  <c r="BE121" i="2"/>
  <c r="BD121" i="2"/>
  <c r="BC121" i="2"/>
  <c r="BB121" i="2"/>
  <c r="BA121" i="2"/>
  <c r="AZ121" i="2"/>
  <c r="BF120" i="2"/>
  <c r="BE120" i="2"/>
  <c r="BD120" i="2"/>
  <c r="BC120" i="2"/>
  <c r="BB120" i="2"/>
  <c r="BA120" i="2"/>
  <c r="AZ120" i="2"/>
  <c r="BG120" i="2"/>
  <c r="BH120" i="2"/>
  <c r="BF119" i="2"/>
  <c r="BE119" i="2"/>
  <c r="BD119" i="2"/>
  <c r="BC119" i="2"/>
  <c r="BB119" i="2"/>
  <c r="BA119" i="2"/>
  <c r="AZ119" i="2"/>
  <c r="BF118" i="2"/>
  <c r="BE118" i="2"/>
  <c r="BD118" i="2"/>
  <c r="BC118" i="2"/>
  <c r="BB118" i="2"/>
  <c r="BA118" i="2"/>
  <c r="AZ118" i="2"/>
  <c r="BF117" i="2"/>
  <c r="BE117" i="2"/>
  <c r="BD117" i="2"/>
  <c r="BC117" i="2"/>
  <c r="BB117" i="2"/>
  <c r="BA117" i="2"/>
  <c r="BG117" i="2"/>
  <c r="BH117" i="2"/>
  <c r="AZ117" i="2"/>
  <c r="BF116" i="2"/>
  <c r="BE116" i="2"/>
  <c r="BD116" i="2"/>
  <c r="BC116" i="2"/>
  <c r="BB116" i="2"/>
  <c r="BA116" i="2"/>
  <c r="AZ116" i="2"/>
  <c r="BF115" i="2"/>
  <c r="BE115" i="2"/>
  <c r="BD115" i="2"/>
  <c r="BC115" i="2"/>
  <c r="BB115" i="2"/>
  <c r="BA115" i="2"/>
  <c r="AZ115" i="2"/>
  <c r="BF114" i="2"/>
  <c r="BE114" i="2"/>
  <c r="BD114" i="2"/>
  <c r="BC114" i="2"/>
  <c r="BB114" i="2"/>
  <c r="BA114" i="2"/>
  <c r="AZ114" i="2"/>
  <c r="BF113" i="2"/>
  <c r="BE113" i="2"/>
  <c r="BD113" i="2"/>
  <c r="BC113" i="2"/>
  <c r="BB113" i="2"/>
  <c r="BA113" i="2"/>
  <c r="AZ113" i="2"/>
  <c r="BF112" i="2"/>
  <c r="BE112" i="2"/>
  <c r="BD112" i="2"/>
  <c r="BC112" i="2"/>
  <c r="BB112" i="2"/>
  <c r="BA112" i="2"/>
  <c r="AZ112" i="2"/>
  <c r="BF111" i="2"/>
  <c r="BE111" i="2"/>
  <c r="BD111" i="2"/>
  <c r="BC111" i="2"/>
  <c r="BB111" i="2"/>
  <c r="BA111" i="2"/>
  <c r="AZ111" i="2"/>
  <c r="BF110" i="2"/>
  <c r="BE110" i="2"/>
  <c r="BD110" i="2"/>
  <c r="BC110" i="2"/>
  <c r="BB110" i="2"/>
  <c r="BA110" i="2"/>
  <c r="AZ110" i="2"/>
  <c r="BF109" i="2"/>
  <c r="BE109" i="2"/>
  <c r="BD109" i="2"/>
  <c r="BC109" i="2"/>
  <c r="BB109" i="2"/>
  <c r="BA109" i="2"/>
  <c r="BG109" i="2"/>
  <c r="BH109" i="2"/>
  <c r="AZ109" i="2"/>
  <c r="BF108" i="2"/>
  <c r="BE108" i="2"/>
  <c r="BD108" i="2"/>
  <c r="BC108" i="2"/>
  <c r="BB108" i="2"/>
  <c r="BA108" i="2"/>
  <c r="AZ108" i="2"/>
  <c r="BG108" i="2"/>
  <c r="BH108" i="2"/>
  <c r="BF107" i="2"/>
  <c r="BE107" i="2"/>
  <c r="BD107" i="2"/>
  <c r="BC107" i="2"/>
  <c r="BG107" i="2"/>
  <c r="BH107" i="2"/>
  <c r="BB107" i="2"/>
  <c r="BA107" i="2"/>
  <c r="AZ107" i="2"/>
  <c r="BF106" i="2"/>
  <c r="BE106" i="2"/>
  <c r="BD106" i="2"/>
  <c r="BC106" i="2"/>
  <c r="BB106" i="2"/>
  <c r="BA106" i="2"/>
  <c r="AZ106" i="2"/>
  <c r="BF105" i="2"/>
  <c r="BE105" i="2"/>
  <c r="BD105" i="2"/>
  <c r="BC105" i="2"/>
  <c r="BG105" i="2"/>
  <c r="BH105" i="2"/>
  <c r="BB105" i="2"/>
  <c r="BA105" i="2"/>
  <c r="AZ105" i="2"/>
  <c r="BF104" i="2"/>
  <c r="BE104" i="2"/>
  <c r="BD104" i="2"/>
  <c r="BC104" i="2"/>
  <c r="BB104" i="2"/>
  <c r="BA104" i="2"/>
  <c r="AZ104" i="2"/>
  <c r="BF103" i="2"/>
  <c r="BE103" i="2"/>
  <c r="BD103" i="2"/>
  <c r="BC103" i="2"/>
  <c r="BB103" i="2"/>
  <c r="BA103" i="2"/>
  <c r="AZ103" i="2"/>
  <c r="BF102" i="2"/>
  <c r="BE102" i="2"/>
  <c r="BD102" i="2"/>
  <c r="BC102" i="2"/>
  <c r="BB102" i="2"/>
  <c r="BA102" i="2"/>
  <c r="AZ102" i="2"/>
  <c r="BG102" i="2"/>
  <c r="BH102" i="2"/>
  <c r="BF101" i="2"/>
  <c r="BE101" i="2"/>
  <c r="BD101" i="2"/>
  <c r="BC101" i="2"/>
  <c r="BB101" i="2"/>
  <c r="BA101" i="2"/>
  <c r="AZ101" i="2"/>
  <c r="BF100" i="2"/>
  <c r="BE100" i="2"/>
  <c r="BD100" i="2"/>
  <c r="BC100" i="2"/>
  <c r="BB100" i="2"/>
  <c r="BA100" i="2"/>
  <c r="AZ100" i="2"/>
  <c r="BF99" i="2"/>
  <c r="BE99" i="2"/>
  <c r="BD99" i="2"/>
  <c r="BC99" i="2"/>
  <c r="BB99" i="2"/>
  <c r="BA99" i="2"/>
  <c r="AZ99" i="2"/>
  <c r="BF98" i="2"/>
  <c r="BE98" i="2"/>
  <c r="BD98" i="2"/>
  <c r="BC98" i="2"/>
  <c r="BB98" i="2"/>
  <c r="BA98" i="2"/>
  <c r="AZ98" i="2"/>
  <c r="BF97" i="2"/>
  <c r="BE97" i="2"/>
  <c r="BD97" i="2"/>
  <c r="BC97" i="2"/>
  <c r="BG97" i="2"/>
  <c r="BH97" i="2"/>
  <c r="BB97" i="2"/>
  <c r="BA97" i="2"/>
  <c r="AZ97" i="2"/>
  <c r="BF96" i="2"/>
  <c r="BE96" i="2"/>
  <c r="BD96" i="2"/>
  <c r="BC96" i="2"/>
  <c r="BB96" i="2"/>
  <c r="BA96" i="2"/>
  <c r="AZ96" i="2"/>
  <c r="BF95" i="2"/>
  <c r="BE95" i="2"/>
  <c r="BD95" i="2"/>
  <c r="BC95" i="2"/>
  <c r="BB95" i="2"/>
  <c r="BA95" i="2"/>
  <c r="AZ95" i="2"/>
  <c r="BF94" i="2"/>
  <c r="BE94" i="2"/>
  <c r="BD94" i="2"/>
  <c r="BC94" i="2"/>
  <c r="BB94" i="2"/>
  <c r="BG94" i="2"/>
  <c r="BH94" i="2"/>
  <c r="BA94" i="2"/>
  <c r="AZ94" i="2"/>
  <c r="BF93" i="2"/>
  <c r="BE93" i="2"/>
  <c r="BD93" i="2"/>
  <c r="BC93" i="2"/>
  <c r="BG93" i="2"/>
  <c r="BH93" i="2"/>
  <c r="BB93" i="2"/>
  <c r="BA93" i="2"/>
  <c r="AZ93" i="2"/>
  <c r="BF92" i="2"/>
  <c r="BE92" i="2"/>
  <c r="BD92" i="2"/>
  <c r="BC92" i="2"/>
  <c r="BB92" i="2"/>
  <c r="BA92" i="2"/>
  <c r="AZ92" i="2"/>
  <c r="BF91" i="2"/>
  <c r="BE91" i="2"/>
  <c r="BD91" i="2"/>
  <c r="BC91" i="2"/>
  <c r="BB91" i="2"/>
  <c r="BA91" i="2"/>
  <c r="AZ91" i="2"/>
  <c r="BF90" i="2"/>
  <c r="BE90" i="2"/>
  <c r="BD90" i="2"/>
  <c r="BC90" i="2"/>
  <c r="BB90" i="2"/>
  <c r="BA90" i="2"/>
  <c r="AZ90" i="2"/>
  <c r="BF89" i="2"/>
  <c r="BE89" i="2"/>
  <c r="BD89" i="2"/>
  <c r="BC89" i="2"/>
  <c r="BB89" i="2"/>
  <c r="BA89" i="2"/>
  <c r="AZ89" i="2"/>
  <c r="BF88" i="2"/>
  <c r="BE88" i="2"/>
  <c r="BD88" i="2"/>
  <c r="BC88" i="2"/>
  <c r="BB88" i="2"/>
  <c r="BA88" i="2"/>
  <c r="AZ88" i="2"/>
  <c r="BF87" i="2"/>
  <c r="BE87" i="2"/>
  <c r="BD87" i="2"/>
  <c r="BC87" i="2"/>
  <c r="BB87" i="2"/>
  <c r="BA87" i="2"/>
  <c r="AZ87" i="2"/>
  <c r="BF86" i="2"/>
  <c r="BE86" i="2"/>
  <c r="BD86" i="2"/>
  <c r="BC86" i="2"/>
  <c r="BB86" i="2"/>
  <c r="BA86" i="2"/>
  <c r="AZ86" i="2"/>
  <c r="BF85" i="2"/>
  <c r="BE85" i="2"/>
  <c r="BD85" i="2"/>
  <c r="BC85" i="2"/>
  <c r="BB85" i="2"/>
  <c r="BA85" i="2"/>
  <c r="AZ85" i="2"/>
  <c r="BF84" i="2"/>
  <c r="BE84" i="2"/>
  <c r="BD84" i="2"/>
  <c r="BC84" i="2"/>
  <c r="BB84" i="2"/>
  <c r="BA84" i="2"/>
  <c r="AZ84" i="2"/>
  <c r="BF83" i="2"/>
  <c r="BE83" i="2"/>
  <c r="BD83" i="2"/>
  <c r="BC83" i="2"/>
  <c r="BB83" i="2"/>
  <c r="BA83" i="2"/>
  <c r="AZ83" i="2"/>
  <c r="BF82" i="2"/>
  <c r="BE82" i="2"/>
  <c r="BD82" i="2"/>
  <c r="BC82" i="2"/>
  <c r="BB82" i="2"/>
  <c r="BG82" i="2"/>
  <c r="BH82" i="2"/>
  <c r="BA82" i="2"/>
  <c r="AZ82" i="2"/>
  <c r="BF81" i="2"/>
  <c r="BE81" i="2"/>
  <c r="BD81" i="2"/>
  <c r="BC81" i="2"/>
  <c r="BB81" i="2"/>
  <c r="BA81" i="2"/>
  <c r="AZ81" i="2"/>
  <c r="BF80" i="2"/>
  <c r="BE80" i="2"/>
  <c r="BD80" i="2"/>
  <c r="BC80" i="2"/>
  <c r="BB80" i="2"/>
  <c r="BA80" i="2"/>
  <c r="AZ80" i="2"/>
  <c r="BF79" i="2"/>
  <c r="BE79" i="2"/>
  <c r="BD79" i="2"/>
  <c r="BC79" i="2"/>
  <c r="BB79" i="2"/>
  <c r="BA79" i="2"/>
  <c r="AZ79" i="2"/>
  <c r="BF78" i="2"/>
  <c r="BE78" i="2"/>
  <c r="BD78" i="2"/>
  <c r="BC78" i="2"/>
  <c r="BB78" i="2"/>
  <c r="BA78" i="2"/>
  <c r="AZ78" i="2"/>
  <c r="BF77" i="2"/>
  <c r="BE77" i="2"/>
  <c r="BD77" i="2"/>
  <c r="BC77" i="2"/>
  <c r="BB77" i="2"/>
  <c r="BA77" i="2"/>
  <c r="AZ77" i="2"/>
  <c r="BF76" i="2"/>
  <c r="BE76" i="2"/>
  <c r="BD76" i="2"/>
  <c r="BC76" i="2"/>
  <c r="BB76" i="2"/>
  <c r="BA76" i="2"/>
  <c r="AZ76" i="2"/>
  <c r="BF75" i="2"/>
  <c r="BE75" i="2"/>
  <c r="BD75" i="2"/>
  <c r="BC75" i="2"/>
  <c r="BB75" i="2"/>
  <c r="BA75" i="2"/>
  <c r="AZ75" i="2"/>
  <c r="BF74" i="2"/>
  <c r="BE74" i="2"/>
  <c r="BD74" i="2"/>
  <c r="BC74" i="2"/>
  <c r="BB74" i="2"/>
  <c r="BA74" i="2"/>
  <c r="AZ74" i="2"/>
  <c r="BF73" i="2"/>
  <c r="BE73" i="2"/>
  <c r="BD73" i="2"/>
  <c r="BC73" i="2"/>
  <c r="BB73" i="2"/>
  <c r="BA73" i="2"/>
  <c r="AZ73" i="2"/>
  <c r="BF72" i="2"/>
  <c r="BE72" i="2"/>
  <c r="BD72" i="2"/>
  <c r="BC72" i="2"/>
  <c r="BB72" i="2"/>
  <c r="BA72" i="2"/>
  <c r="AZ72" i="2"/>
  <c r="BF71" i="2"/>
  <c r="BE71" i="2"/>
  <c r="BD71" i="2"/>
  <c r="BC71" i="2"/>
  <c r="BB71" i="2"/>
  <c r="BA71" i="2"/>
  <c r="AZ71" i="2"/>
  <c r="BF70" i="2"/>
  <c r="BE70" i="2"/>
  <c r="BD70" i="2"/>
  <c r="BC70" i="2"/>
  <c r="BB70" i="2"/>
  <c r="BG70" i="2"/>
  <c r="BH70" i="2"/>
  <c r="BA70" i="2"/>
  <c r="AZ70" i="2"/>
  <c r="BF69" i="2"/>
  <c r="BE69" i="2"/>
  <c r="BD69" i="2"/>
  <c r="BC69" i="2"/>
  <c r="BG69" i="2"/>
  <c r="BH69" i="2"/>
  <c r="BB69" i="2"/>
  <c r="BA69" i="2"/>
  <c r="AZ69" i="2"/>
  <c r="BF68" i="2"/>
  <c r="BE68" i="2"/>
  <c r="BD68" i="2"/>
  <c r="BC68" i="2"/>
  <c r="BB68" i="2"/>
  <c r="BA68" i="2"/>
  <c r="AZ68" i="2"/>
  <c r="BF67" i="2"/>
  <c r="BE67" i="2"/>
  <c r="BD67" i="2"/>
  <c r="BC67" i="2"/>
  <c r="BB67" i="2"/>
  <c r="BA67" i="2"/>
  <c r="AZ67" i="2"/>
  <c r="BF66" i="2"/>
  <c r="BE66" i="2"/>
  <c r="BD66" i="2"/>
  <c r="BC66" i="2"/>
  <c r="BB66" i="2"/>
  <c r="BA66" i="2"/>
  <c r="AZ66" i="2"/>
  <c r="BF65" i="2"/>
  <c r="BE65" i="2"/>
  <c r="BD65" i="2"/>
  <c r="BC65" i="2"/>
  <c r="BB65" i="2"/>
  <c r="BA65" i="2"/>
  <c r="AZ65" i="2"/>
  <c r="BF64" i="2"/>
  <c r="BE64" i="2"/>
  <c r="BD64" i="2"/>
  <c r="BC64" i="2"/>
  <c r="BB64" i="2"/>
  <c r="BA64" i="2"/>
  <c r="AZ64" i="2"/>
  <c r="BF63" i="2"/>
  <c r="BE63" i="2"/>
  <c r="BD63" i="2"/>
  <c r="BC63" i="2"/>
  <c r="BB63" i="2"/>
  <c r="BA63" i="2"/>
  <c r="AZ63" i="2"/>
  <c r="BF62" i="2"/>
  <c r="BE62" i="2"/>
  <c r="BD62" i="2"/>
  <c r="BC62" i="2"/>
  <c r="BB62" i="2"/>
  <c r="BA62" i="2"/>
  <c r="AZ62" i="2"/>
  <c r="BF61" i="2"/>
  <c r="BE61" i="2"/>
  <c r="BD61" i="2"/>
  <c r="BC61" i="2"/>
  <c r="BG61" i="2"/>
  <c r="BH61" i="2"/>
  <c r="BB61" i="2"/>
  <c r="BA61" i="2"/>
  <c r="AZ61" i="2"/>
  <c r="BF60" i="2"/>
  <c r="BE60" i="2"/>
  <c r="BD60" i="2"/>
  <c r="BC60" i="2"/>
  <c r="BB60" i="2"/>
  <c r="BA60" i="2"/>
  <c r="AZ60" i="2"/>
  <c r="BF59" i="2"/>
  <c r="BE59" i="2"/>
  <c r="BD59" i="2"/>
  <c r="BC59" i="2"/>
  <c r="BB59" i="2"/>
  <c r="BA59" i="2"/>
  <c r="AZ59" i="2"/>
  <c r="BF58" i="2"/>
  <c r="BE58" i="2"/>
  <c r="BD58" i="2"/>
  <c r="BC58" i="2"/>
  <c r="BB58" i="2"/>
  <c r="BA58" i="2"/>
  <c r="AZ58" i="2"/>
  <c r="BF57" i="2"/>
  <c r="BE57" i="2"/>
  <c r="BD57" i="2"/>
  <c r="BC57" i="2"/>
  <c r="BG57" i="2"/>
  <c r="BH57" i="2"/>
  <c r="BB57" i="2"/>
  <c r="BA57" i="2"/>
  <c r="AZ57" i="2"/>
  <c r="BF56" i="2"/>
  <c r="BE56" i="2"/>
  <c r="BD56" i="2"/>
  <c r="BC56" i="2"/>
  <c r="BB56" i="2"/>
  <c r="BA56" i="2"/>
  <c r="AZ56" i="2"/>
  <c r="BF55" i="2"/>
  <c r="BE55" i="2"/>
  <c r="BD55" i="2"/>
  <c r="BC55" i="2"/>
  <c r="BB55" i="2"/>
  <c r="BA55" i="2"/>
  <c r="AZ55" i="2"/>
  <c r="BF54" i="2"/>
  <c r="BE54" i="2"/>
  <c r="BD54" i="2"/>
  <c r="BC54" i="2"/>
  <c r="BB54" i="2"/>
  <c r="BG54" i="2"/>
  <c r="BH54" i="2"/>
  <c r="BA54" i="2"/>
  <c r="AZ54" i="2"/>
  <c r="BF53" i="2"/>
  <c r="BE53" i="2"/>
  <c r="BD53" i="2"/>
  <c r="BC53" i="2"/>
  <c r="BG53" i="2"/>
  <c r="BH53" i="2"/>
  <c r="BB53" i="2"/>
  <c r="BA53" i="2"/>
  <c r="AZ53" i="2"/>
  <c r="BF52" i="2"/>
  <c r="BE52" i="2"/>
  <c r="BD52" i="2"/>
  <c r="BC52" i="2"/>
  <c r="BB52" i="2"/>
  <c r="BA52" i="2"/>
  <c r="AZ52" i="2"/>
  <c r="BF51" i="2"/>
  <c r="BE51" i="2"/>
  <c r="BD51" i="2"/>
  <c r="BC51" i="2"/>
  <c r="BB51" i="2"/>
  <c r="BA51" i="2"/>
  <c r="AZ51" i="2"/>
  <c r="BF50" i="2"/>
  <c r="BE50" i="2"/>
  <c r="BD50" i="2"/>
  <c r="BC50" i="2"/>
  <c r="BB50" i="2"/>
  <c r="BA50" i="2"/>
  <c r="AZ50" i="2"/>
  <c r="BF49" i="2"/>
  <c r="BE49" i="2"/>
  <c r="BD49" i="2"/>
  <c r="BC49" i="2"/>
  <c r="BG49" i="2"/>
  <c r="BH49" i="2"/>
  <c r="BB49" i="2"/>
  <c r="BA49" i="2"/>
  <c r="AZ49" i="2"/>
  <c r="BF48" i="2"/>
  <c r="BE48" i="2"/>
  <c r="BD48" i="2"/>
  <c r="BC48" i="2"/>
  <c r="BB48" i="2"/>
  <c r="BA48" i="2"/>
  <c r="AZ48" i="2"/>
  <c r="BF47" i="2"/>
  <c r="BE47" i="2"/>
  <c r="BD47" i="2"/>
  <c r="BC47" i="2"/>
  <c r="BB47" i="2"/>
  <c r="BA47" i="2"/>
  <c r="AZ47" i="2"/>
  <c r="BF46" i="2"/>
  <c r="BE46" i="2"/>
  <c r="BD46" i="2"/>
  <c r="BC46" i="2"/>
  <c r="BB46" i="2"/>
  <c r="BA46" i="2"/>
  <c r="AZ46" i="2"/>
  <c r="BF45" i="2"/>
  <c r="BE45" i="2"/>
  <c r="BD45" i="2"/>
  <c r="BC45" i="2"/>
  <c r="BB45" i="2"/>
  <c r="BA45" i="2"/>
  <c r="AZ45" i="2"/>
  <c r="BH44" i="2"/>
  <c r="BF44" i="2"/>
  <c r="BE44" i="2"/>
  <c r="BD44" i="2"/>
  <c r="BC44" i="2"/>
  <c r="BB44" i="2"/>
  <c r="BA44" i="2"/>
  <c r="AZ44" i="2"/>
  <c r="BG44" i="2"/>
  <c r="BF43" i="2"/>
  <c r="BE43" i="2"/>
  <c r="BD43" i="2"/>
  <c r="BC43" i="2"/>
  <c r="BB43" i="2"/>
  <c r="BA43" i="2"/>
  <c r="AZ43" i="2"/>
  <c r="BF42" i="2"/>
  <c r="BE42" i="2"/>
  <c r="BD42" i="2"/>
  <c r="BC42" i="2"/>
  <c r="BB42" i="2"/>
  <c r="BA42" i="2"/>
  <c r="AZ42" i="2"/>
  <c r="BF41" i="2"/>
  <c r="BE41" i="2"/>
  <c r="BD41" i="2"/>
  <c r="BC41" i="2"/>
  <c r="BG41" i="2"/>
  <c r="BH41" i="2"/>
  <c r="BB41" i="2"/>
  <c r="BA41" i="2"/>
  <c r="AZ41" i="2"/>
  <c r="BH40" i="2"/>
  <c r="BF40" i="2"/>
  <c r="BE40" i="2"/>
  <c r="BD40" i="2"/>
  <c r="BC40" i="2"/>
  <c r="BB40" i="2"/>
  <c r="BA40" i="2"/>
  <c r="AZ40" i="2"/>
  <c r="BG40" i="2"/>
  <c r="BF39" i="2"/>
  <c r="BE39" i="2"/>
  <c r="BD39" i="2"/>
  <c r="BC39" i="2"/>
  <c r="BB39" i="2"/>
  <c r="BA39" i="2"/>
  <c r="AZ39" i="2"/>
  <c r="BF38" i="2"/>
  <c r="BE38" i="2"/>
  <c r="BD38" i="2"/>
  <c r="BC38" i="2"/>
  <c r="BB38" i="2"/>
  <c r="BA38" i="2"/>
  <c r="AZ38" i="2"/>
  <c r="BF37" i="2"/>
  <c r="BE37" i="2"/>
  <c r="BD37" i="2"/>
  <c r="BC37" i="2"/>
  <c r="BB37" i="2"/>
  <c r="BA37" i="2"/>
  <c r="AZ37" i="2"/>
  <c r="BH36" i="2"/>
  <c r="BF36" i="2"/>
  <c r="BE36" i="2"/>
  <c r="BD36" i="2"/>
  <c r="BC36" i="2"/>
  <c r="BB36" i="2"/>
  <c r="BA36" i="2"/>
  <c r="AZ36" i="2"/>
  <c r="BG36" i="2"/>
  <c r="BF35" i="2"/>
  <c r="BE35" i="2"/>
  <c r="BD35" i="2"/>
  <c r="BC35" i="2"/>
  <c r="BB35" i="2"/>
  <c r="BA35" i="2"/>
  <c r="AZ35" i="2"/>
  <c r="BF34" i="2"/>
  <c r="BE34" i="2"/>
  <c r="BD34" i="2"/>
  <c r="BC34" i="2"/>
  <c r="BB34" i="2"/>
  <c r="BA34" i="2"/>
  <c r="AZ34" i="2"/>
  <c r="BF33" i="2"/>
  <c r="BE33" i="2"/>
  <c r="BD33" i="2"/>
  <c r="BC33" i="2"/>
  <c r="BG33" i="2"/>
  <c r="BH33" i="2"/>
  <c r="BB33" i="2"/>
  <c r="BA33" i="2"/>
  <c r="AZ33" i="2"/>
  <c r="BH32" i="2"/>
  <c r="BF32" i="2"/>
  <c r="BE32" i="2"/>
  <c r="BD32" i="2"/>
  <c r="BC32" i="2"/>
  <c r="BB32" i="2"/>
  <c r="BA32" i="2"/>
  <c r="AZ32" i="2"/>
  <c r="BG32" i="2"/>
  <c r="BF31" i="2"/>
  <c r="BE31" i="2"/>
  <c r="BD31" i="2"/>
  <c r="BC31" i="2"/>
  <c r="BB31" i="2"/>
  <c r="BA31" i="2"/>
  <c r="AZ31" i="2"/>
  <c r="BF30" i="2"/>
  <c r="BE30" i="2"/>
  <c r="BD30" i="2"/>
  <c r="BC30" i="2"/>
  <c r="BB30" i="2"/>
  <c r="BA30" i="2"/>
  <c r="AZ30" i="2"/>
  <c r="BF29" i="2"/>
  <c r="BE29" i="2"/>
  <c r="BD29" i="2"/>
  <c r="BC29" i="2"/>
  <c r="BB29" i="2"/>
  <c r="BA29" i="2"/>
  <c r="AZ29" i="2"/>
  <c r="BH28" i="2"/>
  <c r="BF28" i="2"/>
  <c r="BE28" i="2"/>
  <c r="BD28" i="2"/>
  <c r="BC28" i="2"/>
  <c r="BB28" i="2"/>
  <c r="BA28" i="2"/>
  <c r="AZ28" i="2"/>
  <c r="BG28" i="2"/>
  <c r="BF27" i="2"/>
  <c r="BE27" i="2"/>
  <c r="BD27" i="2"/>
  <c r="BC27" i="2"/>
  <c r="BB27" i="2"/>
  <c r="BA27" i="2"/>
  <c r="AZ27" i="2"/>
  <c r="BF26" i="2"/>
  <c r="BE26" i="2"/>
  <c r="BD26" i="2"/>
  <c r="BC26" i="2"/>
  <c r="BB26" i="2"/>
  <c r="BA26" i="2"/>
  <c r="AZ26" i="2"/>
  <c r="BF25" i="2"/>
  <c r="BE25" i="2"/>
  <c r="BD25" i="2"/>
  <c r="BC25" i="2"/>
  <c r="BG25" i="2"/>
  <c r="BH25" i="2"/>
  <c r="BB25" i="2"/>
  <c r="BA25" i="2"/>
  <c r="AZ25" i="2"/>
  <c r="BH24" i="2"/>
  <c r="BF24" i="2"/>
  <c r="BE24" i="2"/>
  <c r="BD24" i="2"/>
  <c r="BC24" i="2"/>
  <c r="BB24" i="2"/>
  <c r="BA24" i="2"/>
  <c r="AZ24" i="2"/>
  <c r="BG24" i="2"/>
  <c r="BF23" i="2"/>
  <c r="BE23" i="2"/>
  <c r="BD23" i="2"/>
  <c r="BC23" i="2"/>
  <c r="BB23" i="2"/>
  <c r="BA23" i="2"/>
  <c r="AZ23" i="2"/>
  <c r="BF22" i="2"/>
  <c r="BE22" i="2"/>
  <c r="BD22" i="2"/>
  <c r="BC22" i="2"/>
  <c r="BB22" i="2"/>
  <c r="BG22" i="2"/>
  <c r="BH22" i="2"/>
  <c r="BA22" i="2"/>
  <c r="AZ22" i="2"/>
  <c r="BF21" i="2"/>
  <c r="BE21" i="2"/>
  <c r="BD21" i="2"/>
  <c r="BC21" i="2"/>
  <c r="BB21" i="2"/>
  <c r="BA21" i="2"/>
  <c r="AZ21" i="2"/>
  <c r="BF20" i="2"/>
  <c r="BE20" i="2"/>
  <c r="BD20" i="2"/>
  <c r="BC20" i="2"/>
  <c r="BB20" i="2"/>
  <c r="BA20" i="2"/>
  <c r="AZ20" i="2"/>
  <c r="BF19" i="2"/>
  <c r="BE19" i="2"/>
  <c r="BD19" i="2"/>
  <c r="BC19" i="2"/>
  <c r="BB19" i="2"/>
  <c r="BA19" i="2"/>
  <c r="AZ19" i="2"/>
  <c r="BF18" i="2"/>
  <c r="BE18" i="2"/>
  <c r="BD18" i="2"/>
  <c r="BC18" i="2"/>
  <c r="BB18" i="2"/>
  <c r="BG18" i="2"/>
  <c r="BH18" i="2"/>
  <c r="BA18" i="2"/>
  <c r="AZ18" i="2"/>
  <c r="BF17" i="2"/>
  <c r="BE17" i="2"/>
  <c r="BD17" i="2"/>
  <c r="BC17" i="2"/>
  <c r="BB17" i="2"/>
  <c r="BA17" i="2"/>
  <c r="AZ17" i="2"/>
  <c r="BF16" i="2"/>
  <c r="BE16" i="2"/>
  <c r="BD16" i="2"/>
  <c r="BC16" i="2"/>
  <c r="BB16" i="2"/>
  <c r="BA16" i="2"/>
  <c r="AZ16" i="2"/>
  <c r="BF15" i="2"/>
  <c r="BE15" i="2"/>
  <c r="BD15" i="2"/>
  <c r="BC15" i="2"/>
  <c r="BB15" i="2"/>
  <c r="BA15" i="2"/>
  <c r="AZ15" i="2"/>
  <c r="BF14" i="2"/>
  <c r="BE14" i="2"/>
  <c r="BD14" i="2"/>
  <c r="BC14" i="2"/>
  <c r="BB14" i="2"/>
  <c r="BG14" i="2"/>
  <c r="BH14" i="2"/>
  <c r="BA14" i="2"/>
  <c r="AZ14" i="2"/>
  <c r="BF13" i="2"/>
  <c r="BE13" i="2"/>
  <c r="BD13" i="2"/>
  <c r="BC13" i="2"/>
  <c r="BB13" i="2"/>
  <c r="BA13" i="2"/>
  <c r="AZ13" i="2"/>
  <c r="BF12" i="2"/>
  <c r="BE12" i="2"/>
  <c r="BD12" i="2"/>
  <c r="BC12" i="2"/>
  <c r="BB12" i="2"/>
  <c r="BA12" i="2"/>
  <c r="AZ12" i="2"/>
  <c r="BF11" i="2"/>
  <c r="BE11" i="2"/>
  <c r="BD11" i="2"/>
  <c r="BC11" i="2"/>
  <c r="BB11" i="2"/>
  <c r="BA11" i="2"/>
  <c r="AZ11" i="2"/>
  <c r="BF10" i="2"/>
  <c r="BE10" i="2"/>
  <c r="BD10" i="2"/>
  <c r="BC10" i="2"/>
  <c r="BB10" i="2"/>
  <c r="BG10" i="2"/>
  <c r="BH10" i="2"/>
  <c r="BA10" i="2"/>
  <c r="AZ10" i="2"/>
  <c r="AW189" i="2"/>
  <c r="AX189" i="2"/>
  <c r="AX188" i="2"/>
  <c r="AW188" i="2"/>
  <c r="AW187" i="2"/>
  <c r="AX187" i="2"/>
  <c r="AX186" i="2"/>
  <c r="AW186" i="2"/>
  <c r="AW185" i="2"/>
  <c r="AX185" i="2"/>
  <c r="AX184" i="2"/>
  <c r="AW184" i="2"/>
  <c r="AW183" i="2"/>
  <c r="AX183" i="2"/>
  <c r="AX182" i="2"/>
  <c r="AW182" i="2"/>
  <c r="AW181" i="2"/>
  <c r="AX181" i="2"/>
  <c r="AX180" i="2"/>
  <c r="AW180" i="2"/>
  <c r="AW179" i="2"/>
  <c r="AX179" i="2"/>
  <c r="AX178" i="2"/>
  <c r="AW178" i="2"/>
  <c r="AW177" i="2"/>
  <c r="AX177" i="2"/>
  <c r="AX176" i="2"/>
  <c r="AW176" i="2"/>
  <c r="AW175" i="2"/>
  <c r="AX175" i="2"/>
  <c r="AX174" i="2"/>
  <c r="AW174" i="2"/>
  <c r="AW173" i="2"/>
  <c r="AX173" i="2"/>
  <c r="AX172" i="2"/>
  <c r="AW172" i="2"/>
  <c r="AW171" i="2"/>
  <c r="AX171" i="2"/>
  <c r="AX170" i="2"/>
  <c r="AW170" i="2"/>
  <c r="AW169" i="2"/>
  <c r="AX169" i="2"/>
  <c r="AX168" i="2"/>
  <c r="AW168" i="2"/>
  <c r="AW167" i="2"/>
  <c r="AX167" i="2"/>
  <c r="AX166" i="2"/>
  <c r="AW166" i="2"/>
  <c r="AW165" i="2"/>
  <c r="AX165" i="2"/>
  <c r="AX164" i="2"/>
  <c r="AW164" i="2"/>
  <c r="AW163" i="2"/>
  <c r="AX163" i="2"/>
  <c r="AX162" i="2"/>
  <c r="AW162" i="2"/>
  <c r="AW161" i="2"/>
  <c r="AX161" i="2"/>
  <c r="AX160" i="2"/>
  <c r="AW160" i="2"/>
  <c r="AW159" i="2"/>
  <c r="AX159" i="2"/>
  <c r="AX158" i="2"/>
  <c r="AW158" i="2"/>
  <c r="AW157" i="2"/>
  <c r="AX157" i="2"/>
  <c r="AX156" i="2"/>
  <c r="AW156" i="2"/>
  <c r="AW155" i="2"/>
  <c r="AX155" i="2"/>
  <c r="AX154" i="2"/>
  <c r="AW154" i="2"/>
  <c r="AW153" i="2"/>
  <c r="AX153" i="2"/>
  <c r="AX152" i="2"/>
  <c r="AW152" i="2"/>
  <c r="AW151" i="2"/>
  <c r="AX151" i="2"/>
  <c r="AX150" i="2"/>
  <c r="AW150" i="2"/>
  <c r="AW149" i="2"/>
  <c r="AX149" i="2"/>
  <c r="AX148" i="2"/>
  <c r="AW148" i="2"/>
  <c r="AW147" i="2"/>
  <c r="AX147" i="2"/>
  <c r="AX146" i="2"/>
  <c r="AW146" i="2"/>
  <c r="AW145" i="2"/>
  <c r="AX145" i="2"/>
  <c r="AX144" i="2"/>
  <c r="AW144" i="2"/>
  <c r="AW143" i="2"/>
  <c r="AX143" i="2"/>
  <c r="AX142" i="2"/>
  <c r="AW142" i="2"/>
  <c r="AW141" i="2"/>
  <c r="AX141" i="2"/>
  <c r="AX140" i="2"/>
  <c r="AW140" i="2"/>
  <c r="AW139" i="2"/>
  <c r="AX139" i="2"/>
  <c r="AX138" i="2"/>
  <c r="AW138" i="2"/>
  <c r="AW137" i="2"/>
  <c r="AX137" i="2"/>
  <c r="AX136" i="2"/>
  <c r="AW136" i="2"/>
  <c r="AW135" i="2"/>
  <c r="AX135" i="2"/>
  <c r="AX134" i="2"/>
  <c r="AW134" i="2"/>
  <c r="AW133" i="2"/>
  <c r="AX133" i="2"/>
  <c r="AX132" i="2"/>
  <c r="AW132" i="2"/>
  <c r="AW131" i="2"/>
  <c r="AX131" i="2"/>
  <c r="AX130" i="2"/>
  <c r="AW130" i="2"/>
  <c r="AW129" i="2"/>
  <c r="AX129" i="2"/>
  <c r="AX128" i="2"/>
  <c r="AW128" i="2"/>
  <c r="AW127" i="2"/>
  <c r="AX127" i="2"/>
  <c r="AX126" i="2"/>
  <c r="AW126" i="2"/>
  <c r="AW125" i="2"/>
  <c r="AX125" i="2"/>
  <c r="AX124" i="2"/>
  <c r="AW124" i="2"/>
  <c r="AW123" i="2"/>
  <c r="AX123" i="2"/>
  <c r="AX122" i="2"/>
  <c r="AW122" i="2"/>
  <c r="AW121" i="2"/>
  <c r="AX121" i="2"/>
  <c r="AX120" i="2"/>
  <c r="AW120" i="2"/>
  <c r="AW119" i="2"/>
  <c r="AX119" i="2"/>
  <c r="AX118" i="2"/>
  <c r="AW118" i="2"/>
  <c r="AW117" i="2"/>
  <c r="AX117" i="2"/>
  <c r="AX116" i="2"/>
  <c r="AW116" i="2"/>
  <c r="AW115" i="2"/>
  <c r="AX115" i="2"/>
  <c r="AX114" i="2"/>
  <c r="AW114" i="2"/>
  <c r="AW113" i="2"/>
  <c r="AX113" i="2"/>
  <c r="AX112" i="2"/>
  <c r="AW112" i="2"/>
  <c r="AW111" i="2"/>
  <c r="AX111" i="2"/>
  <c r="AX110" i="2"/>
  <c r="AW110" i="2"/>
  <c r="AW109" i="2"/>
  <c r="AX109" i="2"/>
  <c r="AX108" i="2"/>
  <c r="AW108" i="2"/>
  <c r="AW107" i="2"/>
  <c r="AX107" i="2"/>
  <c r="AX106" i="2"/>
  <c r="AW106" i="2"/>
  <c r="AW105" i="2"/>
  <c r="AX105" i="2"/>
  <c r="AX104" i="2"/>
  <c r="AW104" i="2"/>
  <c r="AW103" i="2"/>
  <c r="AX103" i="2"/>
  <c r="AX102" i="2"/>
  <c r="AW102" i="2"/>
  <c r="AW101" i="2"/>
  <c r="AX101" i="2"/>
  <c r="AX100" i="2"/>
  <c r="AW100" i="2"/>
  <c r="AW99" i="2"/>
  <c r="AX99" i="2"/>
  <c r="AX98" i="2"/>
  <c r="AW98" i="2"/>
  <c r="AW97" i="2"/>
  <c r="AX97" i="2"/>
  <c r="AX96" i="2"/>
  <c r="AW96" i="2"/>
  <c r="AW95" i="2"/>
  <c r="AX95" i="2"/>
  <c r="AX94" i="2"/>
  <c r="AW94" i="2"/>
  <c r="AW93" i="2"/>
  <c r="AX93" i="2"/>
  <c r="AX92" i="2"/>
  <c r="AW92" i="2"/>
  <c r="AW91" i="2"/>
  <c r="AX91" i="2"/>
  <c r="AX90" i="2"/>
  <c r="AW90" i="2"/>
  <c r="AW89" i="2"/>
  <c r="AX89" i="2"/>
  <c r="AX88" i="2"/>
  <c r="AW88" i="2"/>
  <c r="AW87" i="2"/>
  <c r="AX87" i="2"/>
  <c r="AX86" i="2"/>
  <c r="AW86" i="2"/>
  <c r="AW85" i="2"/>
  <c r="AX85" i="2"/>
  <c r="AX84" i="2"/>
  <c r="AW84" i="2"/>
  <c r="AW83" i="2"/>
  <c r="AX83" i="2"/>
  <c r="AX82" i="2"/>
  <c r="AW82" i="2"/>
  <c r="AW81" i="2"/>
  <c r="AX81" i="2"/>
  <c r="AX80" i="2"/>
  <c r="AW80" i="2"/>
  <c r="AW79" i="2"/>
  <c r="AX79" i="2"/>
  <c r="AX78" i="2"/>
  <c r="AW78" i="2"/>
  <c r="AW77" i="2"/>
  <c r="AX77" i="2"/>
  <c r="AX76" i="2"/>
  <c r="AW76" i="2"/>
  <c r="AW75" i="2"/>
  <c r="AX75" i="2"/>
  <c r="AX74" i="2"/>
  <c r="AW74" i="2"/>
  <c r="AW73" i="2"/>
  <c r="AX73" i="2"/>
  <c r="AX72" i="2"/>
  <c r="AW72" i="2"/>
  <c r="AW71" i="2"/>
  <c r="AX71" i="2"/>
  <c r="AX70" i="2"/>
  <c r="AW70" i="2"/>
  <c r="AW69" i="2"/>
  <c r="AX69" i="2"/>
  <c r="AX68" i="2"/>
  <c r="AW68" i="2"/>
  <c r="AW67" i="2"/>
  <c r="AX67" i="2"/>
  <c r="AX66" i="2"/>
  <c r="AW66" i="2"/>
  <c r="AW65" i="2"/>
  <c r="AX65" i="2"/>
  <c r="AX64" i="2"/>
  <c r="AW64" i="2"/>
  <c r="AW63" i="2"/>
  <c r="AX63" i="2"/>
  <c r="AX62" i="2"/>
  <c r="AW62" i="2"/>
  <c r="AW61" i="2"/>
  <c r="AX61" i="2"/>
  <c r="AX60" i="2"/>
  <c r="AW60" i="2"/>
  <c r="AW59" i="2"/>
  <c r="AX59" i="2"/>
  <c r="AX58" i="2"/>
  <c r="AW58" i="2"/>
  <c r="AW57" i="2"/>
  <c r="AX57" i="2"/>
  <c r="AX56" i="2"/>
  <c r="AW56" i="2"/>
  <c r="AW55" i="2"/>
  <c r="AX55" i="2"/>
  <c r="AX54" i="2"/>
  <c r="AW54" i="2"/>
  <c r="AW53" i="2"/>
  <c r="AX53" i="2"/>
  <c r="AX52" i="2"/>
  <c r="AW52" i="2"/>
  <c r="AW51" i="2"/>
  <c r="AX51" i="2"/>
  <c r="AX50" i="2"/>
  <c r="AW50" i="2"/>
  <c r="AW49" i="2"/>
  <c r="AX49" i="2"/>
  <c r="AX48" i="2"/>
  <c r="AW48" i="2"/>
  <c r="AW47" i="2"/>
  <c r="AX47" i="2"/>
  <c r="AX46" i="2"/>
  <c r="AW46" i="2"/>
  <c r="AW45" i="2"/>
  <c r="AX45" i="2"/>
  <c r="AX44" i="2"/>
  <c r="AW44" i="2"/>
  <c r="AW43" i="2"/>
  <c r="AX43" i="2"/>
  <c r="AX42" i="2"/>
  <c r="AW42" i="2"/>
  <c r="AW41" i="2"/>
  <c r="AX41" i="2"/>
  <c r="AX40" i="2"/>
  <c r="AW40" i="2"/>
  <c r="AW39" i="2"/>
  <c r="AX39" i="2"/>
  <c r="AX38" i="2"/>
  <c r="AW38" i="2"/>
  <c r="AW37" i="2"/>
  <c r="AX37" i="2"/>
  <c r="AX36" i="2"/>
  <c r="AW36" i="2"/>
  <c r="AW35" i="2"/>
  <c r="AX35" i="2"/>
  <c r="AX34" i="2"/>
  <c r="AW34" i="2"/>
  <c r="AW33" i="2"/>
  <c r="AX33" i="2"/>
  <c r="AX32" i="2"/>
  <c r="AW32" i="2"/>
  <c r="AW31" i="2"/>
  <c r="AX31" i="2"/>
  <c r="AX30" i="2"/>
  <c r="AW30" i="2"/>
  <c r="AW29" i="2"/>
  <c r="AX29" i="2"/>
  <c r="AX28" i="2"/>
  <c r="AW28" i="2"/>
  <c r="AW27" i="2"/>
  <c r="AX27" i="2"/>
  <c r="AX26" i="2"/>
  <c r="AW26" i="2"/>
  <c r="AW25" i="2"/>
  <c r="AX25" i="2"/>
  <c r="AX24" i="2"/>
  <c r="AW24" i="2"/>
  <c r="AW23" i="2"/>
  <c r="AX23" i="2"/>
  <c r="AX22" i="2"/>
  <c r="AW22" i="2"/>
  <c r="AW21" i="2"/>
  <c r="AX21" i="2"/>
  <c r="AX20" i="2"/>
  <c r="AW20" i="2"/>
  <c r="AW19" i="2"/>
  <c r="AX19" i="2"/>
  <c r="AX18" i="2"/>
  <c r="AW18" i="2"/>
  <c r="AW17" i="2"/>
  <c r="AX17" i="2"/>
  <c r="AX16" i="2"/>
  <c r="AW16" i="2"/>
  <c r="AW15" i="2"/>
  <c r="AX15" i="2"/>
  <c r="AX14" i="2"/>
  <c r="AW14" i="2"/>
  <c r="AW13" i="2"/>
  <c r="AX13" i="2"/>
  <c r="AX12" i="2"/>
  <c r="AW12" i="2"/>
  <c r="AW11" i="2"/>
  <c r="AX11" i="2"/>
  <c r="AX10" i="2"/>
  <c r="AW10" i="2"/>
  <c r="AM189" i="2"/>
  <c r="AN189" i="2"/>
  <c r="AN188" i="2"/>
  <c r="AM188" i="2"/>
  <c r="AM187" i="2"/>
  <c r="AN187" i="2"/>
  <c r="AN186" i="2"/>
  <c r="AM186" i="2"/>
  <c r="AM185" i="2"/>
  <c r="AN185" i="2"/>
  <c r="AN184" i="2"/>
  <c r="AM184" i="2"/>
  <c r="AM183" i="2"/>
  <c r="AN183" i="2"/>
  <c r="AN182" i="2"/>
  <c r="AM182" i="2"/>
  <c r="AM181" i="2"/>
  <c r="AN181" i="2"/>
  <c r="AN180" i="2"/>
  <c r="AM180" i="2"/>
  <c r="AM179" i="2"/>
  <c r="AN179" i="2"/>
  <c r="AN178" i="2"/>
  <c r="AM178" i="2"/>
  <c r="AM177" i="2"/>
  <c r="AN177" i="2"/>
  <c r="AN176" i="2"/>
  <c r="AM176" i="2"/>
  <c r="AM175" i="2"/>
  <c r="AN175" i="2"/>
  <c r="AN174" i="2"/>
  <c r="AM174" i="2"/>
  <c r="AM173" i="2"/>
  <c r="AN173" i="2"/>
  <c r="AN172" i="2"/>
  <c r="AM172" i="2"/>
  <c r="AM171" i="2"/>
  <c r="AN171" i="2"/>
  <c r="AN170" i="2"/>
  <c r="AM170" i="2"/>
  <c r="AM169" i="2"/>
  <c r="AN169" i="2"/>
  <c r="AN168" i="2"/>
  <c r="AM168" i="2"/>
  <c r="AM167" i="2"/>
  <c r="AN167" i="2"/>
  <c r="AN166" i="2"/>
  <c r="AM166" i="2"/>
  <c r="AM165" i="2"/>
  <c r="AN165" i="2"/>
  <c r="AN164" i="2"/>
  <c r="AM164" i="2"/>
  <c r="AM163" i="2"/>
  <c r="AN163" i="2"/>
  <c r="AN162" i="2"/>
  <c r="AM162" i="2"/>
  <c r="AM161" i="2"/>
  <c r="AN161" i="2"/>
  <c r="AN160" i="2"/>
  <c r="AM160" i="2"/>
  <c r="AM159" i="2"/>
  <c r="AN159" i="2"/>
  <c r="AN158" i="2"/>
  <c r="AM158" i="2"/>
  <c r="AM157" i="2"/>
  <c r="AN157" i="2"/>
  <c r="AN156" i="2"/>
  <c r="AM156" i="2"/>
  <c r="AM155" i="2"/>
  <c r="AN155" i="2"/>
  <c r="AN154" i="2"/>
  <c r="AM154" i="2"/>
  <c r="AM153" i="2"/>
  <c r="AN153" i="2"/>
  <c r="AN152" i="2"/>
  <c r="AM152" i="2"/>
  <c r="AM151" i="2"/>
  <c r="AN151" i="2"/>
  <c r="AN150" i="2"/>
  <c r="AM150" i="2"/>
  <c r="AM149" i="2"/>
  <c r="AN149" i="2"/>
  <c r="AN148" i="2"/>
  <c r="AM148" i="2"/>
  <c r="AM147" i="2"/>
  <c r="AN147" i="2"/>
  <c r="AN146" i="2"/>
  <c r="AM146" i="2"/>
  <c r="AM145" i="2"/>
  <c r="AN145" i="2"/>
  <c r="AN144" i="2"/>
  <c r="AM144" i="2"/>
  <c r="AM143" i="2"/>
  <c r="AN143" i="2"/>
  <c r="AN142" i="2"/>
  <c r="AM142" i="2"/>
  <c r="AM141" i="2"/>
  <c r="AN141" i="2"/>
  <c r="AN140" i="2"/>
  <c r="AM140" i="2"/>
  <c r="AM139" i="2"/>
  <c r="AN139" i="2"/>
  <c r="AN138" i="2"/>
  <c r="AM138" i="2"/>
  <c r="AM137" i="2"/>
  <c r="AN137" i="2"/>
  <c r="AN136" i="2"/>
  <c r="AM136" i="2"/>
  <c r="AM135" i="2"/>
  <c r="AN135" i="2"/>
  <c r="AN134" i="2"/>
  <c r="AM134" i="2"/>
  <c r="AM133" i="2"/>
  <c r="AN133" i="2"/>
  <c r="AN132" i="2"/>
  <c r="AM132" i="2"/>
  <c r="AM131" i="2"/>
  <c r="AN131" i="2"/>
  <c r="AN130" i="2"/>
  <c r="AM130" i="2"/>
  <c r="AM129" i="2"/>
  <c r="AN129" i="2"/>
  <c r="AN128" i="2"/>
  <c r="AM128" i="2"/>
  <c r="AM127" i="2"/>
  <c r="AN127" i="2"/>
  <c r="AN126" i="2"/>
  <c r="AM126" i="2"/>
  <c r="AM125" i="2"/>
  <c r="AN125" i="2"/>
  <c r="AN124" i="2"/>
  <c r="AM124" i="2"/>
  <c r="AM123" i="2"/>
  <c r="AN123" i="2"/>
  <c r="AN122" i="2"/>
  <c r="AM122" i="2"/>
  <c r="AM121" i="2"/>
  <c r="AN121" i="2"/>
  <c r="AN120" i="2"/>
  <c r="AM120" i="2"/>
  <c r="AM119" i="2"/>
  <c r="AN119" i="2"/>
  <c r="AN118" i="2"/>
  <c r="AM118" i="2"/>
  <c r="AM117" i="2"/>
  <c r="AN117" i="2"/>
  <c r="AN116" i="2"/>
  <c r="AM116" i="2"/>
  <c r="AM115" i="2"/>
  <c r="AN115" i="2"/>
  <c r="AN114" i="2"/>
  <c r="AM114" i="2"/>
  <c r="AM113" i="2"/>
  <c r="AN113" i="2"/>
  <c r="AN112" i="2"/>
  <c r="AM112" i="2"/>
  <c r="AM111" i="2"/>
  <c r="AN111" i="2"/>
  <c r="AN110" i="2"/>
  <c r="AM110" i="2"/>
  <c r="AM109" i="2"/>
  <c r="AN109" i="2"/>
  <c r="AN108" i="2"/>
  <c r="AM108" i="2"/>
  <c r="AM107" i="2"/>
  <c r="AN107" i="2"/>
  <c r="AN106" i="2"/>
  <c r="AM106" i="2"/>
  <c r="AM105" i="2"/>
  <c r="AN105" i="2"/>
  <c r="AN104" i="2"/>
  <c r="AM104" i="2"/>
  <c r="AM103" i="2"/>
  <c r="AN103" i="2"/>
  <c r="AN102" i="2"/>
  <c r="AM102" i="2"/>
  <c r="AM101" i="2"/>
  <c r="AN101" i="2"/>
  <c r="AN100" i="2"/>
  <c r="AM100" i="2"/>
  <c r="AM99" i="2"/>
  <c r="AN99" i="2"/>
  <c r="AN98" i="2"/>
  <c r="AM98" i="2"/>
  <c r="AM97" i="2"/>
  <c r="AN97" i="2"/>
  <c r="AN96" i="2"/>
  <c r="AM96" i="2"/>
  <c r="AM95" i="2"/>
  <c r="AN95" i="2"/>
  <c r="AN94" i="2"/>
  <c r="AM94" i="2"/>
  <c r="AM93" i="2"/>
  <c r="AN93" i="2"/>
  <c r="AN92" i="2"/>
  <c r="AM92" i="2"/>
  <c r="AM91" i="2"/>
  <c r="AN91" i="2"/>
  <c r="AN90" i="2"/>
  <c r="AM90" i="2"/>
  <c r="AM89" i="2"/>
  <c r="AN89" i="2"/>
  <c r="AN88" i="2"/>
  <c r="AM88" i="2"/>
  <c r="AM87" i="2"/>
  <c r="AN87" i="2"/>
  <c r="AN86" i="2"/>
  <c r="AM86" i="2"/>
  <c r="AM85" i="2"/>
  <c r="AN85" i="2"/>
  <c r="AN84" i="2"/>
  <c r="AM84" i="2"/>
  <c r="AM83" i="2"/>
  <c r="AN83" i="2"/>
  <c r="AN82" i="2"/>
  <c r="AM82" i="2"/>
  <c r="AM81" i="2"/>
  <c r="AN81" i="2"/>
  <c r="AN80" i="2"/>
  <c r="AM80" i="2"/>
  <c r="AM79" i="2"/>
  <c r="AN79" i="2"/>
  <c r="AN78" i="2"/>
  <c r="AM78" i="2"/>
  <c r="AM77" i="2"/>
  <c r="AN77" i="2"/>
  <c r="AN76" i="2"/>
  <c r="AM76" i="2"/>
  <c r="AM75" i="2"/>
  <c r="AN75" i="2"/>
  <c r="AN74" i="2"/>
  <c r="AM74" i="2"/>
  <c r="AM73" i="2"/>
  <c r="AN73" i="2"/>
  <c r="AN72" i="2"/>
  <c r="AM72" i="2"/>
  <c r="AM71" i="2"/>
  <c r="AN71" i="2"/>
  <c r="AN70" i="2"/>
  <c r="AM70" i="2"/>
  <c r="AM69" i="2"/>
  <c r="AN69" i="2"/>
  <c r="AN68" i="2"/>
  <c r="AM68" i="2"/>
  <c r="AM67" i="2"/>
  <c r="AN67" i="2"/>
  <c r="AN66" i="2"/>
  <c r="AM66" i="2"/>
  <c r="AM65" i="2"/>
  <c r="AN65" i="2"/>
  <c r="AN64" i="2"/>
  <c r="AM64" i="2"/>
  <c r="AM63" i="2"/>
  <c r="AN63" i="2"/>
  <c r="AN62" i="2"/>
  <c r="AM62" i="2"/>
  <c r="AM61" i="2"/>
  <c r="AN61" i="2"/>
  <c r="AN60" i="2"/>
  <c r="AM60" i="2"/>
  <c r="AM59" i="2"/>
  <c r="AN59" i="2"/>
  <c r="AN58" i="2"/>
  <c r="AM58" i="2"/>
  <c r="AM57" i="2"/>
  <c r="AN57" i="2"/>
  <c r="AN56" i="2"/>
  <c r="AM56" i="2"/>
  <c r="AM55" i="2"/>
  <c r="AN55" i="2"/>
  <c r="AN54" i="2"/>
  <c r="AM54" i="2"/>
  <c r="AM53" i="2"/>
  <c r="AN53" i="2"/>
  <c r="AN52" i="2"/>
  <c r="AM52" i="2"/>
  <c r="AM51" i="2"/>
  <c r="AN51" i="2"/>
  <c r="AN50" i="2"/>
  <c r="AM50" i="2"/>
  <c r="AM49" i="2"/>
  <c r="AN49" i="2"/>
  <c r="AN48" i="2"/>
  <c r="AM48" i="2"/>
  <c r="AM47" i="2"/>
  <c r="AN47" i="2"/>
  <c r="AN46" i="2"/>
  <c r="AM46" i="2"/>
  <c r="AM45" i="2"/>
  <c r="AN45" i="2"/>
  <c r="AN44" i="2"/>
  <c r="AM44" i="2"/>
  <c r="AM43" i="2"/>
  <c r="AN43" i="2"/>
  <c r="AN42" i="2"/>
  <c r="AM42" i="2"/>
  <c r="AM41" i="2"/>
  <c r="AN41" i="2"/>
  <c r="AN40" i="2"/>
  <c r="AM40" i="2"/>
  <c r="AM39" i="2"/>
  <c r="AN39" i="2"/>
  <c r="AN38" i="2"/>
  <c r="AM38" i="2"/>
  <c r="AM37" i="2"/>
  <c r="AN37" i="2"/>
  <c r="AN36" i="2"/>
  <c r="AM36" i="2"/>
  <c r="AM35" i="2"/>
  <c r="AN35" i="2"/>
  <c r="AN34" i="2"/>
  <c r="AM34" i="2"/>
  <c r="AM33" i="2"/>
  <c r="AN33" i="2"/>
  <c r="AN32" i="2"/>
  <c r="AM32" i="2"/>
  <c r="AM31" i="2"/>
  <c r="AN31" i="2"/>
  <c r="AN30" i="2"/>
  <c r="AM30" i="2"/>
  <c r="AM29" i="2"/>
  <c r="AN29" i="2"/>
  <c r="AN28" i="2"/>
  <c r="AM28" i="2"/>
  <c r="AM27" i="2"/>
  <c r="AN27" i="2"/>
  <c r="AN26" i="2"/>
  <c r="AM26" i="2"/>
  <c r="AM25" i="2"/>
  <c r="AN25" i="2"/>
  <c r="AN24" i="2"/>
  <c r="AM24" i="2"/>
  <c r="AM23" i="2"/>
  <c r="AN23" i="2"/>
  <c r="AN22" i="2"/>
  <c r="AM22" i="2"/>
  <c r="AM21" i="2"/>
  <c r="AN21" i="2"/>
  <c r="AN20" i="2"/>
  <c r="AM20" i="2"/>
  <c r="AM19" i="2"/>
  <c r="AN19" i="2"/>
  <c r="AN18" i="2"/>
  <c r="AM18" i="2"/>
  <c r="AM17" i="2"/>
  <c r="AN17" i="2"/>
  <c r="AN16" i="2"/>
  <c r="AM16" i="2"/>
  <c r="AM15" i="2"/>
  <c r="AN15" i="2"/>
  <c r="AN14" i="2"/>
  <c r="AM14" i="2"/>
  <c r="AM13" i="2"/>
  <c r="AN13" i="2"/>
  <c r="AN12" i="2"/>
  <c r="AM12" i="2"/>
  <c r="AM11" i="2"/>
  <c r="AN11" i="2"/>
  <c r="AN10" i="2"/>
  <c r="AM10" i="2"/>
  <c r="AC189" i="2"/>
  <c r="AD189" i="2"/>
  <c r="AD188" i="2"/>
  <c r="AC188" i="2"/>
  <c r="AC187" i="2"/>
  <c r="AD187" i="2"/>
  <c r="AD186" i="2"/>
  <c r="AC186" i="2"/>
  <c r="AC185" i="2"/>
  <c r="AD185" i="2"/>
  <c r="AD184" i="2"/>
  <c r="AC184" i="2"/>
  <c r="AC183" i="2"/>
  <c r="AD183" i="2"/>
  <c r="AD182" i="2"/>
  <c r="AC182" i="2"/>
  <c r="AC181" i="2"/>
  <c r="AD181" i="2"/>
  <c r="AD180" i="2"/>
  <c r="AC180" i="2"/>
  <c r="AC179" i="2"/>
  <c r="AD179" i="2"/>
  <c r="AD178" i="2"/>
  <c r="AC178" i="2"/>
  <c r="AC177" i="2"/>
  <c r="AD177" i="2"/>
  <c r="AD176" i="2"/>
  <c r="AC176" i="2"/>
  <c r="AC175" i="2"/>
  <c r="AD175" i="2"/>
  <c r="AD174" i="2"/>
  <c r="AC174" i="2"/>
  <c r="AC173" i="2"/>
  <c r="AD173" i="2"/>
  <c r="AD172" i="2"/>
  <c r="AC172" i="2"/>
  <c r="AC171" i="2"/>
  <c r="AD171" i="2"/>
  <c r="AD170" i="2"/>
  <c r="AC170" i="2"/>
  <c r="AC169" i="2"/>
  <c r="AD169" i="2"/>
  <c r="AD168" i="2"/>
  <c r="AC168" i="2"/>
  <c r="AC167" i="2"/>
  <c r="AD167" i="2"/>
  <c r="AD166" i="2"/>
  <c r="AC166" i="2"/>
  <c r="AC165" i="2"/>
  <c r="AD165" i="2"/>
  <c r="AD164" i="2"/>
  <c r="AC164" i="2"/>
  <c r="AC163" i="2"/>
  <c r="AD163" i="2"/>
  <c r="AD162" i="2"/>
  <c r="AC162" i="2"/>
  <c r="AC161" i="2"/>
  <c r="AD161" i="2"/>
  <c r="AD160" i="2"/>
  <c r="AC160" i="2"/>
  <c r="AC159" i="2"/>
  <c r="AD159" i="2"/>
  <c r="AD158" i="2"/>
  <c r="AC158" i="2"/>
  <c r="AC157" i="2"/>
  <c r="AD157" i="2"/>
  <c r="AD156" i="2"/>
  <c r="AC156" i="2"/>
  <c r="AC155" i="2"/>
  <c r="AD155" i="2"/>
  <c r="AD154" i="2"/>
  <c r="AC154" i="2"/>
  <c r="AC153" i="2"/>
  <c r="AD153" i="2"/>
  <c r="AD152" i="2"/>
  <c r="AC152" i="2"/>
  <c r="AC151" i="2"/>
  <c r="AD151" i="2"/>
  <c r="AD150" i="2"/>
  <c r="AC150" i="2"/>
  <c r="AC149" i="2"/>
  <c r="AD149" i="2"/>
  <c r="AD148" i="2"/>
  <c r="AC148" i="2"/>
  <c r="AC147" i="2"/>
  <c r="AD147" i="2"/>
  <c r="AD146" i="2"/>
  <c r="AC146" i="2"/>
  <c r="AC145" i="2"/>
  <c r="AD145" i="2"/>
  <c r="AD144" i="2"/>
  <c r="AC144" i="2"/>
  <c r="AC143" i="2"/>
  <c r="AD143" i="2"/>
  <c r="AD142" i="2"/>
  <c r="AC142" i="2"/>
  <c r="AC141" i="2"/>
  <c r="AD141" i="2"/>
  <c r="AD140" i="2"/>
  <c r="AC140" i="2"/>
  <c r="AC139" i="2"/>
  <c r="AD139" i="2"/>
  <c r="AD138" i="2"/>
  <c r="AC138" i="2"/>
  <c r="AC137" i="2"/>
  <c r="AD137" i="2"/>
  <c r="AD136" i="2"/>
  <c r="AC136" i="2"/>
  <c r="AC135" i="2"/>
  <c r="AD135" i="2"/>
  <c r="AD134" i="2"/>
  <c r="AC134" i="2"/>
  <c r="AC133" i="2"/>
  <c r="AD133" i="2"/>
  <c r="AD132" i="2"/>
  <c r="AC132" i="2"/>
  <c r="AC131" i="2"/>
  <c r="AD131" i="2"/>
  <c r="AD130" i="2"/>
  <c r="AC130" i="2"/>
  <c r="AC129" i="2"/>
  <c r="AD129" i="2"/>
  <c r="AD128" i="2"/>
  <c r="AC128" i="2"/>
  <c r="AC127" i="2"/>
  <c r="AD127" i="2"/>
  <c r="AD126" i="2"/>
  <c r="AC126" i="2"/>
  <c r="AC125" i="2"/>
  <c r="AD125" i="2"/>
  <c r="AD124" i="2"/>
  <c r="AC124" i="2"/>
  <c r="AC123" i="2"/>
  <c r="AD123" i="2"/>
  <c r="AD122" i="2"/>
  <c r="AC122" i="2"/>
  <c r="AC121" i="2"/>
  <c r="AD121" i="2"/>
  <c r="AD120" i="2"/>
  <c r="AC120" i="2"/>
  <c r="AC119" i="2"/>
  <c r="AD119" i="2"/>
  <c r="AD118" i="2"/>
  <c r="AC118" i="2"/>
  <c r="AC117" i="2"/>
  <c r="AD117" i="2"/>
  <c r="AD116" i="2"/>
  <c r="AC116" i="2"/>
  <c r="AC115" i="2"/>
  <c r="AD115" i="2"/>
  <c r="AD114" i="2"/>
  <c r="AC114" i="2"/>
  <c r="AC113" i="2"/>
  <c r="AD113" i="2"/>
  <c r="AD112" i="2"/>
  <c r="AC112" i="2"/>
  <c r="AC111" i="2"/>
  <c r="AD111" i="2"/>
  <c r="AD110" i="2"/>
  <c r="AC110" i="2"/>
  <c r="AC109" i="2"/>
  <c r="AD109" i="2"/>
  <c r="AD108" i="2"/>
  <c r="AC108" i="2"/>
  <c r="AC107" i="2"/>
  <c r="AD107" i="2"/>
  <c r="AD106" i="2"/>
  <c r="AC106" i="2"/>
  <c r="AC105" i="2"/>
  <c r="AD105" i="2"/>
  <c r="AD104" i="2"/>
  <c r="AC104" i="2"/>
  <c r="AC103" i="2"/>
  <c r="AD103" i="2"/>
  <c r="AD102" i="2"/>
  <c r="AC102" i="2"/>
  <c r="AC101" i="2"/>
  <c r="AD101" i="2"/>
  <c r="AD100" i="2"/>
  <c r="AC100" i="2"/>
  <c r="AC99" i="2"/>
  <c r="AD99" i="2"/>
  <c r="AD98" i="2"/>
  <c r="AC98" i="2"/>
  <c r="AC97" i="2"/>
  <c r="AD97" i="2"/>
  <c r="AD96" i="2"/>
  <c r="AC96" i="2"/>
  <c r="AC95" i="2"/>
  <c r="AD95" i="2"/>
  <c r="AD94" i="2"/>
  <c r="AC94" i="2"/>
  <c r="AC93" i="2"/>
  <c r="AD93" i="2"/>
  <c r="AD92" i="2"/>
  <c r="AC92" i="2"/>
  <c r="AC91" i="2"/>
  <c r="AD91" i="2"/>
  <c r="AD90" i="2"/>
  <c r="AC90" i="2"/>
  <c r="AC89" i="2"/>
  <c r="AD89" i="2"/>
  <c r="AD88" i="2"/>
  <c r="AC88" i="2"/>
  <c r="AC87" i="2"/>
  <c r="AD87" i="2"/>
  <c r="AD86" i="2"/>
  <c r="AC86" i="2"/>
  <c r="AC85" i="2"/>
  <c r="AD85" i="2"/>
  <c r="AD84" i="2"/>
  <c r="AC84" i="2"/>
  <c r="AC83" i="2"/>
  <c r="AD83" i="2"/>
  <c r="AD82" i="2"/>
  <c r="AC82" i="2"/>
  <c r="AC81" i="2"/>
  <c r="AD81" i="2"/>
  <c r="AD80" i="2"/>
  <c r="AC80" i="2"/>
  <c r="AC79" i="2"/>
  <c r="AD79" i="2"/>
  <c r="AD78" i="2"/>
  <c r="AC78" i="2"/>
  <c r="AC77" i="2"/>
  <c r="AD77" i="2"/>
  <c r="AD76" i="2"/>
  <c r="AC76" i="2"/>
  <c r="AC75" i="2"/>
  <c r="AD75" i="2"/>
  <c r="AD74" i="2"/>
  <c r="AC74" i="2"/>
  <c r="AC73" i="2"/>
  <c r="AD73" i="2"/>
  <c r="AD72" i="2"/>
  <c r="AC72" i="2"/>
  <c r="AC71" i="2"/>
  <c r="AD71" i="2"/>
  <c r="AD70" i="2"/>
  <c r="AC70" i="2"/>
  <c r="AC69" i="2"/>
  <c r="AD69" i="2"/>
  <c r="AD68" i="2"/>
  <c r="AC68" i="2"/>
  <c r="AC67" i="2"/>
  <c r="AD67" i="2"/>
  <c r="AD66" i="2"/>
  <c r="AC66" i="2"/>
  <c r="AC65" i="2"/>
  <c r="AD65" i="2"/>
  <c r="AD64" i="2"/>
  <c r="AC64" i="2"/>
  <c r="AC63" i="2"/>
  <c r="AD63" i="2"/>
  <c r="AD62" i="2"/>
  <c r="AC62" i="2"/>
  <c r="AC61" i="2"/>
  <c r="AD61" i="2"/>
  <c r="AD60" i="2"/>
  <c r="AC60" i="2"/>
  <c r="AC59" i="2"/>
  <c r="AD59" i="2"/>
  <c r="AD58" i="2"/>
  <c r="AC58" i="2"/>
  <c r="AC57" i="2"/>
  <c r="AD57" i="2"/>
  <c r="AD56" i="2"/>
  <c r="AC56" i="2"/>
  <c r="AC55" i="2"/>
  <c r="AD55" i="2"/>
  <c r="AD54" i="2"/>
  <c r="AC54" i="2"/>
  <c r="AC53" i="2"/>
  <c r="AD53" i="2"/>
  <c r="AD52" i="2"/>
  <c r="AC52" i="2"/>
  <c r="AC51" i="2"/>
  <c r="AD51" i="2"/>
  <c r="AD50" i="2"/>
  <c r="AC50" i="2"/>
  <c r="AC49" i="2"/>
  <c r="AD49" i="2"/>
  <c r="AD48" i="2"/>
  <c r="AC48" i="2"/>
  <c r="AC47" i="2"/>
  <c r="AD47" i="2"/>
  <c r="AD46" i="2"/>
  <c r="AC46" i="2"/>
  <c r="AC45" i="2"/>
  <c r="AD45" i="2"/>
  <c r="AD44" i="2"/>
  <c r="AC44" i="2"/>
  <c r="AC43" i="2"/>
  <c r="AD43" i="2"/>
  <c r="AD42" i="2"/>
  <c r="AC42" i="2"/>
  <c r="AC41" i="2"/>
  <c r="AD41" i="2"/>
  <c r="AD40" i="2"/>
  <c r="AC40" i="2"/>
  <c r="AC39" i="2"/>
  <c r="AD39" i="2"/>
  <c r="AD38" i="2"/>
  <c r="AC38" i="2"/>
  <c r="AC37" i="2"/>
  <c r="AD37" i="2"/>
  <c r="AD36" i="2"/>
  <c r="AC36" i="2"/>
  <c r="AC35" i="2"/>
  <c r="AD35" i="2"/>
  <c r="AD34" i="2"/>
  <c r="AC34" i="2"/>
  <c r="AC33" i="2"/>
  <c r="AD33" i="2"/>
  <c r="AD32" i="2"/>
  <c r="AC32" i="2"/>
  <c r="AC31" i="2"/>
  <c r="AD31" i="2"/>
  <c r="AD30" i="2"/>
  <c r="AC30" i="2"/>
  <c r="AC29" i="2"/>
  <c r="AD29" i="2"/>
  <c r="AD28" i="2"/>
  <c r="AC28" i="2"/>
  <c r="AC27" i="2"/>
  <c r="AD27" i="2"/>
  <c r="AD26" i="2"/>
  <c r="AC26" i="2"/>
  <c r="AC25" i="2"/>
  <c r="AD25" i="2"/>
  <c r="AD24" i="2"/>
  <c r="AC24" i="2"/>
  <c r="AC23" i="2"/>
  <c r="AD23" i="2"/>
  <c r="AD22" i="2"/>
  <c r="AC22" i="2"/>
  <c r="AC21" i="2"/>
  <c r="AD21" i="2"/>
  <c r="AD20" i="2"/>
  <c r="AC20" i="2"/>
  <c r="AC19" i="2"/>
  <c r="AD19" i="2"/>
  <c r="AD18" i="2"/>
  <c r="AC18" i="2"/>
  <c r="AC17" i="2"/>
  <c r="AD17" i="2"/>
  <c r="AD16" i="2"/>
  <c r="AC16" i="2"/>
  <c r="AC15" i="2"/>
  <c r="AD15" i="2"/>
  <c r="AD14" i="2"/>
  <c r="AC14" i="2"/>
  <c r="AC13" i="2"/>
  <c r="AD13" i="2"/>
  <c r="AD12" i="2"/>
  <c r="AC12" i="2"/>
  <c r="AC11" i="2"/>
  <c r="AD11" i="2"/>
  <c r="AD10" i="2"/>
  <c r="AC10" i="2"/>
  <c r="T10" i="2"/>
  <c r="T9" i="2"/>
  <c r="I189" i="2"/>
  <c r="J189" i="2"/>
  <c r="J188" i="2"/>
  <c r="I188" i="2"/>
  <c r="I187" i="2"/>
  <c r="J187" i="2"/>
  <c r="J186" i="2"/>
  <c r="I186" i="2"/>
  <c r="I185" i="2"/>
  <c r="J185" i="2"/>
  <c r="J184" i="2"/>
  <c r="I184" i="2"/>
  <c r="I183" i="2"/>
  <c r="J183" i="2"/>
  <c r="J182" i="2"/>
  <c r="I182" i="2"/>
  <c r="I181" i="2"/>
  <c r="J181" i="2"/>
  <c r="J180" i="2"/>
  <c r="I180" i="2"/>
  <c r="I179" i="2"/>
  <c r="J179" i="2"/>
  <c r="J178" i="2"/>
  <c r="I178" i="2"/>
  <c r="I177" i="2"/>
  <c r="J177" i="2"/>
  <c r="J176" i="2"/>
  <c r="I176" i="2"/>
  <c r="I175" i="2"/>
  <c r="J175" i="2"/>
  <c r="J174" i="2"/>
  <c r="I174" i="2"/>
  <c r="I173" i="2"/>
  <c r="J173" i="2"/>
  <c r="J172" i="2"/>
  <c r="I172" i="2"/>
  <c r="I171" i="2"/>
  <c r="J171" i="2"/>
  <c r="J170" i="2"/>
  <c r="I170" i="2"/>
  <c r="I169" i="2"/>
  <c r="J169" i="2"/>
  <c r="J168" i="2"/>
  <c r="I168" i="2"/>
  <c r="I167" i="2"/>
  <c r="J167" i="2"/>
  <c r="J166" i="2"/>
  <c r="I166" i="2"/>
  <c r="I165" i="2"/>
  <c r="J165" i="2"/>
  <c r="J164" i="2"/>
  <c r="I164" i="2"/>
  <c r="I163" i="2"/>
  <c r="J163" i="2"/>
  <c r="J162" i="2"/>
  <c r="I162" i="2"/>
  <c r="I161" i="2"/>
  <c r="J161" i="2"/>
  <c r="J160" i="2"/>
  <c r="I160" i="2"/>
  <c r="I159" i="2"/>
  <c r="J159" i="2"/>
  <c r="J158" i="2"/>
  <c r="I158" i="2"/>
  <c r="I157" i="2"/>
  <c r="J157" i="2"/>
  <c r="J156" i="2"/>
  <c r="I156" i="2"/>
  <c r="I155" i="2"/>
  <c r="J155" i="2"/>
  <c r="J154" i="2"/>
  <c r="I154" i="2"/>
  <c r="I153" i="2"/>
  <c r="J153" i="2"/>
  <c r="J152" i="2"/>
  <c r="I152" i="2"/>
  <c r="I151" i="2"/>
  <c r="J151" i="2"/>
  <c r="J150" i="2"/>
  <c r="I150" i="2"/>
  <c r="I149" i="2"/>
  <c r="J149" i="2"/>
  <c r="J148" i="2"/>
  <c r="I148" i="2"/>
  <c r="I147" i="2"/>
  <c r="J147" i="2"/>
  <c r="J146" i="2"/>
  <c r="I146" i="2"/>
  <c r="I145" i="2"/>
  <c r="J145" i="2"/>
  <c r="J144" i="2"/>
  <c r="I144" i="2"/>
  <c r="I143" i="2"/>
  <c r="J143" i="2"/>
  <c r="J142" i="2"/>
  <c r="I142" i="2"/>
  <c r="I141" i="2"/>
  <c r="J141" i="2"/>
  <c r="J140" i="2"/>
  <c r="I140" i="2"/>
  <c r="I139" i="2"/>
  <c r="J139" i="2"/>
  <c r="J138" i="2"/>
  <c r="I138" i="2"/>
  <c r="I137" i="2"/>
  <c r="J137" i="2"/>
  <c r="J136" i="2"/>
  <c r="I136" i="2"/>
  <c r="I135" i="2"/>
  <c r="J135" i="2"/>
  <c r="J134" i="2"/>
  <c r="I134" i="2"/>
  <c r="I133" i="2"/>
  <c r="J133" i="2"/>
  <c r="J132" i="2"/>
  <c r="I132" i="2"/>
  <c r="I131" i="2"/>
  <c r="J131" i="2"/>
  <c r="J130" i="2"/>
  <c r="I130" i="2"/>
  <c r="I129" i="2"/>
  <c r="J129" i="2"/>
  <c r="J128" i="2"/>
  <c r="I128" i="2"/>
  <c r="I127" i="2"/>
  <c r="J127" i="2"/>
  <c r="J126" i="2"/>
  <c r="I126" i="2"/>
  <c r="I125" i="2"/>
  <c r="J125" i="2"/>
  <c r="J124" i="2"/>
  <c r="I124" i="2"/>
  <c r="I123" i="2"/>
  <c r="J123" i="2"/>
  <c r="J122" i="2"/>
  <c r="I122" i="2"/>
  <c r="I121" i="2"/>
  <c r="J121" i="2"/>
  <c r="J120" i="2"/>
  <c r="I120" i="2"/>
  <c r="I119" i="2"/>
  <c r="J119" i="2"/>
  <c r="J118" i="2"/>
  <c r="I118" i="2"/>
  <c r="I117" i="2"/>
  <c r="J117" i="2"/>
  <c r="J116" i="2"/>
  <c r="I116" i="2"/>
  <c r="I115" i="2"/>
  <c r="J115" i="2"/>
  <c r="J114" i="2"/>
  <c r="I114" i="2"/>
  <c r="I113" i="2"/>
  <c r="J113" i="2"/>
  <c r="J112" i="2"/>
  <c r="I112" i="2"/>
  <c r="I111" i="2"/>
  <c r="J111" i="2"/>
  <c r="J110" i="2"/>
  <c r="I110" i="2"/>
  <c r="I109" i="2"/>
  <c r="J109" i="2"/>
  <c r="J108" i="2"/>
  <c r="I108" i="2"/>
  <c r="I107" i="2"/>
  <c r="J107" i="2"/>
  <c r="J106" i="2"/>
  <c r="I106" i="2"/>
  <c r="I105" i="2"/>
  <c r="J105" i="2"/>
  <c r="J104" i="2"/>
  <c r="I104" i="2"/>
  <c r="I103" i="2"/>
  <c r="J103" i="2"/>
  <c r="J102" i="2"/>
  <c r="I102" i="2"/>
  <c r="I101" i="2"/>
  <c r="J101" i="2"/>
  <c r="J100" i="2"/>
  <c r="I100" i="2"/>
  <c r="I99" i="2"/>
  <c r="J99" i="2"/>
  <c r="J98" i="2"/>
  <c r="I98" i="2"/>
  <c r="I97" i="2"/>
  <c r="J97" i="2"/>
  <c r="J96" i="2"/>
  <c r="I96" i="2"/>
  <c r="I95" i="2"/>
  <c r="J95" i="2"/>
  <c r="J94" i="2"/>
  <c r="I94" i="2"/>
  <c r="I93" i="2"/>
  <c r="J93" i="2"/>
  <c r="J92" i="2"/>
  <c r="I92" i="2"/>
  <c r="I91" i="2"/>
  <c r="J91" i="2"/>
  <c r="J90" i="2"/>
  <c r="I90" i="2"/>
  <c r="I89" i="2"/>
  <c r="J89" i="2"/>
  <c r="J88" i="2"/>
  <c r="I88" i="2"/>
  <c r="I87" i="2"/>
  <c r="J87" i="2"/>
  <c r="J86" i="2"/>
  <c r="I86" i="2"/>
  <c r="I85" i="2"/>
  <c r="J85" i="2"/>
  <c r="J84" i="2"/>
  <c r="I84" i="2"/>
  <c r="I83" i="2"/>
  <c r="J83" i="2"/>
  <c r="J82" i="2"/>
  <c r="I82" i="2"/>
  <c r="I81" i="2"/>
  <c r="J81" i="2"/>
  <c r="J80" i="2"/>
  <c r="I80" i="2"/>
  <c r="I79" i="2"/>
  <c r="J79" i="2"/>
  <c r="J78" i="2"/>
  <c r="I78" i="2"/>
  <c r="I77" i="2"/>
  <c r="J77" i="2"/>
  <c r="J76" i="2"/>
  <c r="I76" i="2"/>
  <c r="I75" i="2"/>
  <c r="J75" i="2"/>
  <c r="J74" i="2"/>
  <c r="I74" i="2"/>
  <c r="I73" i="2"/>
  <c r="J73" i="2"/>
  <c r="J72" i="2"/>
  <c r="I72" i="2"/>
  <c r="I71" i="2"/>
  <c r="J71" i="2"/>
  <c r="J70" i="2"/>
  <c r="I70" i="2"/>
  <c r="I69" i="2"/>
  <c r="J69" i="2"/>
  <c r="J68" i="2"/>
  <c r="I68" i="2"/>
  <c r="I67" i="2"/>
  <c r="J67" i="2"/>
  <c r="J66" i="2"/>
  <c r="I66" i="2"/>
  <c r="I65" i="2"/>
  <c r="J65" i="2"/>
  <c r="J64" i="2"/>
  <c r="I64" i="2"/>
  <c r="I63" i="2"/>
  <c r="J63" i="2"/>
  <c r="J62" i="2"/>
  <c r="I62" i="2"/>
  <c r="I61" i="2"/>
  <c r="J61" i="2"/>
  <c r="J60" i="2"/>
  <c r="I60" i="2"/>
  <c r="I59" i="2"/>
  <c r="J59" i="2"/>
  <c r="J58" i="2"/>
  <c r="I58" i="2"/>
  <c r="I57" i="2"/>
  <c r="J57" i="2"/>
  <c r="J56" i="2"/>
  <c r="I56" i="2"/>
  <c r="I55" i="2"/>
  <c r="J55" i="2"/>
  <c r="J54" i="2"/>
  <c r="I54" i="2"/>
  <c r="I53" i="2"/>
  <c r="J53" i="2"/>
  <c r="J52" i="2"/>
  <c r="I52" i="2"/>
  <c r="I51" i="2"/>
  <c r="J51" i="2"/>
  <c r="J50" i="2"/>
  <c r="I50" i="2"/>
  <c r="I49" i="2"/>
  <c r="J49" i="2"/>
  <c r="J48" i="2"/>
  <c r="I48" i="2"/>
  <c r="I47" i="2"/>
  <c r="J47" i="2"/>
  <c r="J46" i="2"/>
  <c r="I46" i="2"/>
  <c r="I45" i="2"/>
  <c r="J45" i="2"/>
  <c r="J44" i="2"/>
  <c r="I44" i="2"/>
  <c r="I43" i="2"/>
  <c r="J43" i="2"/>
  <c r="J42" i="2"/>
  <c r="I42" i="2"/>
  <c r="I41" i="2"/>
  <c r="J41" i="2"/>
  <c r="J40" i="2"/>
  <c r="I40" i="2"/>
  <c r="I39" i="2"/>
  <c r="J39" i="2"/>
  <c r="J38" i="2"/>
  <c r="I38" i="2"/>
  <c r="I37" i="2"/>
  <c r="J37" i="2"/>
  <c r="J36" i="2"/>
  <c r="I36" i="2"/>
  <c r="I35" i="2"/>
  <c r="J35" i="2"/>
  <c r="J34" i="2"/>
  <c r="I34" i="2"/>
  <c r="I33" i="2"/>
  <c r="J33" i="2"/>
  <c r="J32" i="2"/>
  <c r="I32" i="2"/>
  <c r="I31" i="2"/>
  <c r="J31" i="2"/>
  <c r="J30" i="2"/>
  <c r="I30" i="2"/>
  <c r="I29" i="2"/>
  <c r="J29" i="2"/>
  <c r="J28" i="2"/>
  <c r="I28" i="2"/>
  <c r="I27" i="2"/>
  <c r="J27" i="2"/>
  <c r="J26" i="2"/>
  <c r="I26" i="2"/>
  <c r="I25" i="2"/>
  <c r="J25" i="2"/>
  <c r="J24" i="2"/>
  <c r="I24" i="2"/>
  <c r="I23" i="2"/>
  <c r="J23" i="2"/>
  <c r="J22" i="2"/>
  <c r="I22" i="2"/>
  <c r="I21" i="2"/>
  <c r="J21" i="2"/>
  <c r="J20" i="2"/>
  <c r="I20" i="2"/>
  <c r="I19" i="2"/>
  <c r="J19" i="2"/>
  <c r="J18" i="2"/>
  <c r="I18" i="2"/>
  <c r="I17" i="2"/>
  <c r="J17" i="2"/>
  <c r="J16" i="2"/>
  <c r="I16" i="2"/>
  <c r="I15" i="2"/>
  <c r="J15" i="2"/>
  <c r="J14" i="2"/>
  <c r="I14" i="2"/>
  <c r="I13" i="2"/>
  <c r="J13" i="2"/>
  <c r="J12" i="2"/>
  <c r="I12" i="2"/>
  <c r="I11" i="2"/>
  <c r="J11" i="2"/>
  <c r="J10" i="2"/>
  <c r="I10" i="2"/>
  <c r="BE9" i="2"/>
  <c r="BE8" i="2"/>
  <c r="AX9" i="2"/>
  <c r="AX8" i="2"/>
  <c r="AN9" i="2"/>
  <c r="AN8" i="2"/>
  <c r="AD9" i="2"/>
  <c r="J9" i="2"/>
  <c r="J8" i="2"/>
  <c r="BH9" i="2"/>
  <c r="BG9" i="2"/>
  <c r="BF8" i="2"/>
  <c r="BD8" i="2"/>
  <c r="BC8" i="2"/>
  <c r="BB8" i="2"/>
  <c r="BA8" i="2"/>
  <c r="AZ8" i="2"/>
  <c r="AW8" i="2"/>
  <c r="AM8" i="2"/>
  <c r="AC8" i="2"/>
  <c r="AD8" i="2"/>
  <c r="S8" i="2"/>
  <c r="T8" i="2"/>
  <c r="I8" i="2"/>
  <c r="AA57" i="5"/>
  <c r="I57" i="4"/>
  <c r="I429" i="3"/>
  <c r="J429" i="3"/>
  <c r="I445" i="3"/>
  <c r="J445" i="3" s="1"/>
  <c r="I497" i="3"/>
  <c r="J497" i="3" s="1"/>
  <c r="AO249" i="2"/>
  <c r="K249" i="2"/>
  <c r="AY249" i="2"/>
  <c r="AE249" i="2"/>
  <c r="BH249" i="2"/>
  <c r="AE257" i="2"/>
  <c r="AO257" i="2"/>
  <c r="K257" i="2"/>
  <c r="AY257" i="2"/>
  <c r="BH257" i="2"/>
  <c r="AE321" i="2"/>
  <c r="BI321" i="2"/>
  <c r="AO321" i="2"/>
  <c r="BH321" i="2"/>
  <c r="AY321" i="2"/>
  <c r="AO329" i="2"/>
  <c r="AE329" i="2"/>
  <c r="AY329" i="2"/>
  <c r="BH329" i="2"/>
  <c r="AO313" i="2"/>
  <c r="BI313" i="2"/>
  <c r="BH313" i="2"/>
  <c r="AE313" i="2"/>
  <c r="AY313" i="2"/>
  <c r="U322" i="2"/>
  <c r="BH322" i="2"/>
  <c r="AE322" i="2"/>
  <c r="AY322" i="2"/>
  <c r="AE330" i="2"/>
  <c r="U330" i="2"/>
  <c r="AY330" i="2"/>
  <c r="BH330" i="2"/>
  <c r="U310" i="2"/>
  <c r="AE310" i="2"/>
  <c r="BH310" i="2"/>
  <c r="AY310" i="2"/>
  <c r="U331" i="2"/>
  <c r="BH331" i="2"/>
  <c r="AY331" i="2"/>
  <c r="K412" i="2"/>
  <c r="BH412" i="2"/>
  <c r="AO412" i="2"/>
  <c r="AY412" i="2"/>
  <c r="AO253" i="2"/>
  <c r="AE253" i="2"/>
  <c r="AY253" i="2"/>
  <c r="BH253" i="2"/>
  <c r="K253" i="2"/>
  <c r="AE309" i="2"/>
  <c r="AO309" i="2"/>
  <c r="BH309" i="2"/>
  <c r="K309" i="2"/>
  <c r="AY309" i="2"/>
  <c r="U318" i="2"/>
  <c r="BH318" i="2"/>
  <c r="AY318" i="2"/>
  <c r="AE318" i="2"/>
  <c r="U219" i="2"/>
  <c r="BH219" i="2"/>
  <c r="AY219" i="2"/>
  <c r="BH223" i="2"/>
  <c r="U223" i="2"/>
  <c r="AY223" i="2"/>
  <c r="AY252" i="2"/>
  <c r="BH252" i="2"/>
  <c r="AO252" i="2"/>
  <c r="AO256" i="2"/>
  <c r="AY256" i="2"/>
  <c r="BH256" i="2"/>
  <c r="AO260" i="2"/>
  <c r="BI260" i="2"/>
  <c r="AY260" i="2"/>
  <c r="BH260" i="2"/>
  <c r="AE261" i="2"/>
  <c r="AO261" i="2"/>
  <c r="BH261" i="2"/>
  <c r="AY261" i="2"/>
  <c r="K261" i="2"/>
  <c r="AO265" i="2"/>
  <c r="BH265" i="2"/>
  <c r="K265" i="2"/>
  <c r="AE265" i="2"/>
  <c r="AY265" i="2"/>
  <c r="BH269" i="2"/>
  <c r="K269" i="2"/>
  <c r="AO269" i="2"/>
  <c r="AY269" i="2"/>
  <c r="AE269" i="2"/>
  <c r="K316" i="2"/>
  <c r="AO316" i="2"/>
  <c r="BH316" i="2"/>
  <c r="AY316" i="2"/>
  <c r="AO328" i="2"/>
  <c r="AY328" i="2"/>
  <c r="K328" i="2"/>
  <c r="BH328" i="2"/>
  <c r="BH405" i="2"/>
  <c r="AE405" i="2"/>
  <c r="AO405" i="2"/>
  <c r="AY405" i="2"/>
  <c r="BG13" i="2"/>
  <c r="BH13" i="2"/>
  <c r="BG17" i="2"/>
  <c r="BH17" i="2"/>
  <c r="BG21" i="2"/>
  <c r="BH21" i="2"/>
  <c r="BG29" i="2"/>
  <c r="BH29" i="2"/>
  <c r="BG37" i="2"/>
  <c r="BH37" i="2"/>
  <c r="BG45" i="2"/>
  <c r="BH45" i="2"/>
  <c r="BG65" i="2"/>
  <c r="BH65" i="2"/>
  <c r="BG73" i="2"/>
  <c r="BH73" i="2"/>
  <c r="BG77" i="2"/>
  <c r="BH77" i="2"/>
  <c r="BG89" i="2"/>
  <c r="BH89" i="2"/>
  <c r="BG128" i="2"/>
  <c r="BH128" i="2"/>
  <c r="BG134" i="2"/>
  <c r="BH134" i="2"/>
  <c r="BG160" i="2"/>
  <c r="BH160" i="2"/>
  <c r="BG166" i="2"/>
  <c r="BH166" i="2"/>
  <c r="BG192" i="2"/>
  <c r="BH192" i="2"/>
  <c r="AE202" i="2"/>
  <c r="U202" i="2"/>
  <c r="BH202" i="2"/>
  <c r="K202" i="2"/>
  <c r="AY202" i="2"/>
  <c r="AE206" i="2"/>
  <c r="K206" i="2"/>
  <c r="BH206" i="2"/>
  <c r="AY206" i="2"/>
  <c r="BG214" i="2"/>
  <c r="BG222" i="2"/>
  <c r="BG239" i="2"/>
  <c r="AE239" i="2"/>
  <c r="BG240" i="2"/>
  <c r="AY241" i="2"/>
  <c r="AX241" i="2"/>
  <c r="BI248" i="2"/>
  <c r="BG272" i="2"/>
  <c r="AY306" i="2"/>
  <c r="AX306" i="2"/>
  <c r="BG308" i="2"/>
  <c r="BG312" i="2"/>
  <c r="AY327" i="2"/>
  <c r="AX327" i="2"/>
  <c r="BG337" i="2"/>
  <c r="AY363" i="2"/>
  <c r="AX363" i="2"/>
  <c r="BG365" i="2"/>
  <c r="BG366" i="2"/>
  <c r="AO372" i="2"/>
  <c r="BH372" i="2"/>
  <c r="K372" i="2"/>
  <c r="AY372" i="2"/>
  <c r="BG379" i="2"/>
  <c r="BH383" i="2"/>
  <c r="K383" i="2"/>
  <c r="AY383" i="2"/>
  <c r="BG384" i="2"/>
  <c r="T285" i="2"/>
  <c r="AE216" i="2"/>
  <c r="AD216" i="2"/>
  <c r="AE252" i="2"/>
  <c r="AD252" i="2"/>
  <c r="AE344" i="2"/>
  <c r="AD344" i="2"/>
  <c r="AO282" i="2"/>
  <c r="AN282" i="2"/>
  <c r="AY393" i="2"/>
  <c r="AX393" i="2"/>
  <c r="BI399" i="2"/>
  <c r="BH399" i="2"/>
  <c r="AY399" i="2"/>
  <c r="U399" i="2"/>
  <c r="K399" i="2"/>
  <c r="AY411" i="2"/>
  <c r="AX411" i="2"/>
  <c r="BG415" i="2"/>
  <c r="BG419" i="2"/>
  <c r="BH481" i="2"/>
  <c r="BI481" i="2"/>
  <c r="AY481" i="2"/>
  <c r="AE523" i="2"/>
  <c r="BH523" i="2"/>
  <c r="AO523" i="2"/>
  <c r="AY523" i="2"/>
  <c r="AY572" i="2"/>
  <c r="AX572" i="2"/>
  <c r="BH578" i="2"/>
  <c r="AO578" i="2"/>
  <c r="AE578" i="2"/>
  <c r="K578" i="2"/>
  <c r="U578" i="2"/>
  <c r="BG12" i="2"/>
  <c r="BH12" i="2"/>
  <c r="BG26" i="2"/>
  <c r="BH26" i="2"/>
  <c r="BG30" i="2"/>
  <c r="BH30" i="2"/>
  <c r="BG34" i="2"/>
  <c r="BH34" i="2"/>
  <c r="BG38" i="2"/>
  <c r="BH38" i="2"/>
  <c r="BG42" i="2"/>
  <c r="BH42" i="2"/>
  <c r="BG50" i="2"/>
  <c r="BH50" i="2"/>
  <c r="BG56" i="2"/>
  <c r="BH56" i="2"/>
  <c r="BG62" i="2"/>
  <c r="BH62" i="2"/>
  <c r="BG66" i="2"/>
  <c r="BH66" i="2"/>
  <c r="BG74" i="2"/>
  <c r="BH74" i="2"/>
  <c r="BG80" i="2"/>
  <c r="BH80" i="2"/>
  <c r="BG84" i="2"/>
  <c r="BH84" i="2"/>
  <c r="BG86" i="2"/>
  <c r="BH86" i="2"/>
  <c r="BG96" i="2"/>
  <c r="BH96" i="2"/>
  <c r="BG111" i="2"/>
  <c r="BH111" i="2"/>
  <c r="BG113" i="2"/>
  <c r="BH113" i="2"/>
  <c r="BG115" i="2"/>
  <c r="BH115" i="2"/>
  <c r="BG127" i="2"/>
  <c r="BH127" i="2"/>
  <c r="BG131" i="2"/>
  <c r="BH131" i="2"/>
  <c r="BG175" i="2"/>
  <c r="BH175" i="2"/>
  <c r="U203" i="2"/>
  <c r="BH203" i="2"/>
  <c r="AY203" i="2"/>
  <c r="U211" i="2"/>
  <c r="BH211" i="2"/>
  <c r="AY211" i="2"/>
  <c r="BG213" i="2"/>
  <c r="BH220" i="2"/>
  <c r="AO220" i="2"/>
  <c r="AY220" i="2"/>
  <c r="BI224" i="2"/>
  <c r="AO224" i="2"/>
  <c r="BH224" i="2"/>
  <c r="AY224" i="2"/>
  <c r="AO228" i="2"/>
  <c r="BH228" i="2"/>
  <c r="AX230" i="2"/>
  <c r="AX236" i="2"/>
  <c r="AX244" i="2"/>
  <c r="U262" i="2"/>
  <c r="AE262" i="2"/>
  <c r="BH262" i="2"/>
  <c r="K262" i="2"/>
  <c r="AY262" i="2"/>
  <c r="BG263" i="2"/>
  <c r="AE266" i="2"/>
  <c r="BH266" i="2"/>
  <c r="U266" i="2"/>
  <c r="AY266" i="2"/>
  <c r="K266" i="2"/>
  <c r="BG267" i="2"/>
  <c r="BH270" i="2"/>
  <c r="AE270" i="2"/>
  <c r="K270" i="2"/>
  <c r="U270" i="2"/>
  <c r="AY270" i="2"/>
  <c r="BG271" i="2"/>
  <c r="AO271" i="2"/>
  <c r="AO281" i="2"/>
  <c r="BH281" i="2"/>
  <c r="AE281" i="2"/>
  <c r="BG289" i="2"/>
  <c r="K289" i="2"/>
  <c r="U290" i="2"/>
  <c r="AE290" i="2"/>
  <c r="AY291" i="2"/>
  <c r="AX291" i="2"/>
  <c r="BG297" i="2"/>
  <c r="BG299" i="2"/>
  <c r="BI301" i="2"/>
  <c r="AO301" i="2"/>
  <c r="AY301" i="2"/>
  <c r="AE301" i="2"/>
  <c r="K301" i="2"/>
  <c r="AE305" i="2"/>
  <c r="AO305" i="2"/>
  <c r="BH305" i="2"/>
  <c r="U306" i="2"/>
  <c r="AE306" i="2"/>
  <c r="AY307" i="2"/>
  <c r="AX307" i="2"/>
  <c r="AX315" i="2"/>
  <c r="BG317" i="2"/>
  <c r="BG319" i="2"/>
  <c r="BG320" i="2"/>
  <c r="U326" i="2"/>
  <c r="BH326" i="2"/>
  <c r="AE326" i="2"/>
  <c r="BI326" i="2"/>
  <c r="U327" i="2"/>
  <c r="K327" i="2"/>
  <c r="BI327" i="2"/>
  <c r="BG336" i="2"/>
  <c r="BQ338" i="2"/>
  <c r="AX338" i="2"/>
  <c r="K339" i="2"/>
  <c r="U339" i="2"/>
  <c r="BH339" i="2"/>
  <c r="BG341" i="2"/>
  <c r="BG345" i="2"/>
  <c r="AY351" i="2"/>
  <c r="AX351" i="2"/>
  <c r="BG352" i="2"/>
  <c r="AE352" i="2"/>
  <c r="BG353" i="2"/>
  <c r="BG354" i="2"/>
  <c r="BG355" i="2"/>
  <c r="BG356" i="2"/>
  <c r="BG357" i="2"/>
  <c r="BG358" i="2"/>
  <c r="AE362" i="2"/>
  <c r="BH362" i="2"/>
  <c r="U362" i="2"/>
  <c r="BI362" i="2"/>
  <c r="U363" i="2"/>
  <c r="K363" i="2"/>
  <c r="BI363" i="2"/>
  <c r="AO377" i="2"/>
  <c r="AY377" i="2"/>
  <c r="BH377" i="2"/>
  <c r="K204" i="2"/>
  <c r="J204" i="2"/>
  <c r="J236" i="2"/>
  <c r="J268" i="2"/>
  <c r="K365" i="2"/>
  <c r="J365" i="2"/>
  <c r="U281" i="2"/>
  <c r="T281" i="2"/>
  <c r="U317" i="2"/>
  <c r="T317" i="2"/>
  <c r="U464" i="2"/>
  <c r="T464" i="2"/>
  <c r="AD271" i="2"/>
  <c r="AE312" i="2"/>
  <c r="AD312" i="2"/>
  <c r="AE399" i="2"/>
  <c r="AD399" i="2"/>
  <c r="AD440" i="2"/>
  <c r="AE460" i="2"/>
  <c r="AD460" i="2"/>
  <c r="AO232" i="2"/>
  <c r="AN235" i="2"/>
  <c r="AO250" i="2"/>
  <c r="AN250" i="2"/>
  <c r="AO363" i="2"/>
  <c r="AN363" i="2"/>
  <c r="AO378" i="2"/>
  <c r="AN378" i="2"/>
  <c r="AN455" i="2"/>
  <c r="BI386" i="2"/>
  <c r="AY386" i="2"/>
  <c r="U386" i="2"/>
  <c r="BH386" i="2"/>
  <c r="AE386" i="2"/>
  <c r="BH401" i="2"/>
  <c r="AE401" i="2"/>
  <c r="AY401" i="2"/>
  <c r="AO401" i="2"/>
  <c r="BH413" i="2"/>
  <c r="AO413" i="2"/>
  <c r="AE413" i="2"/>
  <c r="AY413" i="2"/>
  <c r="AE417" i="2"/>
  <c r="BH417" i="2"/>
  <c r="AO417" i="2"/>
  <c r="AY417" i="2"/>
  <c r="BI421" i="2"/>
  <c r="AE421" i="2"/>
  <c r="AO421" i="2"/>
  <c r="BH421" i="2"/>
  <c r="AY421" i="2"/>
  <c r="BH432" i="2"/>
  <c r="AO432" i="2"/>
  <c r="K432" i="2"/>
  <c r="AY432" i="2"/>
  <c r="BG454" i="2"/>
  <c r="BG455" i="2"/>
  <c r="AE517" i="2"/>
  <c r="AD517" i="2"/>
  <c r="AO495" i="2"/>
  <c r="AN495" i="2"/>
  <c r="AN504" i="2"/>
  <c r="AE571" i="2"/>
  <c r="AD571" i="2"/>
  <c r="AD576" i="2"/>
  <c r="BG8" i="2"/>
  <c r="BH8" i="2"/>
  <c r="BG11" i="2"/>
  <c r="BH11" i="2"/>
  <c r="BG15" i="2"/>
  <c r="BH15" i="2"/>
  <c r="BG19" i="2"/>
  <c r="BH19" i="2"/>
  <c r="BG23" i="2"/>
  <c r="BH23" i="2"/>
  <c r="BG27" i="2"/>
  <c r="BH27" i="2"/>
  <c r="BG31" i="2"/>
  <c r="BH31" i="2"/>
  <c r="BG35" i="2"/>
  <c r="BH35" i="2"/>
  <c r="BG39" i="2"/>
  <c r="BH39" i="2"/>
  <c r="BG43" i="2"/>
  <c r="BH43" i="2"/>
  <c r="BG47" i="2"/>
  <c r="BH47" i="2"/>
  <c r="BG51" i="2"/>
  <c r="BH51" i="2"/>
  <c r="BG55" i="2"/>
  <c r="BH55" i="2"/>
  <c r="BG59" i="2"/>
  <c r="BH59" i="2"/>
  <c r="BG63" i="2"/>
  <c r="BH63" i="2"/>
  <c r="BG67" i="2"/>
  <c r="BH67" i="2"/>
  <c r="BG71" i="2"/>
  <c r="BH71" i="2"/>
  <c r="BG75" i="2"/>
  <c r="BH75" i="2"/>
  <c r="BG79" i="2"/>
  <c r="BH79" i="2"/>
  <c r="BG83" i="2"/>
  <c r="BH83" i="2"/>
  <c r="BG87" i="2"/>
  <c r="BH87" i="2"/>
  <c r="BG91" i="2"/>
  <c r="BH91" i="2"/>
  <c r="BG95" i="2"/>
  <c r="BH95" i="2"/>
  <c r="BG100" i="2"/>
  <c r="BH100" i="2"/>
  <c r="BG101" i="2"/>
  <c r="BH101" i="2"/>
  <c r="BG104" i="2"/>
  <c r="BH104" i="2"/>
  <c r="BG110" i="2"/>
  <c r="BH110" i="2"/>
  <c r="BG116" i="2"/>
  <c r="BH116" i="2"/>
  <c r="BG126" i="2"/>
  <c r="BH126" i="2"/>
  <c r="BG132" i="2"/>
  <c r="BH132" i="2"/>
  <c r="BG133" i="2"/>
  <c r="BH133" i="2"/>
  <c r="BG142" i="2"/>
  <c r="BH142" i="2"/>
  <c r="BG148" i="2"/>
  <c r="BH148" i="2"/>
  <c r="BG149" i="2"/>
  <c r="BH149" i="2"/>
  <c r="BG152" i="2"/>
  <c r="BH152" i="2"/>
  <c r="BG158" i="2"/>
  <c r="BH158" i="2"/>
  <c r="BG164" i="2"/>
  <c r="BH164" i="2"/>
  <c r="BG174" i="2"/>
  <c r="BH174" i="2"/>
  <c r="BG180" i="2"/>
  <c r="BH180" i="2"/>
  <c r="AO204" i="2"/>
  <c r="BH204" i="2"/>
  <c r="AY204" i="2"/>
  <c r="AO208" i="2"/>
  <c r="BH208" i="2"/>
  <c r="AY208" i="2"/>
  <c r="AO212" i="2"/>
  <c r="BI212" i="2"/>
  <c r="BH212" i="2"/>
  <c r="AY212" i="2"/>
  <c r="AX226" i="2"/>
  <c r="BG235" i="2"/>
  <c r="BG236" i="2"/>
  <c r="AE236" i="2"/>
  <c r="AX237" i="2"/>
  <c r="BG243" i="2"/>
  <c r="BG244" i="2"/>
  <c r="AY245" i="2"/>
  <c r="AX245" i="2"/>
  <c r="BG277" i="2"/>
  <c r="AY279" i="2"/>
  <c r="AE282" i="2"/>
  <c r="BH282" i="2"/>
  <c r="AX283" i="2"/>
  <c r="AX284" i="2"/>
  <c r="AY286" i="2"/>
  <c r="AX286" i="2"/>
  <c r="AY294" i="2"/>
  <c r="AX294" i="2"/>
  <c r="BI302" i="2"/>
  <c r="BH302" i="2"/>
  <c r="AE302" i="2"/>
  <c r="AY302" i="2"/>
  <c r="BG314" i="2"/>
  <c r="BG315" i="2"/>
  <c r="BG325" i="2"/>
  <c r="BH334" i="2"/>
  <c r="AE334" i="2"/>
  <c r="AY334" i="2"/>
  <c r="BG335" i="2"/>
  <c r="AO335" i="2"/>
  <c r="BG350" i="2"/>
  <c r="K351" i="2"/>
  <c r="U351" i="2"/>
  <c r="BI351" i="2"/>
  <c r="BG361" i="2"/>
  <c r="U370" i="2"/>
  <c r="BH370" i="2"/>
  <c r="AE370" i="2"/>
  <c r="AY370" i="2"/>
  <c r="BG375" i="2"/>
  <c r="BH382" i="2"/>
  <c r="U382" i="2"/>
  <c r="AY382" i="2"/>
  <c r="AE382" i="2"/>
  <c r="BI385" i="2"/>
  <c r="AE385" i="2"/>
  <c r="BH385" i="2"/>
  <c r="AO385" i="2"/>
  <c r="AY385" i="2"/>
  <c r="K294" i="2"/>
  <c r="J294" i="2"/>
  <c r="K310" i="2"/>
  <c r="J310" i="2"/>
  <c r="J321" i="2"/>
  <c r="K321" i="2"/>
  <c r="K331" i="2"/>
  <c r="J331" i="2"/>
  <c r="K414" i="2"/>
  <c r="J414" i="2"/>
  <c r="K458" i="2"/>
  <c r="J458" i="2"/>
  <c r="U208" i="2"/>
  <c r="T208" i="2"/>
  <c r="U249" i="2"/>
  <c r="T249" i="2"/>
  <c r="U336" i="2"/>
  <c r="T336" i="2"/>
  <c r="U377" i="2"/>
  <c r="T377" i="2"/>
  <c r="U383" i="2"/>
  <c r="U413" i="2"/>
  <c r="T413" i="2"/>
  <c r="T445" i="2"/>
  <c r="AE267" i="2"/>
  <c r="AD267" i="2"/>
  <c r="AE303" i="2"/>
  <c r="AD303" i="2"/>
  <c r="AD395" i="2"/>
  <c r="AE431" i="2"/>
  <c r="AD431" i="2"/>
  <c r="AN231" i="2"/>
  <c r="AO267" i="2"/>
  <c r="AN267" i="2"/>
  <c r="AO359" i="2"/>
  <c r="AN359" i="2"/>
  <c r="AN395" i="2"/>
  <c r="AN423" i="2"/>
  <c r="BH402" i="2"/>
  <c r="U402" i="2"/>
  <c r="AY402" i="2"/>
  <c r="AE402" i="2"/>
  <c r="BH414" i="2"/>
  <c r="U414" i="2"/>
  <c r="AE414" i="2"/>
  <c r="AY414" i="2"/>
  <c r="U418" i="2"/>
  <c r="BH418" i="2"/>
  <c r="AE418" i="2"/>
  <c r="AY418" i="2"/>
  <c r="BI422" i="2"/>
  <c r="BH422" i="2"/>
  <c r="U422" i="2"/>
  <c r="AE422" i="2"/>
  <c r="AY422" i="2"/>
  <c r="BH464" i="2"/>
  <c r="AO464" i="2"/>
  <c r="AX466" i="2"/>
  <c r="BG81" i="2"/>
  <c r="BH81" i="2"/>
  <c r="BG85" i="2"/>
  <c r="BH85" i="2"/>
  <c r="BG112" i="2"/>
  <c r="BH112" i="2"/>
  <c r="BG118" i="2"/>
  <c r="BH118" i="2"/>
  <c r="BG125" i="2"/>
  <c r="BH125" i="2"/>
  <c r="BG141" i="2"/>
  <c r="BH141" i="2"/>
  <c r="BG144" i="2"/>
  <c r="BH144" i="2"/>
  <c r="BG182" i="2"/>
  <c r="BH182" i="2"/>
  <c r="U210" i="2"/>
  <c r="AE210" i="2"/>
  <c r="BH210" i="2"/>
  <c r="AY210" i="2"/>
  <c r="BG218" i="2"/>
  <c r="AO218" i="2"/>
  <c r="BH227" i="2"/>
  <c r="U227" i="2"/>
  <c r="AY234" i="2"/>
  <c r="AX234" i="2"/>
  <c r="BG247" i="2"/>
  <c r="BG264" i="2"/>
  <c r="AE264" i="2"/>
  <c r="BG268" i="2"/>
  <c r="U268" i="2"/>
  <c r="BH274" i="2"/>
  <c r="U274" i="2"/>
  <c r="AE274" i="2"/>
  <c r="AX276" i="2"/>
  <c r="AY290" i="2"/>
  <c r="AX290" i="2"/>
  <c r="U311" i="2"/>
  <c r="BH311" i="2"/>
  <c r="K311" i="2"/>
  <c r="AY311" i="2"/>
  <c r="BG332" i="2"/>
  <c r="BG333" i="2"/>
  <c r="U347" i="2"/>
  <c r="BH347" i="2"/>
  <c r="AY347" i="2"/>
  <c r="BG348" i="2"/>
  <c r="BG364" i="2"/>
  <c r="U367" i="2"/>
  <c r="AY367" i="2"/>
  <c r="BH367" i="2"/>
  <c r="K371" i="2"/>
  <c r="BH371" i="2"/>
  <c r="U371" i="2"/>
  <c r="AY371" i="2"/>
  <c r="K215" i="2"/>
  <c r="J215" i="2"/>
  <c r="K247" i="2"/>
  <c r="J247" i="2"/>
  <c r="K369" i="2"/>
  <c r="J369" i="2"/>
  <c r="J429" i="2"/>
  <c r="T300" i="2"/>
  <c r="AE380" i="2"/>
  <c r="AD380" i="2"/>
  <c r="AO318" i="2"/>
  <c r="AN318" i="2"/>
  <c r="AO459" i="2"/>
  <c r="AN459" i="2"/>
  <c r="BH391" i="2"/>
  <c r="K391" i="2"/>
  <c r="U391" i="2"/>
  <c r="AD473" i="2"/>
  <c r="BH512" i="2"/>
  <c r="AE512" i="2"/>
  <c r="AY512" i="2"/>
  <c r="K512" i="2"/>
  <c r="BG515" i="2"/>
  <c r="BH570" i="2"/>
  <c r="U570" i="2"/>
  <c r="AE570" i="2"/>
  <c r="K570" i="2"/>
  <c r="AO570" i="2"/>
  <c r="AY580" i="2"/>
  <c r="AX580" i="2"/>
  <c r="BG16" i="2"/>
  <c r="BH16" i="2"/>
  <c r="BG20" i="2"/>
  <c r="BH20" i="2"/>
  <c r="BG46" i="2"/>
  <c r="BH46" i="2"/>
  <c r="BG48" i="2"/>
  <c r="BH48" i="2"/>
  <c r="BG52" i="2"/>
  <c r="BH52" i="2"/>
  <c r="BG58" i="2"/>
  <c r="BH58" i="2"/>
  <c r="BG60" i="2"/>
  <c r="BH60" i="2"/>
  <c r="BG64" i="2"/>
  <c r="BH64" i="2"/>
  <c r="BG68" i="2"/>
  <c r="BH68" i="2"/>
  <c r="BG72" i="2"/>
  <c r="BH72" i="2"/>
  <c r="BG76" i="2"/>
  <c r="BH76" i="2"/>
  <c r="BG78" i="2"/>
  <c r="BH78" i="2"/>
  <c r="BG88" i="2"/>
  <c r="BH88" i="2"/>
  <c r="BG90" i="2"/>
  <c r="BH90" i="2"/>
  <c r="BG92" i="2"/>
  <c r="BH92" i="2"/>
  <c r="BG99" i="2"/>
  <c r="BH99" i="2"/>
  <c r="BG129" i="2"/>
  <c r="BH129" i="2"/>
  <c r="BG145" i="2"/>
  <c r="BH145" i="2"/>
  <c r="BG147" i="2"/>
  <c r="BH147" i="2"/>
  <c r="BG159" i="2"/>
  <c r="BH159" i="2"/>
  <c r="BG161" i="2"/>
  <c r="BH161" i="2"/>
  <c r="BG163" i="2"/>
  <c r="BH163" i="2"/>
  <c r="BG177" i="2"/>
  <c r="BH177" i="2"/>
  <c r="U207" i="2"/>
  <c r="BH207" i="2"/>
  <c r="AY207" i="2"/>
  <c r="BH216" i="2"/>
  <c r="AO216" i="2"/>
  <c r="AY216" i="2"/>
  <c r="BG217" i="2"/>
  <c r="U217" i="2"/>
  <c r="BG221" i="2"/>
  <c r="AY225" i="2"/>
  <c r="K343" i="2"/>
  <c r="U343" i="2"/>
  <c r="AY343" i="2"/>
  <c r="BG103" i="2"/>
  <c r="BH103" i="2"/>
  <c r="BG119" i="2"/>
  <c r="BH119" i="2"/>
  <c r="BG121" i="2"/>
  <c r="BH121" i="2"/>
  <c r="BG123" i="2"/>
  <c r="BH123" i="2"/>
  <c r="BG135" i="2"/>
  <c r="BH135" i="2"/>
  <c r="BG137" i="2"/>
  <c r="BH137" i="2"/>
  <c r="BG151" i="2"/>
  <c r="BH151" i="2"/>
  <c r="BG153" i="2"/>
  <c r="BH153" i="2"/>
  <c r="BG167" i="2"/>
  <c r="BH167" i="2"/>
  <c r="BG183" i="2"/>
  <c r="BH183" i="2"/>
  <c r="BG187" i="2"/>
  <c r="BH187" i="2"/>
  <c r="K190" i="2"/>
  <c r="J190" i="2"/>
  <c r="BG193" i="2"/>
  <c r="BH193" i="2"/>
  <c r="AO201" i="2"/>
  <c r="K201" i="2"/>
  <c r="AE201" i="2"/>
  <c r="BH201" i="2"/>
  <c r="AY201" i="2"/>
  <c r="AE205" i="2"/>
  <c r="K205" i="2"/>
  <c r="BH205" i="2"/>
  <c r="AY205" i="2"/>
  <c r="AE209" i="2"/>
  <c r="K209" i="2"/>
  <c r="BH209" i="2"/>
  <c r="AY209" i="2"/>
  <c r="BG215" i="2"/>
  <c r="BG231" i="2"/>
  <c r="AO231" i="2"/>
  <c r="AY233" i="2"/>
  <c r="AY240" i="2"/>
  <c r="AX240" i="2"/>
  <c r="AY248" i="2"/>
  <c r="AX248" i="2"/>
  <c r="BH248" i="2"/>
  <c r="BG250" i="2"/>
  <c r="BG251" i="2"/>
  <c r="AE251" i="2"/>
  <c r="BG254" i="2"/>
  <c r="BG255" i="2"/>
  <c r="BG258" i="2"/>
  <c r="BG259" i="2"/>
  <c r="BG273" i="2"/>
  <c r="U278" i="2"/>
  <c r="BH278" i="2"/>
  <c r="AE278" i="2"/>
  <c r="AY280" i="2"/>
  <c r="AX280" i="2"/>
  <c r="BG285" i="2"/>
  <c r="U285" i="2"/>
  <c r="U286" i="2"/>
  <c r="AE286" i="2"/>
  <c r="AX287" i="2"/>
  <c r="BG293" i="2"/>
  <c r="U294" i="2"/>
  <c r="AE294" i="2"/>
  <c r="AX295" i="2"/>
  <c r="AE298" i="2"/>
  <c r="U298" i="2"/>
  <c r="AY298" i="2"/>
  <c r="BG300" i="2"/>
  <c r="BH323" i="2"/>
  <c r="AY323" i="2"/>
  <c r="U323" i="2"/>
  <c r="BG324" i="2"/>
  <c r="AO340" i="2"/>
  <c r="K340" i="2"/>
  <c r="AY340" i="2"/>
  <c r="BG342" i="2"/>
  <c r="K344" i="2"/>
  <c r="AO344" i="2"/>
  <c r="AY344" i="2"/>
  <c r="BG346" i="2"/>
  <c r="AO346" i="2"/>
  <c r="BG349" i="2"/>
  <c r="K359" i="2"/>
  <c r="U359" i="2"/>
  <c r="BH359" i="2"/>
  <c r="AY359" i="2"/>
  <c r="BG360" i="2"/>
  <c r="BG369" i="2"/>
  <c r="BG373" i="2"/>
  <c r="BI381" i="2"/>
  <c r="AO381" i="2"/>
  <c r="AE381" i="2"/>
  <c r="AY381" i="2"/>
  <c r="BH381" i="2"/>
  <c r="K223" i="2"/>
  <c r="J223" i="2"/>
  <c r="K228" i="2"/>
  <c r="J228" i="2"/>
  <c r="K255" i="2"/>
  <c r="J255" i="2"/>
  <c r="K260" i="2"/>
  <c r="J260" i="2"/>
  <c r="J305" i="2"/>
  <c r="K305" i="2"/>
  <c r="K315" i="2"/>
  <c r="J315" i="2"/>
  <c r="K347" i="2"/>
  <c r="K350" i="2"/>
  <c r="J350" i="2"/>
  <c r="K433" i="2"/>
  <c r="J433" i="2"/>
  <c r="U204" i="2"/>
  <c r="T204" i="2"/>
  <c r="U206" i="2"/>
  <c r="U240" i="2"/>
  <c r="T240" i="2"/>
  <c r="U332" i="2"/>
  <c r="T332" i="2"/>
  <c r="U368" i="2"/>
  <c r="T368" i="2"/>
  <c r="T441" i="2"/>
  <c r="AE220" i="2"/>
  <c r="AD220" i="2"/>
  <c r="AE235" i="2"/>
  <c r="AD235" i="2"/>
  <c r="AE348" i="2"/>
  <c r="AD348" i="2"/>
  <c r="AE363" i="2"/>
  <c r="AD363" i="2"/>
  <c r="AE472" i="2"/>
  <c r="AD472" i="2"/>
  <c r="AO286" i="2"/>
  <c r="AN286" i="2"/>
  <c r="AO327" i="2"/>
  <c r="AN327" i="2"/>
  <c r="AO414" i="2"/>
  <c r="AN414" i="2"/>
  <c r="BI409" i="2"/>
  <c r="BH409" i="2"/>
  <c r="AO409" i="2"/>
  <c r="AY409" i="2"/>
  <c r="AE409" i="2"/>
  <c r="BG416" i="2"/>
  <c r="BG420" i="2"/>
  <c r="BI469" i="2"/>
  <c r="BH469" i="2"/>
  <c r="AE469" i="2"/>
  <c r="AO469" i="2"/>
  <c r="AY469" i="2"/>
  <c r="BH511" i="2"/>
  <c r="AE511" i="2"/>
  <c r="K511" i="2"/>
  <c r="AY511" i="2"/>
  <c r="AN525" i="2"/>
  <c r="AO530" i="2"/>
  <c r="AN530" i="2"/>
  <c r="AX533" i="2"/>
  <c r="T537" i="2"/>
  <c r="AX537" i="2"/>
  <c r="U539" i="2"/>
  <c r="T539" i="2"/>
  <c r="BG98" i="2"/>
  <c r="BH98" i="2"/>
  <c r="BG106" i="2"/>
  <c r="BH106" i="2"/>
  <c r="BG114" i="2"/>
  <c r="BH114" i="2"/>
  <c r="BG122" i="2"/>
  <c r="BH122" i="2"/>
  <c r="BG130" i="2"/>
  <c r="BH130" i="2"/>
  <c r="BG138" i="2"/>
  <c r="BH138" i="2"/>
  <c r="BG146" i="2"/>
  <c r="BH146" i="2"/>
  <c r="BG154" i="2"/>
  <c r="BH154" i="2"/>
  <c r="BG162" i="2"/>
  <c r="BH162" i="2"/>
  <c r="BG170" i="2"/>
  <c r="BH170" i="2"/>
  <c r="BG178" i="2"/>
  <c r="BH178" i="2"/>
  <c r="BG186" i="2"/>
  <c r="BH186" i="2"/>
  <c r="AX190" i="2"/>
  <c r="BG191" i="2"/>
  <c r="BH191" i="2"/>
  <c r="BG195" i="2"/>
  <c r="BH195" i="2"/>
  <c r="BG199" i="2"/>
  <c r="BH199" i="2"/>
  <c r="AX200" i="2"/>
  <c r="BG225" i="2"/>
  <c r="AY227" i="2"/>
  <c r="BG229" i="2"/>
  <c r="AY229" i="2"/>
  <c r="AY231" i="2"/>
  <c r="BG233" i="2"/>
  <c r="BG237" i="2"/>
  <c r="AY238" i="2"/>
  <c r="AX238" i="2"/>
  <c r="BG241" i="2"/>
  <c r="AY242" i="2"/>
  <c r="AX242" i="2"/>
  <c r="BG245" i="2"/>
  <c r="AX246" i="2"/>
  <c r="AY273" i="2"/>
  <c r="BG275" i="2"/>
  <c r="AY275" i="2"/>
  <c r="BG279" i="2"/>
  <c r="AO279" i="2"/>
  <c r="AY281" i="2"/>
  <c r="BG283" i="2"/>
  <c r="BG287" i="2"/>
  <c r="AX288" i="2"/>
  <c r="BG291" i="2"/>
  <c r="AX292" i="2"/>
  <c r="BG295" i="2"/>
  <c r="AX296" i="2"/>
  <c r="BG303" i="2"/>
  <c r="AX304" i="2"/>
  <c r="BG307" i="2"/>
  <c r="AY314" i="2"/>
  <c r="AY326" i="2"/>
  <c r="AY350" i="2"/>
  <c r="AY362" i="2"/>
  <c r="AO368" i="2"/>
  <c r="K368" i="2"/>
  <c r="AY368" i="2"/>
  <c r="K376" i="2"/>
  <c r="AO376" i="2"/>
  <c r="AY376" i="2"/>
  <c r="AE378" i="2"/>
  <c r="AY378" i="2"/>
  <c r="K380" i="2"/>
  <c r="AY380" i="2"/>
  <c r="K207" i="2"/>
  <c r="J207" i="2"/>
  <c r="K220" i="2"/>
  <c r="J220" i="2"/>
  <c r="J239" i="2"/>
  <c r="K252" i="2"/>
  <c r="J252" i="2"/>
  <c r="J271" i="2"/>
  <c r="K278" i="2"/>
  <c r="J278" i="2"/>
  <c r="J289" i="2"/>
  <c r="K299" i="2"/>
  <c r="J299" i="2"/>
  <c r="J346" i="2"/>
  <c r="K382" i="2"/>
  <c r="J382" i="2"/>
  <c r="J397" i="2"/>
  <c r="K401" i="2"/>
  <c r="J401" i="2"/>
  <c r="J410" i="2"/>
  <c r="K446" i="2"/>
  <c r="J446" i="2"/>
  <c r="U221" i="2"/>
  <c r="T221" i="2"/>
  <c r="T236" i="2"/>
  <c r="U272" i="2"/>
  <c r="T272" i="2"/>
  <c r="U313" i="2"/>
  <c r="T313" i="2"/>
  <c r="U349" i="2"/>
  <c r="T349" i="2"/>
  <c r="T364" i="2"/>
  <c r="U400" i="2"/>
  <c r="T400" i="2"/>
  <c r="U409" i="2"/>
  <c r="T409" i="2"/>
  <c r="T428" i="2"/>
  <c r="U432" i="2"/>
  <c r="T432" i="2"/>
  <c r="T460" i="2"/>
  <c r="AE207" i="2"/>
  <c r="AD207" i="2"/>
  <c r="AE248" i="2"/>
  <c r="AD248" i="2"/>
  <c r="AD284" i="2"/>
  <c r="AD299" i="2"/>
  <c r="AE335" i="2"/>
  <c r="AD335" i="2"/>
  <c r="AE376" i="2"/>
  <c r="AD376" i="2"/>
  <c r="AE412" i="2"/>
  <c r="AD412" i="2"/>
  <c r="AD427" i="2"/>
  <c r="AO222" i="2"/>
  <c r="AN222" i="2"/>
  <c r="AO263" i="2"/>
  <c r="AN263" i="2"/>
  <c r="AO299" i="2"/>
  <c r="AN299" i="2"/>
  <c r="AO314" i="2"/>
  <c r="AN314" i="2"/>
  <c r="AO350" i="2"/>
  <c r="AN350" i="2"/>
  <c r="AO391" i="2"/>
  <c r="AN391" i="2"/>
  <c r="AN410" i="2"/>
  <c r="AO446" i="2"/>
  <c r="AN446" i="2"/>
  <c r="BH388" i="2"/>
  <c r="AO388" i="2"/>
  <c r="AX390" i="2"/>
  <c r="AY423" i="2"/>
  <c r="AX423" i="2"/>
  <c r="AY426" i="2"/>
  <c r="AX426" i="2"/>
  <c r="AY451" i="2"/>
  <c r="AX451" i="2"/>
  <c r="AX483" i="2"/>
  <c r="AY490" i="2"/>
  <c r="BH490" i="2"/>
  <c r="AE490" i="2"/>
  <c r="K490" i="2"/>
  <c r="U495" i="2"/>
  <c r="T495" i="2"/>
  <c r="U523" i="2"/>
  <c r="T523" i="2"/>
  <c r="U528" i="2"/>
  <c r="T528" i="2"/>
  <c r="BG190" i="2"/>
  <c r="AY190" i="2"/>
  <c r="BG194" i="2"/>
  <c r="BH194" i="2"/>
  <c r="BG198" i="2"/>
  <c r="BH198" i="2"/>
  <c r="BG200" i="2"/>
  <c r="BG226" i="2"/>
  <c r="AY228" i="2"/>
  <c r="BG230" i="2"/>
  <c r="AY232" i="2"/>
  <c r="BG234" i="2"/>
  <c r="BG238" i="2"/>
  <c r="AX239" i="2"/>
  <c r="BG242" i="2"/>
  <c r="AX243" i="2"/>
  <c r="BG246" i="2"/>
  <c r="AY246" i="2"/>
  <c r="AY247" i="2"/>
  <c r="AX247" i="2"/>
  <c r="AY274" i="2"/>
  <c r="BG276" i="2"/>
  <c r="AY278" i="2"/>
  <c r="BG280" i="2"/>
  <c r="AY282" i="2"/>
  <c r="BG284" i="2"/>
  <c r="AY285" i="2"/>
  <c r="AX285" i="2"/>
  <c r="BG288" i="2"/>
  <c r="AY289" i="2"/>
  <c r="AX289" i="2"/>
  <c r="BG292" i="2"/>
  <c r="AY293" i="2"/>
  <c r="AX293" i="2"/>
  <c r="BG296" i="2"/>
  <c r="AY297" i="2"/>
  <c r="AX297" i="2"/>
  <c r="BG304" i="2"/>
  <c r="AY305" i="2"/>
  <c r="AX305" i="2"/>
  <c r="BG338" i="2"/>
  <c r="K338" i="2"/>
  <c r="AY339" i="2"/>
  <c r="AX339" i="2"/>
  <c r="K212" i="2"/>
  <c r="J212" i="2"/>
  <c r="K231" i="2"/>
  <c r="J231" i="2"/>
  <c r="K244" i="2"/>
  <c r="J244" i="2"/>
  <c r="K263" i="2"/>
  <c r="J263" i="2"/>
  <c r="K283" i="2"/>
  <c r="J283" i="2"/>
  <c r="K326" i="2"/>
  <c r="J326" i="2"/>
  <c r="K337" i="2"/>
  <c r="J337" i="2"/>
  <c r="K378" i="2"/>
  <c r="J378" i="2"/>
  <c r="K442" i="2"/>
  <c r="J442" i="2"/>
  <c r="K462" i="2"/>
  <c r="J462" i="2"/>
  <c r="T217" i="2"/>
  <c r="U253" i="2"/>
  <c r="T253" i="2"/>
  <c r="T268" i="2"/>
  <c r="U304" i="2"/>
  <c r="T304" i="2"/>
  <c r="T345" i="2"/>
  <c r="U381" i="2"/>
  <c r="T381" i="2"/>
  <c r="U396" i="2"/>
  <c r="T396" i="2"/>
  <c r="AE203" i="2"/>
  <c r="AD203" i="2"/>
  <c r="AD239" i="2"/>
  <c r="AE280" i="2"/>
  <c r="AD280" i="2"/>
  <c r="AE316" i="2"/>
  <c r="AD316" i="2"/>
  <c r="AE331" i="2"/>
  <c r="AD331" i="2"/>
  <c r="AE367" i="2"/>
  <c r="AD367" i="2"/>
  <c r="AE408" i="2"/>
  <c r="AD408" i="2"/>
  <c r="AD444" i="2"/>
  <c r="AO203" i="2"/>
  <c r="AN203" i="2"/>
  <c r="AN218" i="2"/>
  <c r="AO254" i="2"/>
  <c r="AN254" i="2"/>
  <c r="AN295" i="2"/>
  <c r="AO331" i="2"/>
  <c r="AN331" i="2"/>
  <c r="AN346" i="2"/>
  <c r="AO382" i="2"/>
  <c r="AN382" i="2"/>
  <c r="AN427" i="2"/>
  <c r="AO442" i="2"/>
  <c r="AN442" i="2"/>
  <c r="BH396" i="2"/>
  <c r="K396" i="2"/>
  <c r="AO396" i="2"/>
  <c r="BH406" i="2"/>
  <c r="U406" i="2"/>
  <c r="AE406" i="2"/>
  <c r="AY406" i="2"/>
  <c r="BI435" i="2"/>
  <c r="BH435" i="2"/>
  <c r="AY435" i="2"/>
  <c r="K435" i="2"/>
  <c r="U435" i="2"/>
  <c r="BH438" i="2"/>
  <c r="AY438" i="2"/>
  <c r="U438" i="2"/>
  <c r="AE438" i="2"/>
  <c r="BH442" i="2"/>
  <c r="AY442" i="2"/>
  <c r="AE442" i="2"/>
  <c r="BH447" i="2"/>
  <c r="BI447" i="2"/>
  <c r="K447" i="2"/>
  <c r="BH468" i="2"/>
  <c r="AO468" i="2"/>
  <c r="AE480" i="2"/>
  <c r="K480" i="2"/>
  <c r="AO480" i="2"/>
  <c r="BH480" i="2"/>
  <c r="K489" i="2"/>
  <c r="J489" i="2"/>
  <c r="BH482" i="2"/>
  <c r="BI482" i="2"/>
  <c r="K482" i="2"/>
  <c r="BH508" i="2"/>
  <c r="AY508" i="2"/>
  <c r="AE508" i="2"/>
  <c r="K508" i="2"/>
  <c r="BH516" i="2"/>
  <c r="AE516" i="2"/>
  <c r="K516" i="2"/>
  <c r="AY516" i="2"/>
  <c r="BG374" i="2"/>
  <c r="AY375" i="2"/>
  <c r="AX375" i="2"/>
  <c r="K208" i="2"/>
  <c r="K211" i="2"/>
  <c r="J211" i="2"/>
  <c r="K224" i="2"/>
  <c r="K227" i="2"/>
  <c r="J227" i="2"/>
  <c r="K240" i="2"/>
  <c r="J243" i="2"/>
  <c r="K256" i="2"/>
  <c r="K259" i="2"/>
  <c r="J259" i="2"/>
  <c r="K272" i="2"/>
  <c r="K275" i="2"/>
  <c r="J275" i="2"/>
  <c r="J281" i="2"/>
  <c r="K281" i="2"/>
  <c r="K286" i="2"/>
  <c r="J286" i="2"/>
  <c r="K307" i="2"/>
  <c r="J307" i="2"/>
  <c r="J313" i="2"/>
  <c r="K313" i="2"/>
  <c r="K318" i="2"/>
  <c r="J318" i="2"/>
  <c r="K349" i="2"/>
  <c r="J349" i="2"/>
  <c r="J353" i="2"/>
  <c r="K362" i="2"/>
  <c r="K366" i="2"/>
  <c r="J366" i="2"/>
  <c r="K413" i="2"/>
  <c r="J413" i="2"/>
  <c r="K417" i="2"/>
  <c r="J417" i="2"/>
  <c r="J430" i="2"/>
  <c r="U201" i="2"/>
  <c r="U205" i="2"/>
  <c r="T205" i="2"/>
  <c r="U252" i="2"/>
  <c r="T252" i="2"/>
  <c r="U256" i="2"/>
  <c r="T256" i="2"/>
  <c r="U265" i="2"/>
  <c r="U269" i="2"/>
  <c r="T269" i="2"/>
  <c r="U316" i="2"/>
  <c r="T316" i="2"/>
  <c r="U320" i="2"/>
  <c r="T320" i="2"/>
  <c r="U329" i="2"/>
  <c r="U333" i="2"/>
  <c r="T333" i="2"/>
  <c r="U380" i="2"/>
  <c r="T380" i="2"/>
  <c r="T384" i="2"/>
  <c r="T397" i="2"/>
  <c r="T444" i="2"/>
  <c r="T448" i="2"/>
  <c r="U457" i="2"/>
  <c r="U461" i="2"/>
  <c r="T461" i="2"/>
  <c r="AE204" i="2"/>
  <c r="AD204" i="2"/>
  <c r="AD251" i="2"/>
  <c r="AE255" i="2"/>
  <c r="AD255" i="2"/>
  <c r="AD268" i="2"/>
  <c r="AD315" i="2"/>
  <c r="AD319" i="2"/>
  <c r="AE328" i="2"/>
  <c r="AE332" i="2"/>
  <c r="AD332" i="2"/>
  <c r="AE379" i="2"/>
  <c r="AD379" i="2"/>
  <c r="AE383" i="2"/>
  <c r="AD383" i="2"/>
  <c r="AE396" i="2"/>
  <c r="AD396" i="2"/>
  <c r="AE443" i="2"/>
  <c r="AD443" i="2"/>
  <c r="AE447" i="2"/>
  <c r="AD447" i="2"/>
  <c r="AE459" i="2"/>
  <c r="AD459" i="2"/>
  <c r="AD463" i="2"/>
  <c r="AO202" i="2"/>
  <c r="AN202" i="2"/>
  <c r="AO206" i="2"/>
  <c r="AN206" i="2"/>
  <c r="AO215" i="2"/>
  <c r="AO219" i="2"/>
  <c r="AN219" i="2"/>
  <c r="AO266" i="2"/>
  <c r="AN266" i="2"/>
  <c r="AO270" i="2"/>
  <c r="AN270" i="2"/>
  <c r="AO283" i="2"/>
  <c r="AN283" i="2"/>
  <c r="AO330" i="2"/>
  <c r="AN330" i="2"/>
  <c r="AO334" i="2"/>
  <c r="AN334" i="2"/>
  <c r="AO343" i="2"/>
  <c r="AO347" i="2"/>
  <c r="AN347" i="2"/>
  <c r="AO394" i="2"/>
  <c r="AN394" i="2"/>
  <c r="AN398" i="2"/>
  <c r="AO411" i="2"/>
  <c r="AN411" i="2"/>
  <c r="AO458" i="2"/>
  <c r="AN458" i="2"/>
  <c r="AO462" i="2"/>
  <c r="AN462" i="2"/>
  <c r="BH392" i="2"/>
  <c r="K392" i="2"/>
  <c r="AX394" i="2"/>
  <c r="BH400" i="2"/>
  <c r="AY400" i="2"/>
  <c r="AO400" i="2"/>
  <c r="BH403" i="2"/>
  <c r="AY403" i="2"/>
  <c r="K403" i="2"/>
  <c r="BH404" i="2"/>
  <c r="AO404" i="2"/>
  <c r="AY404" i="2"/>
  <c r="BH407" i="2"/>
  <c r="AY407" i="2"/>
  <c r="K407" i="2"/>
  <c r="U407" i="2"/>
  <c r="BH408" i="2"/>
  <c r="AY408" i="2"/>
  <c r="K408" i="2"/>
  <c r="BG425" i="2"/>
  <c r="AX427" i="2"/>
  <c r="BH433" i="2"/>
  <c r="BI433" i="2"/>
  <c r="AE433" i="2"/>
  <c r="AX448" i="2"/>
  <c r="BI459" i="2"/>
  <c r="BH459" i="2"/>
  <c r="AY459" i="2"/>
  <c r="U459" i="2"/>
  <c r="AO476" i="2"/>
  <c r="U476" i="2"/>
  <c r="K476" i="2"/>
  <c r="AE476" i="2"/>
  <c r="AX477" i="2"/>
  <c r="AN473" i="2"/>
  <c r="K481" i="2"/>
  <c r="U499" i="2"/>
  <c r="T499" i="2"/>
  <c r="U508" i="2"/>
  <c r="U512" i="2"/>
  <c r="T512" i="2"/>
  <c r="BI495" i="2"/>
  <c r="BH495" i="2"/>
  <c r="AE495" i="2"/>
  <c r="K495" i="2"/>
  <c r="AY495" i="2"/>
  <c r="AX496" i="2"/>
  <c r="BH505" i="2"/>
  <c r="BI505" i="2"/>
  <c r="U505" i="2"/>
  <c r="AO506" i="2"/>
  <c r="U506" i="2"/>
  <c r="BH506" i="2"/>
  <c r="U522" i="2"/>
  <c r="AE522" i="2"/>
  <c r="BH522" i="2"/>
  <c r="AY522" i="2"/>
  <c r="K203" i="2"/>
  <c r="J203" i="2"/>
  <c r="K216" i="2"/>
  <c r="K219" i="2"/>
  <c r="J219" i="2"/>
  <c r="K232" i="2"/>
  <c r="J235" i="2"/>
  <c r="K248" i="2"/>
  <c r="J251" i="2"/>
  <c r="K264" i="2"/>
  <c r="K267" i="2"/>
  <c r="J267" i="2"/>
  <c r="K291" i="2"/>
  <c r="J291" i="2"/>
  <c r="J297" i="2"/>
  <c r="K297" i="2"/>
  <c r="K302" i="2"/>
  <c r="J302" i="2"/>
  <c r="K323" i="2"/>
  <c r="J323" i="2"/>
  <c r="J329" i="2"/>
  <c r="K329" i="2"/>
  <c r="K334" i="2"/>
  <c r="J334" i="2"/>
  <c r="K381" i="2"/>
  <c r="J381" i="2"/>
  <c r="K385" i="2"/>
  <c r="J385" i="2"/>
  <c r="J398" i="2"/>
  <c r="J445" i="2"/>
  <c r="J449" i="2"/>
  <c r="K461" i="2"/>
  <c r="J461" i="2"/>
  <c r="K465" i="2"/>
  <c r="J465" i="2"/>
  <c r="U220" i="2"/>
  <c r="T220" i="2"/>
  <c r="U224" i="2"/>
  <c r="T224" i="2"/>
  <c r="U233" i="2"/>
  <c r="T237" i="2"/>
  <c r="U284" i="2"/>
  <c r="T284" i="2"/>
  <c r="T288" i="2"/>
  <c r="U297" i="2"/>
  <c r="U301" i="2"/>
  <c r="T301" i="2"/>
  <c r="U348" i="2"/>
  <c r="T348" i="2"/>
  <c r="T352" i="2"/>
  <c r="U361" i="2"/>
  <c r="U365" i="2"/>
  <c r="T365" i="2"/>
  <c r="U412" i="2"/>
  <c r="T412" i="2"/>
  <c r="U416" i="2"/>
  <c r="T416" i="2"/>
  <c r="U429" i="2"/>
  <c r="T429" i="2"/>
  <c r="AE219" i="2"/>
  <c r="AD219" i="2"/>
  <c r="AE223" i="2"/>
  <c r="AD223" i="2"/>
  <c r="AE232" i="2"/>
  <c r="AD236" i="2"/>
  <c r="AE283" i="2"/>
  <c r="AD283" i="2"/>
  <c r="AE287" i="2"/>
  <c r="AD287" i="2"/>
  <c r="AE296" i="2"/>
  <c r="AD300" i="2"/>
  <c r="AE347" i="2"/>
  <c r="AD347" i="2"/>
  <c r="AE351" i="2"/>
  <c r="AD351" i="2"/>
  <c r="AE364" i="2"/>
  <c r="AD364" i="2"/>
  <c r="AE411" i="2"/>
  <c r="AD411" i="2"/>
  <c r="AE415" i="2"/>
  <c r="AD415" i="2"/>
  <c r="AD428" i="2"/>
  <c r="AO234" i="2"/>
  <c r="AN234" i="2"/>
  <c r="AO238" i="2"/>
  <c r="AN238" i="2"/>
  <c r="AO247" i="2"/>
  <c r="AN251" i="2"/>
  <c r="AO298" i="2"/>
  <c r="AN298" i="2"/>
  <c r="AO302" i="2"/>
  <c r="AN302" i="2"/>
  <c r="AO311" i="2"/>
  <c r="AN315" i="2"/>
  <c r="AO362" i="2"/>
  <c r="AN362" i="2"/>
  <c r="AO366" i="2"/>
  <c r="AN366" i="2"/>
  <c r="AO375" i="2"/>
  <c r="AO379" i="2"/>
  <c r="AN379" i="2"/>
  <c r="AO426" i="2"/>
  <c r="AN426" i="2"/>
  <c r="AO430" i="2"/>
  <c r="AN430" i="2"/>
  <c r="AO443" i="2"/>
  <c r="AN443" i="2"/>
  <c r="BI387" i="2"/>
  <c r="BH387" i="2"/>
  <c r="AY387" i="2"/>
  <c r="K387" i="2"/>
  <c r="BG395" i="2"/>
  <c r="AE395" i="2"/>
  <c r="BQ398" i="2"/>
  <c r="BG410" i="2"/>
  <c r="AO410" i="2"/>
  <c r="BI411" i="2"/>
  <c r="BG429" i="2"/>
  <c r="K429" i="2"/>
  <c r="BH431" i="2"/>
  <c r="AY431" i="2"/>
  <c r="BH439" i="2"/>
  <c r="AY439" i="2"/>
  <c r="K439" i="2"/>
  <c r="U439" i="2"/>
  <c r="BH443" i="2"/>
  <c r="AY443" i="2"/>
  <c r="U443" i="2"/>
  <c r="BH446" i="2"/>
  <c r="BI446" i="2"/>
  <c r="AX456" i="2"/>
  <c r="AZ473" i="2"/>
  <c r="I473" i="2"/>
  <c r="AD492" i="2"/>
  <c r="AE492" i="2"/>
  <c r="AY484" i="2"/>
  <c r="AO484" i="2"/>
  <c r="U484" i="2"/>
  <c r="BH484" i="2"/>
  <c r="AY492" i="2"/>
  <c r="AO492" i="2"/>
  <c r="U492" i="2"/>
  <c r="BH492" i="2"/>
  <c r="AO505" i="2"/>
  <c r="AO508" i="2"/>
  <c r="AN508" i="2"/>
  <c r="BI507" i="2"/>
  <c r="AE507" i="2"/>
  <c r="AY507" i="2"/>
  <c r="K507" i="2"/>
  <c r="AY528" i="2"/>
  <c r="AO528" i="2"/>
  <c r="BH528" i="2"/>
  <c r="K528" i="2"/>
  <c r="K530" i="2"/>
  <c r="J530" i="2"/>
  <c r="J584" i="2"/>
  <c r="T555" i="2"/>
  <c r="U560" i="2"/>
  <c r="T560" i="2"/>
  <c r="K341" i="2"/>
  <c r="J341" i="2"/>
  <c r="K354" i="2"/>
  <c r="K357" i="2"/>
  <c r="J357" i="2"/>
  <c r="K370" i="2"/>
  <c r="J373" i="2"/>
  <c r="K386" i="2"/>
  <c r="K389" i="2"/>
  <c r="J389" i="2"/>
  <c r="K402" i="2"/>
  <c r="K405" i="2"/>
  <c r="J405" i="2"/>
  <c r="K418" i="2"/>
  <c r="K421" i="2"/>
  <c r="J421" i="2"/>
  <c r="K434" i="2"/>
  <c r="J437" i="2"/>
  <c r="K453" i="2"/>
  <c r="J453" i="2"/>
  <c r="K469" i="2"/>
  <c r="J469" i="2"/>
  <c r="U209" i="2"/>
  <c r="U212" i="2"/>
  <c r="T212" i="2"/>
  <c r="U225" i="2"/>
  <c r="U228" i="2"/>
  <c r="T228" i="2"/>
  <c r="U241" i="2"/>
  <c r="U244" i="2"/>
  <c r="T244" i="2"/>
  <c r="U257" i="2"/>
  <c r="U260" i="2"/>
  <c r="T260" i="2"/>
  <c r="U273" i="2"/>
  <c r="T276" i="2"/>
  <c r="U289" i="2"/>
  <c r="U292" i="2"/>
  <c r="T292" i="2"/>
  <c r="U305" i="2"/>
  <c r="U308" i="2"/>
  <c r="T308" i="2"/>
  <c r="U321" i="2"/>
  <c r="U324" i="2"/>
  <c r="T324" i="2"/>
  <c r="U337" i="2"/>
  <c r="U340" i="2"/>
  <c r="T340" i="2"/>
  <c r="U353" i="2"/>
  <c r="T356" i="2"/>
  <c r="U369" i="2"/>
  <c r="U372" i="2"/>
  <c r="T372" i="2"/>
  <c r="U385" i="2"/>
  <c r="U388" i="2"/>
  <c r="T388" i="2"/>
  <c r="U401" i="2"/>
  <c r="U404" i="2"/>
  <c r="T404" i="2"/>
  <c r="U417" i="2"/>
  <c r="T420" i="2"/>
  <c r="U433" i="2"/>
  <c r="U436" i="2"/>
  <c r="T436" i="2"/>
  <c r="T452" i="2"/>
  <c r="U468" i="2"/>
  <c r="T468" i="2"/>
  <c r="AE208" i="2"/>
  <c r="AE211" i="2"/>
  <c r="AD211" i="2"/>
  <c r="AE224" i="2"/>
  <c r="AE227" i="2"/>
  <c r="AD227" i="2"/>
  <c r="AE240" i="2"/>
  <c r="AD243" i="2"/>
  <c r="AE256" i="2"/>
  <c r="AD259" i="2"/>
  <c r="AE272" i="2"/>
  <c r="AE275" i="2"/>
  <c r="AD275" i="2"/>
  <c r="AE291" i="2"/>
  <c r="AD291" i="2"/>
  <c r="AE307" i="2"/>
  <c r="AD307" i="2"/>
  <c r="AE320" i="2"/>
  <c r="AE323" i="2"/>
  <c r="AD323" i="2"/>
  <c r="AE336" i="2"/>
  <c r="AE339" i="2"/>
  <c r="AD339" i="2"/>
  <c r="AE355" i="2"/>
  <c r="AD355" i="2"/>
  <c r="AE368" i="2"/>
  <c r="AE371" i="2"/>
  <c r="AD371" i="2"/>
  <c r="AE384" i="2"/>
  <c r="AE387" i="2"/>
  <c r="AD387" i="2"/>
  <c r="AE400" i="2"/>
  <c r="AE403" i="2"/>
  <c r="AD403" i="2"/>
  <c r="AE416" i="2"/>
  <c r="AE419" i="2"/>
  <c r="AD419" i="2"/>
  <c r="AE432" i="2"/>
  <c r="AE435" i="2"/>
  <c r="AD435" i="2"/>
  <c r="AE451" i="2"/>
  <c r="AD451" i="2"/>
  <c r="AE464" i="2"/>
  <c r="AE467" i="2"/>
  <c r="AD467" i="2"/>
  <c r="AO207" i="2"/>
  <c r="AO210" i="2"/>
  <c r="AN210" i="2"/>
  <c r="AO223" i="2"/>
  <c r="AO226" i="2"/>
  <c r="AN226" i="2"/>
  <c r="AO239" i="2"/>
  <c r="AO242" i="2"/>
  <c r="AN242" i="2"/>
  <c r="AO255" i="2"/>
  <c r="AO258" i="2"/>
  <c r="AN258" i="2"/>
  <c r="AO274" i="2"/>
  <c r="AN274" i="2"/>
  <c r="AO287" i="2"/>
  <c r="AO290" i="2"/>
  <c r="AN290" i="2"/>
  <c r="AO303" i="2"/>
  <c r="AO306" i="2"/>
  <c r="AN306" i="2"/>
  <c r="AO322" i="2"/>
  <c r="AN322" i="2"/>
  <c r="AO338" i="2"/>
  <c r="AN338" i="2"/>
  <c r="AO351" i="2"/>
  <c r="AO354" i="2"/>
  <c r="AN354" i="2"/>
  <c r="AO367" i="2"/>
  <c r="AO370" i="2"/>
  <c r="AN370" i="2"/>
  <c r="AO383" i="2"/>
  <c r="AO386" i="2"/>
  <c r="AN386" i="2"/>
  <c r="AO399" i="2"/>
  <c r="AO402" i="2"/>
  <c r="AN402" i="2"/>
  <c r="AO415" i="2"/>
  <c r="AO418" i="2"/>
  <c r="AN418" i="2"/>
  <c r="AO431" i="2"/>
  <c r="AN434" i="2"/>
  <c r="AO447" i="2"/>
  <c r="AO450" i="2"/>
  <c r="AN450" i="2"/>
  <c r="AN466" i="2"/>
  <c r="BG389" i="2"/>
  <c r="AY389" i="2"/>
  <c r="AY391" i="2"/>
  <c r="BG393" i="2"/>
  <c r="AY395" i="2"/>
  <c r="BG397" i="2"/>
  <c r="U397" i="2"/>
  <c r="AX398" i="2"/>
  <c r="AY410" i="2"/>
  <c r="BG423" i="2"/>
  <c r="AO423" i="2"/>
  <c r="AX424" i="2"/>
  <c r="BG427" i="2"/>
  <c r="AX428" i="2"/>
  <c r="BG430" i="2"/>
  <c r="K430" i="2"/>
  <c r="AY433" i="2"/>
  <c r="AX433" i="2"/>
  <c r="BG436" i="2"/>
  <c r="BG440" i="2"/>
  <c r="BG444" i="2"/>
  <c r="AE444" i="2"/>
  <c r="BQ446" i="2"/>
  <c r="AY446" i="2"/>
  <c r="BG450" i="2"/>
  <c r="AY452" i="2"/>
  <c r="AX452" i="2"/>
  <c r="BG460" i="2"/>
  <c r="AY462" i="2"/>
  <c r="AY467" i="2"/>
  <c r="AX467" i="2"/>
  <c r="BH471" i="2"/>
  <c r="BI471" i="2"/>
  <c r="AY471" i="2"/>
  <c r="AX473" i="2"/>
  <c r="U482" i="2"/>
  <c r="T482" i="2"/>
  <c r="AE481" i="2"/>
  <c r="AD481" i="2"/>
  <c r="AY488" i="2"/>
  <c r="AE488" i="2"/>
  <c r="K488" i="2"/>
  <c r="BH488" i="2"/>
  <c r="U488" i="2"/>
  <c r="U496" i="2"/>
  <c r="T496" i="2"/>
  <c r="AE526" i="2"/>
  <c r="AY526" i="2"/>
  <c r="U526" i="2"/>
  <c r="BH526" i="2"/>
  <c r="AX521" i="2"/>
  <c r="K552" i="2"/>
  <c r="J552" i="2"/>
  <c r="U587" i="2"/>
  <c r="T587" i="2"/>
  <c r="U595" i="2"/>
  <c r="AD544" i="2"/>
  <c r="K282" i="2"/>
  <c r="K290" i="2"/>
  <c r="K298" i="2"/>
  <c r="K306" i="2"/>
  <c r="K314" i="2"/>
  <c r="K322" i="2"/>
  <c r="K330" i="2"/>
  <c r="K342" i="2"/>
  <c r="K345" i="2"/>
  <c r="J345" i="2"/>
  <c r="K358" i="2"/>
  <c r="K361" i="2"/>
  <c r="J361" i="2"/>
  <c r="K377" i="2"/>
  <c r="J377" i="2"/>
  <c r="K390" i="2"/>
  <c r="J393" i="2"/>
  <c r="K406" i="2"/>
  <c r="K409" i="2"/>
  <c r="J409" i="2"/>
  <c r="K422" i="2"/>
  <c r="K425" i="2"/>
  <c r="J425" i="2"/>
  <c r="K438" i="2"/>
  <c r="J441" i="2"/>
  <c r="K454" i="2"/>
  <c r="J457" i="2"/>
  <c r="U200" i="2"/>
  <c r="T200" i="2"/>
  <c r="U216" i="2"/>
  <c r="T216" i="2"/>
  <c r="U232" i="2"/>
  <c r="T232" i="2"/>
  <c r="U245" i="2"/>
  <c r="U248" i="2"/>
  <c r="T248" i="2"/>
  <c r="U261" i="2"/>
  <c r="U264" i="2"/>
  <c r="T264" i="2"/>
  <c r="U280" i="2"/>
  <c r="T280" i="2"/>
  <c r="U296" i="2"/>
  <c r="T296" i="2"/>
  <c r="U309" i="2"/>
  <c r="U312" i="2"/>
  <c r="T312" i="2"/>
  <c r="U325" i="2"/>
  <c r="U328" i="2"/>
  <c r="T328" i="2"/>
  <c r="U341" i="2"/>
  <c r="U344" i="2"/>
  <c r="T344" i="2"/>
  <c r="U357" i="2"/>
  <c r="T360" i="2"/>
  <c r="U373" i="2"/>
  <c r="U376" i="2"/>
  <c r="T376" i="2"/>
  <c r="U389" i="2"/>
  <c r="U392" i="2"/>
  <c r="T392" i="2"/>
  <c r="U405" i="2"/>
  <c r="U408" i="2"/>
  <c r="T408" i="2"/>
  <c r="U421" i="2"/>
  <c r="T424" i="2"/>
  <c r="U437" i="2"/>
  <c r="T440" i="2"/>
  <c r="U456" i="2"/>
  <c r="T456" i="2"/>
  <c r="U469" i="2"/>
  <c r="U472" i="2"/>
  <c r="T472" i="2"/>
  <c r="AE212" i="2"/>
  <c r="AE215" i="2"/>
  <c r="AD215" i="2"/>
  <c r="AE228" i="2"/>
  <c r="AD231" i="2"/>
  <c r="AE244" i="2"/>
  <c r="AE247" i="2"/>
  <c r="AD247" i="2"/>
  <c r="AE260" i="2"/>
  <c r="AE263" i="2"/>
  <c r="AD263" i="2"/>
  <c r="AD279" i="2"/>
  <c r="AE292" i="2"/>
  <c r="AD295" i="2"/>
  <c r="AE308" i="2"/>
  <c r="AE311" i="2"/>
  <c r="AD311" i="2"/>
  <c r="AE327" i="2"/>
  <c r="AD327" i="2"/>
  <c r="AE340" i="2"/>
  <c r="AE343" i="2"/>
  <c r="AD343" i="2"/>
  <c r="AE356" i="2"/>
  <c r="AE359" i="2"/>
  <c r="AD359" i="2"/>
  <c r="AE372" i="2"/>
  <c r="AE375" i="2"/>
  <c r="AD375" i="2"/>
  <c r="AE388" i="2"/>
  <c r="AE391" i="2"/>
  <c r="AD391" i="2"/>
  <c r="AE404" i="2"/>
  <c r="AE407" i="2"/>
  <c r="AD407" i="2"/>
  <c r="AE420" i="2"/>
  <c r="AE423" i="2"/>
  <c r="AD423" i="2"/>
  <c r="AE436" i="2"/>
  <c r="AE439" i="2"/>
  <c r="AD439" i="2"/>
  <c r="AD455" i="2"/>
  <c r="AE468" i="2"/>
  <c r="AE471" i="2"/>
  <c r="AD471" i="2"/>
  <c r="AO211" i="2"/>
  <c r="AO214" i="2"/>
  <c r="AN214" i="2"/>
  <c r="AO227" i="2"/>
  <c r="AO230" i="2"/>
  <c r="AN230" i="2"/>
  <c r="AN246" i="2"/>
  <c r="AO262" i="2"/>
  <c r="AN262" i="2"/>
  <c r="AO275" i="2"/>
  <c r="AO278" i="2"/>
  <c r="AN278" i="2"/>
  <c r="AO291" i="2"/>
  <c r="AO294" i="2"/>
  <c r="AN294" i="2"/>
  <c r="AO307" i="2"/>
  <c r="AO310" i="2"/>
  <c r="AN310" i="2"/>
  <c r="AO323" i="2"/>
  <c r="AO326" i="2"/>
  <c r="AN326" i="2"/>
  <c r="AO339" i="2"/>
  <c r="AN342" i="2"/>
  <c r="AO355" i="2"/>
  <c r="AO358" i="2"/>
  <c r="AN358" i="2"/>
  <c r="AO371" i="2"/>
  <c r="AO374" i="2"/>
  <c r="AN374" i="2"/>
  <c r="AO387" i="2"/>
  <c r="AN390" i="2"/>
  <c r="AO403" i="2"/>
  <c r="AO406" i="2"/>
  <c r="AN406" i="2"/>
  <c r="AO419" i="2"/>
  <c r="AO422" i="2"/>
  <c r="AN422" i="2"/>
  <c r="AO435" i="2"/>
  <c r="AO438" i="2"/>
  <c r="AN438" i="2"/>
  <c r="AO454" i="2"/>
  <c r="AN454" i="2"/>
  <c r="AO467" i="2"/>
  <c r="AO470" i="2"/>
  <c r="AN470" i="2"/>
  <c r="AY388" i="2"/>
  <c r="BG390" i="2"/>
  <c r="AO390" i="2"/>
  <c r="AY392" i="2"/>
  <c r="BG394" i="2"/>
  <c r="K394" i="2"/>
  <c r="AY396" i="2"/>
  <c r="BG398" i="2"/>
  <c r="BG424" i="2"/>
  <c r="AX425" i="2"/>
  <c r="BG428" i="2"/>
  <c r="AY429" i="2"/>
  <c r="AX429" i="2"/>
  <c r="AY434" i="2"/>
  <c r="BQ434" i="2"/>
  <c r="AX434" i="2"/>
  <c r="BG437" i="2"/>
  <c r="BG441" i="2"/>
  <c r="K441" i="2"/>
  <c r="BG445" i="2"/>
  <c r="U445" i="2"/>
  <c r="AX455" i="2"/>
  <c r="BI458" i="2"/>
  <c r="BH458" i="2"/>
  <c r="AY458" i="2"/>
  <c r="AX463" i="2"/>
  <c r="T480" i="2"/>
  <c r="U480" i="2"/>
  <c r="AO474" i="2"/>
  <c r="AN474" i="2"/>
  <c r="AO493" i="2"/>
  <c r="AN493" i="2"/>
  <c r="AY486" i="2"/>
  <c r="BH486" i="2"/>
  <c r="U486" i="2"/>
  <c r="T494" i="2"/>
  <c r="K505" i="2"/>
  <c r="J505" i="2"/>
  <c r="K509" i="2"/>
  <c r="J509" i="2"/>
  <c r="K518" i="2"/>
  <c r="J518" i="2"/>
  <c r="AO507" i="2"/>
  <c r="AN507" i="2"/>
  <c r="AO511" i="2"/>
  <c r="AN511" i="2"/>
  <c r="BH498" i="2"/>
  <c r="U498" i="2"/>
  <c r="AX500" i="2"/>
  <c r="AY506" i="2"/>
  <c r="AX506" i="2"/>
  <c r="BG521" i="2"/>
  <c r="BH521" i="2"/>
  <c r="AO524" i="2"/>
  <c r="K524" i="2"/>
  <c r="BH524" i="2"/>
  <c r="AY524" i="2"/>
  <c r="BI531" i="2"/>
  <c r="BH531" i="2"/>
  <c r="AE531" i="2"/>
  <c r="AY531" i="2"/>
  <c r="AX538" i="2"/>
  <c r="AZ540" i="2"/>
  <c r="S540" i="2"/>
  <c r="T541" i="2"/>
  <c r="AN540" i="2"/>
  <c r="AN541" i="2"/>
  <c r="AN549" i="2"/>
  <c r="BG448" i="2"/>
  <c r="U448" i="2"/>
  <c r="AX449" i="2"/>
  <c r="BG452" i="2"/>
  <c r="AE452" i="2"/>
  <c r="AY453" i="2"/>
  <c r="AX453" i="2"/>
  <c r="BG456" i="2"/>
  <c r="AY457" i="2"/>
  <c r="AX457" i="2"/>
  <c r="AY460" i="2"/>
  <c r="BG462" i="2"/>
  <c r="AY464" i="2"/>
  <c r="BG466" i="2"/>
  <c r="AY468" i="2"/>
  <c r="BH474" i="2"/>
  <c r="BH478" i="2"/>
  <c r="K478" i="2"/>
  <c r="U478" i="2"/>
  <c r="U490" i="2"/>
  <c r="AO482" i="2"/>
  <c r="BG483" i="2"/>
  <c r="AY483" i="2"/>
  <c r="AY487" i="2"/>
  <c r="AO487" i="2"/>
  <c r="U487" i="2"/>
  <c r="AY491" i="2"/>
  <c r="AE491" i="2"/>
  <c r="K491" i="2"/>
  <c r="BI493" i="2"/>
  <c r="AY493" i="2"/>
  <c r="I494" i="2"/>
  <c r="AZ494" i="2"/>
  <c r="BJ494" i="2"/>
  <c r="AW494" i="2"/>
  <c r="K502" i="2"/>
  <c r="K506" i="2"/>
  <c r="J506" i="2"/>
  <c r="AD501" i="2"/>
  <c r="AE505" i="2"/>
  <c r="AD505" i="2"/>
  <c r="AD518" i="2"/>
  <c r="BG501" i="2"/>
  <c r="BH509" i="2"/>
  <c r="AY509" i="2"/>
  <c r="BH510" i="2"/>
  <c r="U510" i="2"/>
  <c r="AY510" i="2"/>
  <c r="BH513" i="2"/>
  <c r="AY513" i="2"/>
  <c r="AO513" i="2"/>
  <c r="BH514" i="2"/>
  <c r="AY514" i="2"/>
  <c r="BI517" i="2"/>
  <c r="BH517" i="2"/>
  <c r="AY517" i="2"/>
  <c r="AO517" i="2"/>
  <c r="U517" i="2"/>
  <c r="BH520" i="2"/>
  <c r="K520" i="2"/>
  <c r="AY520" i="2"/>
  <c r="T536" i="2"/>
  <c r="AD532" i="2"/>
  <c r="I537" i="2"/>
  <c r="AZ537" i="2"/>
  <c r="AC540" i="2"/>
  <c r="K544" i="2"/>
  <c r="J544" i="2"/>
  <c r="J571" i="2"/>
  <c r="K576" i="2"/>
  <c r="J576" i="2"/>
  <c r="J592" i="2"/>
  <c r="U547" i="2"/>
  <c r="T547" i="2"/>
  <c r="T579" i="2"/>
  <c r="AD563" i="2"/>
  <c r="BG434" i="2"/>
  <c r="AY447" i="2"/>
  <c r="BG449" i="2"/>
  <c r="AX450" i="2"/>
  <c r="BG453" i="2"/>
  <c r="U453" i="2"/>
  <c r="AY454" i="2"/>
  <c r="AX454" i="2"/>
  <c r="BG457" i="2"/>
  <c r="AY461" i="2"/>
  <c r="BG463" i="2"/>
  <c r="AY465" i="2"/>
  <c r="BG467" i="2"/>
  <c r="BG470" i="2"/>
  <c r="K470" i="2"/>
  <c r="AY475" i="2"/>
  <c r="AX475" i="2"/>
  <c r="AX479" i="2"/>
  <c r="S473" i="2"/>
  <c r="K486" i="2"/>
  <c r="AE478" i="2"/>
  <c r="AO490" i="2"/>
  <c r="U511" i="2"/>
  <c r="T511" i="2"/>
  <c r="U515" i="2"/>
  <c r="T515" i="2"/>
  <c r="AE498" i="2"/>
  <c r="AE502" i="2"/>
  <c r="AD502" i="2"/>
  <c r="BG497" i="2"/>
  <c r="BH502" i="2"/>
  <c r="AO502" i="2"/>
  <c r="AY504" i="2"/>
  <c r="AX504" i="2"/>
  <c r="BH529" i="2"/>
  <c r="K529" i="2"/>
  <c r="BI529" i="2"/>
  <c r="AX540" i="2"/>
  <c r="BL542" i="2"/>
  <c r="AW541" i="2"/>
  <c r="J563" i="2"/>
  <c r="U568" i="2"/>
  <c r="T568" i="2"/>
  <c r="AD552" i="2"/>
  <c r="AO544" i="2"/>
  <c r="AN544" i="2"/>
  <c r="BI542" i="2"/>
  <c r="BH542" i="2"/>
  <c r="AO542" i="2"/>
  <c r="AY542" i="2"/>
  <c r="AE542" i="2"/>
  <c r="K542" i="2"/>
  <c r="K485" i="2"/>
  <c r="K493" i="2"/>
  <c r="U481" i="2"/>
  <c r="U489" i="2"/>
  <c r="AE485" i="2"/>
  <c r="AE493" i="2"/>
  <c r="AO481" i="2"/>
  <c r="AO489" i="2"/>
  <c r="AY482" i="2"/>
  <c r="BA494" i="2"/>
  <c r="K497" i="2"/>
  <c r="J497" i="2"/>
  <c r="K510" i="2"/>
  <c r="K513" i="2"/>
  <c r="J513" i="2"/>
  <c r="T503" i="2"/>
  <c r="U516" i="2"/>
  <c r="T519" i="2"/>
  <c r="AE506" i="2"/>
  <c r="AE509" i="2"/>
  <c r="AD509" i="2"/>
  <c r="AO499" i="2"/>
  <c r="AN499" i="2"/>
  <c r="AO512" i="2"/>
  <c r="AO515" i="2"/>
  <c r="AN515" i="2"/>
  <c r="AY497" i="2"/>
  <c r="BG499" i="2"/>
  <c r="BG503" i="2"/>
  <c r="AY505" i="2"/>
  <c r="BG518" i="2"/>
  <c r="AE518" i="2"/>
  <c r="AX519" i="2"/>
  <c r="BG525" i="2"/>
  <c r="AO527" i="2"/>
  <c r="AY527" i="2"/>
  <c r="AE521" i="2"/>
  <c r="AD521" i="2"/>
  <c r="K522" i="2"/>
  <c r="J522" i="2"/>
  <c r="K535" i="2"/>
  <c r="J535" i="2"/>
  <c r="AE524" i="2"/>
  <c r="AD524" i="2"/>
  <c r="AO522" i="2"/>
  <c r="AN522" i="2"/>
  <c r="BI530" i="2"/>
  <c r="AY530" i="2"/>
  <c r="U530" i="2"/>
  <c r="BG533" i="2"/>
  <c r="AX535" i="2"/>
  <c r="BG538" i="2"/>
  <c r="J555" i="2"/>
  <c r="K568" i="2"/>
  <c r="J568" i="2"/>
  <c r="K587" i="2"/>
  <c r="J587" i="2"/>
  <c r="K595" i="2"/>
  <c r="T552" i="2"/>
  <c r="U571" i="2"/>
  <c r="T571" i="2"/>
  <c r="T584" i="2"/>
  <c r="U592" i="2"/>
  <c r="T592" i="2"/>
  <c r="AD555" i="2"/>
  <c r="AE568" i="2"/>
  <c r="AD568" i="2"/>
  <c r="AD583" i="2"/>
  <c r="AO557" i="2"/>
  <c r="AN557" i="2"/>
  <c r="AY472" i="2"/>
  <c r="AY474" i="2"/>
  <c r="BG475" i="2"/>
  <c r="AY476" i="2"/>
  <c r="BG477" i="2"/>
  <c r="BH477" i="2"/>
  <c r="AY478" i="2"/>
  <c r="BG479" i="2"/>
  <c r="AY480" i="2"/>
  <c r="AC494" i="2"/>
  <c r="K498" i="2"/>
  <c r="J501" i="2"/>
  <c r="K514" i="2"/>
  <c r="K517" i="2"/>
  <c r="J517" i="2"/>
  <c r="U504" i="2"/>
  <c r="U507" i="2"/>
  <c r="T507" i="2"/>
  <c r="U520" i="2"/>
  <c r="AD497" i="2"/>
  <c r="AE510" i="2"/>
  <c r="AE513" i="2"/>
  <c r="AD513" i="2"/>
  <c r="AN503" i="2"/>
  <c r="AO516" i="2"/>
  <c r="AO519" i="2"/>
  <c r="AN519" i="2"/>
  <c r="BG496" i="2"/>
  <c r="AY498" i="2"/>
  <c r="BG500" i="2"/>
  <c r="AY502" i="2"/>
  <c r="BG504" i="2"/>
  <c r="BG519" i="2"/>
  <c r="K521" i="2"/>
  <c r="J521" i="2"/>
  <c r="K527" i="2"/>
  <c r="J527" i="2"/>
  <c r="U531" i="2"/>
  <c r="T531" i="2"/>
  <c r="AE529" i="2"/>
  <c r="AD529" i="2"/>
  <c r="AO533" i="2"/>
  <c r="AN533" i="2"/>
  <c r="BG535" i="2"/>
  <c r="AM537" i="2"/>
  <c r="BB537" i="2"/>
  <c r="AN538" i="2"/>
  <c r="J540" i="2"/>
  <c r="BB541" i="2"/>
  <c r="J547" i="2"/>
  <c r="K560" i="2"/>
  <c r="J560" i="2"/>
  <c r="J579" i="2"/>
  <c r="U544" i="2"/>
  <c r="T544" i="2"/>
  <c r="T563" i="2"/>
  <c r="U576" i="2"/>
  <c r="T576" i="2"/>
  <c r="AD547" i="2"/>
  <c r="AE560" i="2"/>
  <c r="AD560" i="2"/>
  <c r="AD579" i="2"/>
  <c r="AD586" i="2"/>
  <c r="AN555" i="2"/>
  <c r="BB521" i="2"/>
  <c r="K523" i="2"/>
  <c r="K526" i="2"/>
  <c r="J526" i="2"/>
  <c r="U524" i="2"/>
  <c r="U527" i="2"/>
  <c r="T527" i="2"/>
  <c r="AE528" i="2"/>
  <c r="AD528" i="2"/>
  <c r="AO526" i="2"/>
  <c r="AO529" i="2"/>
  <c r="AN529" i="2"/>
  <c r="BQ530" i="2"/>
  <c r="BG532" i="2"/>
  <c r="BG536" i="2"/>
  <c r="AY539" i="2"/>
  <c r="U538" i="2"/>
  <c r="T538" i="2"/>
  <c r="I541" i="2"/>
  <c r="K548" i="2"/>
  <c r="K551" i="2"/>
  <c r="J551" i="2"/>
  <c r="J567" i="2"/>
  <c r="J583" i="2"/>
  <c r="U543" i="2"/>
  <c r="T543" i="2"/>
  <c r="T559" i="2"/>
  <c r="U575" i="2"/>
  <c r="T575" i="2"/>
  <c r="U591" i="2"/>
  <c r="T591" i="2"/>
  <c r="AD551" i="2"/>
  <c r="AE564" i="2"/>
  <c r="AD567" i="2"/>
  <c r="BH543" i="2"/>
  <c r="AY543" i="2"/>
  <c r="S521" i="2"/>
  <c r="K531" i="2"/>
  <c r="J534" i="2"/>
  <c r="U535" i="2"/>
  <c r="T535" i="2"/>
  <c r="AE533" i="2"/>
  <c r="AE536" i="2"/>
  <c r="AD536" i="2"/>
  <c r="AY529" i="2"/>
  <c r="AX529" i="2"/>
  <c r="BG534" i="2"/>
  <c r="AY536" i="2"/>
  <c r="BG539" i="2"/>
  <c r="AC537" i="2"/>
  <c r="AO539" i="2"/>
  <c r="AC541" i="2"/>
  <c r="K543" i="2"/>
  <c r="J543" i="2"/>
  <c r="K556" i="2"/>
  <c r="J559" i="2"/>
  <c r="J575" i="2"/>
  <c r="K588" i="2"/>
  <c r="K591" i="2"/>
  <c r="J591" i="2"/>
  <c r="U548" i="2"/>
  <c r="U551" i="2"/>
  <c r="T551" i="2"/>
  <c r="T567" i="2"/>
  <c r="T583" i="2"/>
  <c r="AE543" i="2"/>
  <c r="AD543" i="2"/>
  <c r="AD559" i="2"/>
  <c r="AE575" i="2"/>
  <c r="AD575" i="2"/>
  <c r="AN547" i="2"/>
  <c r="AO552" i="2"/>
  <c r="AX566" i="2"/>
  <c r="AY574" i="2"/>
  <c r="AX574" i="2"/>
  <c r="AX582" i="2"/>
  <c r="AE582" i="2"/>
  <c r="AE592" i="2"/>
  <c r="BG566" i="2"/>
  <c r="AY568" i="2"/>
  <c r="AX568" i="2"/>
  <c r="BG574" i="2"/>
  <c r="AY576" i="2"/>
  <c r="AX576" i="2"/>
  <c r="BG582" i="2"/>
  <c r="AX584" i="2"/>
  <c r="AO560" i="2"/>
  <c r="AO565" i="2"/>
  <c r="BG568" i="2"/>
  <c r="BH568" i="2"/>
  <c r="AY570" i="2"/>
  <c r="AX570" i="2"/>
  <c r="BG576" i="2"/>
  <c r="BH576" i="2"/>
  <c r="AY578" i="2"/>
  <c r="AX578" i="2"/>
  <c r="BG584" i="2"/>
  <c r="U584" i="2"/>
  <c r="AX586" i="2"/>
  <c r="AO576" i="2"/>
  <c r="AO592" i="2"/>
  <c r="BG544" i="2"/>
  <c r="BH544" i="2"/>
  <c r="BG546" i="2"/>
  <c r="AY546" i="2"/>
  <c r="AY547" i="2"/>
  <c r="BG548" i="2"/>
  <c r="BH548" i="2"/>
  <c r="BG550" i="2"/>
  <c r="AY551" i="2"/>
  <c r="BG552" i="2"/>
  <c r="BH552" i="2"/>
  <c r="BG554" i="2"/>
  <c r="BG556" i="2"/>
  <c r="BH556" i="2"/>
  <c r="BG558" i="2"/>
  <c r="BG560" i="2"/>
  <c r="BH560" i="2"/>
  <c r="BG562" i="2"/>
  <c r="BG564" i="2"/>
  <c r="BH564" i="2"/>
  <c r="BG567" i="2"/>
  <c r="BG571" i="2"/>
  <c r="K571" i="2"/>
  <c r="BG575" i="2"/>
  <c r="K575" i="2"/>
  <c r="BG579" i="2"/>
  <c r="U579" i="2"/>
  <c r="BG583" i="2"/>
  <c r="AX588" i="2"/>
  <c r="AY592" i="2"/>
  <c r="AX592" i="2"/>
  <c r="AE588" i="2"/>
  <c r="AE596" i="2"/>
  <c r="AO548" i="2"/>
  <c r="AO556" i="2"/>
  <c r="AO564" i="2"/>
  <c r="AO572" i="2"/>
  <c r="AO580" i="2"/>
  <c r="AO596" i="2"/>
  <c r="AY544" i="2"/>
  <c r="BG545" i="2"/>
  <c r="AY545" i="2"/>
  <c r="BG547" i="2"/>
  <c r="BH547" i="2"/>
  <c r="AY548" i="2"/>
  <c r="BG549" i="2"/>
  <c r="AO549" i="2"/>
  <c r="BG551" i="2"/>
  <c r="AE551" i="2"/>
  <c r="AY552" i="2"/>
  <c r="BG553" i="2"/>
  <c r="AY553" i="2"/>
  <c r="BQ554" i="2"/>
  <c r="AY554" i="2"/>
  <c r="BG555" i="2"/>
  <c r="BH555" i="2"/>
  <c r="AY556" i="2"/>
  <c r="BG557" i="2"/>
  <c r="AY558" i="2"/>
  <c r="BG559" i="2"/>
  <c r="U559" i="2"/>
  <c r="AY560" i="2"/>
  <c r="BG561" i="2"/>
  <c r="AY562" i="2"/>
  <c r="BG563" i="2"/>
  <c r="U563" i="2"/>
  <c r="AY564" i="2"/>
  <c r="BG565" i="2"/>
  <c r="AY567" i="2"/>
  <c r="BG569" i="2"/>
  <c r="AY571" i="2"/>
  <c r="BG573" i="2"/>
  <c r="AY575" i="2"/>
  <c r="BG577" i="2"/>
  <c r="AY579" i="2"/>
  <c r="BG581" i="2"/>
  <c r="AY583" i="2"/>
  <c r="BG585" i="2"/>
  <c r="AX590" i="2"/>
  <c r="AX594" i="2"/>
  <c r="AY595" i="2"/>
  <c r="AY597" i="2"/>
  <c r="BG586" i="2"/>
  <c r="AY587" i="2"/>
  <c r="BG588" i="2"/>
  <c r="BH588" i="2"/>
  <c r="AY589" i="2"/>
  <c r="BG590" i="2"/>
  <c r="AY591" i="2"/>
  <c r="BG592" i="2"/>
  <c r="BH592" i="2"/>
  <c r="AY593" i="2"/>
  <c r="BG594" i="2"/>
  <c r="AY596" i="2"/>
  <c r="AU57" i="5"/>
  <c r="BH590" i="2"/>
  <c r="AE590" i="2"/>
  <c r="AO590" i="2"/>
  <c r="K590" i="2"/>
  <c r="U590" i="2"/>
  <c r="BH585" i="2"/>
  <c r="AO585" i="2"/>
  <c r="AE585" i="2"/>
  <c r="K585" i="2"/>
  <c r="U585" i="2"/>
  <c r="BH569" i="2"/>
  <c r="AO569" i="2"/>
  <c r="U569" i="2"/>
  <c r="K569" i="2"/>
  <c r="AE569" i="2"/>
  <c r="AY585" i="2"/>
  <c r="AY569" i="2"/>
  <c r="AY559" i="2"/>
  <c r="AE597" i="2"/>
  <c r="K559" i="2"/>
  <c r="BH532" i="2"/>
  <c r="K532" i="2"/>
  <c r="AO532" i="2"/>
  <c r="BH500" i="2"/>
  <c r="AE500" i="2"/>
  <c r="K500" i="2"/>
  <c r="AO500" i="2"/>
  <c r="BH538" i="2"/>
  <c r="K538" i="2"/>
  <c r="AE538" i="2"/>
  <c r="K477" i="2"/>
  <c r="AY541" i="2"/>
  <c r="AX541" i="2"/>
  <c r="BH497" i="2"/>
  <c r="AO497" i="2"/>
  <c r="U497" i="2"/>
  <c r="T473" i="2"/>
  <c r="BH463" i="2"/>
  <c r="U463" i="2"/>
  <c r="K463" i="2"/>
  <c r="BH449" i="2"/>
  <c r="AE449" i="2"/>
  <c r="AO449" i="2"/>
  <c r="BH501" i="2"/>
  <c r="AO501" i="2"/>
  <c r="U501" i="2"/>
  <c r="BH466" i="2"/>
  <c r="U466" i="2"/>
  <c r="AE466" i="2"/>
  <c r="AY538" i="2"/>
  <c r="BH424" i="2"/>
  <c r="K424" i="2"/>
  <c r="AO424" i="2"/>
  <c r="U427" i="2"/>
  <c r="BH427" i="2"/>
  <c r="K427" i="2"/>
  <c r="AE448" i="2"/>
  <c r="J473" i="2"/>
  <c r="AY427" i="2"/>
  <c r="AO276" i="2"/>
  <c r="BH276" i="2"/>
  <c r="K276" i="2"/>
  <c r="AO200" i="2"/>
  <c r="BI200" i="2"/>
  <c r="BH200" i="2"/>
  <c r="U295" i="2"/>
  <c r="K295" i="2"/>
  <c r="BH295" i="2"/>
  <c r="K360" i="2"/>
  <c r="BH360" i="2"/>
  <c r="AY360" i="2"/>
  <c r="AO360" i="2"/>
  <c r="K300" i="2"/>
  <c r="AO300" i="2"/>
  <c r="AY300" i="2"/>
  <c r="BH300" i="2"/>
  <c r="K254" i="2"/>
  <c r="U254" i="2"/>
  <c r="AE254" i="2"/>
  <c r="AY254" i="2"/>
  <c r="BH254" i="2"/>
  <c r="U300" i="2"/>
  <c r="K364" i="2"/>
  <c r="AO364" i="2"/>
  <c r="AY364" i="2"/>
  <c r="BH364" i="2"/>
  <c r="U243" i="2"/>
  <c r="BH243" i="2"/>
  <c r="BH455" i="2"/>
  <c r="K455" i="2"/>
  <c r="U455" i="2"/>
  <c r="AO356" i="2"/>
  <c r="K356" i="2"/>
  <c r="BH356" i="2"/>
  <c r="AY356" i="2"/>
  <c r="AE353" i="2"/>
  <c r="AO353" i="2"/>
  <c r="BH353" i="2"/>
  <c r="AY353" i="2"/>
  <c r="U319" i="2"/>
  <c r="K319" i="2"/>
  <c r="BH319" i="2"/>
  <c r="AY319" i="2"/>
  <c r="BH583" i="2"/>
  <c r="AO583" i="2"/>
  <c r="BH567" i="2"/>
  <c r="AO567" i="2"/>
  <c r="BH558" i="2"/>
  <c r="U558" i="2"/>
  <c r="AE558" i="2"/>
  <c r="AO558" i="2"/>
  <c r="K558" i="2"/>
  <c r="BH550" i="2"/>
  <c r="AO550" i="2"/>
  <c r="AE550" i="2"/>
  <c r="K550" i="2"/>
  <c r="U550" i="2"/>
  <c r="AO584" i="2"/>
  <c r="BH534" i="2"/>
  <c r="AE534" i="2"/>
  <c r="U534" i="2"/>
  <c r="BI519" i="2"/>
  <c r="BH519" i="2"/>
  <c r="K519" i="2"/>
  <c r="AE519" i="2"/>
  <c r="AE497" i="2"/>
  <c r="BH503" i="2"/>
  <c r="AE503" i="2"/>
  <c r="K503" i="2"/>
  <c r="AO477" i="2"/>
  <c r="AD540" i="2"/>
  <c r="BI398" i="2"/>
  <c r="BH398" i="2"/>
  <c r="AE398" i="2"/>
  <c r="U398" i="2"/>
  <c r="AO246" i="2"/>
  <c r="BH440" i="2"/>
  <c r="AY440" i="2"/>
  <c r="K440" i="2"/>
  <c r="AO440" i="2"/>
  <c r="BH393" i="2"/>
  <c r="AO393" i="2"/>
  <c r="AE393" i="2"/>
  <c r="AO319" i="2"/>
  <c r="BG473" i="2"/>
  <c r="AE360" i="2"/>
  <c r="K398" i="2"/>
  <c r="AY477" i="2"/>
  <c r="BH425" i="2"/>
  <c r="AO425" i="2"/>
  <c r="AE425" i="2"/>
  <c r="AE319" i="2"/>
  <c r="U374" i="2"/>
  <c r="BH374" i="2"/>
  <c r="AE374" i="2"/>
  <c r="BI374" i="2"/>
  <c r="AO288" i="2"/>
  <c r="K288" i="2"/>
  <c r="BH288" i="2"/>
  <c r="AY239" i="2"/>
  <c r="U230" i="2"/>
  <c r="BH230" i="2"/>
  <c r="AE230" i="2"/>
  <c r="K230" i="2"/>
  <c r="AY288" i="2"/>
  <c r="K237" i="2"/>
  <c r="AE237" i="2"/>
  <c r="AO237" i="2"/>
  <c r="BH237" i="2"/>
  <c r="AY200" i="2"/>
  <c r="AO420" i="2"/>
  <c r="BH420" i="2"/>
  <c r="K420" i="2"/>
  <c r="AY420" i="2"/>
  <c r="U441" i="2"/>
  <c r="AE373" i="2"/>
  <c r="BI373" i="2"/>
  <c r="AO373" i="2"/>
  <c r="BH373" i="2"/>
  <c r="AY373" i="2"/>
  <c r="AO324" i="2"/>
  <c r="K324" i="2"/>
  <c r="BH324" i="2"/>
  <c r="AY324" i="2"/>
  <c r="AE293" i="2"/>
  <c r="AO293" i="2"/>
  <c r="K293" i="2"/>
  <c r="BH293" i="2"/>
  <c r="AY259" i="2"/>
  <c r="U259" i="2"/>
  <c r="BH259" i="2"/>
  <c r="AY466" i="2"/>
  <c r="AE325" i="2"/>
  <c r="BI325" i="2"/>
  <c r="AO325" i="2"/>
  <c r="BH325" i="2"/>
  <c r="K325" i="2"/>
  <c r="AY325" i="2"/>
  <c r="AE277" i="2"/>
  <c r="BH277" i="2"/>
  <c r="AO277" i="2"/>
  <c r="K277" i="2"/>
  <c r="U235" i="2"/>
  <c r="BH235" i="2"/>
  <c r="BI235" i="2"/>
  <c r="AO345" i="2"/>
  <c r="AY345" i="2"/>
  <c r="AE345" i="2"/>
  <c r="BH345" i="2"/>
  <c r="AY338" i="2"/>
  <c r="AE213" i="2"/>
  <c r="AO213" i="2"/>
  <c r="BH213" i="2"/>
  <c r="K213" i="2"/>
  <c r="AY213" i="2"/>
  <c r="U379" i="2"/>
  <c r="AY379" i="2"/>
  <c r="BH379" i="2"/>
  <c r="K379" i="2"/>
  <c r="BH222" i="2"/>
  <c r="U222" i="2"/>
  <c r="K222" i="2"/>
  <c r="AE222" i="2"/>
  <c r="AY222" i="2"/>
  <c r="BH581" i="2"/>
  <c r="U581" i="2"/>
  <c r="AE581" i="2"/>
  <c r="K581" i="2"/>
  <c r="BH573" i="2"/>
  <c r="AE573" i="2"/>
  <c r="K573" i="2"/>
  <c r="U573" i="2"/>
  <c r="BH565" i="2"/>
  <c r="U565" i="2"/>
  <c r="AE565" i="2"/>
  <c r="K565" i="2"/>
  <c r="AO561" i="2"/>
  <c r="BH561" i="2"/>
  <c r="AE561" i="2"/>
  <c r="K561" i="2"/>
  <c r="U561" i="2"/>
  <c r="BH557" i="2"/>
  <c r="AE557" i="2"/>
  <c r="K557" i="2"/>
  <c r="U557" i="2"/>
  <c r="AY550" i="2"/>
  <c r="AO588" i="2"/>
  <c r="AY581" i="2"/>
  <c r="AY573" i="2"/>
  <c r="AY565" i="2"/>
  <c r="AY561" i="2"/>
  <c r="AY557" i="2"/>
  <c r="AY549" i="2"/>
  <c r="AY584" i="2"/>
  <c r="BH574" i="2"/>
  <c r="AO574" i="2"/>
  <c r="AE574" i="2"/>
  <c r="K574" i="2"/>
  <c r="U574" i="2"/>
  <c r="AO573" i="2"/>
  <c r="AE559" i="2"/>
  <c r="U564" i="2"/>
  <c r="AE537" i="2"/>
  <c r="AD537" i="2"/>
  <c r="AY532" i="2"/>
  <c r="U588" i="2"/>
  <c r="K564" i="2"/>
  <c r="J541" i="2"/>
  <c r="BH536" i="2"/>
  <c r="AO536" i="2"/>
  <c r="K536" i="2"/>
  <c r="AE579" i="2"/>
  <c r="AE547" i="2"/>
  <c r="K579" i="2"/>
  <c r="K547" i="2"/>
  <c r="BH535" i="2"/>
  <c r="AO535" i="2"/>
  <c r="AE535" i="2"/>
  <c r="BH504" i="2"/>
  <c r="K504" i="2"/>
  <c r="AE504" i="2"/>
  <c r="BH496" i="2"/>
  <c r="AE496" i="2"/>
  <c r="K496" i="2"/>
  <c r="K501" i="2"/>
  <c r="AO479" i="2"/>
  <c r="U479" i="2"/>
  <c r="BH479" i="2"/>
  <c r="AE479" i="2"/>
  <c r="K479" i="2"/>
  <c r="AE475" i="2"/>
  <c r="K475" i="2"/>
  <c r="BH475" i="2"/>
  <c r="U475" i="2"/>
  <c r="AO475" i="2"/>
  <c r="AE583" i="2"/>
  <c r="AE555" i="2"/>
  <c r="U552" i="2"/>
  <c r="K555" i="2"/>
  <c r="AY535" i="2"/>
  <c r="AY519" i="2"/>
  <c r="AY501" i="2"/>
  <c r="AO496" i="2"/>
  <c r="U503" i="2"/>
  <c r="AY479" i="2"/>
  <c r="BH467" i="2"/>
  <c r="K467" i="2"/>
  <c r="U467" i="2"/>
  <c r="BI457" i="2"/>
  <c r="BH457" i="2"/>
  <c r="AO457" i="2"/>
  <c r="AE457" i="2"/>
  <c r="BI434" i="2"/>
  <c r="BH434" i="2"/>
  <c r="U434" i="2"/>
  <c r="AE434" i="2"/>
  <c r="K592" i="2"/>
  <c r="BG537" i="2"/>
  <c r="AE501" i="2"/>
  <c r="BQ494" i="2"/>
  <c r="AX494" i="2"/>
  <c r="J494" i="2"/>
  <c r="BH462" i="2"/>
  <c r="AE462" i="2"/>
  <c r="U462" i="2"/>
  <c r="K456" i="2"/>
  <c r="BH456" i="2"/>
  <c r="AO456" i="2"/>
  <c r="BG540" i="2"/>
  <c r="AY463" i="2"/>
  <c r="BH437" i="2"/>
  <c r="AY437" i="2"/>
  <c r="AE437" i="2"/>
  <c r="AO437" i="2"/>
  <c r="AY430" i="2"/>
  <c r="AO243" i="2"/>
  <c r="AE324" i="2"/>
  <c r="AE279" i="2"/>
  <c r="U424" i="2"/>
  <c r="U360" i="2"/>
  <c r="U277" i="2"/>
  <c r="U213" i="2"/>
  <c r="AE544" i="2"/>
  <c r="BH460" i="2"/>
  <c r="K460" i="2"/>
  <c r="AO460" i="2"/>
  <c r="BH436" i="2"/>
  <c r="AY436" i="2"/>
  <c r="AO436" i="2"/>
  <c r="K436" i="2"/>
  <c r="AY424" i="2"/>
  <c r="AY398" i="2"/>
  <c r="AO463" i="2"/>
  <c r="AE288" i="2"/>
  <c r="AE243" i="2"/>
  <c r="U449" i="2"/>
  <c r="U276" i="2"/>
  <c r="K466" i="2"/>
  <c r="U555" i="2"/>
  <c r="AO251" i="2"/>
  <c r="AE424" i="2"/>
  <c r="U425" i="2"/>
  <c r="U288" i="2"/>
  <c r="U237" i="2"/>
  <c r="K235" i="2"/>
  <c r="AY374" i="2"/>
  <c r="AY496" i="2"/>
  <c r="AO398" i="2"/>
  <c r="AE456" i="2"/>
  <c r="AO427" i="2"/>
  <c r="AO295" i="2"/>
  <c r="U345" i="2"/>
  <c r="AO292" i="2"/>
  <c r="K292" i="2"/>
  <c r="BH292" i="2"/>
  <c r="BH280" i="2"/>
  <c r="AO280" i="2"/>
  <c r="K280" i="2"/>
  <c r="AY243" i="2"/>
  <c r="K238" i="2"/>
  <c r="AE238" i="2"/>
  <c r="U238" i="2"/>
  <c r="BH238" i="2"/>
  <c r="U307" i="2"/>
  <c r="BI307" i="2"/>
  <c r="BH307" i="2"/>
  <c r="AY292" i="2"/>
  <c r="K287" i="2"/>
  <c r="BH287" i="2"/>
  <c r="U287" i="2"/>
  <c r="AY277" i="2"/>
  <c r="AE241" i="2"/>
  <c r="K241" i="2"/>
  <c r="BH241" i="2"/>
  <c r="AO241" i="2"/>
  <c r="AY235" i="2"/>
  <c r="AO416" i="2"/>
  <c r="BH416" i="2"/>
  <c r="K416" i="2"/>
  <c r="AY416" i="2"/>
  <c r="BI349" i="2"/>
  <c r="BH349" i="2"/>
  <c r="AO349" i="2"/>
  <c r="AE349" i="2"/>
  <c r="AY349" i="2"/>
  <c r="U258" i="2"/>
  <c r="K258" i="2"/>
  <c r="AE258" i="2"/>
  <c r="AY258" i="2"/>
  <c r="BH258" i="2"/>
  <c r="AE250" i="2"/>
  <c r="U250" i="2"/>
  <c r="K250" i="2"/>
  <c r="AY250" i="2"/>
  <c r="BH250" i="2"/>
  <c r="U215" i="2"/>
  <c r="BH215" i="2"/>
  <c r="AY215" i="2"/>
  <c r="BH221" i="2"/>
  <c r="AO221" i="2"/>
  <c r="AE221" i="2"/>
  <c r="AY221" i="2"/>
  <c r="K221" i="2"/>
  <c r="K348" i="2"/>
  <c r="BH348" i="2"/>
  <c r="AO348" i="2"/>
  <c r="AY348" i="2"/>
  <c r="BH333" i="2"/>
  <c r="AE333" i="2"/>
  <c r="AY333" i="2"/>
  <c r="AO333" i="2"/>
  <c r="K333" i="2"/>
  <c r="K375" i="2"/>
  <c r="U375" i="2"/>
  <c r="BH375" i="2"/>
  <c r="BI375" i="2"/>
  <c r="AE314" i="2"/>
  <c r="BH314" i="2"/>
  <c r="BI314" i="2"/>
  <c r="U314" i="2"/>
  <c r="AO244" i="2"/>
  <c r="BH244" i="2"/>
  <c r="AY237" i="2"/>
  <c r="AE576" i="2"/>
  <c r="AO504" i="2"/>
  <c r="BH454" i="2"/>
  <c r="U454" i="2"/>
  <c r="AE454" i="2"/>
  <c r="AO455" i="2"/>
  <c r="AO235" i="2"/>
  <c r="U358" i="2"/>
  <c r="AE358" i="2"/>
  <c r="BH358" i="2"/>
  <c r="AY358" i="2"/>
  <c r="K355" i="2"/>
  <c r="U355" i="2"/>
  <c r="BH355" i="2"/>
  <c r="AY355" i="2"/>
  <c r="AO336" i="2"/>
  <c r="BH336" i="2"/>
  <c r="K336" i="2"/>
  <c r="AY336" i="2"/>
  <c r="AO320" i="2"/>
  <c r="K320" i="2"/>
  <c r="BH320" i="2"/>
  <c r="AY320" i="2"/>
  <c r="U263" i="2"/>
  <c r="BH263" i="2"/>
  <c r="AY263" i="2"/>
  <c r="AY244" i="2"/>
  <c r="AY230" i="2"/>
  <c r="K419" i="2"/>
  <c r="BH419" i="2"/>
  <c r="U419" i="2"/>
  <c r="AY419" i="2"/>
  <c r="AE366" i="2"/>
  <c r="U366" i="2"/>
  <c r="BH366" i="2"/>
  <c r="AY366" i="2"/>
  <c r="BI337" i="2"/>
  <c r="AE337" i="2"/>
  <c r="BH337" i="2"/>
  <c r="AY337" i="2"/>
  <c r="AO337" i="2"/>
  <c r="BH312" i="2"/>
  <c r="AO312" i="2"/>
  <c r="AY312" i="2"/>
  <c r="K312" i="2"/>
  <c r="AO240" i="2"/>
  <c r="BH240" i="2"/>
  <c r="U214" i="2"/>
  <c r="AE214" i="2"/>
  <c r="BH214" i="2"/>
  <c r="K214" i="2"/>
  <c r="AY214" i="2"/>
  <c r="BH594" i="2"/>
  <c r="K594" i="2"/>
  <c r="U594" i="2"/>
  <c r="AO594" i="2"/>
  <c r="AE594" i="2"/>
  <c r="BH586" i="2"/>
  <c r="U586" i="2"/>
  <c r="K586" i="2"/>
  <c r="AO586" i="2"/>
  <c r="U597" i="2"/>
  <c r="K597" i="2"/>
  <c r="BH577" i="2"/>
  <c r="AO577" i="2"/>
  <c r="U577" i="2"/>
  <c r="AE577" i="2"/>
  <c r="K577" i="2"/>
  <c r="AO563" i="2"/>
  <c r="BH563" i="2"/>
  <c r="AO559" i="2"/>
  <c r="BH559" i="2"/>
  <c r="AY577" i="2"/>
  <c r="AY563" i="2"/>
  <c r="AY555" i="2"/>
  <c r="BH584" i="2"/>
  <c r="AE584" i="2"/>
  <c r="AD541" i="2"/>
  <c r="AO597" i="2"/>
  <c r="AE586" i="2"/>
  <c r="AD494" i="2"/>
  <c r="U525" i="2"/>
  <c r="K525" i="2"/>
  <c r="BH525" i="2"/>
  <c r="AY525" i="2"/>
  <c r="AE563" i="2"/>
  <c r="AO448" i="2"/>
  <c r="BH448" i="2"/>
  <c r="K448" i="2"/>
  <c r="BI445" i="2"/>
  <c r="BH445" i="2"/>
  <c r="AY445" i="2"/>
  <c r="AO445" i="2"/>
  <c r="AE445" i="2"/>
  <c r="BH444" i="2"/>
  <c r="AY444" i="2"/>
  <c r="K444" i="2"/>
  <c r="AO444" i="2"/>
  <c r="K584" i="2"/>
  <c r="BH395" i="2"/>
  <c r="U395" i="2"/>
  <c r="K395" i="2"/>
  <c r="U444" i="2"/>
  <c r="AO304" i="2"/>
  <c r="K304" i="2"/>
  <c r="BH304" i="2"/>
  <c r="BH284" i="2"/>
  <c r="K284" i="2"/>
  <c r="BI284" i="2"/>
  <c r="AO284" i="2"/>
  <c r="U246" i="2"/>
  <c r="AE246" i="2"/>
  <c r="K246" i="2"/>
  <c r="BH246" i="2"/>
  <c r="AY304" i="2"/>
  <c r="AE346" i="2"/>
  <c r="BI346" i="2"/>
  <c r="AY346" i="2"/>
  <c r="U346" i="2"/>
  <c r="BH346" i="2"/>
  <c r="AO217" i="2"/>
  <c r="BH217" i="2"/>
  <c r="K217" i="2"/>
  <c r="AY217" i="2"/>
  <c r="AE217" i="2"/>
  <c r="BH268" i="2"/>
  <c r="AO268" i="2"/>
  <c r="AY268" i="2"/>
  <c r="AO395" i="2"/>
  <c r="AO236" i="2"/>
  <c r="BH236" i="2"/>
  <c r="BH271" i="2"/>
  <c r="U271" i="2"/>
  <c r="AY271" i="2"/>
  <c r="AY236" i="2"/>
  <c r="AO384" i="2"/>
  <c r="BH384" i="2"/>
  <c r="AY384" i="2"/>
  <c r="K384" i="2"/>
  <c r="U239" i="2"/>
  <c r="BH239" i="2"/>
  <c r="AY594" i="2"/>
  <c r="AO551" i="2"/>
  <c r="BH551" i="2"/>
  <c r="BH575" i="2"/>
  <c r="AO575" i="2"/>
  <c r="BH562" i="2"/>
  <c r="AO562" i="2"/>
  <c r="AE562" i="2"/>
  <c r="K562" i="2"/>
  <c r="U562" i="2"/>
  <c r="BH554" i="2"/>
  <c r="AO554" i="2"/>
  <c r="U554" i="2"/>
  <c r="AE554" i="2"/>
  <c r="K554" i="2"/>
  <c r="BH546" i="2"/>
  <c r="AE546" i="2"/>
  <c r="K546" i="2"/>
  <c r="U546" i="2"/>
  <c r="AO546" i="2"/>
  <c r="BH566" i="2"/>
  <c r="AO566" i="2"/>
  <c r="U566" i="2"/>
  <c r="K566" i="2"/>
  <c r="AE566" i="2"/>
  <c r="AO547" i="2"/>
  <c r="U567" i="2"/>
  <c r="AO534" i="2"/>
  <c r="K534" i="2"/>
  <c r="K567" i="2"/>
  <c r="AO555" i="2"/>
  <c r="AO537" i="2"/>
  <c r="AN537" i="2"/>
  <c r="BI470" i="2"/>
  <c r="BH470" i="2"/>
  <c r="AY470" i="2"/>
  <c r="U470" i="2"/>
  <c r="AE470" i="2"/>
  <c r="BH453" i="2"/>
  <c r="AE453" i="2"/>
  <c r="AO453" i="2"/>
  <c r="AE532" i="2"/>
  <c r="BG494" i="2"/>
  <c r="AO452" i="2"/>
  <c r="BH452" i="2"/>
  <c r="K452" i="2"/>
  <c r="T540" i="2"/>
  <c r="AY500" i="2"/>
  <c r="BH441" i="2"/>
  <c r="AY441" i="2"/>
  <c r="AO441" i="2"/>
  <c r="AE441" i="2"/>
  <c r="K428" i="2"/>
  <c r="BH428" i="2"/>
  <c r="AO428" i="2"/>
  <c r="BH390" i="2"/>
  <c r="U390" i="2"/>
  <c r="AE390" i="2"/>
  <c r="AE455" i="2"/>
  <c r="AY521" i="2"/>
  <c r="BH450" i="2"/>
  <c r="U450" i="2"/>
  <c r="AE450" i="2"/>
  <c r="BH430" i="2"/>
  <c r="AE430" i="2"/>
  <c r="U430" i="2"/>
  <c r="AO466" i="2"/>
  <c r="U452" i="2"/>
  <c r="K450" i="2"/>
  <c r="BH410" i="2"/>
  <c r="BI410" i="2"/>
  <c r="AE410" i="2"/>
  <c r="U410" i="2"/>
  <c r="AE428" i="2"/>
  <c r="K449" i="2"/>
  <c r="K200" i="2"/>
  <c r="AE268" i="2"/>
  <c r="AE200" i="2"/>
  <c r="U384" i="2"/>
  <c r="BH338" i="2"/>
  <c r="U338" i="2"/>
  <c r="AE338" i="2"/>
  <c r="BI338" i="2"/>
  <c r="AE284" i="2"/>
  <c r="U364" i="2"/>
  <c r="U236" i="2"/>
  <c r="BH303" i="2"/>
  <c r="U303" i="2"/>
  <c r="K303" i="2"/>
  <c r="BI303" i="2"/>
  <c r="BH279" i="2"/>
  <c r="U279" i="2"/>
  <c r="K279" i="2"/>
  <c r="AE229" i="2"/>
  <c r="BH229" i="2"/>
  <c r="AO229" i="2"/>
  <c r="K229" i="2"/>
  <c r="U342" i="2"/>
  <c r="AE342" i="2"/>
  <c r="AY342" i="2"/>
  <c r="BH342" i="2"/>
  <c r="AY295" i="2"/>
  <c r="U251" i="2"/>
  <c r="AY251" i="2"/>
  <c r="BH251" i="2"/>
  <c r="BH231" i="2"/>
  <c r="U231" i="2"/>
  <c r="BH264" i="2"/>
  <c r="AY264" i="2"/>
  <c r="AO264" i="2"/>
  <c r="AE218" i="2"/>
  <c r="BH218" i="2"/>
  <c r="U218" i="2"/>
  <c r="K218" i="2"/>
  <c r="AY218" i="2"/>
  <c r="BH335" i="2"/>
  <c r="U335" i="2"/>
  <c r="AY335" i="2"/>
  <c r="K335" i="2"/>
  <c r="U315" i="2"/>
  <c r="BI315" i="2"/>
  <c r="BH315" i="2"/>
  <c r="AE271" i="2"/>
  <c r="K236" i="2"/>
  <c r="AO352" i="2"/>
  <c r="K352" i="2"/>
  <c r="BH352" i="2"/>
  <c r="AY352" i="2"/>
  <c r="AO317" i="2"/>
  <c r="AE317" i="2"/>
  <c r="K317" i="2"/>
  <c r="BH317" i="2"/>
  <c r="AY317" i="2"/>
  <c r="U299" i="2"/>
  <c r="AY299" i="2"/>
  <c r="BH299" i="2"/>
  <c r="AE289" i="2"/>
  <c r="AO289" i="2"/>
  <c r="BH289" i="2"/>
  <c r="AY590" i="2"/>
  <c r="AO553" i="2"/>
  <c r="BH553" i="2"/>
  <c r="AE553" i="2"/>
  <c r="K553" i="2"/>
  <c r="U553" i="2"/>
  <c r="BH549" i="2"/>
  <c r="U549" i="2"/>
  <c r="AE549" i="2"/>
  <c r="K549" i="2"/>
  <c r="AO545" i="2"/>
  <c r="BH545" i="2"/>
  <c r="U545" i="2"/>
  <c r="K545" i="2"/>
  <c r="AE545" i="2"/>
  <c r="AE595" i="2"/>
  <c r="AO595" i="2"/>
  <c r="AY588" i="2"/>
  <c r="BH579" i="2"/>
  <c r="AO579" i="2"/>
  <c r="BH571" i="2"/>
  <c r="AO571" i="2"/>
  <c r="AY586" i="2"/>
  <c r="BQ542" i="2"/>
  <c r="BH582" i="2"/>
  <c r="K582" i="2"/>
  <c r="AO582" i="2"/>
  <c r="U582" i="2"/>
  <c r="AO568" i="2"/>
  <c r="AY582" i="2"/>
  <c r="AY566" i="2"/>
  <c r="AE556" i="2"/>
  <c r="U583" i="2"/>
  <c r="BH539" i="2"/>
  <c r="AE539" i="2"/>
  <c r="K539" i="2"/>
  <c r="U532" i="2"/>
  <c r="U521" i="2"/>
  <c r="T521" i="2"/>
  <c r="AE567" i="2"/>
  <c r="AE548" i="2"/>
  <c r="U556" i="2"/>
  <c r="K583" i="2"/>
  <c r="AY534" i="2"/>
  <c r="AE525" i="2"/>
  <c r="AO538" i="2"/>
  <c r="AO503" i="2"/>
  <c r="BG541" i="2"/>
  <c r="BH533" i="2"/>
  <c r="U533" i="2"/>
  <c r="K533" i="2"/>
  <c r="AO521" i="2"/>
  <c r="BH518" i="2"/>
  <c r="AO518" i="2"/>
  <c r="BI518" i="2"/>
  <c r="U518" i="2"/>
  <c r="BH499" i="2"/>
  <c r="K499" i="2"/>
  <c r="AE499" i="2"/>
  <c r="U519" i="2"/>
  <c r="U500" i="2"/>
  <c r="AE477" i="2"/>
  <c r="AO581" i="2"/>
  <c r="AE552" i="2"/>
  <c r="K563" i="2"/>
  <c r="AY499" i="2"/>
  <c r="AY450" i="2"/>
  <c r="J537" i="2"/>
  <c r="K537" i="2"/>
  <c r="U536" i="2"/>
  <c r="AY518" i="2"/>
  <c r="AY503" i="2"/>
  <c r="BH483" i="2"/>
  <c r="AE483" i="2"/>
  <c r="K483" i="2"/>
  <c r="AO483" i="2"/>
  <c r="U483" i="2"/>
  <c r="BI483" i="2"/>
  <c r="U477" i="2"/>
  <c r="AY449" i="2"/>
  <c r="AY455" i="2"/>
  <c r="AY425" i="2"/>
  <c r="BH394" i="2"/>
  <c r="AE394" i="2"/>
  <c r="U394" i="2"/>
  <c r="AO342" i="2"/>
  <c r="AO259" i="2"/>
  <c r="AE295" i="2"/>
  <c r="AE276" i="2"/>
  <c r="AE231" i="2"/>
  <c r="U440" i="2"/>
  <c r="U293" i="2"/>
  <c r="U229" i="2"/>
  <c r="K457" i="2"/>
  <c r="K393" i="2"/>
  <c r="K374" i="2"/>
  <c r="AY428" i="2"/>
  <c r="BH423" i="2"/>
  <c r="K423" i="2"/>
  <c r="U423" i="2"/>
  <c r="BI423" i="2"/>
  <c r="BH397" i="2"/>
  <c r="BI397" i="2"/>
  <c r="AO397" i="2"/>
  <c r="AE397" i="2"/>
  <c r="BH389" i="2"/>
  <c r="AE389" i="2"/>
  <c r="AO389" i="2"/>
  <c r="AO434" i="2"/>
  <c r="AE304" i="2"/>
  <c r="AE259" i="2"/>
  <c r="U420" i="2"/>
  <c r="U356" i="2"/>
  <c r="K437" i="2"/>
  <c r="K373" i="2"/>
  <c r="AY456" i="2"/>
  <c r="BH429" i="2"/>
  <c r="AE429" i="2"/>
  <c r="AO429" i="2"/>
  <c r="AY397" i="2"/>
  <c r="AO315" i="2"/>
  <c r="AE300" i="2"/>
  <c r="U352" i="2"/>
  <c r="K445" i="2"/>
  <c r="K251" i="2"/>
  <c r="AY448" i="2"/>
  <c r="AY394" i="2"/>
  <c r="AE463" i="2"/>
  <c r="AE315" i="2"/>
  <c r="U393" i="2"/>
  <c r="K353" i="2"/>
  <c r="K243" i="2"/>
  <c r="AO296" i="2"/>
  <c r="K296" i="2"/>
  <c r="BH296" i="2"/>
  <c r="U242" i="2"/>
  <c r="AE242" i="2"/>
  <c r="BH242" i="2"/>
  <c r="K242" i="2"/>
  <c r="AE234" i="2"/>
  <c r="BH234" i="2"/>
  <c r="U234" i="2"/>
  <c r="K234" i="2"/>
  <c r="BH226" i="2"/>
  <c r="U226" i="2"/>
  <c r="K226" i="2"/>
  <c r="AE226" i="2"/>
  <c r="BI190" i="2"/>
  <c r="BH190" i="2"/>
  <c r="AE190" i="2"/>
  <c r="AO190" i="2"/>
  <c r="AY390" i="2"/>
  <c r="AE427" i="2"/>
  <c r="AE299" i="2"/>
  <c r="U460" i="2"/>
  <c r="U428" i="2"/>
  <c r="K410" i="2"/>
  <c r="K397" i="2"/>
  <c r="K346" i="2"/>
  <c r="K271" i="2"/>
  <c r="K239" i="2"/>
  <c r="AY296" i="2"/>
  <c r="U291" i="2"/>
  <c r="BH291" i="2"/>
  <c r="U283" i="2"/>
  <c r="BH283" i="2"/>
  <c r="BH275" i="2"/>
  <c r="U275" i="2"/>
  <c r="AE245" i="2"/>
  <c r="AO245" i="2"/>
  <c r="K245" i="2"/>
  <c r="BH245" i="2"/>
  <c r="AO233" i="2"/>
  <c r="BH233" i="2"/>
  <c r="AE233" i="2"/>
  <c r="K233" i="2"/>
  <c r="BH225" i="2"/>
  <c r="AE225" i="2"/>
  <c r="AO225" i="2"/>
  <c r="K225" i="2"/>
  <c r="U190" i="2"/>
  <c r="AY533" i="2"/>
  <c r="AO525" i="2"/>
  <c r="AE369" i="2"/>
  <c r="BI369" i="2"/>
  <c r="AY369" i="2"/>
  <c r="BH369" i="2"/>
  <c r="AO369" i="2"/>
  <c r="AY287" i="2"/>
  <c r="AO285" i="2"/>
  <c r="AE285" i="2"/>
  <c r="K285" i="2"/>
  <c r="BH285" i="2"/>
  <c r="BH273" i="2"/>
  <c r="AE273" i="2"/>
  <c r="K273" i="2"/>
  <c r="AO273" i="2"/>
  <c r="AY255" i="2"/>
  <c r="U255" i="2"/>
  <c r="BH255" i="2"/>
  <c r="BH515" i="2"/>
  <c r="K515" i="2"/>
  <c r="AE515" i="2"/>
  <c r="AY515" i="2"/>
  <c r="K332" i="2"/>
  <c r="BI332" i="2"/>
  <c r="AO332" i="2"/>
  <c r="AY332" i="2"/>
  <c r="BH332" i="2"/>
  <c r="AY276" i="2"/>
  <c r="U247" i="2"/>
  <c r="BH247" i="2"/>
  <c r="AO361" i="2"/>
  <c r="BI361" i="2"/>
  <c r="BH361" i="2"/>
  <c r="AE361" i="2"/>
  <c r="AY361" i="2"/>
  <c r="BH350" i="2"/>
  <c r="U350" i="2"/>
  <c r="BI350" i="2"/>
  <c r="AE350" i="2"/>
  <c r="AY303" i="2"/>
  <c r="AY284" i="2"/>
  <c r="AY226" i="2"/>
  <c r="AE440" i="2"/>
  <c r="K268" i="2"/>
  <c r="AE357" i="2"/>
  <c r="AO357" i="2"/>
  <c r="BI357" i="2"/>
  <c r="BH357" i="2"/>
  <c r="AY357" i="2"/>
  <c r="U354" i="2"/>
  <c r="BH354" i="2"/>
  <c r="AY354" i="2"/>
  <c r="AE354" i="2"/>
  <c r="AE341" i="2"/>
  <c r="AO341" i="2"/>
  <c r="AY341" i="2"/>
  <c r="BH341" i="2"/>
  <c r="AY315" i="2"/>
  <c r="AO297" i="2"/>
  <c r="AE297" i="2"/>
  <c r="BH297" i="2"/>
  <c r="BI297" i="2"/>
  <c r="AY283" i="2"/>
  <c r="U267" i="2"/>
  <c r="BH267" i="2"/>
  <c r="AY267" i="2"/>
  <c r="BH415" i="2"/>
  <c r="K415" i="2"/>
  <c r="U415" i="2"/>
  <c r="AY415" i="2"/>
  <c r="AE365" i="2"/>
  <c r="AO365" i="2"/>
  <c r="BH365" i="2"/>
  <c r="AY365" i="2"/>
  <c r="AO308" i="2"/>
  <c r="K308" i="2"/>
  <c r="BI308" i="2"/>
  <c r="BH308" i="2"/>
  <c r="AY308" i="2"/>
  <c r="BI272" i="2"/>
  <c r="AO272" i="2"/>
  <c r="BH272" i="2"/>
  <c r="AY272" i="2"/>
  <c r="BI494" i="2"/>
  <c r="BH494" i="2"/>
  <c r="U494" i="2"/>
  <c r="AO494" i="2"/>
  <c r="AE494" i="2"/>
  <c r="BH540" i="2"/>
  <c r="AY540" i="2"/>
  <c r="AO540" i="2"/>
  <c r="K540" i="2"/>
  <c r="K494" i="2"/>
  <c r="BH473" i="2"/>
  <c r="AY473" i="2"/>
  <c r="AE473" i="2"/>
  <c r="AO473" i="2"/>
  <c r="K473" i="2"/>
  <c r="AY494" i="2"/>
  <c r="U473" i="2"/>
  <c r="BI541" i="2"/>
  <c r="BH541" i="2"/>
  <c r="U541" i="2"/>
  <c r="AO541" i="2"/>
  <c r="U540" i="2"/>
  <c r="AE541" i="2"/>
  <c r="BH537" i="2"/>
  <c r="AY537" i="2"/>
  <c r="U537" i="2"/>
  <c r="K541" i="2"/>
  <c r="AE540" i="2"/>
  <c r="BA612" i="2"/>
  <c r="C612" i="3"/>
  <c r="BC614" i="2"/>
  <c r="E614" i="3"/>
  <c r="BF613" i="2"/>
  <c r="H613" i="3"/>
  <c r="F28" i="4"/>
  <c r="I57" i="3"/>
  <c r="J57" i="3" s="1"/>
  <c r="I221" i="3"/>
  <c r="J221" i="3"/>
  <c r="H27" i="4"/>
  <c r="I51" i="3"/>
  <c r="J51" i="3" s="1"/>
  <c r="I248" i="3"/>
  <c r="J248" i="3" s="1"/>
  <c r="I256" i="3"/>
  <c r="J256" i="3" s="1"/>
  <c r="I546" i="3"/>
  <c r="J546" i="3" s="1"/>
  <c r="I84" i="3"/>
  <c r="J84" i="3" s="1"/>
  <c r="I96" i="3"/>
  <c r="J96" i="3" s="1"/>
  <c r="I551" i="3"/>
  <c r="J551" i="3" s="1"/>
  <c r="I27" i="3"/>
  <c r="J27" i="3" s="1"/>
  <c r="I47" i="3"/>
  <c r="J47" i="3" s="1"/>
  <c r="I48" i="3"/>
  <c r="J48" i="3" s="1"/>
  <c r="I62" i="3"/>
  <c r="J62" i="3" s="1"/>
  <c r="I64" i="3"/>
  <c r="J64" i="3" s="1"/>
  <c r="F14" i="4"/>
  <c r="I230" i="3"/>
  <c r="J230" i="3" s="1"/>
  <c r="I253" i="3"/>
  <c r="J253" i="3"/>
  <c r="I362" i="3"/>
  <c r="J362" i="3" s="1"/>
  <c r="I406" i="3"/>
  <c r="J406" i="3"/>
  <c r="I446" i="3"/>
  <c r="J446" i="3" s="1"/>
  <c r="I470" i="3"/>
  <c r="J470" i="3" s="1"/>
  <c r="I472" i="3"/>
  <c r="J472" i="3" s="1"/>
  <c r="I539" i="3"/>
  <c r="J539" i="3" s="1"/>
  <c r="I61" i="3"/>
  <c r="J61" i="3" s="1"/>
  <c r="G14" i="4"/>
  <c r="E26" i="4"/>
  <c r="F30" i="4"/>
  <c r="I223" i="3"/>
  <c r="J223" i="3" s="1"/>
  <c r="I231" i="3"/>
  <c r="J231" i="3"/>
  <c r="I379" i="3"/>
  <c r="J379" i="3" s="1"/>
  <c r="I411" i="3"/>
  <c r="J411" i="3"/>
  <c r="I520" i="3"/>
  <c r="J520" i="3" s="1"/>
  <c r="I553" i="3"/>
  <c r="J553" i="3"/>
  <c r="I562" i="3"/>
  <c r="J562" i="3" s="1"/>
  <c r="H18" i="4"/>
  <c r="D19" i="4"/>
  <c r="H19" i="4"/>
  <c r="E25" i="4"/>
  <c r="I242" i="3"/>
  <c r="J242" i="3"/>
  <c r="H28" i="4"/>
  <c r="F29" i="4"/>
  <c r="I391" i="3"/>
  <c r="J391" i="3"/>
  <c r="I426" i="3"/>
  <c r="J426" i="3" s="1"/>
  <c r="G43" i="4"/>
  <c r="I435" i="3"/>
  <c r="J435" i="3" s="1"/>
  <c r="I455" i="3"/>
  <c r="J455" i="3"/>
  <c r="I457" i="3"/>
  <c r="J457" i="3" s="1"/>
  <c r="I535" i="3"/>
  <c r="J535" i="3" s="1"/>
  <c r="I576" i="3"/>
  <c r="J576" i="3" s="1"/>
  <c r="H15" i="4"/>
  <c r="I216" i="3"/>
  <c r="J216" i="3" s="1"/>
  <c r="H26" i="4"/>
  <c r="I228" i="3"/>
  <c r="J228" i="3"/>
  <c r="C27" i="4"/>
  <c r="I252" i="3"/>
  <c r="J252" i="3" s="1"/>
  <c r="I260" i="3"/>
  <c r="J260" i="3" s="1"/>
  <c r="G32" i="4"/>
  <c r="I393" i="3"/>
  <c r="J393" i="3" s="1"/>
  <c r="I401" i="3"/>
  <c r="J401" i="3"/>
  <c r="I407" i="3"/>
  <c r="J407" i="3" s="1"/>
  <c r="I413" i="3"/>
  <c r="J413" i="3" s="1"/>
  <c r="I418" i="3"/>
  <c r="J418" i="3" s="1"/>
  <c r="C42" i="4"/>
  <c r="I451" i="3"/>
  <c r="J451" i="3"/>
  <c r="I452" i="3"/>
  <c r="J452" i="3" s="1"/>
  <c r="I458" i="3"/>
  <c r="J458" i="3"/>
  <c r="I466" i="3"/>
  <c r="J466" i="3" s="1"/>
  <c r="I474" i="3"/>
  <c r="J474" i="3"/>
  <c r="I540" i="3"/>
  <c r="J540" i="3" s="1"/>
  <c r="I541" i="3"/>
  <c r="J541" i="3"/>
  <c r="I557" i="3"/>
  <c r="J557" i="3" s="1"/>
  <c r="I561" i="3"/>
  <c r="J561" i="3"/>
  <c r="J68" i="3"/>
  <c r="I122" i="3"/>
  <c r="J122" i="3" s="1"/>
  <c r="D18" i="4"/>
  <c r="I87" i="3"/>
  <c r="J87" i="3" s="1"/>
  <c r="I92" i="3"/>
  <c r="J92" i="3" s="1"/>
  <c r="I31" i="3"/>
  <c r="J31" i="3" s="1"/>
  <c r="E12" i="4"/>
  <c r="I63" i="3"/>
  <c r="J63" i="3"/>
  <c r="I95" i="3"/>
  <c r="J95" i="3" s="1"/>
  <c r="I136" i="3"/>
  <c r="J136" i="3" s="1"/>
  <c r="I144" i="3"/>
  <c r="J144" i="3" s="1"/>
  <c r="I301" i="3"/>
  <c r="J301" i="3"/>
  <c r="I304" i="3"/>
  <c r="J304" i="3" s="1"/>
  <c r="F35" i="4"/>
  <c r="I337" i="3"/>
  <c r="J337" i="3"/>
  <c r="C43" i="4"/>
  <c r="N43" i="4" s="1"/>
  <c r="I423" i="3"/>
  <c r="J423" i="3"/>
  <c r="I296" i="3"/>
  <c r="J296" i="3"/>
  <c r="C11" i="4"/>
  <c r="E11" i="4"/>
  <c r="C13" i="4"/>
  <c r="F18" i="4"/>
  <c r="F19" i="4"/>
  <c r="D20" i="4"/>
  <c r="F24" i="4"/>
  <c r="D26" i="4"/>
  <c r="H29" i="4"/>
  <c r="I298" i="3"/>
  <c r="J298" i="3" s="1"/>
  <c r="D36" i="4"/>
  <c r="I405" i="3"/>
  <c r="J405" i="3" s="1"/>
  <c r="F42" i="4"/>
  <c r="F44" i="4"/>
  <c r="I139" i="3"/>
  <c r="J139" i="3" s="1"/>
  <c r="I151" i="3"/>
  <c r="J151" i="3" s="1"/>
  <c r="I155" i="3"/>
  <c r="J155" i="3"/>
  <c r="I299" i="3"/>
  <c r="J299" i="3" s="1"/>
  <c r="I311" i="3"/>
  <c r="J311" i="3" s="1"/>
  <c r="I335" i="3"/>
  <c r="J335" i="3" s="1"/>
  <c r="J339" i="3"/>
  <c r="I343" i="3"/>
  <c r="J343" i="3" s="1"/>
  <c r="J347" i="3"/>
  <c r="I351" i="3"/>
  <c r="J351" i="3" s="1"/>
  <c r="I359" i="3"/>
  <c r="J359" i="3"/>
  <c r="I367" i="3"/>
  <c r="J367" i="3" s="1"/>
  <c r="I387" i="3"/>
  <c r="J387" i="3" s="1"/>
  <c r="I419" i="3"/>
  <c r="J419" i="3" s="1"/>
  <c r="I483" i="3"/>
  <c r="J483" i="3" s="1"/>
  <c r="I495" i="3"/>
  <c r="J495" i="3" s="1"/>
  <c r="B33" i="4"/>
  <c r="I552" i="3"/>
  <c r="J552" i="3" s="1"/>
  <c r="H17" i="4"/>
  <c r="C20" i="4"/>
  <c r="E24" i="4"/>
  <c r="I201" i="3"/>
  <c r="J201" i="3"/>
  <c r="G25" i="4"/>
  <c r="G27" i="4"/>
  <c r="J312" i="3"/>
  <c r="I369" i="3"/>
  <c r="J369" i="3" s="1"/>
  <c r="D41" i="4"/>
  <c r="I440" i="3"/>
  <c r="J440" i="3" s="1"/>
  <c r="D9" i="4"/>
  <c r="D10" i="4"/>
  <c r="H10" i="4"/>
  <c r="D11" i="4"/>
  <c r="F11" i="4"/>
  <c r="D13" i="4"/>
  <c r="F13" i="4"/>
  <c r="D14" i="4"/>
  <c r="H14" i="4"/>
  <c r="F17" i="4"/>
  <c r="I140" i="3"/>
  <c r="J140" i="3" s="1"/>
  <c r="I148" i="3"/>
  <c r="J148" i="3"/>
  <c r="E20" i="4"/>
  <c r="E23" i="4"/>
  <c r="C24" i="4"/>
  <c r="I205" i="3"/>
  <c r="J205" i="3" s="1"/>
  <c r="G26" i="4"/>
  <c r="G28" i="4"/>
  <c r="E32" i="4"/>
  <c r="J300" i="3"/>
  <c r="C33" i="4"/>
  <c r="I338" i="3"/>
  <c r="J338" i="3"/>
  <c r="I345" i="3"/>
  <c r="J345" i="3" s="1"/>
  <c r="I354" i="3"/>
  <c r="J354" i="3"/>
  <c r="F37" i="4"/>
  <c r="I361" i="3"/>
  <c r="J361" i="3" s="1"/>
  <c r="F41" i="4"/>
  <c r="I450" i="3"/>
  <c r="J450" i="3"/>
  <c r="I482" i="3"/>
  <c r="J482" i="3" s="1"/>
  <c r="B34" i="4"/>
  <c r="B40" i="4"/>
  <c r="E18" i="4"/>
  <c r="C23" i="4"/>
  <c r="H33" i="4"/>
  <c r="I342" i="3"/>
  <c r="J342" i="3" s="1"/>
  <c r="C36" i="4"/>
  <c r="F36" i="4"/>
  <c r="I358" i="3"/>
  <c r="J358" i="3" s="1"/>
  <c r="I366" i="3"/>
  <c r="J366" i="3" s="1"/>
  <c r="D42" i="4"/>
  <c r="H42" i="4"/>
  <c r="C48" i="4"/>
  <c r="N49" i="4" s="1"/>
  <c r="B12" i="4"/>
  <c r="B13" i="4"/>
  <c r="B15" i="4"/>
  <c r="B16" i="4"/>
  <c r="B17" i="4"/>
  <c r="B19" i="4"/>
  <c r="B20" i="4"/>
  <c r="B21" i="4"/>
  <c r="B22" i="4"/>
  <c r="B23" i="4"/>
  <c r="B24" i="4"/>
  <c r="B25" i="4"/>
  <c r="B26" i="4"/>
  <c r="B27" i="4"/>
  <c r="B28" i="4"/>
  <c r="B29" i="4"/>
  <c r="B31" i="4"/>
  <c r="B32" i="4"/>
  <c r="B35" i="4"/>
  <c r="I332" i="3"/>
  <c r="J332" i="3"/>
  <c r="I336" i="3"/>
  <c r="J336" i="3" s="1"/>
  <c r="I340" i="3"/>
  <c r="J340" i="3"/>
  <c r="I344" i="3"/>
  <c r="J344" i="3" s="1"/>
  <c r="I352" i="3"/>
  <c r="J352" i="3" s="1"/>
  <c r="I356" i="3"/>
  <c r="J356" i="3" s="1"/>
  <c r="I364" i="3"/>
  <c r="J364" i="3" s="1"/>
  <c r="B38" i="4"/>
  <c r="B39" i="4"/>
  <c r="I400" i="3"/>
  <c r="J400" i="3" s="1"/>
  <c r="B41" i="4"/>
  <c r="I404" i="3"/>
  <c r="J404" i="3"/>
  <c r="B42" i="4"/>
  <c r="I416" i="3"/>
  <c r="J416" i="3" s="1"/>
  <c r="I420" i="3"/>
  <c r="J420" i="3" s="1"/>
  <c r="B43" i="4"/>
  <c r="B44" i="4"/>
  <c r="B48" i="4"/>
  <c r="I544" i="3"/>
  <c r="J544" i="3"/>
  <c r="I571" i="3"/>
  <c r="J571" i="3" s="1"/>
  <c r="D27" i="4"/>
  <c r="D28" i="4"/>
  <c r="D29" i="4"/>
  <c r="D30" i="4"/>
  <c r="I305" i="3"/>
  <c r="J305" i="3"/>
  <c r="I313" i="3"/>
  <c r="J313" i="3" s="1"/>
  <c r="I341" i="3"/>
  <c r="J341" i="3"/>
  <c r="I349" i="3"/>
  <c r="J349" i="3" s="1"/>
  <c r="E37" i="4"/>
  <c r="I357" i="3"/>
  <c r="J357" i="3" s="1"/>
  <c r="I365" i="3"/>
  <c r="J365" i="3" s="1"/>
  <c r="I385" i="3"/>
  <c r="J385" i="3" s="1"/>
  <c r="I389" i="3"/>
  <c r="J389" i="3" s="1"/>
  <c r="C41" i="4"/>
  <c r="E42" i="4"/>
  <c r="I417" i="3"/>
  <c r="J417" i="3" s="1"/>
  <c r="I421" i="3"/>
  <c r="J421" i="3" s="1"/>
  <c r="D43" i="4"/>
  <c r="H43" i="4"/>
  <c r="I518" i="3"/>
  <c r="J518" i="3" s="1"/>
  <c r="I522" i="3"/>
  <c r="J522" i="3"/>
  <c r="I533" i="3"/>
  <c r="J533" i="3" s="1"/>
  <c r="I542" i="3"/>
  <c r="J542" i="3" s="1"/>
  <c r="I543" i="3"/>
  <c r="J543" i="3" s="1"/>
  <c r="I549" i="3"/>
  <c r="J549" i="3" s="1"/>
  <c r="I558" i="3"/>
  <c r="J558" i="3" s="1"/>
  <c r="I566" i="3"/>
  <c r="J566" i="3"/>
  <c r="I581" i="3"/>
  <c r="J581" i="3" s="1"/>
  <c r="G38" i="4"/>
  <c r="C40" i="4"/>
  <c r="E40" i="4"/>
  <c r="G41" i="4"/>
  <c r="G42" i="4"/>
  <c r="E43" i="4"/>
  <c r="C44" i="4"/>
  <c r="G44" i="4"/>
  <c r="E48" i="4"/>
  <c r="B9" i="4"/>
  <c r="B11" i="4"/>
  <c r="I560" i="3"/>
  <c r="J560" i="3"/>
  <c r="I564" i="3"/>
  <c r="J564" i="3" s="1"/>
  <c r="I568" i="3"/>
  <c r="J568" i="3" s="1"/>
  <c r="J572" i="3"/>
  <c r="I573" i="3"/>
  <c r="J573" i="3" s="1"/>
  <c r="I579" i="3"/>
  <c r="J579" i="3"/>
  <c r="I588" i="3"/>
  <c r="J588" i="3" s="1"/>
  <c r="D37" i="4"/>
  <c r="H41" i="4"/>
  <c r="F43" i="4"/>
  <c r="I43" i="4" s="1"/>
  <c r="D44" i="4"/>
  <c r="H44" i="4"/>
  <c r="F48" i="4"/>
  <c r="I559" i="3"/>
  <c r="J559" i="3" s="1"/>
  <c r="I563" i="3"/>
  <c r="J563" i="3"/>
  <c r="I567" i="3"/>
  <c r="J567" i="3" s="1"/>
  <c r="I587" i="3"/>
  <c r="J587" i="3" s="1"/>
  <c r="BC612" i="2"/>
  <c r="E612" i="3"/>
  <c r="BC611" i="2"/>
  <c r="E611" i="3"/>
  <c r="AW608" i="2"/>
  <c r="AX608" i="2"/>
  <c r="BE609" i="2"/>
  <c r="G609" i="3"/>
  <c r="AM609" i="2"/>
  <c r="S612" i="2"/>
  <c r="T612" i="2"/>
  <c r="AC609" i="2"/>
  <c r="AD609" i="2"/>
  <c r="AZ610" i="2"/>
  <c r="B610" i="3"/>
  <c r="BD613" i="2"/>
  <c r="F613" i="3"/>
  <c r="I613" i="2"/>
  <c r="BB608" i="2"/>
  <c r="D608" i="3"/>
  <c r="BF616" i="2"/>
  <c r="H616" i="3"/>
  <c r="AW617" i="2"/>
  <c r="AX617" i="2"/>
  <c r="S616" i="2"/>
  <c r="T616" i="2"/>
  <c r="BD616" i="2"/>
  <c r="F616" i="3"/>
  <c r="BC616" i="2"/>
  <c r="E616" i="3"/>
  <c r="I617" i="2"/>
  <c r="J617" i="2"/>
  <c r="AM616" i="2"/>
  <c r="AN616" i="2"/>
  <c r="J613" i="2"/>
  <c r="BC610" i="2"/>
  <c r="E610" i="3"/>
  <c r="S610" i="2"/>
  <c r="BD610" i="2"/>
  <c r="F610" i="3"/>
  <c r="AC610" i="2"/>
  <c r="AD610" i="2"/>
  <c r="I611" i="2"/>
  <c r="J611" i="2"/>
  <c r="BB615" i="2"/>
  <c r="D615" i="3"/>
  <c r="BF615" i="2"/>
  <c r="H615" i="3"/>
  <c r="AM615" i="2"/>
  <c r="AN615" i="2"/>
  <c r="BF614" i="2"/>
  <c r="H614" i="3"/>
  <c r="BE612" i="2"/>
  <c r="G612" i="3"/>
  <c r="AZ613" i="2"/>
  <c r="S613" i="2"/>
  <c r="T613" i="2"/>
  <c r="BD614" i="2"/>
  <c r="F614" i="3"/>
  <c r="S614" i="2"/>
  <c r="T614" i="2"/>
  <c r="BA614" i="2"/>
  <c r="C614" i="3"/>
  <c r="I610" i="2"/>
  <c r="J610" i="2"/>
  <c r="BA610" i="2"/>
  <c r="BF610" i="2"/>
  <c r="H610" i="3"/>
  <c r="AM610" i="2"/>
  <c r="AN610" i="2"/>
  <c r="BB611" i="2"/>
  <c r="D611" i="3"/>
  <c r="BA611" i="2"/>
  <c r="C611" i="3"/>
  <c r="AC611" i="2"/>
  <c r="AD611" i="2"/>
  <c r="I608" i="2"/>
  <c r="J608" i="2"/>
  <c r="BA608" i="2"/>
  <c r="BE608" i="2"/>
  <c r="G608" i="3"/>
  <c r="AZ611" i="2"/>
  <c r="B611" i="3"/>
  <c r="BA615" i="2"/>
  <c r="C615" i="3"/>
  <c r="AC612" i="2"/>
  <c r="AD612" i="2"/>
  <c r="AZ612" i="2"/>
  <c r="B612" i="3"/>
  <c r="BE613" i="2"/>
  <c r="G613" i="3"/>
  <c r="BB614" i="2"/>
  <c r="D614" i="3"/>
  <c r="AC614" i="2"/>
  <c r="AZ614" i="2"/>
  <c r="B614" i="3"/>
  <c r="AZ609" i="2"/>
  <c r="B609" i="3"/>
  <c r="BE611" i="2"/>
  <c r="G611" i="3"/>
  <c r="BF612" i="2"/>
  <c r="H612" i="3"/>
  <c r="AW612" i="2"/>
  <c r="BC613" i="2"/>
  <c r="E613" i="3"/>
  <c r="AZ615" i="2"/>
  <c r="B615" i="3"/>
  <c r="BC615" i="2"/>
  <c r="E615" i="3"/>
  <c r="S608" i="2"/>
  <c r="AZ608" i="2"/>
  <c r="BD608" i="2"/>
  <c r="AC608" i="2"/>
  <c r="AW609" i="2"/>
  <c r="AW616" i="2"/>
  <c r="AX616" i="2"/>
  <c r="BD611" i="2"/>
  <c r="BE615" i="2"/>
  <c r="BD609" i="2"/>
  <c r="F609" i="3"/>
  <c r="AC616" i="2"/>
  <c r="C608" i="3"/>
  <c r="AD608" i="2"/>
  <c r="T610" i="2"/>
  <c r="F608" i="3"/>
  <c r="AD614" i="2"/>
  <c r="C610" i="3"/>
  <c r="B608" i="3"/>
  <c r="B613" i="3"/>
  <c r="AX612" i="2"/>
  <c r="AX611" i="2"/>
  <c r="E608" i="3"/>
  <c r="D612" i="3"/>
  <c r="I609" i="2"/>
  <c r="J609" i="2"/>
  <c r="BC618" i="2"/>
  <c r="E618" i="3"/>
  <c r="AM618" i="2"/>
  <c r="BB618" i="2"/>
  <c r="D618" i="3"/>
  <c r="I618" i="2"/>
  <c r="J618" i="2"/>
  <c r="AW618" i="2"/>
  <c r="BD618" i="2"/>
  <c r="F618" i="3"/>
  <c r="I47" i="4"/>
  <c r="L47" i="4" s="1"/>
  <c r="N54" i="4"/>
  <c r="I54" i="4"/>
  <c r="AZ618" i="2"/>
  <c r="B618" i="3"/>
  <c r="BA618" i="2"/>
  <c r="C618" i="3"/>
  <c r="C10" i="4"/>
  <c r="I32" i="3"/>
  <c r="J32" i="3" s="1"/>
  <c r="K46" i="4"/>
  <c r="L46" i="4"/>
  <c r="J49" i="4"/>
  <c r="K49" i="4"/>
  <c r="N50" i="4"/>
  <c r="I50" i="4"/>
  <c r="I51" i="4"/>
  <c r="D31" i="4"/>
  <c r="H31" i="4"/>
  <c r="I306" i="3"/>
  <c r="J306" i="3" s="1"/>
  <c r="I9" i="3"/>
  <c r="J9" i="3"/>
  <c r="E8" i="4"/>
  <c r="J53" i="4"/>
  <c r="L53" i="4"/>
  <c r="K53" i="4"/>
  <c r="E22" i="4"/>
  <c r="I178" i="3"/>
  <c r="J178" i="3" s="1"/>
  <c r="G30" i="4"/>
  <c r="I280" i="3"/>
  <c r="J280" i="3" s="1"/>
  <c r="I289" i="3"/>
  <c r="J289" i="3" s="1"/>
  <c r="AZ617" i="2"/>
  <c r="B617" i="3"/>
  <c r="C32" i="4"/>
  <c r="I189" i="3"/>
  <c r="J189" i="3"/>
  <c r="C31" i="4"/>
  <c r="I97" i="3"/>
  <c r="J97" i="3" s="1"/>
  <c r="I98" i="3"/>
  <c r="J98" i="3" s="1"/>
  <c r="I200" i="3"/>
  <c r="J200" i="3" s="1"/>
  <c r="I10" i="3"/>
  <c r="J10" i="3"/>
  <c r="I22" i="3"/>
  <c r="J22" i="3" s="1"/>
  <c r="I34" i="3"/>
  <c r="J34" i="3"/>
  <c r="I46" i="3"/>
  <c r="J46" i="3" s="1"/>
  <c r="I219" i="3"/>
  <c r="J219" i="3"/>
  <c r="I275" i="3"/>
  <c r="J275" i="3" s="1"/>
  <c r="B30" i="4"/>
  <c r="I287" i="3"/>
  <c r="J287" i="3" s="1"/>
  <c r="I295" i="3"/>
  <c r="J295" i="3" s="1"/>
  <c r="R57" i="5"/>
  <c r="AV57" i="5" s="1"/>
  <c r="D25" i="4"/>
  <c r="I19" i="3"/>
  <c r="J19" i="3"/>
  <c r="I21" i="3"/>
  <c r="J21" i="3" s="1"/>
  <c r="I25" i="3"/>
  <c r="J25" i="3"/>
  <c r="I33" i="3"/>
  <c r="J33" i="3" s="1"/>
  <c r="I37" i="3"/>
  <c r="J37" i="3"/>
  <c r="I39" i="3"/>
  <c r="J39" i="3" s="1"/>
  <c r="F12" i="4"/>
  <c r="I71" i="3"/>
  <c r="J71" i="3" s="1"/>
  <c r="I77" i="3"/>
  <c r="J77" i="3"/>
  <c r="J78" i="3"/>
  <c r="I80" i="3"/>
  <c r="J80" i="3"/>
  <c r="I399" i="3"/>
  <c r="J399" i="3" s="1"/>
  <c r="I468" i="3"/>
  <c r="J468" i="3"/>
  <c r="I480" i="3"/>
  <c r="J480" i="3" s="1"/>
  <c r="I496" i="3"/>
  <c r="J496" i="3"/>
  <c r="I504" i="3"/>
  <c r="J504" i="3" s="1"/>
  <c r="I532" i="3"/>
  <c r="J532" i="3"/>
  <c r="AY53" i="5"/>
  <c r="BC609" i="2"/>
  <c r="E609" i="3"/>
  <c r="L56" i="4"/>
  <c r="I50" i="3"/>
  <c r="J50" i="3" s="1"/>
  <c r="I85" i="3"/>
  <c r="J85" i="3"/>
  <c r="I225" i="3"/>
  <c r="J225" i="3" s="1"/>
  <c r="G40" i="4"/>
  <c r="B36" i="4"/>
  <c r="I516" i="3"/>
  <c r="J516" i="3" s="1"/>
  <c r="I519" i="3"/>
  <c r="J519" i="3"/>
  <c r="I55" i="4"/>
  <c r="J55" i="4" s="1"/>
  <c r="R54" i="5"/>
  <c r="BA616" i="2"/>
  <c r="C616" i="3"/>
  <c r="I70" i="3"/>
  <c r="J70" i="3"/>
  <c r="I75" i="3"/>
  <c r="J75" i="3" s="1"/>
  <c r="I257" i="3"/>
  <c r="J257" i="3"/>
  <c r="I427" i="3"/>
  <c r="J427" i="3" s="1"/>
  <c r="I431" i="3"/>
  <c r="J431" i="3"/>
  <c r="I432" i="3"/>
  <c r="J432" i="3" s="1"/>
  <c r="I437" i="3"/>
  <c r="J437" i="3"/>
  <c r="I443" i="3"/>
  <c r="J443" i="3" s="1"/>
  <c r="I447" i="3"/>
  <c r="J447" i="3"/>
  <c r="I234" i="3"/>
  <c r="J234" i="3" s="1"/>
  <c r="I246" i="3"/>
  <c r="J246" i="3"/>
  <c r="I250" i="3"/>
  <c r="J250" i="3" s="1"/>
  <c r="I254" i="3"/>
  <c r="J254" i="3"/>
  <c r="I322" i="3"/>
  <c r="J322" i="3" s="1"/>
  <c r="I394" i="3"/>
  <c r="J394" i="3"/>
  <c r="I556" i="3"/>
  <c r="J556" i="3" s="1"/>
  <c r="I45" i="4"/>
  <c r="J45" i="4"/>
  <c r="I55" i="5"/>
  <c r="AU55" i="5" s="1"/>
  <c r="R39" i="5"/>
  <c r="R43" i="5"/>
  <c r="R47" i="5"/>
  <c r="BE610" i="2"/>
  <c r="G610" i="3"/>
  <c r="BB610" i="2"/>
  <c r="BG610" i="2"/>
  <c r="U610" i="2"/>
  <c r="D610" i="3"/>
  <c r="I610" i="3" s="1"/>
  <c r="J610" i="3" s="1"/>
  <c r="AW613" i="2"/>
  <c r="AX613" i="2"/>
  <c r="BB616" i="2"/>
  <c r="D616" i="3"/>
  <c r="AC617" i="2"/>
  <c r="AD617" i="2"/>
  <c r="BB617" i="2"/>
  <c r="D617" i="3"/>
  <c r="I114" i="3"/>
  <c r="J114" i="3"/>
  <c r="I115" i="3"/>
  <c r="J115" i="3"/>
  <c r="I116" i="3"/>
  <c r="J116" i="3"/>
  <c r="G17" i="4"/>
  <c r="I118" i="3"/>
  <c r="J118" i="3" s="1"/>
  <c r="I236" i="3"/>
  <c r="J236" i="3"/>
  <c r="I239" i="3"/>
  <c r="J239" i="3" s="1"/>
  <c r="E28" i="4"/>
  <c r="G29" i="4"/>
  <c r="E29" i="4"/>
  <c r="I265" i="3"/>
  <c r="J265" i="3"/>
  <c r="I267" i="3"/>
  <c r="J267" i="3" s="1"/>
  <c r="I268" i="3"/>
  <c r="J268" i="3"/>
  <c r="I270" i="3"/>
  <c r="J270" i="3"/>
  <c r="I271" i="3"/>
  <c r="J271" i="3"/>
  <c r="I318" i="3"/>
  <c r="J318" i="3" s="1"/>
  <c r="C35" i="4"/>
  <c r="I402" i="3"/>
  <c r="J402" i="3" s="1"/>
  <c r="I410" i="3"/>
  <c r="J410" i="3" s="1"/>
  <c r="I414" i="3"/>
  <c r="J414" i="3"/>
  <c r="I515" i="3"/>
  <c r="J515" i="3" s="1"/>
  <c r="I531" i="3"/>
  <c r="J531" i="3" s="1"/>
  <c r="I548" i="3"/>
  <c r="J548" i="3" s="1"/>
  <c r="I583" i="3"/>
  <c r="J583" i="3" s="1"/>
  <c r="N53" i="4"/>
  <c r="I53" i="5"/>
  <c r="AU53" i="5" s="1"/>
  <c r="R10" i="5"/>
  <c r="R14" i="5"/>
  <c r="R18" i="5"/>
  <c r="R22" i="5"/>
  <c r="R26" i="5"/>
  <c r="R30" i="5"/>
  <c r="R34" i="5"/>
  <c r="R38" i="5"/>
  <c r="R42" i="5"/>
  <c r="R46" i="5"/>
  <c r="R53" i="5"/>
  <c r="AA52" i="5"/>
  <c r="AA56" i="5"/>
  <c r="AW56" i="5"/>
  <c r="AJ10" i="5"/>
  <c r="AJ14" i="5"/>
  <c r="AJ18" i="5"/>
  <c r="AJ22" i="5"/>
  <c r="AJ26" i="5"/>
  <c r="AJ38" i="5"/>
  <c r="AJ42" i="5"/>
  <c r="AJ50" i="5"/>
  <c r="AX50" i="5" s="1"/>
  <c r="AS50" i="5"/>
  <c r="AY50" i="5" s="1"/>
  <c r="AS56" i="5"/>
  <c r="BE614" i="2"/>
  <c r="G614" i="3"/>
  <c r="I615" i="2"/>
  <c r="J615" i="2"/>
  <c r="S615" i="2"/>
  <c r="T615" i="2"/>
  <c r="AC615" i="2"/>
  <c r="AD615" i="2"/>
  <c r="AM608" i="2"/>
  <c r="I102" i="3"/>
  <c r="J102" i="3" s="1"/>
  <c r="I103" i="3"/>
  <c r="J103" i="3" s="1"/>
  <c r="I105" i="3"/>
  <c r="J105" i="3"/>
  <c r="G23" i="4"/>
  <c r="I229" i="3"/>
  <c r="J229" i="3" s="1"/>
  <c r="H34" i="4"/>
  <c r="F34" i="4"/>
  <c r="D34" i="4"/>
  <c r="I325" i="3"/>
  <c r="J325" i="3"/>
  <c r="I326" i="3"/>
  <c r="J326" i="3" s="1"/>
  <c r="I327" i="3"/>
  <c r="J327" i="3" s="1"/>
  <c r="I329" i="3"/>
  <c r="J329" i="3" s="1"/>
  <c r="I330" i="3"/>
  <c r="J330" i="3" s="1"/>
  <c r="I370" i="3"/>
  <c r="J370" i="3" s="1"/>
  <c r="H38" i="4"/>
  <c r="I371" i="3"/>
  <c r="J371" i="3" s="1"/>
  <c r="I372" i="3"/>
  <c r="J372" i="3"/>
  <c r="I373" i="3"/>
  <c r="J373" i="3" s="1"/>
  <c r="I374" i="3"/>
  <c r="J374" i="3"/>
  <c r="I375" i="3"/>
  <c r="J375" i="3" s="1"/>
  <c r="I376" i="3"/>
  <c r="J376" i="3"/>
  <c r="I377" i="3"/>
  <c r="J377" i="3" s="1"/>
  <c r="I378" i="3"/>
  <c r="J378" i="3"/>
  <c r="G39" i="4"/>
  <c r="E39" i="4"/>
  <c r="I383" i="3"/>
  <c r="J383" i="3"/>
  <c r="I392" i="3"/>
  <c r="J392" i="3" s="1"/>
  <c r="F40" i="4"/>
  <c r="D40" i="4"/>
  <c r="H40" i="4"/>
  <c r="G48" i="4"/>
  <c r="I460" i="3"/>
  <c r="J460" i="3"/>
  <c r="I524" i="3"/>
  <c r="J524" i="3" s="1"/>
  <c r="I525" i="3"/>
  <c r="J525" i="3"/>
  <c r="I526" i="3"/>
  <c r="J526" i="3" s="1"/>
  <c r="I527" i="3"/>
  <c r="J527" i="3"/>
  <c r="I528" i="3"/>
  <c r="J528" i="3" s="1"/>
  <c r="I529" i="3"/>
  <c r="J529" i="3"/>
  <c r="I52" i="5"/>
  <c r="R52" i="5"/>
  <c r="AJ9" i="5"/>
  <c r="AJ13" i="5"/>
  <c r="AJ17" i="5"/>
  <c r="AJ21" i="5"/>
  <c r="AJ25" i="5"/>
  <c r="AJ29" i="5"/>
  <c r="AJ33" i="5"/>
  <c r="AJ37" i="5"/>
  <c r="AJ41" i="5"/>
  <c r="AJ45" i="5"/>
  <c r="AJ49" i="5"/>
  <c r="AX49" i="5"/>
  <c r="AJ53" i="5"/>
  <c r="AX53" i="5" s="1"/>
  <c r="AJ57" i="5"/>
  <c r="AX57" i="5"/>
  <c r="AS19" i="5"/>
  <c r="AS23" i="5"/>
  <c r="AS31" i="5"/>
  <c r="AS35" i="5"/>
  <c r="AS55" i="5"/>
  <c r="AM611" i="2"/>
  <c r="AN611" i="2"/>
  <c r="AM612" i="2"/>
  <c r="AN612" i="2"/>
  <c r="BF608" i="2"/>
  <c r="S609" i="2"/>
  <c r="T609" i="2"/>
  <c r="BA609" i="2"/>
  <c r="C609" i="3"/>
  <c r="BE616" i="2"/>
  <c r="G616" i="3"/>
  <c r="BC617" i="2"/>
  <c r="E617" i="3"/>
  <c r="BF617" i="2"/>
  <c r="H617" i="3"/>
  <c r="AX609" i="2"/>
  <c r="T608" i="2"/>
  <c r="AD616" i="2"/>
  <c r="G615" i="3"/>
  <c r="J634" i="2"/>
  <c r="AN609" i="2"/>
  <c r="AS11" i="5"/>
  <c r="AS15" i="5"/>
  <c r="AS27" i="5"/>
  <c r="AS43" i="5"/>
  <c r="AS47" i="5"/>
  <c r="F611" i="3"/>
  <c r="I380" i="3"/>
  <c r="J380" i="3"/>
  <c r="I381" i="3"/>
  <c r="J381" i="3" s="1"/>
  <c r="G15" i="4"/>
  <c r="I93" i="3"/>
  <c r="J93" i="3"/>
  <c r="E15" i="4"/>
  <c r="I291" i="3"/>
  <c r="J291" i="3" s="1"/>
  <c r="F31" i="4"/>
  <c r="I238" i="3"/>
  <c r="J238" i="3" s="1"/>
  <c r="I258" i="3"/>
  <c r="J258" i="3"/>
  <c r="I262" i="3"/>
  <c r="J262" i="3" s="1"/>
  <c r="I382" i="3"/>
  <c r="J382" i="3"/>
  <c r="C39" i="4"/>
  <c r="AS39" i="5"/>
  <c r="C15" i="4"/>
  <c r="D8" i="4"/>
  <c r="I8" i="3"/>
  <c r="J8" i="3" s="1"/>
  <c r="D24" i="4"/>
  <c r="I202" i="3"/>
  <c r="J202" i="3" s="1"/>
  <c r="I213" i="3"/>
  <c r="J213" i="3" s="1"/>
  <c r="F25" i="4"/>
  <c r="N44" i="4"/>
  <c r="N45" i="4"/>
  <c r="I324" i="3"/>
  <c r="J324" i="3" s="1"/>
  <c r="C16" i="4"/>
  <c r="I323" i="3"/>
  <c r="J323" i="3" s="1"/>
  <c r="F38" i="4"/>
  <c r="G13" i="4"/>
  <c r="I13" i="4"/>
  <c r="J13" i="4" s="1"/>
  <c r="D38" i="4"/>
  <c r="E27" i="4"/>
  <c r="I237" i="3"/>
  <c r="J237" i="3" s="1"/>
  <c r="I259" i="3"/>
  <c r="J259" i="3" s="1"/>
  <c r="C28" i="4"/>
  <c r="I28" i="4" s="1"/>
  <c r="J28" i="4" s="1"/>
  <c r="I261" i="3"/>
  <c r="J261" i="3"/>
  <c r="C29" i="4"/>
  <c r="I29" i="4" s="1"/>
  <c r="J29" i="4" s="1"/>
  <c r="I272" i="3"/>
  <c r="J272" i="3" s="1"/>
  <c r="E30" i="4"/>
  <c r="I273" i="3"/>
  <c r="J273" i="3"/>
  <c r="C30" i="4"/>
  <c r="J57" i="4"/>
  <c r="AW57" i="5"/>
  <c r="I165" i="3"/>
  <c r="J165" i="3" s="1"/>
  <c r="I215" i="3"/>
  <c r="J215" i="3" s="1"/>
  <c r="I293" i="3"/>
  <c r="J293" i="3" s="1"/>
  <c r="D33" i="4"/>
  <c r="I396" i="3"/>
  <c r="J396" i="3" s="1"/>
  <c r="I35" i="3"/>
  <c r="J35" i="3"/>
  <c r="I72" i="3"/>
  <c r="J72" i="3" s="1"/>
  <c r="I398" i="3"/>
  <c r="J398" i="3"/>
  <c r="L45" i="4"/>
  <c r="K45" i="4"/>
  <c r="I91" i="3"/>
  <c r="J91" i="3"/>
  <c r="I119" i="3"/>
  <c r="J119" i="3" s="1"/>
  <c r="I235" i="3"/>
  <c r="J235" i="3" s="1"/>
  <c r="I277" i="3"/>
  <c r="J277" i="3" s="1"/>
  <c r="I45" i="3"/>
  <c r="J45" i="3" s="1"/>
  <c r="I101" i="3"/>
  <c r="J101" i="3" s="1"/>
  <c r="I181" i="3"/>
  <c r="J181" i="3" s="1"/>
  <c r="I217" i="3"/>
  <c r="J217" i="3" s="1"/>
  <c r="I243" i="3"/>
  <c r="J243" i="3" s="1"/>
  <c r="I249" i="3"/>
  <c r="J249" i="3" s="1"/>
  <c r="I428" i="3"/>
  <c r="J428" i="3" s="1"/>
  <c r="I436" i="3"/>
  <c r="J436" i="3" s="1"/>
  <c r="I104" i="3"/>
  <c r="J104" i="3" s="1"/>
  <c r="I224" i="3"/>
  <c r="J224" i="3" s="1"/>
  <c r="I448" i="3"/>
  <c r="J448" i="3" s="1"/>
  <c r="K57" i="4"/>
  <c r="M57" i="4"/>
  <c r="I51" i="5"/>
  <c r="AC613" i="2"/>
  <c r="BB613" i="2"/>
  <c r="E41" i="4"/>
  <c r="I41" i="4" s="1"/>
  <c r="J41" i="4" s="1"/>
  <c r="I232" i="3"/>
  <c r="J232" i="3" s="1"/>
  <c r="I264" i="3"/>
  <c r="J264" i="3" s="1"/>
  <c r="I523" i="3"/>
  <c r="J523" i="3" s="1"/>
  <c r="I570" i="3"/>
  <c r="J570" i="3" s="1"/>
  <c r="I577" i="3"/>
  <c r="J577" i="3" s="1"/>
  <c r="I52" i="4"/>
  <c r="J52" i="4"/>
  <c r="L52" i="4"/>
  <c r="I49" i="5"/>
  <c r="AU49" i="5" s="1"/>
  <c r="I50" i="5"/>
  <c r="AU50" i="5" s="1"/>
  <c r="AV51" i="5"/>
  <c r="AY55" i="5"/>
  <c r="I425" i="3"/>
  <c r="J425" i="3" s="1"/>
  <c r="B37" i="4"/>
  <c r="I408" i="3"/>
  <c r="J408" i="3" s="1"/>
  <c r="I454" i="3"/>
  <c r="J454" i="3" s="1"/>
  <c r="I484" i="3"/>
  <c r="J484" i="3" s="1"/>
  <c r="I492" i="3"/>
  <c r="J492" i="3" s="1"/>
  <c r="I537" i="3"/>
  <c r="J537" i="3"/>
  <c r="I586" i="3"/>
  <c r="J586" i="3" s="1"/>
  <c r="N47" i="4"/>
  <c r="L55" i="4"/>
  <c r="K56" i="4"/>
  <c r="L57" i="4"/>
  <c r="R9" i="5"/>
  <c r="R13" i="5"/>
  <c r="R17" i="5"/>
  <c r="R21" i="5"/>
  <c r="R25" i="5"/>
  <c r="R29" i="5"/>
  <c r="R33" i="5"/>
  <c r="R37" i="5"/>
  <c r="R41" i="5"/>
  <c r="R45" i="5"/>
  <c r="AV53" i="5"/>
  <c r="AA51" i="5"/>
  <c r="AW51" i="5"/>
  <c r="AJ8" i="5"/>
  <c r="AJ12" i="5"/>
  <c r="AJ16" i="5"/>
  <c r="AJ20" i="5"/>
  <c r="AJ24" i="5"/>
  <c r="AJ28" i="5"/>
  <c r="AJ32" i="5"/>
  <c r="AJ36" i="5"/>
  <c r="AJ40" i="5"/>
  <c r="AJ44" i="5"/>
  <c r="AJ48" i="5"/>
  <c r="AJ56" i="5"/>
  <c r="AX56" i="5" s="1"/>
  <c r="AS10" i="5"/>
  <c r="AS14" i="5"/>
  <c r="AS18" i="5"/>
  <c r="AS22" i="5"/>
  <c r="AS26" i="5"/>
  <c r="AS30" i="5"/>
  <c r="AS34" i="5"/>
  <c r="AS38" i="5"/>
  <c r="AS51" i="5"/>
  <c r="AS52" i="5"/>
  <c r="AY52" i="5"/>
  <c r="BF611" i="2"/>
  <c r="H611" i="3"/>
  <c r="I614" i="2"/>
  <c r="BE617" i="2"/>
  <c r="G617" i="3"/>
  <c r="N46" i="4"/>
  <c r="N55" i="4"/>
  <c r="N56" i="4"/>
  <c r="R12" i="5"/>
  <c r="R16" i="5"/>
  <c r="R20" i="5"/>
  <c r="R24" i="5"/>
  <c r="R28" i="5"/>
  <c r="R32" i="5"/>
  <c r="R36" i="5"/>
  <c r="R40" i="5"/>
  <c r="R44" i="5"/>
  <c r="R48" i="5"/>
  <c r="R50" i="5"/>
  <c r="AV50" i="5"/>
  <c r="AV55" i="5"/>
  <c r="AA49" i="5"/>
  <c r="AW49" i="5" s="1"/>
  <c r="AA50" i="5"/>
  <c r="AW50" i="5"/>
  <c r="AJ54" i="5"/>
  <c r="AX54" i="5" s="1"/>
  <c r="AJ55" i="5"/>
  <c r="AX55" i="5" s="1"/>
  <c r="AS9" i="5"/>
  <c r="AS13" i="5"/>
  <c r="AS17" i="5"/>
  <c r="AS21" i="5"/>
  <c r="AS25" i="5"/>
  <c r="AS29" i="5"/>
  <c r="AS33" i="5"/>
  <c r="AS37" i="5"/>
  <c r="AS41" i="5"/>
  <c r="AS45" i="5"/>
  <c r="AS49" i="5"/>
  <c r="AY49" i="5" s="1"/>
  <c r="S611" i="2"/>
  <c r="T611" i="2"/>
  <c r="AW615" i="2"/>
  <c r="N51" i="4"/>
  <c r="N52" i="4"/>
  <c r="K55" i="4"/>
  <c r="R49" i="5"/>
  <c r="AV49" i="5" s="1"/>
  <c r="R56" i="5"/>
  <c r="AV56" i="5" s="1"/>
  <c r="AA55" i="5"/>
  <c r="AW55" i="5" s="1"/>
  <c r="AJ30" i="5"/>
  <c r="AJ34" i="5"/>
  <c r="AJ46" i="5"/>
  <c r="AJ52" i="5"/>
  <c r="AX52" i="5"/>
  <c r="AS8" i="5"/>
  <c r="AS12" i="5"/>
  <c r="AS16" i="5"/>
  <c r="AS20" i="5"/>
  <c r="AS24" i="5"/>
  <c r="AS28" i="5"/>
  <c r="AS32" i="5"/>
  <c r="AS36" i="5"/>
  <c r="AS40" i="5"/>
  <c r="AS44" i="5"/>
  <c r="AS48" i="5"/>
  <c r="AY56" i="5"/>
  <c r="I612" i="2"/>
  <c r="BD612" i="2"/>
  <c r="BB609" i="2"/>
  <c r="BF609" i="2"/>
  <c r="H609" i="3"/>
  <c r="BA617" i="2"/>
  <c r="I616" i="2"/>
  <c r="J616" i="2"/>
  <c r="AZ616" i="2"/>
  <c r="AU51" i="5"/>
  <c r="K50" i="4"/>
  <c r="J50" i="4"/>
  <c r="L50" i="4"/>
  <c r="J51" i="4"/>
  <c r="L51" i="4"/>
  <c r="L54" i="4"/>
  <c r="K54" i="4"/>
  <c r="J54" i="4"/>
  <c r="AN608" i="2"/>
  <c r="BG608" i="2"/>
  <c r="BH608" i="2"/>
  <c r="K47" i="4"/>
  <c r="J47" i="4"/>
  <c r="AY51" i="5"/>
  <c r="AV54" i="5"/>
  <c r="AX634" i="2"/>
  <c r="K51" i="4"/>
  <c r="AN618" i="2"/>
  <c r="C617" i="3"/>
  <c r="J612" i="2"/>
  <c r="AX615" i="2"/>
  <c r="AW52" i="5"/>
  <c r="D613" i="3"/>
  <c r="AU52" i="5"/>
  <c r="BG611" i="2"/>
  <c r="AE611" i="2"/>
  <c r="J614" i="2"/>
  <c r="AD613" i="2"/>
  <c r="AD634" i="2"/>
  <c r="B616" i="3"/>
  <c r="I616" i="3" s="1"/>
  <c r="J616" i="3" s="1"/>
  <c r="D609" i="3"/>
  <c r="BG609" i="2"/>
  <c r="AY609" i="2"/>
  <c r="AV52" i="5"/>
  <c r="K52" i="4"/>
  <c r="BG612" i="2"/>
  <c r="BH612" i="2"/>
  <c r="AE608" i="2"/>
  <c r="U608" i="2"/>
  <c r="AO610" i="2"/>
  <c r="AE610" i="2"/>
  <c r="BH610" i="2"/>
  <c r="AO611" i="2"/>
  <c r="U612" i="2"/>
  <c r="BH609" i="2"/>
  <c r="K609" i="2"/>
  <c r="K612" i="2"/>
  <c r="BE619" i="2"/>
  <c r="G619" i="3"/>
  <c r="AW619" i="2"/>
  <c r="AX619" i="2"/>
  <c r="S619" i="2"/>
  <c r="AM619" i="2"/>
  <c r="AN619" i="2"/>
  <c r="T619" i="2"/>
  <c r="T617" i="2"/>
  <c r="T634" i="2"/>
  <c r="AX610" i="2"/>
  <c r="AY610" i="2"/>
  <c r="C613" i="3"/>
  <c r="F615" i="3"/>
  <c r="BG615" i="2"/>
  <c r="AN617" i="2"/>
  <c r="BH615" i="2"/>
  <c r="K615" i="2"/>
  <c r="AY615" i="2"/>
  <c r="AE615" i="2"/>
  <c r="F23" i="4"/>
  <c r="I611" i="3"/>
  <c r="L43" i="4"/>
  <c r="N48" i="4"/>
  <c r="E17" i="4"/>
  <c r="I117" i="3"/>
  <c r="J117" i="3" s="1"/>
  <c r="I177" i="3"/>
  <c r="J177" i="3"/>
  <c r="C22" i="4"/>
  <c r="I179" i="3"/>
  <c r="J179" i="3" s="1"/>
  <c r="G22" i="4"/>
  <c r="I188" i="3"/>
  <c r="J188" i="3" s="1"/>
  <c r="G37" i="4"/>
  <c r="C38" i="4"/>
  <c r="I368" i="3"/>
  <c r="J368" i="3"/>
  <c r="I500" i="3"/>
  <c r="J500" i="3" s="1"/>
  <c r="I613" i="3"/>
  <c r="J613" i="3" s="1"/>
  <c r="D48" i="4"/>
  <c r="I27" i="4"/>
  <c r="J27" i="4" s="1"/>
  <c r="I42" i="3"/>
  <c r="J42" i="3" s="1"/>
  <c r="I44" i="3"/>
  <c r="J44" i="3" s="1"/>
  <c r="I52" i="3"/>
  <c r="J52" i="3" s="1"/>
  <c r="I599" i="3"/>
  <c r="J599" i="3" s="1"/>
  <c r="M611" i="3" s="1"/>
  <c r="I603" i="3"/>
  <c r="J603" i="3" s="1"/>
  <c r="I67" i="3"/>
  <c r="J67" i="3"/>
  <c r="I79" i="3"/>
  <c r="J79" i="3" s="1"/>
  <c r="I123" i="3"/>
  <c r="J123" i="3"/>
  <c r="I227" i="3"/>
  <c r="J227" i="3" s="1"/>
  <c r="I247" i="3"/>
  <c r="J247" i="3"/>
  <c r="I315" i="3"/>
  <c r="J315" i="3" s="1"/>
  <c r="I491" i="3"/>
  <c r="J491" i="3"/>
  <c r="I503" i="3"/>
  <c r="J503" i="3" s="1"/>
  <c r="I511" i="3"/>
  <c r="J511" i="3"/>
  <c r="H8" i="4"/>
  <c r="I20" i="3"/>
  <c r="J20" i="3" s="1"/>
  <c r="I53" i="3"/>
  <c r="J53" i="3" s="1"/>
  <c r="D16" i="4"/>
  <c r="I129" i="3"/>
  <c r="J129" i="3" s="1"/>
  <c r="I197" i="3"/>
  <c r="J197" i="3" s="1"/>
  <c r="I199" i="3"/>
  <c r="J199" i="3" s="1"/>
  <c r="I207" i="3"/>
  <c r="J207" i="3" s="1"/>
  <c r="I212" i="3"/>
  <c r="J212" i="3" s="1"/>
  <c r="C25" i="4"/>
  <c r="H32" i="4"/>
  <c r="D32" i="4"/>
  <c r="I508" i="3"/>
  <c r="J508" i="3" s="1"/>
  <c r="I513" i="3"/>
  <c r="J513" i="3" s="1"/>
  <c r="I49" i="3"/>
  <c r="J49" i="3"/>
  <c r="I86" i="3"/>
  <c r="J86" i="3" s="1"/>
  <c r="I194" i="3"/>
  <c r="J194" i="3"/>
  <c r="I282" i="3"/>
  <c r="J282" i="3" s="1"/>
  <c r="I302" i="3"/>
  <c r="J302" i="3" s="1"/>
  <c r="I490" i="3"/>
  <c r="J490" i="3" s="1"/>
  <c r="I498" i="3"/>
  <c r="J498" i="3"/>
  <c r="I510" i="3"/>
  <c r="J510" i="3" s="1"/>
  <c r="I538" i="3"/>
  <c r="J538" i="3"/>
  <c r="I585" i="3"/>
  <c r="J585" i="3" s="1"/>
  <c r="I592" i="3"/>
  <c r="J592" i="3" s="1"/>
  <c r="I596" i="3"/>
  <c r="J596" i="3" s="1"/>
  <c r="I26" i="3"/>
  <c r="J26" i="3" s="1"/>
  <c r="I30" i="3"/>
  <c r="J30" i="3" s="1"/>
  <c r="I36" i="3"/>
  <c r="J36" i="3"/>
  <c r="I38" i="3"/>
  <c r="J38" i="3" s="1"/>
  <c r="I106" i="3"/>
  <c r="J106" i="3" s="1"/>
  <c r="I152" i="3"/>
  <c r="J152" i="3" s="1"/>
  <c r="I164" i="3"/>
  <c r="J164" i="3" s="1"/>
  <c r="I210" i="3"/>
  <c r="J210" i="3" s="1"/>
  <c r="F26" i="4"/>
  <c r="I241" i="3"/>
  <c r="J241" i="3" s="1"/>
  <c r="E33" i="4"/>
  <c r="I309" i="3"/>
  <c r="J309" i="3" s="1"/>
  <c r="I321" i="3"/>
  <c r="J321" i="3" s="1"/>
  <c r="I441" i="3"/>
  <c r="J441" i="3" s="1"/>
  <c r="I449" i="3"/>
  <c r="J449" i="3" s="1"/>
  <c r="I461" i="3"/>
  <c r="J461" i="3" s="1"/>
  <c r="I473" i="3"/>
  <c r="J473" i="3" s="1"/>
  <c r="I477" i="3"/>
  <c r="J477" i="3" s="1"/>
  <c r="I481" i="3"/>
  <c r="J481" i="3" s="1"/>
  <c r="I593" i="3"/>
  <c r="J593" i="3" s="1"/>
  <c r="I16" i="3"/>
  <c r="J16" i="3" s="1"/>
  <c r="I17" i="3"/>
  <c r="J17" i="3" s="1"/>
  <c r="I18" i="3"/>
  <c r="J18" i="3"/>
  <c r="I40" i="3"/>
  <c r="J40" i="3" s="1"/>
  <c r="I99" i="3"/>
  <c r="J99" i="3"/>
  <c r="G16" i="4"/>
  <c r="I121" i="3"/>
  <c r="J121" i="3" s="1"/>
  <c r="I125" i="3"/>
  <c r="J125" i="3" s="1"/>
  <c r="G19" i="4"/>
  <c r="I145" i="3"/>
  <c r="J145" i="3" s="1"/>
  <c r="I146" i="3"/>
  <c r="J146" i="3"/>
  <c r="I180" i="3"/>
  <c r="J180" i="3" s="1"/>
  <c r="I192" i="3"/>
  <c r="J192" i="3"/>
  <c r="I206" i="3"/>
  <c r="J206" i="3" s="1"/>
  <c r="I208" i="3"/>
  <c r="J208" i="3"/>
  <c r="I218" i="3"/>
  <c r="J218" i="3" s="1"/>
  <c r="I266" i="3"/>
  <c r="J266" i="3"/>
  <c r="E31" i="4"/>
  <c r="I294" i="3"/>
  <c r="J294" i="3" s="1"/>
  <c r="I308" i="3"/>
  <c r="J308" i="3" s="1"/>
  <c r="I384" i="3"/>
  <c r="J384" i="3" s="1"/>
  <c r="I430" i="3"/>
  <c r="J430" i="3"/>
  <c r="I464" i="3"/>
  <c r="J464" i="3" s="1"/>
  <c r="I486" i="3"/>
  <c r="J486" i="3"/>
  <c r="I493" i="3"/>
  <c r="J493" i="3" s="1"/>
  <c r="I550" i="3"/>
  <c r="J550" i="3" s="1"/>
  <c r="I595" i="3"/>
  <c r="J595" i="3" s="1"/>
  <c r="I605" i="3"/>
  <c r="J605" i="3" s="1"/>
  <c r="I12" i="3"/>
  <c r="J12" i="3"/>
  <c r="I14" i="3"/>
  <c r="J14" i="3" s="1"/>
  <c r="H9" i="4"/>
  <c r="I24" i="3"/>
  <c r="J24" i="3"/>
  <c r="I29" i="3"/>
  <c r="J29" i="3" s="1"/>
  <c r="I41" i="3"/>
  <c r="J41" i="3"/>
  <c r="G12" i="4"/>
  <c r="C12" i="4"/>
  <c r="H12" i="4"/>
  <c r="I65" i="3"/>
  <c r="J65" i="3" s="1"/>
  <c r="I94" i="3"/>
  <c r="J94" i="3" s="1"/>
  <c r="I109" i="3"/>
  <c r="J109" i="3" s="1"/>
  <c r="C17" i="4"/>
  <c r="I135" i="3"/>
  <c r="J135" i="3" s="1"/>
  <c r="I158" i="3"/>
  <c r="J158" i="3"/>
  <c r="H20" i="4"/>
  <c r="I160" i="3"/>
  <c r="J160" i="3"/>
  <c r="I161" i="3"/>
  <c r="J161" i="3" s="1"/>
  <c r="I162" i="3"/>
  <c r="J162" i="3" s="1"/>
  <c r="I163" i="3"/>
  <c r="J163" i="3" s="1"/>
  <c r="G21" i="4"/>
  <c r="E21" i="4"/>
  <c r="I168" i="3"/>
  <c r="J168" i="3" s="1"/>
  <c r="I169" i="3"/>
  <c r="J169" i="3"/>
  <c r="I170" i="3"/>
  <c r="J170" i="3" s="1"/>
  <c r="I171" i="3"/>
  <c r="J171" i="3"/>
  <c r="I172" i="3"/>
  <c r="J172" i="3" s="1"/>
  <c r="I173" i="3"/>
  <c r="J173" i="3" s="1"/>
  <c r="I174" i="3"/>
  <c r="J174" i="3" s="1"/>
  <c r="I195" i="3"/>
  <c r="J195" i="3" s="1"/>
  <c r="I196" i="3"/>
  <c r="J196" i="3" s="1"/>
  <c r="H24" i="4"/>
  <c r="I290" i="3"/>
  <c r="J290" i="3" s="1"/>
  <c r="H35" i="4"/>
  <c r="I333" i="3"/>
  <c r="J333" i="3"/>
  <c r="D35" i="4"/>
  <c r="I35" i="4" s="1"/>
  <c r="J35" i="4" s="1"/>
  <c r="H36" i="4"/>
  <c r="H37" i="4"/>
  <c r="I37" i="4" s="1"/>
  <c r="J37" i="4" s="1"/>
  <c r="D39" i="4"/>
  <c r="H39" i="4"/>
  <c r="I386" i="3"/>
  <c r="J386" i="3"/>
  <c r="I390" i="3"/>
  <c r="J390" i="3" s="1"/>
  <c r="I433" i="3"/>
  <c r="J433" i="3"/>
  <c r="I502" i="3"/>
  <c r="J502" i="3" s="1"/>
  <c r="I517" i="3"/>
  <c r="J517" i="3"/>
  <c r="B8" i="4"/>
  <c r="I23" i="3"/>
  <c r="J23" i="3" s="1"/>
  <c r="B10" i="4"/>
  <c r="I60" i="3"/>
  <c r="J60" i="3"/>
  <c r="I76" i="3"/>
  <c r="J76" i="3" s="1"/>
  <c r="B14" i="4"/>
  <c r="I88" i="3"/>
  <c r="J88" i="3" s="1"/>
  <c r="I120" i="3"/>
  <c r="J120" i="3" s="1"/>
  <c r="I124" i="3"/>
  <c r="J124" i="3" s="1"/>
  <c r="I128" i="3"/>
  <c r="J128" i="3" s="1"/>
  <c r="I132" i="3"/>
  <c r="J132" i="3" s="1"/>
  <c r="I575" i="3"/>
  <c r="J575" i="3"/>
  <c r="I578" i="3"/>
  <c r="J578" i="3" s="1"/>
  <c r="I606" i="3"/>
  <c r="J606" i="3"/>
  <c r="BC620" i="2"/>
  <c r="E59" i="4"/>
  <c r="BD620" i="2"/>
  <c r="F620" i="3"/>
  <c r="BA620" i="2"/>
  <c r="C59" i="4"/>
  <c r="BB620" i="2"/>
  <c r="D59" i="4"/>
  <c r="BF620" i="2"/>
  <c r="H59" i="4"/>
  <c r="AC620" i="2"/>
  <c r="AD620" i="2"/>
  <c r="BE620" i="2"/>
  <c r="G59" i="4"/>
  <c r="AW620" i="2"/>
  <c r="AX620" i="2"/>
  <c r="AN620" i="2"/>
  <c r="AZ620" i="2"/>
  <c r="B59" i="4"/>
  <c r="I620" i="2"/>
  <c r="J620" i="2"/>
  <c r="J611" i="3"/>
  <c r="AX618" i="2"/>
  <c r="I28" i="3"/>
  <c r="J28" i="3" s="1"/>
  <c r="C9" i="4"/>
  <c r="U611" i="2"/>
  <c r="AO609" i="2"/>
  <c r="AY611" i="2"/>
  <c r="F612" i="3"/>
  <c r="I612" i="3" s="1"/>
  <c r="BG613" i="2"/>
  <c r="H608" i="3"/>
  <c r="I608" i="3" s="1"/>
  <c r="U615" i="2"/>
  <c r="AO615" i="2"/>
  <c r="AE609" i="2"/>
  <c r="AY612" i="2"/>
  <c r="BH611" i="2"/>
  <c r="K610" i="2"/>
  <c r="AY608" i="2"/>
  <c r="BG614" i="2"/>
  <c r="BG616" i="2"/>
  <c r="AE613" i="2"/>
  <c r="AO608" i="2"/>
  <c r="BF618" i="2"/>
  <c r="H618" i="3"/>
  <c r="S618" i="2"/>
  <c r="J43" i="4"/>
  <c r="K43" i="4"/>
  <c r="I40" i="4"/>
  <c r="J40" i="4" s="1"/>
  <c r="K616" i="2"/>
  <c r="I59" i="3"/>
  <c r="J59" i="3" s="1"/>
  <c r="D12" i="4"/>
  <c r="C21" i="4"/>
  <c r="I166" i="3"/>
  <c r="J166" i="3" s="1"/>
  <c r="U609" i="2"/>
  <c r="AC618" i="2"/>
  <c r="I17" i="4"/>
  <c r="J17" i="4" s="1"/>
  <c r="AO612" i="2"/>
  <c r="F20" i="4"/>
  <c r="I20" i="4" s="1"/>
  <c r="J20" i="4" s="1"/>
  <c r="I159" i="3"/>
  <c r="J159" i="3" s="1"/>
  <c r="AE612" i="2"/>
  <c r="K611" i="2"/>
  <c r="K608" i="2"/>
  <c r="C8" i="4"/>
  <c r="E9" i="4"/>
  <c r="I90" i="3"/>
  <c r="J90" i="3" s="1"/>
  <c r="C14" i="4"/>
  <c r="F16" i="4"/>
  <c r="BE618" i="2"/>
  <c r="G618" i="3"/>
  <c r="I100" i="3"/>
  <c r="J100" i="3" s="1"/>
  <c r="I42" i="4"/>
  <c r="J42" i="4" s="1"/>
  <c r="G9" i="4"/>
  <c r="B18" i="4"/>
  <c r="C19" i="4"/>
  <c r="F8" i="4"/>
  <c r="I13" i="3"/>
  <c r="J13" i="3" s="1"/>
  <c r="F9" i="4"/>
  <c r="G10" i="4"/>
  <c r="D15" i="4"/>
  <c r="I141" i="3"/>
  <c r="J141" i="3"/>
  <c r="I184" i="3"/>
  <c r="J184" i="3" s="1"/>
  <c r="E10" i="4"/>
  <c r="I10" i="4" s="1"/>
  <c r="J10" i="4" s="1"/>
  <c r="H11" i="4"/>
  <c r="I11" i="4" s="1"/>
  <c r="J11" i="4" s="1"/>
  <c r="I110" i="3"/>
  <c r="J110" i="3" s="1"/>
  <c r="I209" i="3"/>
  <c r="J209" i="3" s="1"/>
  <c r="I149" i="3"/>
  <c r="J149" i="3" s="1"/>
  <c r="E19" i="4"/>
  <c r="I167" i="3"/>
  <c r="J167" i="3" s="1"/>
  <c r="I198" i="3"/>
  <c r="J198" i="3" s="1"/>
  <c r="G24" i="4"/>
  <c r="I24" i="4" s="1"/>
  <c r="J24" i="4" s="1"/>
  <c r="I204" i="3"/>
  <c r="J204" i="3"/>
  <c r="I11" i="3"/>
  <c r="J11" i="3" s="1"/>
  <c r="I15" i="3"/>
  <c r="J15" i="3"/>
  <c r="I43" i="3"/>
  <c r="J43" i="3" s="1"/>
  <c r="I56" i="3"/>
  <c r="J56" i="3"/>
  <c r="I108" i="3"/>
  <c r="J108" i="3" s="1"/>
  <c r="I156" i="3"/>
  <c r="J156" i="3"/>
  <c r="I81" i="3"/>
  <c r="J81" i="3" s="1"/>
  <c r="I134" i="3"/>
  <c r="J134" i="3"/>
  <c r="C26" i="4"/>
  <c r="I26" i="4" s="1"/>
  <c r="J26" i="4" s="1"/>
  <c r="H30" i="4"/>
  <c r="I30" i="4" s="1"/>
  <c r="J30" i="4" s="1"/>
  <c r="I251" i="3"/>
  <c r="J251" i="3" s="1"/>
  <c r="I255" i="3"/>
  <c r="J255" i="3"/>
  <c r="I263" i="3"/>
  <c r="J263" i="3" s="1"/>
  <c r="I279" i="3"/>
  <c r="J279" i="3"/>
  <c r="I283" i="3"/>
  <c r="J283" i="3" s="1"/>
  <c r="I307" i="3"/>
  <c r="J307" i="3"/>
  <c r="I319" i="3"/>
  <c r="J319" i="3" s="1"/>
  <c r="I395" i="3"/>
  <c r="J395" i="3"/>
  <c r="I439" i="3"/>
  <c r="J439" i="3" s="1"/>
  <c r="I459" i="3"/>
  <c r="J459" i="3"/>
  <c r="I471" i="3"/>
  <c r="J471" i="3" s="1"/>
  <c r="I479" i="3"/>
  <c r="J479" i="3"/>
  <c r="I487" i="3"/>
  <c r="J487" i="3" s="1"/>
  <c r="H16" i="4"/>
  <c r="I107" i="3"/>
  <c r="J107" i="3" s="1"/>
  <c r="I142" i="3"/>
  <c r="J142" i="3" s="1"/>
  <c r="I187" i="3"/>
  <c r="J187" i="3"/>
  <c r="I281" i="3"/>
  <c r="J281" i="3" s="1"/>
  <c r="I288" i="3"/>
  <c r="J288" i="3" s="1"/>
  <c r="F33" i="4"/>
  <c r="I33" i="4" s="1"/>
  <c r="J33" i="4" s="1"/>
  <c r="C34" i="4"/>
  <c r="F39" i="4"/>
  <c r="I39" i="4" s="1"/>
  <c r="J39" i="4" s="1"/>
  <c r="I388" i="3"/>
  <c r="J388" i="3" s="1"/>
  <c r="I444" i="3"/>
  <c r="J444" i="3" s="1"/>
  <c r="I478" i="3"/>
  <c r="J478" i="3" s="1"/>
  <c r="I485" i="3"/>
  <c r="J485" i="3" s="1"/>
  <c r="H48" i="4"/>
  <c r="I48" i="4" s="1"/>
  <c r="I245" i="3"/>
  <c r="J245" i="3" s="1"/>
  <c r="I547" i="3"/>
  <c r="J547" i="3" s="1"/>
  <c r="I602" i="3"/>
  <c r="J602" i="3" s="1"/>
  <c r="K604" i="3" s="1"/>
  <c r="F15" i="4"/>
  <c r="I15" i="4" s="1"/>
  <c r="J15" i="4" s="1"/>
  <c r="I137" i="3"/>
  <c r="J137" i="3" s="1"/>
  <c r="I157" i="3"/>
  <c r="J157" i="3" s="1"/>
  <c r="H22" i="4"/>
  <c r="I211" i="3"/>
  <c r="J211" i="3"/>
  <c r="I220" i="3"/>
  <c r="J220" i="3" s="1"/>
  <c r="I269" i="3"/>
  <c r="J269" i="3" s="1"/>
  <c r="I292" i="3"/>
  <c r="J292" i="3" s="1"/>
  <c r="F32" i="4"/>
  <c r="I32" i="4" s="1"/>
  <c r="J32" i="4" s="1"/>
  <c r="I297" i="3"/>
  <c r="J297" i="3"/>
  <c r="I317" i="3"/>
  <c r="J317" i="3" s="1"/>
  <c r="G36" i="4"/>
  <c r="I36" i="4" s="1"/>
  <c r="J36" i="4" s="1"/>
  <c r="I412" i="3"/>
  <c r="J412" i="3" s="1"/>
  <c r="E44" i="4"/>
  <c r="I462" i="3"/>
  <c r="J462" i="3" s="1"/>
  <c r="I469" i="3"/>
  <c r="J469" i="3"/>
  <c r="I182" i="3"/>
  <c r="J182" i="3" s="1"/>
  <c r="I214" i="3"/>
  <c r="J214" i="3"/>
  <c r="I222" i="3"/>
  <c r="J222" i="3" s="1"/>
  <c r="I584" i="3"/>
  <c r="J584" i="3"/>
  <c r="I590" i="3"/>
  <c r="J590" i="3" s="1"/>
  <c r="I597" i="3"/>
  <c r="I601" i="3"/>
  <c r="J601" i="3" s="1"/>
  <c r="I604" i="3"/>
  <c r="J604" i="3"/>
  <c r="I21" i="5"/>
  <c r="I25" i="5"/>
  <c r="I29" i="5"/>
  <c r="I33" i="5"/>
  <c r="I37" i="5"/>
  <c r="I41" i="5"/>
  <c r="I45" i="5"/>
  <c r="AA17" i="5"/>
  <c r="AA21" i="5"/>
  <c r="AA25" i="5"/>
  <c r="AA29" i="5"/>
  <c r="AA33" i="5"/>
  <c r="AA37" i="5"/>
  <c r="AA41" i="5"/>
  <c r="AA45" i="5"/>
  <c r="AA53" i="5"/>
  <c r="AW53" i="5"/>
  <c r="AJ35" i="5"/>
  <c r="AJ39" i="5"/>
  <c r="AS57" i="5"/>
  <c r="AY57" i="5"/>
  <c r="AM613" i="2"/>
  <c r="I19" i="5"/>
  <c r="I23" i="5"/>
  <c r="I27" i="5"/>
  <c r="I31" i="5"/>
  <c r="I35" i="5"/>
  <c r="I39" i="5"/>
  <c r="I43" i="5"/>
  <c r="I47" i="5"/>
  <c r="R11" i="5"/>
  <c r="AA15" i="5"/>
  <c r="AA19" i="5"/>
  <c r="AA23" i="5"/>
  <c r="AA27" i="5"/>
  <c r="AA31" i="5"/>
  <c r="AA35" i="5"/>
  <c r="AA39" i="5"/>
  <c r="AA43" i="5"/>
  <c r="AA47" i="5"/>
  <c r="AJ19" i="5"/>
  <c r="AJ23" i="5"/>
  <c r="AJ51" i="5"/>
  <c r="AX51" i="5"/>
  <c r="AW614" i="2"/>
  <c r="BD617" i="2"/>
  <c r="F617" i="3"/>
  <c r="I617" i="3"/>
  <c r="J617" i="3" s="1"/>
  <c r="M617" i="3" s="1"/>
  <c r="I619" i="2"/>
  <c r="BB619" i="2"/>
  <c r="I18" i="5"/>
  <c r="I22" i="5"/>
  <c r="I26" i="5"/>
  <c r="I30" i="5"/>
  <c r="I34" i="5"/>
  <c r="I38" i="5"/>
  <c r="I42" i="5"/>
  <c r="I46" i="5"/>
  <c r="I54" i="5"/>
  <c r="AU54" i="5"/>
  <c r="AA18" i="5"/>
  <c r="AA22" i="5"/>
  <c r="AA26" i="5"/>
  <c r="AA30" i="5"/>
  <c r="AA34" i="5"/>
  <c r="AA38" i="5"/>
  <c r="AA42" i="5"/>
  <c r="AA46" i="5"/>
  <c r="AA54" i="5"/>
  <c r="AW54" i="5" s="1"/>
  <c r="AM614" i="2"/>
  <c r="AC619" i="2"/>
  <c r="I22" i="4"/>
  <c r="J22" i="4" s="1"/>
  <c r="I618" i="3"/>
  <c r="J618" i="3"/>
  <c r="M618" i="3"/>
  <c r="I12" i="4"/>
  <c r="J12" i="4" s="1"/>
  <c r="AS58" i="5"/>
  <c r="AJ58" i="5"/>
  <c r="AX58" i="5" s="1"/>
  <c r="R58" i="5"/>
  <c r="AV58" i="5" s="1"/>
  <c r="AA58" i="5"/>
  <c r="BG620" i="2"/>
  <c r="I58" i="5"/>
  <c r="AU58" i="5" s="1"/>
  <c r="U614" i="2"/>
  <c r="AE614" i="2"/>
  <c r="BH614" i="2"/>
  <c r="AD619" i="2"/>
  <c r="D619" i="3"/>
  <c r="I619" i="3" s="1"/>
  <c r="J619" i="3" s="1"/>
  <c r="M619" i="3" s="1"/>
  <c r="BG619" i="2"/>
  <c r="K614" i="2"/>
  <c r="AO614" i="2"/>
  <c r="AN614" i="2"/>
  <c r="J619" i="2"/>
  <c r="K619" i="2"/>
  <c r="AN613" i="2"/>
  <c r="AN634" i="2"/>
  <c r="AO613" i="2"/>
  <c r="U616" i="2"/>
  <c r="AO616" i="2"/>
  <c r="AE616" i="2"/>
  <c r="BH616" i="2"/>
  <c r="AY616" i="2"/>
  <c r="BG617" i="2"/>
  <c r="BH613" i="2"/>
  <c r="BH634" i="2"/>
  <c r="AY613" i="2"/>
  <c r="K613" i="2"/>
  <c r="U613" i="2"/>
  <c r="AX614" i="2"/>
  <c r="AY614" i="2"/>
  <c r="J597" i="3"/>
  <c r="I44" i="4"/>
  <c r="K44" i="4" s="1"/>
  <c r="AD618" i="2"/>
  <c r="U618" i="2"/>
  <c r="T618" i="2"/>
  <c r="BG618" i="2"/>
  <c r="AE618" i="2"/>
  <c r="K620" i="2"/>
  <c r="BH620" i="2"/>
  <c r="AO620" i="2"/>
  <c r="AY620" i="2"/>
  <c r="AE620" i="2"/>
  <c r="BH619" i="2"/>
  <c r="AO619" i="2"/>
  <c r="U619" i="2"/>
  <c r="AY619" i="2"/>
  <c r="BH617" i="2"/>
  <c r="K617" i="2"/>
  <c r="AY617" i="2"/>
  <c r="AE617" i="2"/>
  <c r="AO617" i="2"/>
  <c r="U617" i="2"/>
  <c r="AE619" i="2"/>
  <c r="BH618" i="2"/>
  <c r="AO618" i="2"/>
  <c r="AY618" i="2"/>
  <c r="K618" i="2"/>
  <c r="AW58" i="5"/>
  <c r="AY58" i="5"/>
  <c r="AJ59" i="5"/>
  <c r="AA59" i="5"/>
  <c r="I59" i="5"/>
  <c r="R59" i="5"/>
  <c r="AS59" i="5"/>
  <c r="S620" i="2"/>
  <c r="E620" i="3"/>
  <c r="F59" i="4"/>
  <c r="I59" i="4" s="1"/>
  <c r="H620" i="3"/>
  <c r="D620" i="3"/>
  <c r="B620" i="3"/>
  <c r="G620" i="3"/>
  <c r="C620" i="3"/>
  <c r="I620" i="3" s="1"/>
  <c r="J620" i="3" s="1"/>
  <c r="U620" i="2"/>
  <c r="T620" i="2"/>
  <c r="I8" i="5" l="1"/>
  <c r="I12" i="5"/>
  <c r="I28" i="5"/>
  <c r="R8" i="5"/>
  <c r="AA36" i="5"/>
  <c r="I20" i="5"/>
  <c r="I10" i="5"/>
  <c r="I14" i="5"/>
  <c r="I36" i="5"/>
  <c r="AA16" i="5"/>
  <c r="I9" i="5"/>
  <c r="I13" i="5"/>
  <c r="I17" i="5"/>
  <c r="I56" i="5"/>
  <c r="AU56" i="5" s="1"/>
  <c r="R23" i="5"/>
  <c r="AA11" i="5"/>
  <c r="L59" i="4"/>
  <c r="K59" i="4"/>
  <c r="J59" i="4"/>
  <c r="I9" i="4"/>
  <c r="J9" i="4" s="1"/>
  <c r="L44" i="4"/>
  <c r="N57" i="4"/>
  <c r="AY48" i="5"/>
  <c r="AY59" i="5" s="1"/>
  <c r="K48" i="4"/>
  <c r="J612" i="3"/>
  <c r="M612" i="3" s="1"/>
  <c r="I640" i="3"/>
  <c r="I19" i="4"/>
  <c r="J19" i="4" s="1"/>
  <c r="I8" i="4"/>
  <c r="J8" i="4" s="1"/>
  <c r="K592" i="3"/>
  <c r="K605" i="3" s="1"/>
  <c r="K586" i="3"/>
  <c r="K607" i="3"/>
  <c r="I14" i="4"/>
  <c r="J14" i="4" s="1"/>
  <c r="I609" i="3"/>
  <c r="J609" i="3" s="1"/>
  <c r="M609" i="3" s="1"/>
  <c r="J44" i="4"/>
  <c r="K595" i="3"/>
  <c r="M616" i="3"/>
  <c r="I82" i="3"/>
  <c r="J82" i="3" s="1"/>
  <c r="I89" i="3"/>
  <c r="J89" i="3" s="1"/>
  <c r="I113" i="3"/>
  <c r="J113" i="3" s="1"/>
  <c r="I126" i="3"/>
  <c r="J126" i="3" s="1"/>
  <c r="I130" i="3"/>
  <c r="J130" i="3" s="1"/>
  <c r="I175" i="3"/>
  <c r="J175" i="3" s="1"/>
  <c r="I203" i="3"/>
  <c r="J203" i="3" s="1"/>
  <c r="I240" i="3"/>
  <c r="J240" i="3" s="1"/>
  <c r="I274" i="3"/>
  <c r="J274" i="3" s="1"/>
  <c r="I276" i="3"/>
  <c r="J276" i="3" s="1"/>
  <c r="I278" i="3"/>
  <c r="J278" i="3" s="1"/>
  <c r="G31" i="4"/>
  <c r="I31" i="4" s="1"/>
  <c r="J31" i="4" s="1"/>
  <c r="I350" i="3"/>
  <c r="J350" i="3" s="1"/>
  <c r="I363" i="3"/>
  <c r="J363" i="3" s="1"/>
  <c r="E38" i="4"/>
  <c r="I38" i="4" s="1"/>
  <c r="J38" i="4" s="1"/>
  <c r="I397" i="3"/>
  <c r="J397" i="3" s="1"/>
  <c r="I409" i="3"/>
  <c r="J409" i="3" s="1"/>
  <c r="I415" i="3"/>
  <c r="J415" i="3" s="1"/>
  <c r="I438" i="3"/>
  <c r="J438" i="3" s="1"/>
  <c r="I521" i="3"/>
  <c r="J521" i="3" s="1"/>
  <c r="I534" i="3"/>
  <c r="J534" i="3" s="1"/>
  <c r="I565" i="3"/>
  <c r="J565" i="3" s="1"/>
  <c r="I574" i="3"/>
  <c r="J574" i="3" s="1"/>
  <c r="I582" i="3"/>
  <c r="J582" i="3" s="1"/>
  <c r="K583" i="3" s="1"/>
  <c r="I143" i="3"/>
  <c r="J143" i="3" s="1"/>
  <c r="I147" i="3"/>
  <c r="J147" i="3" s="1"/>
  <c r="I403" i="3"/>
  <c r="J403" i="3" s="1"/>
  <c r="I463" i="3"/>
  <c r="J463" i="3" s="1"/>
  <c r="I475" i="3"/>
  <c r="J475" i="3" s="1"/>
  <c r="I589" i="3"/>
  <c r="J589" i="3" s="1"/>
  <c r="K589" i="3" s="1"/>
  <c r="I598" i="3"/>
  <c r="I614" i="3"/>
  <c r="J614" i="3" s="1"/>
  <c r="M614" i="3" s="1"/>
  <c r="I66" i="3"/>
  <c r="J66" i="3" s="1"/>
  <c r="I73" i="3"/>
  <c r="J73" i="3" s="1"/>
  <c r="I112" i="3"/>
  <c r="J112" i="3" s="1"/>
  <c r="G18" i="4"/>
  <c r="I18" i="4" s="1"/>
  <c r="J18" i="4" s="1"/>
  <c r="I154" i="3"/>
  <c r="J154" i="3" s="1"/>
  <c r="D23" i="4"/>
  <c r="H23" i="4"/>
  <c r="I226" i="3"/>
  <c r="J226" i="3" s="1"/>
  <c r="I310" i="3"/>
  <c r="J310" i="3" s="1"/>
  <c r="I314" i="3"/>
  <c r="J314" i="3" s="1"/>
  <c r="I320" i="3"/>
  <c r="J320" i="3" s="1"/>
  <c r="I328" i="3"/>
  <c r="J328" i="3" s="1"/>
  <c r="I506" i="3"/>
  <c r="J506" i="3" s="1"/>
  <c r="I512" i="3"/>
  <c r="J512" i="3" s="1"/>
  <c r="I55" i="3"/>
  <c r="J55" i="3" s="1"/>
  <c r="I69" i="3"/>
  <c r="J69" i="3" s="1"/>
  <c r="I74" i="3"/>
  <c r="J74" i="3" s="1"/>
  <c r="E16" i="4"/>
  <c r="I16" i="4" s="1"/>
  <c r="J16" i="4" s="1"/>
  <c r="I133" i="3"/>
  <c r="J133" i="3" s="1"/>
  <c r="D21" i="4"/>
  <c r="H21" i="4"/>
  <c r="I183" i="3"/>
  <c r="J183" i="3" s="1"/>
  <c r="I185" i="3"/>
  <c r="J185" i="3" s="1"/>
  <c r="I186" i="3"/>
  <c r="J186" i="3" s="1"/>
  <c r="I191" i="3"/>
  <c r="J191" i="3" s="1"/>
  <c r="H25" i="4"/>
  <c r="I25" i="4" s="1"/>
  <c r="J25" i="4" s="1"/>
  <c r="I303" i="3"/>
  <c r="J303" i="3" s="1"/>
  <c r="E34" i="4"/>
  <c r="I34" i="4" s="1"/>
  <c r="J34" i="4" s="1"/>
  <c r="I331" i="3"/>
  <c r="J331" i="3" s="1"/>
  <c r="I346" i="3"/>
  <c r="J346" i="3" s="1"/>
  <c r="I355" i="3"/>
  <c r="J355" i="3" s="1"/>
  <c r="I424" i="3"/>
  <c r="J424" i="3" s="1"/>
  <c r="I434" i="3"/>
  <c r="J434" i="3" s="1"/>
  <c r="I442" i="3"/>
  <c r="J442" i="3" s="1"/>
  <c r="I489" i="3"/>
  <c r="J489" i="3" s="1"/>
  <c r="I501" i="3"/>
  <c r="J501" i="3" s="1"/>
  <c r="I509" i="3"/>
  <c r="J509" i="3" s="1"/>
  <c r="I530" i="3"/>
  <c r="J530" i="3" s="1"/>
  <c r="I554" i="3"/>
  <c r="J554" i="3" s="1"/>
  <c r="K608" i="3"/>
  <c r="M613" i="3"/>
  <c r="K613" i="3"/>
  <c r="K601" i="3"/>
  <c r="J641" i="3"/>
  <c r="J608" i="3"/>
  <c r="I641" i="3"/>
  <c r="I642" i="3" s="1"/>
  <c r="J48" i="4"/>
  <c r="AV48" i="5"/>
  <c r="AV59" i="5" s="1"/>
  <c r="AU48" i="5"/>
  <c r="AX48" i="5"/>
  <c r="AX59" i="5" s="1"/>
  <c r="L48" i="4"/>
  <c r="AW48" i="5"/>
  <c r="AW59" i="5" s="1"/>
  <c r="I615" i="3"/>
  <c r="J615" i="3" s="1"/>
  <c r="M615" i="3" s="1"/>
  <c r="L58" i="4"/>
  <c r="J58" i="4"/>
  <c r="K58" i="4"/>
  <c r="AU59" i="5" l="1"/>
  <c r="I21" i="4"/>
  <c r="J21" i="4" s="1"/>
  <c r="J598" i="3"/>
  <c r="I636" i="3"/>
  <c r="J640" i="3"/>
  <c r="J642" i="3" s="1"/>
  <c r="I23" i="4"/>
  <c r="J23" i="4" s="1"/>
  <c r="K596" i="3"/>
  <c r="K610" i="3"/>
  <c r="J635" i="3"/>
  <c r="M608" i="3"/>
  <c r="L604" i="3"/>
  <c r="K602" i="3"/>
  <c r="I635" i="3"/>
  <c r="I637" i="3" s="1"/>
  <c r="K614" i="3"/>
  <c r="K611" i="3" l="1"/>
  <c r="M610" i="3"/>
  <c r="K598" i="3"/>
  <c r="K599" i="3" s="1"/>
  <c r="J636" i="3"/>
  <c r="J637" i="3" s="1"/>
</calcChain>
</file>

<file path=xl/sharedStrings.xml><?xml version="1.0" encoding="utf-8"?>
<sst xmlns="http://schemas.openxmlformats.org/spreadsheetml/2006/main" count="265" uniqueCount="80">
  <si>
    <t>System and Division by Revenue Class</t>
  </si>
  <si>
    <t>(Monthly and Annual)</t>
  </si>
  <si>
    <t>(1)</t>
  </si>
  <si>
    <t>(3)</t>
  </si>
  <si>
    <t xml:space="preserve">         Eastern</t>
  </si>
  <si>
    <t xml:space="preserve">         Residential</t>
  </si>
  <si>
    <t xml:space="preserve">         Northeastern</t>
  </si>
  <si>
    <t xml:space="preserve">         Commercial</t>
  </si>
  <si>
    <t xml:space="preserve">         Southern</t>
  </si>
  <si>
    <t xml:space="preserve">         Industrial</t>
  </si>
  <si>
    <t xml:space="preserve">         Southeastern</t>
  </si>
  <si>
    <t xml:space="preserve">         Street &amp; Highway</t>
  </si>
  <si>
    <t xml:space="preserve">         Western</t>
  </si>
  <si>
    <t xml:space="preserve">         Other</t>
  </si>
  <si>
    <t xml:space="preserve">         System Total</t>
  </si>
  <si>
    <t xml:space="preserve">         Railroads &amp; Railways (Metro)</t>
  </si>
  <si>
    <t xml:space="preserve">         Resale</t>
  </si>
  <si>
    <t>(2)</t>
  </si>
  <si>
    <t xml:space="preserve">         Total of All Classes</t>
  </si>
  <si>
    <t>(4)</t>
  </si>
  <si>
    <t>NUMBERS IN RED ARE NOT CORRECT TOTALS - VALUES ARE MISSING FROM SOME CLASSES</t>
  </si>
  <si>
    <t>NUMBERS IN RED ARE NOT CORRECT TOTALS-VALUES ARE MISSING FROM SOME DIVISIONS</t>
  </si>
  <si>
    <t>EASTERN</t>
  </si>
  <si>
    <t>NORTHEASTERN</t>
  </si>
  <si>
    <t>SOUTHERN</t>
  </si>
  <si>
    <t>SOUTHEASTERN</t>
  </si>
  <si>
    <t>WESTERN</t>
  </si>
  <si>
    <t>TOTAL SYSTEM</t>
  </si>
  <si>
    <t>Street &amp;</t>
  </si>
  <si>
    <t>Year/Month</t>
  </si>
  <si>
    <t>Residential</t>
  </si>
  <si>
    <t>Commercial</t>
  </si>
  <si>
    <t>Industrial</t>
  </si>
  <si>
    <t>Highway</t>
  </si>
  <si>
    <t>Other</t>
  </si>
  <si>
    <t>Metro</t>
  </si>
  <si>
    <t>Resale</t>
  </si>
  <si>
    <t>Total</t>
  </si>
  <si>
    <t>NA</t>
  </si>
  <si>
    <t>ANNUAL SALES</t>
  </si>
  <si>
    <t>Railroad &amp;</t>
  </si>
  <si>
    <t>Railways</t>
  </si>
  <si>
    <t>EASTERN DIVISION</t>
  </si>
  <si>
    <t>This file contains FPL Energy Sales (1965- to Date)</t>
  </si>
  <si>
    <t>Division - Monthly</t>
  </si>
  <si>
    <t xml:space="preserve">     Sales by Revenue Class</t>
  </si>
  <si>
    <t xml:space="preserve">     System Sales by Revenue Class</t>
  </si>
  <si>
    <t>System - Annual</t>
  </si>
  <si>
    <t xml:space="preserve">              System Sales by Revenue Class</t>
  </si>
  <si>
    <t>System - Monthly</t>
  </si>
  <si>
    <t xml:space="preserve">    Division Sales by Revenue Class</t>
  </si>
  <si>
    <t>Division - Annual</t>
  </si>
  <si>
    <t>NORTHEASTERN DIVISION</t>
  </si>
  <si>
    <t>SOUTHERN DIVISION</t>
  </si>
  <si>
    <t>SOUTHEASTERN DIVISION</t>
  </si>
  <si>
    <t>WESTERN DIVISION</t>
  </si>
  <si>
    <t>Retail</t>
  </si>
  <si>
    <t>Total Retail</t>
  </si>
  <si>
    <t>Annual % change</t>
  </si>
  <si>
    <t>St&amp;Hwy</t>
  </si>
  <si>
    <t>EAST</t>
  </si>
  <si>
    <t>SOUTH</t>
  </si>
  <si>
    <t>WEST</t>
  </si>
  <si>
    <t>N_ EAST</t>
  </si>
  <si>
    <t>S_ EAST</t>
  </si>
  <si>
    <t>AVG</t>
  </si>
  <si>
    <t>Comm Y/Y</t>
  </si>
  <si>
    <t>YTD</t>
  </si>
  <si>
    <t>2015- Q2</t>
  </si>
  <si>
    <t>2014- Q2</t>
  </si>
  <si>
    <t>2015 -Q2</t>
  </si>
  <si>
    <t>2014 -Q2</t>
  </si>
  <si>
    <t>YTD - SALES</t>
  </si>
  <si>
    <t>Qt. 2 - SALES</t>
  </si>
  <si>
    <t>OPC 012618</t>
  </si>
  <si>
    <t>FPL RC-16</t>
  </si>
  <si>
    <t>OPC 012619</t>
  </si>
  <si>
    <t>OPC 012620</t>
  </si>
  <si>
    <t>OPC 012621</t>
  </si>
  <si>
    <t>OPC 012622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</si>
</sst>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yyyy:mm"/>
    <numFmt numFmtId="165" formatCode="0.0%"/>
    <numFmt numFmtId="166" formatCode="0.0000"/>
    <numFmt numFmtId="167" formatCode="mm/dd/yy;@"/>
    <numFmt numFmtId="168" formatCode="#,##0.000"/>
  </numFmts>
  <fonts count="13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3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7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3" fontId="0" fillId="0" borderId="0" xfId="0" applyNumberFormat="1"/>
    <xf numFmtId="3" fontId="1" fillId="2" borderId="0" xfId="0" applyNumberFormat="1" applyFont="1" applyFill="1"/>
    <xf numFmtId="3" fontId="5" fillId="2" borderId="0" xfId="0" applyNumberFormat="1" applyFont="1" applyFill="1"/>
    <xf numFmtId="3" fontId="3" fillId="0" borderId="0" xfId="0" applyNumberFormat="1" applyFont="1"/>
    <xf numFmtId="3" fontId="3" fillId="2" borderId="0" xfId="0" applyNumberFormat="1" applyFont="1" applyFill="1"/>
    <xf numFmtId="0" fontId="3" fillId="2" borderId="0" xfId="0" quotePrefix="1" applyFont="1" applyFill="1" applyAlignment="1">
      <alignment horizontal="left"/>
    </xf>
    <xf numFmtId="3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3" fontId="7" fillId="2" borderId="0" xfId="0" applyNumberFormat="1" applyFont="1" applyFill="1"/>
    <xf numFmtId="0" fontId="7" fillId="0" borderId="0" xfId="0" applyFont="1" applyAlignment="1">
      <alignment horizontal="centerContinuous"/>
    </xf>
    <xf numFmtId="0" fontId="7" fillId="0" borderId="0" xfId="0" applyFont="1"/>
    <xf numFmtId="0" fontId="7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8" fillId="3" borderId="0" xfId="0" quotePrefix="1" applyFont="1" applyFill="1" applyAlignment="1">
      <alignment horizontal="center"/>
    </xf>
    <xf numFmtId="0" fontId="8" fillId="3" borderId="0" xfId="0" applyFont="1" applyFill="1"/>
    <xf numFmtId="0" fontId="9" fillId="0" borderId="0" xfId="0" applyFont="1" applyFill="1"/>
    <xf numFmtId="0" fontId="8" fillId="0" borderId="0" xfId="0" quotePrefix="1" applyFont="1" applyFill="1" applyAlignment="1">
      <alignment horizontal="center"/>
    </xf>
    <xf numFmtId="0" fontId="8" fillId="0" borderId="0" xfId="0" quotePrefix="1" applyFont="1" applyFill="1" applyAlignment="1">
      <alignment horizontal="left"/>
    </xf>
    <xf numFmtId="0" fontId="8" fillId="0" borderId="0" xfId="0" applyFont="1" applyFill="1"/>
    <xf numFmtId="0" fontId="7" fillId="0" borderId="0" xfId="0" quotePrefix="1" applyFont="1" applyAlignment="1">
      <alignment horizontal="center"/>
    </xf>
    <xf numFmtId="0" fontId="7" fillId="0" borderId="0" xfId="0" quotePrefix="1" applyFont="1" applyAlignment="1">
      <alignment horizontal="left"/>
    </xf>
    <xf numFmtId="0" fontId="8" fillId="3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7" fillId="0" borderId="0" xfId="0" quotePrefix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quotePrefix="1" applyFont="1" applyFill="1" applyAlignment="1">
      <alignment horizontal="center"/>
    </xf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3" fontId="3" fillId="0" borderId="0" xfId="0" quotePrefix="1" applyNumberFormat="1" applyFont="1" applyAlignment="1"/>
    <xf numFmtId="0" fontId="7" fillId="2" borderId="0" xfId="0" applyFont="1" applyFill="1" applyAlignment="1">
      <alignment horizontal="center"/>
    </xf>
    <xf numFmtId="164" fontId="7" fillId="0" borderId="0" xfId="0" applyNumberFormat="1" applyFont="1" applyAlignment="1" applyProtection="1">
      <alignment horizontal="center"/>
    </xf>
    <xf numFmtId="164" fontId="7" fillId="0" borderId="0" xfId="0" quotePrefix="1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5" fillId="0" borderId="0" xfId="0" quotePrefix="1" applyFont="1" applyBorder="1" applyAlignment="1">
      <alignment horizontal="centerContinuous"/>
    </xf>
    <xf numFmtId="0" fontId="8" fillId="0" borderId="0" xfId="0" applyFont="1" applyFill="1" applyBorder="1" applyAlignment="1">
      <alignment horizontal="centerContinuous"/>
    </xf>
    <xf numFmtId="3" fontId="1" fillId="0" borderId="0" xfId="0" applyNumberFormat="1" applyFont="1" applyFill="1"/>
    <xf numFmtId="3" fontId="1" fillId="0" borderId="0" xfId="0" applyNumberFormat="1" applyFont="1" applyFill="1" applyBorder="1"/>
    <xf numFmtId="0" fontId="7" fillId="4" borderId="0" xfId="0" applyFont="1" applyFill="1" applyAlignment="1">
      <alignment horizontal="center"/>
    </xf>
    <xf numFmtId="3" fontId="0" fillId="4" borderId="0" xfId="0" applyNumberFormat="1" applyFill="1"/>
    <xf numFmtId="3" fontId="5" fillId="4" borderId="0" xfId="0" applyNumberFormat="1" applyFont="1" applyFill="1"/>
    <xf numFmtId="0" fontId="0" fillId="0" borderId="0" xfId="0" applyFill="1"/>
    <xf numFmtId="3" fontId="0" fillId="0" borderId="0" xfId="0" applyNumberFormat="1" applyFill="1"/>
    <xf numFmtId="3" fontId="7" fillId="0" borderId="0" xfId="0" applyNumberFormat="1" applyFont="1" applyFill="1"/>
    <xf numFmtId="0" fontId="4" fillId="0" borderId="0" xfId="0" applyFont="1" applyBorder="1" applyAlignment="1">
      <alignment horizontal="centerContinuous"/>
    </xf>
    <xf numFmtId="166" fontId="12" fillId="0" borderId="0" xfId="0" applyNumberFormat="1" applyFont="1"/>
    <xf numFmtId="10" fontId="0" fillId="0" borderId="0" xfId="1" applyNumberFormat="1" applyFont="1"/>
    <xf numFmtId="3" fontId="0" fillId="5" borderId="0" xfId="0" applyNumberFormat="1" applyFill="1"/>
    <xf numFmtId="164" fontId="6" fillId="0" borderId="0" xfId="0" applyNumberFormat="1" applyFont="1" applyFill="1" applyAlignment="1">
      <alignment horizontal="center"/>
    </xf>
    <xf numFmtId="165" fontId="0" fillId="0" borderId="0" xfId="1" applyNumberFormat="1" applyFont="1"/>
    <xf numFmtId="165" fontId="10" fillId="0" borderId="0" xfId="1" applyNumberFormat="1" applyFont="1" applyFill="1"/>
    <xf numFmtId="165" fontId="12" fillId="0" borderId="0" xfId="1" applyNumberFormat="1" applyFont="1"/>
    <xf numFmtId="165" fontId="0" fillId="0" borderId="0" xfId="1" applyNumberFormat="1" applyFont="1" applyFill="1"/>
    <xf numFmtId="167" fontId="0" fillId="0" borderId="0" xfId="0" applyNumberFormat="1"/>
    <xf numFmtId="168" fontId="0" fillId="0" borderId="0" xfId="0" applyNumberFormat="1"/>
    <xf numFmtId="165" fontId="0" fillId="0" borderId="0" xfId="0" applyNumberFormat="1"/>
    <xf numFmtId="165" fontId="1" fillId="5" borderId="0" xfId="1" applyNumberFormat="1" applyFont="1" applyFill="1"/>
    <xf numFmtId="9" fontId="0" fillId="0" borderId="0" xfId="0" applyNumberFormat="1"/>
    <xf numFmtId="0" fontId="2" fillId="0" borderId="0" xfId="0" applyFont="1"/>
    <xf numFmtId="165" fontId="9" fillId="0" borderId="0" xfId="0" applyNumberFormat="1" applyFont="1"/>
    <xf numFmtId="165" fontId="9" fillId="0" borderId="0" xfId="1" applyNumberFormat="1" applyFont="1"/>
    <xf numFmtId="165" fontId="1" fillId="2" borderId="0" xfId="1" applyNumberFormat="1" applyFont="1" applyFill="1"/>
    <xf numFmtId="165" fontId="9" fillId="2" borderId="0" xfId="1" applyNumberFormat="1" applyFont="1" applyFill="1" applyAlignment="1">
      <alignment horizontal="center"/>
    </xf>
    <xf numFmtId="165" fontId="9" fillId="4" borderId="0" xfId="1" applyNumberFormat="1" applyFont="1" applyFill="1" applyAlignment="1">
      <alignment horizontal="center"/>
    </xf>
    <xf numFmtId="3" fontId="9" fillId="4" borderId="0" xfId="0" applyNumberFormat="1" applyFont="1" applyFill="1"/>
    <xf numFmtId="165" fontId="9" fillId="4" borderId="0" xfId="1" applyNumberFormat="1" applyFont="1" applyFill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Actual Commercial Sales</a:t>
            </a:r>
          </a:p>
        </c:rich>
      </c:tx>
      <c:layout>
        <c:manualLayout>
          <c:xMode val="edge"/>
          <c:yMode val="edge"/>
          <c:x val="0.33275901426027332"/>
          <c:y val="3.35195530726256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3794293671112"/>
          <c:y val="0.19273769304525609"/>
          <c:w val="0.83448346114246119"/>
          <c:h val="0.628492477321487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'System - Monthly'!$A$512:$A$573</c:f>
              <c:numCache>
                <c:formatCode>yyyy:mm</c:formatCode>
                <c:ptCount val="62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</c:numCache>
            </c:numRef>
          </c:cat>
          <c:val>
            <c:numRef>
              <c:f>'System - Monthly'!$C$512:$C$573</c:f>
              <c:numCache>
                <c:formatCode>#,##0</c:formatCode>
                <c:ptCount val="62"/>
                <c:pt idx="0">
                  <c:v>3889291.6689999998</c:v>
                </c:pt>
                <c:pt idx="1">
                  <c:v>3358951.9809999997</c:v>
                </c:pt>
                <c:pt idx="2">
                  <c:v>3366379.86</c:v>
                </c:pt>
                <c:pt idx="3">
                  <c:v>3446103.6720000003</c:v>
                </c:pt>
                <c:pt idx="4">
                  <c:v>3666601.801</c:v>
                </c:pt>
                <c:pt idx="5">
                  <c:v>3900150.548</c:v>
                </c:pt>
                <c:pt idx="6">
                  <c:v>4149936.1439999999</c:v>
                </c:pt>
                <c:pt idx="7">
                  <c:v>4138312.537</c:v>
                </c:pt>
                <c:pt idx="8">
                  <c:v>4318784.96</c:v>
                </c:pt>
                <c:pt idx="9">
                  <c:v>4092780.0279999999</c:v>
                </c:pt>
                <c:pt idx="10">
                  <c:v>3823862.6849999996</c:v>
                </c:pt>
                <c:pt idx="11">
                  <c:v>3769685.6070000003</c:v>
                </c:pt>
                <c:pt idx="12">
                  <c:v>3783449.1209999993</c:v>
                </c:pt>
                <c:pt idx="13">
                  <c:v>3491303.9850000003</c:v>
                </c:pt>
                <c:pt idx="14">
                  <c:v>3442605.1940000001</c:v>
                </c:pt>
                <c:pt idx="15">
                  <c:v>3509770.7960000001</c:v>
                </c:pt>
                <c:pt idx="16">
                  <c:v>3717189.9610000001</c:v>
                </c:pt>
                <c:pt idx="17">
                  <c:v>4108255.0940000005</c:v>
                </c:pt>
                <c:pt idx="18">
                  <c:v>4103113.0700000003</c:v>
                </c:pt>
                <c:pt idx="19">
                  <c:v>4016555.7649999997</c:v>
                </c:pt>
                <c:pt idx="20">
                  <c:v>4261070.784</c:v>
                </c:pt>
                <c:pt idx="21">
                  <c:v>3926048.3160000001</c:v>
                </c:pt>
                <c:pt idx="22">
                  <c:v>3580327.432</c:v>
                </c:pt>
                <c:pt idx="23">
                  <c:v>3621740.1220000004</c:v>
                </c:pt>
                <c:pt idx="24">
                  <c:v>3616795.4580000001</c:v>
                </c:pt>
                <c:pt idx="25">
                  <c:v>3244004.1589999995</c:v>
                </c:pt>
                <c:pt idx="26">
                  <c:v>3225893.5020000003</c:v>
                </c:pt>
                <c:pt idx="27">
                  <c:v>3434498.5440000002</c:v>
                </c:pt>
                <c:pt idx="28">
                  <c:v>3668648.872</c:v>
                </c:pt>
                <c:pt idx="29">
                  <c:v>3921149.5989999995</c:v>
                </c:pt>
                <c:pt idx="30">
                  <c:v>4116634.5729999999</c:v>
                </c:pt>
                <c:pt idx="31">
                  <c:v>4037452.7439999999</c:v>
                </c:pt>
                <c:pt idx="32">
                  <c:v>4187546.25</c:v>
                </c:pt>
                <c:pt idx="33">
                  <c:v>4035129.7819999997</c:v>
                </c:pt>
                <c:pt idx="34">
                  <c:v>3776580.5959999999</c:v>
                </c:pt>
                <c:pt idx="35">
                  <c:v>3760378.7629999998</c:v>
                </c:pt>
                <c:pt idx="36">
                  <c:v>3588072.0110000004</c:v>
                </c:pt>
                <c:pt idx="37">
                  <c:v>3201547.929</c:v>
                </c:pt>
                <c:pt idx="38">
                  <c:v>3072576.7620000001</c:v>
                </c:pt>
                <c:pt idx="39">
                  <c:v>3245212.0120000001</c:v>
                </c:pt>
                <c:pt idx="40">
                  <c:v>3686740.9049999993</c:v>
                </c:pt>
                <c:pt idx="41">
                  <c:v>4150599.8140000002</c:v>
                </c:pt>
                <c:pt idx="42">
                  <c:v>4239946.3930000002</c:v>
                </c:pt>
                <c:pt idx="43">
                  <c:v>4182914.2820000001</c:v>
                </c:pt>
                <c:pt idx="44">
                  <c:v>4216695.9620000003</c:v>
                </c:pt>
                <c:pt idx="45">
                  <c:v>3893832.5959999999</c:v>
                </c:pt>
                <c:pt idx="46">
                  <c:v>3608841.5649999999</c:v>
                </c:pt>
                <c:pt idx="47">
                  <c:v>3457175.7659999998</c:v>
                </c:pt>
                <c:pt idx="48">
                  <c:v>3391263.1809999999</c:v>
                </c:pt>
                <c:pt idx="49">
                  <c:v>3153069.6579999998</c:v>
                </c:pt>
                <c:pt idx="50">
                  <c:v>3308624.53</c:v>
                </c:pt>
                <c:pt idx="51">
                  <c:v>3733380.5020000003</c:v>
                </c:pt>
                <c:pt idx="52">
                  <c:v>3800633.9669999997</c:v>
                </c:pt>
                <c:pt idx="53">
                  <c:v>4124100.2539999997</c:v>
                </c:pt>
                <c:pt idx="54">
                  <c:v>4084168.5460000001</c:v>
                </c:pt>
                <c:pt idx="55">
                  <c:v>4165023.1719999993</c:v>
                </c:pt>
                <c:pt idx="56">
                  <c:v>4401250.5339999991</c:v>
                </c:pt>
                <c:pt idx="57">
                  <c:v>3896890.9369999999</c:v>
                </c:pt>
                <c:pt idx="58">
                  <c:v>3478005.8690000004</c:v>
                </c:pt>
                <c:pt idx="59">
                  <c:v>3515879.8470000001</c:v>
                </c:pt>
                <c:pt idx="60">
                  <c:v>3546422.6980000003</c:v>
                </c:pt>
                <c:pt idx="61">
                  <c:v>3282168.5829999996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81440"/>
        <c:axId val="120874496"/>
      </c:lineChart>
      <c:dateAx>
        <c:axId val="120781440"/>
        <c:scaling>
          <c:orientation val="minMax"/>
        </c:scaling>
        <c:delete val="0"/>
        <c:axPos val="b"/>
        <c:numFmt formatCode="yyyy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874496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20874496"/>
        <c:scaling>
          <c:orientation val="minMax"/>
          <c:min val="3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7814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4</xdr:row>
      <xdr:rowOff>19050</xdr:rowOff>
    </xdr:from>
    <xdr:to>
      <xdr:col>10</xdr:col>
      <xdr:colOff>371475</xdr:colOff>
      <xdr:row>5</xdr:row>
      <xdr:rowOff>0</xdr:rowOff>
    </xdr:to>
    <xdr:pic>
      <xdr:nvPicPr>
        <xdr:cNvPr id="20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180975"/>
          <a:ext cx="361950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9525</xdr:colOff>
      <xdr:row>4</xdr:row>
      <xdr:rowOff>19050</xdr:rowOff>
    </xdr:from>
    <xdr:to>
      <xdr:col>20</xdr:col>
      <xdr:colOff>371475</xdr:colOff>
      <xdr:row>5</xdr:row>
      <xdr:rowOff>0</xdr:rowOff>
    </xdr:to>
    <xdr:pic>
      <xdr:nvPicPr>
        <xdr:cNvPr id="204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0700" y="180975"/>
          <a:ext cx="361950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9525</xdr:colOff>
      <xdr:row>4</xdr:row>
      <xdr:rowOff>19050</xdr:rowOff>
    </xdr:from>
    <xdr:to>
      <xdr:col>30</xdr:col>
      <xdr:colOff>371475</xdr:colOff>
      <xdr:row>5</xdr:row>
      <xdr:rowOff>0</xdr:rowOff>
    </xdr:to>
    <xdr:pic>
      <xdr:nvPicPr>
        <xdr:cNvPr id="204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7675" y="180975"/>
          <a:ext cx="361950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9525</xdr:colOff>
      <xdr:row>4</xdr:row>
      <xdr:rowOff>19050</xdr:rowOff>
    </xdr:from>
    <xdr:to>
      <xdr:col>40</xdr:col>
      <xdr:colOff>371475</xdr:colOff>
      <xdr:row>5</xdr:row>
      <xdr:rowOff>0</xdr:rowOff>
    </xdr:to>
    <xdr:pic>
      <xdr:nvPicPr>
        <xdr:cNvPr id="20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93675" y="180975"/>
          <a:ext cx="361950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50</xdr:col>
      <xdr:colOff>9525</xdr:colOff>
      <xdr:row>4</xdr:row>
      <xdr:rowOff>19050</xdr:rowOff>
    </xdr:from>
    <xdr:to>
      <xdr:col>50</xdr:col>
      <xdr:colOff>371475</xdr:colOff>
      <xdr:row>5</xdr:row>
      <xdr:rowOff>0</xdr:rowOff>
    </xdr:to>
    <xdr:pic>
      <xdr:nvPicPr>
        <xdr:cNvPr id="204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99200" y="180975"/>
          <a:ext cx="361950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546</xdr:row>
      <xdr:rowOff>123825</xdr:rowOff>
    </xdr:from>
    <xdr:to>
      <xdr:col>18</xdr:col>
      <xdr:colOff>600075</xdr:colOff>
      <xdr:row>567</xdr:row>
      <xdr:rowOff>133350</xdr:rowOff>
    </xdr:to>
    <xdr:graphicFrame macro="">
      <xdr:nvGraphicFramePr>
        <xdr:cNvPr id="65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152400</xdr:colOff>
      <xdr:row>550</xdr:row>
      <xdr:rowOff>123825</xdr:rowOff>
    </xdr:from>
    <xdr:to>
      <xdr:col>12</xdr:col>
      <xdr:colOff>152400</xdr:colOff>
      <xdr:row>564</xdr:row>
      <xdr:rowOff>38100</xdr:rowOff>
    </xdr:to>
    <xdr:sp macro="" textlink="">
      <xdr:nvSpPr>
        <xdr:cNvPr id="6598" name="Line 10"/>
        <xdr:cNvSpPr>
          <a:spLocks noChangeShapeType="1"/>
        </xdr:cNvSpPr>
      </xdr:nvSpPr>
      <xdr:spPr bwMode="auto">
        <a:xfrm>
          <a:off x="9010650" y="88696800"/>
          <a:ext cx="0" cy="2181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428625</xdr:colOff>
      <xdr:row>550</xdr:row>
      <xdr:rowOff>142875</xdr:rowOff>
    </xdr:from>
    <xdr:to>
      <xdr:col>13</xdr:col>
      <xdr:colOff>428625</xdr:colOff>
      <xdr:row>564</xdr:row>
      <xdr:rowOff>85725</xdr:rowOff>
    </xdr:to>
    <xdr:sp macro="" textlink="">
      <xdr:nvSpPr>
        <xdr:cNvPr id="6599" name="Line 11"/>
        <xdr:cNvSpPr>
          <a:spLocks noChangeShapeType="1"/>
        </xdr:cNvSpPr>
      </xdr:nvSpPr>
      <xdr:spPr bwMode="auto">
        <a:xfrm>
          <a:off x="9896475" y="88715850"/>
          <a:ext cx="0" cy="220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104775</xdr:colOff>
      <xdr:row>550</xdr:row>
      <xdr:rowOff>142875</xdr:rowOff>
    </xdr:from>
    <xdr:to>
      <xdr:col>15</xdr:col>
      <xdr:colOff>104775</xdr:colOff>
      <xdr:row>564</xdr:row>
      <xdr:rowOff>57150</xdr:rowOff>
    </xdr:to>
    <xdr:sp macro="" textlink="">
      <xdr:nvSpPr>
        <xdr:cNvPr id="6600" name="Line 12"/>
        <xdr:cNvSpPr>
          <a:spLocks noChangeShapeType="1"/>
        </xdr:cNvSpPr>
      </xdr:nvSpPr>
      <xdr:spPr bwMode="auto">
        <a:xfrm>
          <a:off x="10791825" y="88715850"/>
          <a:ext cx="0" cy="2181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</xdr:colOff>
      <xdr:row>3</xdr:row>
      <xdr:rowOff>19050</xdr:rowOff>
    </xdr:from>
    <xdr:to>
      <xdr:col>9</xdr:col>
      <xdr:colOff>409575</xdr:colOff>
      <xdr:row>4</xdr:row>
      <xdr:rowOff>9525</xdr:rowOff>
    </xdr:to>
    <xdr:pic>
      <xdr:nvPicPr>
        <xdr:cNvPr id="26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19050"/>
          <a:ext cx="361950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57150</xdr:colOff>
      <xdr:row>3</xdr:row>
      <xdr:rowOff>19050</xdr:rowOff>
    </xdr:from>
    <xdr:to>
      <xdr:col>18</xdr:col>
      <xdr:colOff>419100</xdr:colOff>
      <xdr:row>4</xdr:row>
      <xdr:rowOff>9525</xdr:rowOff>
    </xdr:to>
    <xdr:pic>
      <xdr:nvPicPr>
        <xdr:cNvPr id="26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1225" y="19050"/>
          <a:ext cx="361950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57150</xdr:colOff>
      <xdr:row>3</xdr:row>
      <xdr:rowOff>19050</xdr:rowOff>
    </xdr:from>
    <xdr:to>
      <xdr:col>27</xdr:col>
      <xdr:colOff>419100</xdr:colOff>
      <xdr:row>4</xdr:row>
      <xdr:rowOff>9525</xdr:rowOff>
    </xdr:to>
    <xdr:pic>
      <xdr:nvPicPr>
        <xdr:cNvPr id="26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07300" y="19050"/>
          <a:ext cx="361950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36</xdr:col>
      <xdr:colOff>57150</xdr:colOff>
      <xdr:row>3</xdr:row>
      <xdr:rowOff>19050</xdr:rowOff>
    </xdr:from>
    <xdr:to>
      <xdr:col>36</xdr:col>
      <xdr:colOff>419100</xdr:colOff>
      <xdr:row>4</xdr:row>
      <xdr:rowOff>9525</xdr:rowOff>
    </xdr:to>
    <xdr:pic>
      <xdr:nvPicPr>
        <xdr:cNvPr id="26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03375" y="19050"/>
          <a:ext cx="361950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55"/>
  <sheetViews>
    <sheetView showGridLines="0" tabSelected="1" workbookViewId="0">
      <selection sqref="A1:A2"/>
    </sheetView>
  </sheetViews>
  <sheetFormatPr defaultColWidth="9.109375" defaultRowHeight="13.2" x14ac:dyDescent="0.25"/>
  <cols>
    <col min="1" max="16384" width="9.109375" style="17"/>
  </cols>
  <sheetData>
    <row r="1" spans="1:11" x14ac:dyDescent="0.25">
      <c r="A1" s="86" t="s">
        <v>74</v>
      </c>
    </row>
    <row r="2" spans="1:11" x14ac:dyDescent="0.25">
      <c r="A2" s="86" t="s">
        <v>75</v>
      </c>
    </row>
    <row r="4" spans="1:11" x14ac:dyDescent="0.25">
      <c r="A4" s="16" t="s">
        <v>43</v>
      </c>
      <c r="B4" s="16"/>
      <c r="C4" s="16"/>
      <c r="D4" s="16"/>
      <c r="E4" s="16"/>
      <c r="F4" s="16"/>
      <c r="G4" s="16"/>
      <c r="H4" s="16"/>
      <c r="I4" s="16"/>
      <c r="J4" s="16"/>
    </row>
    <row r="5" spans="1:11" x14ac:dyDescent="0.25">
      <c r="A5" s="16" t="s">
        <v>0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x14ac:dyDescent="0.25">
      <c r="A6" s="16" t="s">
        <v>1</v>
      </c>
      <c r="B6" s="16"/>
      <c r="C6" s="16"/>
      <c r="D6" s="16"/>
      <c r="E6" s="16"/>
      <c r="F6" s="16"/>
      <c r="G6" s="16"/>
      <c r="H6" s="16"/>
      <c r="I6" s="16"/>
      <c r="J6" s="16"/>
    </row>
    <row r="7" spans="1:1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1" x14ac:dyDescent="0.25">
      <c r="A8" s="22" t="s">
        <v>2</v>
      </c>
      <c r="B8" s="30" t="s">
        <v>44</v>
      </c>
      <c r="C8" s="23"/>
      <c r="D8" s="23"/>
      <c r="E8" s="23"/>
      <c r="F8" s="24"/>
      <c r="G8" s="22" t="s">
        <v>3</v>
      </c>
      <c r="H8" s="30" t="s">
        <v>47</v>
      </c>
      <c r="I8" s="23"/>
      <c r="J8" s="23"/>
      <c r="K8" s="23"/>
    </row>
    <row r="9" spans="1:11" x14ac:dyDescent="0.25">
      <c r="A9" s="25"/>
      <c r="B9" s="46" t="s">
        <v>45</v>
      </c>
      <c r="C9" s="47"/>
      <c r="D9" s="27"/>
      <c r="E9" s="27"/>
      <c r="F9" s="24"/>
      <c r="G9" s="28"/>
      <c r="H9" s="46" t="s">
        <v>46</v>
      </c>
      <c r="I9" s="21"/>
    </row>
    <row r="10" spans="1:11" x14ac:dyDescent="0.25">
      <c r="A10" s="25"/>
      <c r="B10" s="29" t="s">
        <v>4</v>
      </c>
      <c r="C10" s="27"/>
      <c r="D10" s="27"/>
      <c r="E10" s="27"/>
      <c r="F10" s="24"/>
      <c r="G10" s="28"/>
      <c r="H10" s="29" t="s">
        <v>5</v>
      </c>
    </row>
    <row r="11" spans="1:11" x14ac:dyDescent="0.25">
      <c r="A11"/>
      <c r="B11" s="29" t="s">
        <v>6</v>
      </c>
      <c r="C11"/>
      <c r="D11"/>
      <c r="E11"/>
      <c r="H11" s="29" t="s">
        <v>7</v>
      </c>
    </row>
    <row r="12" spans="1:11" x14ac:dyDescent="0.25">
      <c r="A12" s="28"/>
      <c r="B12" s="29" t="s">
        <v>8</v>
      </c>
      <c r="C12" s="29"/>
      <c r="H12" s="29" t="s">
        <v>9</v>
      </c>
    </row>
    <row r="13" spans="1:11" x14ac:dyDescent="0.25">
      <c r="A13" s="28"/>
      <c r="B13" s="29" t="s">
        <v>10</v>
      </c>
      <c r="H13" s="29" t="s">
        <v>11</v>
      </c>
    </row>
    <row r="14" spans="1:11" x14ac:dyDescent="0.25">
      <c r="B14" s="29" t="s">
        <v>12</v>
      </c>
      <c r="H14" s="29" t="s">
        <v>13</v>
      </c>
    </row>
    <row r="15" spans="1:11" x14ac:dyDescent="0.25">
      <c r="B15" s="29" t="s">
        <v>14</v>
      </c>
      <c r="H15" s="29" t="s">
        <v>15</v>
      </c>
    </row>
    <row r="16" spans="1:11" x14ac:dyDescent="0.25">
      <c r="B16" s="26"/>
      <c r="H16" s="29" t="s">
        <v>16</v>
      </c>
    </row>
    <row r="17" spans="1:11" x14ac:dyDescent="0.25">
      <c r="A17" s="22" t="s">
        <v>17</v>
      </c>
      <c r="B17" s="30" t="s">
        <v>49</v>
      </c>
      <c r="C17" s="23"/>
      <c r="D17" s="23"/>
      <c r="E17" s="23"/>
      <c r="H17" s="29" t="s">
        <v>18</v>
      </c>
    </row>
    <row r="18" spans="1:11" x14ac:dyDescent="0.25">
      <c r="A18" s="25"/>
      <c r="B18" s="46" t="s">
        <v>48</v>
      </c>
      <c r="C18" s="47"/>
      <c r="D18" s="27"/>
      <c r="E18" s="27"/>
      <c r="H18"/>
    </row>
    <row r="19" spans="1:11" x14ac:dyDescent="0.25">
      <c r="B19" s="29" t="s">
        <v>5</v>
      </c>
      <c r="G19" s="22" t="s">
        <v>19</v>
      </c>
      <c r="H19" s="30" t="s">
        <v>51</v>
      </c>
      <c r="I19" s="23"/>
      <c r="J19" s="23"/>
      <c r="K19" s="23"/>
    </row>
    <row r="20" spans="1:11" x14ac:dyDescent="0.25">
      <c r="B20" s="29" t="s">
        <v>7</v>
      </c>
      <c r="G20" s="25"/>
      <c r="H20" s="46" t="s">
        <v>50</v>
      </c>
      <c r="I20" s="47"/>
      <c r="J20" s="27"/>
      <c r="K20" s="27"/>
    </row>
    <row r="21" spans="1:11" x14ac:dyDescent="0.25">
      <c r="B21" s="29" t="s">
        <v>9</v>
      </c>
      <c r="H21" s="29" t="s">
        <v>4</v>
      </c>
    </row>
    <row r="22" spans="1:11" x14ac:dyDescent="0.25">
      <c r="B22" s="29" t="s">
        <v>11</v>
      </c>
      <c r="H22" s="29" t="s">
        <v>6</v>
      </c>
    </row>
    <row r="23" spans="1:11" x14ac:dyDescent="0.25">
      <c r="B23" s="29" t="s">
        <v>13</v>
      </c>
      <c r="H23" s="29" t="s">
        <v>8</v>
      </c>
    </row>
    <row r="24" spans="1:11" x14ac:dyDescent="0.25">
      <c r="A24"/>
      <c r="B24" s="29" t="s">
        <v>15</v>
      </c>
      <c r="H24" s="29" t="s">
        <v>10</v>
      </c>
    </row>
    <row r="25" spans="1:11" x14ac:dyDescent="0.25">
      <c r="B25" s="29" t="s">
        <v>16</v>
      </c>
      <c r="C25"/>
      <c r="D25"/>
      <c r="E25"/>
      <c r="H25" s="29" t="s">
        <v>12</v>
      </c>
    </row>
    <row r="26" spans="1:11" x14ac:dyDescent="0.25">
      <c r="B26" s="29" t="s">
        <v>18</v>
      </c>
      <c r="C26"/>
      <c r="D26"/>
      <c r="E26"/>
      <c r="H26" s="29" t="s">
        <v>14</v>
      </c>
    </row>
    <row r="27" spans="1:11" x14ac:dyDescent="0.25">
      <c r="A27" s="25"/>
      <c r="B27" s="27"/>
      <c r="C27" s="31"/>
      <c r="D27" s="31"/>
      <c r="E27" s="31"/>
      <c r="F27" s="31"/>
      <c r="G27" s="31"/>
      <c r="H27" s="32"/>
      <c r="I27" s="31"/>
      <c r="J27" s="31"/>
      <c r="K27" s="31"/>
    </row>
    <row r="28" spans="1:11" x14ac:dyDescent="0.25">
      <c r="A28" s="31"/>
      <c r="B28" s="33"/>
      <c r="C28" s="31"/>
      <c r="D28" s="31"/>
      <c r="E28" s="31"/>
      <c r="F28" s="31"/>
      <c r="G28" s="31"/>
      <c r="H28" s="32"/>
      <c r="I28" s="31"/>
      <c r="J28" s="31"/>
      <c r="K28" s="31"/>
    </row>
    <row r="29" spans="1:11" x14ac:dyDescent="0.25">
      <c r="A29" s="31"/>
      <c r="B29" s="32"/>
      <c r="C29" s="31"/>
      <c r="D29" s="31"/>
      <c r="E29" s="31"/>
      <c r="F29" s="31"/>
      <c r="G29" s="25"/>
      <c r="H29" s="26"/>
      <c r="I29" s="27"/>
      <c r="J29" s="31"/>
      <c r="K29" s="31"/>
    </row>
    <row r="30" spans="1:11" x14ac:dyDescent="0.25">
      <c r="A30" s="31"/>
      <c r="B30" s="32"/>
      <c r="C30" s="31"/>
      <c r="D30" s="31"/>
      <c r="E30" s="31"/>
      <c r="F30" s="31"/>
      <c r="G30" s="34"/>
      <c r="H30" s="33"/>
      <c r="I30" s="31"/>
      <c r="J30" s="31"/>
      <c r="K30" s="31"/>
    </row>
    <row r="31" spans="1:11" x14ac:dyDescent="0.25">
      <c r="A31" s="31"/>
      <c r="B31" s="32"/>
      <c r="C31" s="31"/>
      <c r="D31" s="31"/>
      <c r="E31" s="31"/>
      <c r="F31" s="31"/>
      <c r="G31" s="34"/>
      <c r="H31" s="32"/>
      <c r="I31" s="31"/>
      <c r="J31" s="31"/>
      <c r="K31" s="31"/>
    </row>
    <row r="32" spans="1:11" x14ac:dyDescent="0.25">
      <c r="A32" s="31"/>
      <c r="B32" s="27"/>
      <c r="C32" s="31"/>
      <c r="D32" s="31"/>
      <c r="E32" s="31"/>
      <c r="F32" s="31"/>
      <c r="G32" s="31"/>
      <c r="H32" s="32"/>
      <c r="I32" s="31"/>
      <c r="J32" s="31"/>
      <c r="K32" s="31"/>
    </row>
    <row r="33" spans="1:11" x14ac:dyDescent="0.25">
      <c r="A33" s="31"/>
      <c r="B33" s="33"/>
      <c r="C33" s="31"/>
      <c r="D33" s="31"/>
      <c r="E33" s="31"/>
      <c r="F33" s="31"/>
      <c r="G33" s="31"/>
      <c r="H33" s="32"/>
      <c r="I33" s="31"/>
      <c r="J33" s="31"/>
      <c r="K33" s="31"/>
    </row>
    <row r="34" spans="1:11" x14ac:dyDescent="0.25">
      <c r="A34" s="31"/>
      <c r="B34" s="32"/>
      <c r="C34" s="31"/>
      <c r="D34" s="31"/>
      <c r="E34" s="31"/>
      <c r="F34" s="31"/>
      <c r="G34" s="31"/>
      <c r="H34" s="32"/>
      <c r="I34" s="31"/>
      <c r="J34" s="31"/>
      <c r="K34" s="31"/>
    </row>
    <row r="35" spans="1:11" x14ac:dyDescent="0.25">
      <c r="A35" s="31"/>
      <c r="B35" s="32"/>
      <c r="C35" s="31"/>
      <c r="D35" s="31"/>
      <c r="E35" s="31"/>
      <c r="F35" s="31"/>
      <c r="G35" s="31"/>
      <c r="H35" s="32"/>
      <c r="I35" s="31"/>
      <c r="J35" s="31"/>
      <c r="K35" s="31"/>
    </row>
    <row r="36" spans="1:11" x14ac:dyDescent="0.25">
      <c r="A36" s="31"/>
      <c r="B36" s="32"/>
      <c r="C36" s="31"/>
      <c r="D36" s="31"/>
      <c r="E36" s="31"/>
      <c r="F36" s="31"/>
      <c r="G36" s="31"/>
      <c r="H36" s="32"/>
      <c r="I36" s="31"/>
      <c r="J36" s="31"/>
      <c r="K36" s="31"/>
    </row>
    <row r="37" spans="1:11" x14ac:dyDescent="0.25">
      <c r="A37" s="31"/>
      <c r="B37" s="32"/>
      <c r="C37" s="31"/>
      <c r="D37" s="31"/>
      <c r="E37" s="31"/>
      <c r="F37" s="31"/>
      <c r="G37" s="31"/>
      <c r="H37" s="32"/>
      <c r="I37" s="31"/>
      <c r="J37" s="31"/>
      <c r="K37" s="31"/>
    </row>
    <row r="38" spans="1:11" x14ac:dyDescent="0.25">
      <c r="A38" s="31"/>
      <c r="B38" s="32"/>
      <c r="C38" s="31"/>
      <c r="D38" s="31"/>
      <c r="E38" s="31"/>
      <c r="F38" s="31"/>
      <c r="G38" s="31"/>
      <c r="H38" s="32"/>
      <c r="I38" s="31"/>
      <c r="J38" s="31"/>
      <c r="K38" s="31"/>
    </row>
    <row r="39" spans="1:11" x14ac:dyDescent="0.25">
      <c r="A39" s="31"/>
      <c r="B39" s="33"/>
      <c r="C39" s="31"/>
      <c r="D39" s="31"/>
      <c r="E39" s="31"/>
      <c r="F39" s="31"/>
      <c r="G39" s="31"/>
      <c r="H39" s="33"/>
      <c r="I39" s="31"/>
      <c r="J39" s="31"/>
      <c r="K39" s="31"/>
    </row>
    <row r="40" spans="1:11" x14ac:dyDescent="0.25">
      <c r="A40" s="31"/>
      <c r="B40" s="32"/>
      <c r="C40" s="31"/>
      <c r="D40" s="31"/>
      <c r="E40" s="31"/>
      <c r="F40" s="31"/>
      <c r="G40" s="31"/>
      <c r="H40" s="32"/>
      <c r="I40" s="31"/>
      <c r="J40" s="31"/>
      <c r="K40" s="31"/>
    </row>
    <row r="41" spans="1:11" x14ac:dyDescent="0.25">
      <c r="A41" s="31"/>
      <c r="B41" s="32"/>
      <c r="C41" s="31"/>
      <c r="D41" s="31"/>
      <c r="E41" s="31"/>
      <c r="F41" s="31"/>
      <c r="G41" s="31"/>
      <c r="H41" s="32"/>
      <c r="I41" s="31"/>
      <c r="J41" s="31"/>
      <c r="K41" s="31"/>
    </row>
    <row r="42" spans="1:11" x14ac:dyDescent="0.25">
      <c r="A42" s="31"/>
      <c r="B42" s="32"/>
      <c r="C42" s="31"/>
      <c r="D42" s="31"/>
      <c r="E42" s="31"/>
      <c r="F42" s="31"/>
      <c r="G42" s="31"/>
      <c r="H42" s="32"/>
      <c r="I42" s="31"/>
      <c r="J42" s="31"/>
      <c r="K42" s="31"/>
    </row>
    <row r="43" spans="1:11" x14ac:dyDescent="0.25">
      <c r="A43" s="31"/>
      <c r="B43" s="32"/>
      <c r="C43" s="31"/>
      <c r="D43" s="31"/>
      <c r="E43" s="31"/>
      <c r="F43" s="31"/>
      <c r="G43" s="31"/>
      <c r="H43" s="32"/>
      <c r="I43" s="31"/>
      <c r="J43" s="31"/>
      <c r="K43" s="31"/>
    </row>
    <row r="44" spans="1:11" x14ac:dyDescent="0.25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5">
      <c r="A45" s="31"/>
      <c r="B45" s="32"/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5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1:1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spans="1:1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</row>
    <row r="50" spans="1:1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</row>
    <row r="51" spans="1:1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</row>
    <row r="52" spans="1:1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</row>
    <row r="53" spans="1:11" ht="12.7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</row>
    <row r="54" spans="1:11" ht="12.7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</row>
    <row r="55" spans="1:1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</row>
  </sheetData>
  <phoneticPr fontId="11" type="noConversion"/>
  <printOptions gridLinesSet="0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1"/>
  <dimension ref="A1:CP650"/>
  <sheetViews>
    <sheetView zoomScaleNormal="100" workbookViewId="0">
      <pane xSplit="1" ySplit="7" topLeftCell="AX8" activePane="bottomRight" state="frozen"/>
      <selection pane="topRight" activeCell="B1" sqref="B1"/>
      <selection pane="bottomLeft" activeCell="A5" sqref="A5"/>
      <selection pane="bottomRight" activeCell="A2" sqref="A1:A2"/>
    </sheetView>
  </sheetViews>
  <sheetFormatPr defaultRowHeight="13.2" x14ac:dyDescent="0.25"/>
  <cols>
    <col min="1" max="1" width="17.109375" bestFit="1" customWidth="1"/>
    <col min="2" max="2" width="14" customWidth="1"/>
    <col min="3" max="3" width="13" customWidth="1"/>
    <col min="4" max="4" width="9.6640625" bestFit="1" customWidth="1"/>
    <col min="6" max="6" width="6.88671875" bestFit="1" customWidth="1"/>
    <col min="7" max="7" width="6.44140625" bestFit="1" customWidth="1"/>
    <col min="8" max="8" width="7.88671875" bestFit="1" customWidth="1"/>
    <col min="9" max="9" width="9.44140625" bestFit="1" customWidth="1"/>
    <col min="10" max="10" width="11.6640625" bestFit="1" customWidth="1"/>
    <col min="11" max="11" width="7" style="61" bestFit="1" customWidth="1"/>
    <col min="12" max="12" width="11.44140625" bestFit="1" customWidth="1"/>
    <col min="13" max="13" width="12.33203125" bestFit="1" customWidth="1"/>
    <col min="14" max="14" width="9.6640625" bestFit="1" customWidth="1"/>
    <col min="16" max="16" width="7.88671875" bestFit="1" customWidth="1"/>
    <col min="17" max="17" width="6.44140625" bestFit="1" customWidth="1"/>
    <col min="18" max="18" width="7.88671875" bestFit="1" customWidth="1"/>
    <col min="19" max="19" width="9.44140625" bestFit="1" customWidth="1"/>
    <col min="20" max="20" width="11.6640625" bestFit="1" customWidth="1"/>
    <col min="21" max="21" width="7" style="61" bestFit="1" customWidth="1"/>
    <col min="22" max="22" width="13.6640625" bestFit="1" customWidth="1"/>
    <col min="23" max="23" width="12.33203125" bestFit="1" customWidth="1"/>
    <col min="24" max="24" width="9.6640625" bestFit="1" customWidth="1"/>
    <col min="26" max="27" width="6.88671875" bestFit="1" customWidth="1"/>
    <col min="28" max="28" width="7.44140625" bestFit="1" customWidth="1"/>
    <col min="29" max="29" width="9.44140625" bestFit="1" customWidth="1"/>
    <col min="30" max="30" width="11.6640625" bestFit="1" customWidth="1"/>
    <col min="31" max="31" width="7" style="61" bestFit="1" customWidth="1"/>
    <col min="32" max="32" width="11.44140625" bestFit="1" customWidth="1"/>
    <col min="33" max="33" width="12.33203125" bestFit="1" customWidth="1"/>
    <col min="34" max="34" width="9.6640625" bestFit="1" customWidth="1"/>
    <col min="36" max="36" width="6.88671875" bestFit="1" customWidth="1"/>
    <col min="37" max="37" width="6.44140625" bestFit="1" customWidth="1"/>
    <col min="38" max="38" width="7.44140625" bestFit="1" customWidth="1"/>
    <col min="39" max="39" width="9.44140625" bestFit="1" customWidth="1"/>
    <col min="40" max="40" width="11.6640625" bestFit="1" customWidth="1"/>
    <col min="41" max="41" width="7" style="61" bestFit="1" customWidth="1"/>
    <col min="42" max="42" width="11.44140625" bestFit="1" customWidth="1"/>
    <col min="43" max="43" width="12" customWidth="1"/>
    <col min="44" max="44" width="9.6640625" bestFit="1" customWidth="1"/>
    <col min="46" max="46" width="6.88671875" bestFit="1" customWidth="1"/>
    <col min="47" max="47" width="6.44140625" bestFit="1" customWidth="1"/>
    <col min="48" max="48" width="7.88671875" bestFit="1" customWidth="1"/>
    <col min="49" max="49" width="9.44140625" bestFit="1" customWidth="1"/>
    <col min="50" max="50" width="11.6640625" bestFit="1" customWidth="1"/>
    <col min="51" max="51" width="7" style="61" bestFit="1" customWidth="1"/>
    <col min="52" max="52" width="12.33203125" customWidth="1"/>
    <col min="53" max="53" width="12" bestFit="1" customWidth="1"/>
    <col min="54" max="54" width="9.44140625" bestFit="1" customWidth="1"/>
    <col min="55" max="55" width="8.88671875" bestFit="1" customWidth="1"/>
    <col min="56" max="56" width="9.109375" bestFit="1" customWidth="1"/>
    <col min="57" max="57" width="6.5546875" bestFit="1" customWidth="1"/>
    <col min="58" max="58" width="11.109375" bestFit="1" customWidth="1"/>
    <col min="59" max="59" width="10.109375" bestFit="1" customWidth="1"/>
    <col min="60" max="60" width="11.44140625" bestFit="1" customWidth="1"/>
    <col min="61" max="61" width="6.44140625" bestFit="1" customWidth="1"/>
    <col min="62" max="69" width="7.5546875" customWidth="1"/>
  </cols>
  <sheetData>
    <row r="1" spans="1:60" x14ac:dyDescent="0.25">
      <c r="A1" s="86" t="s">
        <v>76</v>
      </c>
    </row>
    <row r="2" spans="1:60" x14ac:dyDescent="0.25">
      <c r="A2" s="86" t="s">
        <v>75</v>
      </c>
    </row>
    <row r="4" spans="1:60" x14ac:dyDescent="0.25">
      <c r="B4" s="1" t="s">
        <v>20</v>
      </c>
      <c r="C4" s="2"/>
      <c r="D4" s="2"/>
      <c r="E4" s="2"/>
      <c r="F4" s="2"/>
      <c r="G4" s="2"/>
      <c r="H4" s="2"/>
      <c r="I4" s="2"/>
      <c r="J4" s="2"/>
      <c r="T4" s="53"/>
      <c r="U4" s="64"/>
      <c r="V4" s="53"/>
      <c r="W4" s="53"/>
      <c r="X4" s="53"/>
      <c r="Y4" s="53"/>
      <c r="Z4" s="53"/>
      <c r="AA4" s="53"/>
      <c r="AB4" s="53"/>
      <c r="AC4" s="53"/>
      <c r="AD4" s="53"/>
      <c r="AE4" s="64"/>
      <c r="AF4" s="53"/>
      <c r="AG4" s="53"/>
      <c r="AH4" s="53"/>
      <c r="AI4" s="53"/>
      <c r="AJ4" s="53"/>
      <c r="AK4" s="53"/>
      <c r="AL4" s="53"/>
      <c r="AM4" s="53"/>
      <c r="AN4" s="53"/>
      <c r="AO4" s="64"/>
      <c r="AP4" s="53"/>
      <c r="AQ4" s="53"/>
      <c r="AR4" s="53"/>
      <c r="AS4" s="53"/>
      <c r="AT4" s="53"/>
      <c r="AU4" s="53"/>
      <c r="AV4" s="53"/>
      <c r="AW4" s="53"/>
      <c r="AX4" s="53"/>
      <c r="AZ4" s="10" t="s">
        <v>21</v>
      </c>
      <c r="BA4" s="2"/>
      <c r="BB4" s="2"/>
      <c r="BC4" s="2"/>
      <c r="BD4" s="2"/>
      <c r="BE4" s="2"/>
      <c r="BF4" s="2"/>
      <c r="BG4" s="2"/>
      <c r="BH4" s="2"/>
    </row>
    <row r="5" spans="1:60" ht="14.4" thickBot="1" x14ac:dyDescent="0.3">
      <c r="B5" s="3" t="s">
        <v>22</v>
      </c>
      <c r="C5" s="3"/>
      <c r="D5" s="3"/>
      <c r="E5" s="3"/>
      <c r="F5" s="3"/>
      <c r="G5" s="3"/>
      <c r="H5" s="3"/>
      <c r="I5" s="3"/>
      <c r="J5" s="56"/>
      <c r="L5" s="3" t="s">
        <v>23</v>
      </c>
      <c r="M5" s="4"/>
      <c r="N5" s="4"/>
      <c r="O5" s="4"/>
      <c r="P5" s="4"/>
      <c r="Q5" s="4"/>
      <c r="R5" s="4"/>
      <c r="S5" s="4"/>
      <c r="T5" s="56"/>
      <c r="V5" s="3" t="s">
        <v>24</v>
      </c>
      <c r="W5" s="4"/>
      <c r="X5" s="4"/>
      <c r="Y5" s="4"/>
      <c r="Z5" s="4"/>
      <c r="AA5" s="4"/>
      <c r="AB5" s="4"/>
      <c r="AC5" s="4"/>
      <c r="AD5" s="56"/>
      <c r="AF5" s="3" t="s">
        <v>25</v>
      </c>
      <c r="AG5" s="3"/>
      <c r="AH5" s="3"/>
      <c r="AI5" s="3"/>
      <c r="AJ5" s="3"/>
      <c r="AK5" s="3"/>
      <c r="AL5" s="3"/>
      <c r="AM5" s="3"/>
      <c r="AN5" s="56"/>
      <c r="AP5" s="3" t="s">
        <v>26</v>
      </c>
      <c r="AQ5" s="3"/>
      <c r="AR5" s="3"/>
      <c r="AS5" s="3"/>
      <c r="AT5" s="3"/>
      <c r="AU5" s="3"/>
      <c r="AV5" s="3"/>
      <c r="AW5" s="3"/>
      <c r="AX5" s="56"/>
      <c r="AZ5" s="3" t="s">
        <v>27</v>
      </c>
      <c r="BA5" s="3"/>
      <c r="BB5" s="3"/>
      <c r="BC5" s="3"/>
      <c r="BD5" s="3"/>
      <c r="BE5" s="3"/>
      <c r="BF5" s="3"/>
      <c r="BG5" s="3"/>
      <c r="BH5" s="56"/>
    </row>
    <row r="6" spans="1:60" x14ac:dyDescent="0.25">
      <c r="A6" s="31"/>
      <c r="B6" s="44"/>
      <c r="C6" s="44"/>
      <c r="D6" s="44"/>
      <c r="E6" s="44" t="s">
        <v>28</v>
      </c>
      <c r="F6" s="44"/>
      <c r="G6" s="44"/>
      <c r="H6" s="44"/>
      <c r="I6" s="44"/>
      <c r="J6" s="44"/>
      <c r="K6" s="62"/>
      <c r="L6" s="31"/>
      <c r="M6" s="44"/>
      <c r="N6" s="44"/>
      <c r="O6" s="44" t="s">
        <v>28</v>
      </c>
      <c r="P6" s="44"/>
      <c r="Q6" s="44"/>
      <c r="R6" s="44"/>
      <c r="S6" s="44"/>
      <c r="T6" s="44"/>
      <c r="U6" s="62"/>
      <c r="V6" s="44"/>
      <c r="W6" s="44"/>
      <c r="X6" s="44"/>
      <c r="Y6" s="44" t="s">
        <v>28</v>
      </c>
      <c r="Z6" s="44"/>
      <c r="AA6" s="44"/>
      <c r="AB6" s="44"/>
      <c r="AC6" s="44"/>
      <c r="AD6" s="44"/>
      <c r="AE6" s="62"/>
      <c r="AF6" s="44"/>
      <c r="AG6" s="44"/>
      <c r="AH6" s="44"/>
      <c r="AI6" s="44" t="s">
        <v>28</v>
      </c>
      <c r="AJ6" s="44"/>
      <c r="AK6" s="44"/>
      <c r="AL6" s="44"/>
      <c r="AM6" s="44"/>
      <c r="AN6" s="44"/>
      <c r="AO6" s="62"/>
      <c r="AP6" s="44"/>
      <c r="AQ6" s="44"/>
      <c r="AR6" s="44"/>
      <c r="AS6" s="44" t="s">
        <v>28</v>
      </c>
      <c r="AT6" s="44"/>
      <c r="AU6" s="44"/>
      <c r="AV6" s="44"/>
      <c r="AW6" s="44"/>
      <c r="AX6" s="44"/>
      <c r="AY6" s="62"/>
      <c r="AZ6" s="44"/>
      <c r="BA6" s="44"/>
      <c r="BB6" s="44"/>
      <c r="BC6" s="44" t="s">
        <v>28</v>
      </c>
      <c r="BD6" s="44"/>
      <c r="BE6" s="44"/>
      <c r="BF6" s="44"/>
      <c r="BG6" s="44"/>
      <c r="BH6" s="44"/>
    </row>
    <row r="7" spans="1:60" x14ac:dyDescent="0.25">
      <c r="A7" s="31" t="s">
        <v>29</v>
      </c>
      <c r="B7" s="44" t="s">
        <v>30</v>
      </c>
      <c r="C7" s="44" t="s">
        <v>31</v>
      </c>
      <c r="D7" s="44" t="s">
        <v>32</v>
      </c>
      <c r="E7" s="44" t="s">
        <v>33</v>
      </c>
      <c r="F7" s="44" t="s">
        <v>34</v>
      </c>
      <c r="G7" s="44" t="s">
        <v>35</v>
      </c>
      <c r="H7" s="44" t="s">
        <v>36</v>
      </c>
      <c r="I7" s="45" t="s">
        <v>37</v>
      </c>
      <c r="J7" s="45" t="s">
        <v>57</v>
      </c>
      <c r="K7" s="62"/>
      <c r="L7" s="31" t="s">
        <v>30</v>
      </c>
      <c r="M7" s="44" t="s">
        <v>31</v>
      </c>
      <c r="N7" s="44" t="s">
        <v>32</v>
      </c>
      <c r="O7" s="44" t="s">
        <v>33</v>
      </c>
      <c r="P7" s="44" t="s">
        <v>34</v>
      </c>
      <c r="Q7" s="44" t="s">
        <v>35</v>
      </c>
      <c r="R7" s="44" t="s">
        <v>36</v>
      </c>
      <c r="S7" s="45" t="s">
        <v>37</v>
      </c>
      <c r="T7" s="45" t="s">
        <v>57</v>
      </c>
      <c r="U7" s="62"/>
      <c r="V7" s="44" t="s">
        <v>30</v>
      </c>
      <c r="W7" s="44" t="s">
        <v>31</v>
      </c>
      <c r="X7" s="44" t="s">
        <v>32</v>
      </c>
      <c r="Y7" s="44" t="s">
        <v>33</v>
      </c>
      <c r="Z7" s="44" t="s">
        <v>34</v>
      </c>
      <c r="AA7" s="44" t="s">
        <v>35</v>
      </c>
      <c r="AB7" s="44" t="s">
        <v>36</v>
      </c>
      <c r="AC7" s="45" t="s">
        <v>37</v>
      </c>
      <c r="AD7" s="45" t="s">
        <v>57</v>
      </c>
      <c r="AE7" s="62"/>
      <c r="AF7" s="44" t="s">
        <v>30</v>
      </c>
      <c r="AG7" s="44" t="s">
        <v>31</v>
      </c>
      <c r="AH7" s="44" t="s">
        <v>32</v>
      </c>
      <c r="AI7" s="44" t="s">
        <v>33</v>
      </c>
      <c r="AJ7" s="44" t="s">
        <v>34</v>
      </c>
      <c r="AK7" s="44" t="s">
        <v>35</v>
      </c>
      <c r="AL7" s="44" t="s">
        <v>36</v>
      </c>
      <c r="AM7" s="45" t="s">
        <v>37</v>
      </c>
      <c r="AN7" s="45" t="s">
        <v>57</v>
      </c>
      <c r="AO7" s="62"/>
      <c r="AP7" s="44" t="s">
        <v>30</v>
      </c>
      <c r="AQ7" s="44" t="s">
        <v>31</v>
      </c>
      <c r="AR7" s="44" t="s">
        <v>32</v>
      </c>
      <c r="AS7" s="44" t="s">
        <v>33</v>
      </c>
      <c r="AT7" s="44" t="s">
        <v>34</v>
      </c>
      <c r="AU7" s="44" t="s">
        <v>35</v>
      </c>
      <c r="AV7" s="44" t="s">
        <v>36</v>
      </c>
      <c r="AW7" s="45" t="s">
        <v>37</v>
      </c>
      <c r="AX7" s="45" t="s">
        <v>57</v>
      </c>
      <c r="AY7" s="62"/>
      <c r="AZ7" s="44" t="s">
        <v>30</v>
      </c>
      <c r="BA7" s="44" t="s">
        <v>31</v>
      </c>
      <c r="BB7" s="44" t="s">
        <v>32</v>
      </c>
      <c r="BC7" s="44" t="s">
        <v>33</v>
      </c>
      <c r="BD7" s="44" t="s">
        <v>34</v>
      </c>
      <c r="BE7" s="44" t="s">
        <v>35</v>
      </c>
      <c r="BF7" s="44" t="s">
        <v>36</v>
      </c>
      <c r="BG7" s="45" t="s">
        <v>37</v>
      </c>
      <c r="BH7" s="45" t="s">
        <v>57</v>
      </c>
    </row>
    <row r="8" spans="1:60" x14ac:dyDescent="0.25">
      <c r="A8" s="43">
        <v>23743</v>
      </c>
      <c r="B8" s="5">
        <v>53142</v>
      </c>
      <c r="C8" s="5">
        <v>26683</v>
      </c>
      <c r="D8" s="5">
        <v>31133</v>
      </c>
      <c r="E8" s="5">
        <v>1312</v>
      </c>
      <c r="F8" s="5">
        <v>5829</v>
      </c>
      <c r="G8" s="5">
        <v>0</v>
      </c>
      <c r="H8" s="5">
        <v>1401</v>
      </c>
      <c r="I8" s="6">
        <f>SUM(B8:H8)</f>
        <v>119500</v>
      </c>
      <c r="J8" s="6">
        <f t="shared" ref="J8:J71" si="0">I8-H8</f>
        <v>118099</v>
      </c>
      <c r="L8" s="5">
        <v>67239</v>
      </c>
      <c r="M8" s="5">
        <v>40204</v>
      </c>
      <c r="N8" s="5">
        <v>47167</v>
      </c>
      <c r="O8" s="5">
        <v>1533</v>
      </c>
      <c r="P8" s="5">
        <v>7340</v>
      </c>
      <c r="Q8" s="5">
        <v>0</v>
      </c>
      <c r="R8" s="5">
        <v>5389</v>
      </c>
      <c r="S8" s="6">
        <f>SUM(L8:R8)</f>
        <v>168872</v>
      </c>
      <c r="T8" s="6">
        <f t="shared" ref="T8:T71" si="1">S8-R8</f>
        <v>163483</v>
      </c>
      <c r="V8" s="5">
        <v>161226</v>
      </c>
      <c r="W8" s="5">
        <v>139954</v>
      </c>
      <c r="X8" s="5">
        <v>38488</v>
      </c>
      <c r="Y8" s="5">
        <v>4526</v>
      </c>
      <c r="Z8" s="5">
        <v>20250</v>
      </c>
      <c r="AA8" s="5">
        <v>0</v>
      </c>
      <c r="AB8" s="5">
        <v>1828</v>
      </c>
      <c r="AC8" s="6">
        <f>SUM(V8:AB8)</f>
        <v>366272</v>
      </c>
      <c r="AD8" s="6">
        <f t="shared" ref="AD8:AD71" si="2">AC8-AB8</f>
        <v>364444</v>
      </c>
      <c r="AF8" s="5">
        <v>75543</v>
      </c>
      <c r="AG8" s="5">
        <v>42460</v>
      </c>
      <c r="AH8" s="5">
        <v>6735</v>
      </c>
      <c r="AI8" s="5">
        <v>1835</v>
      </c>
      <c r="AJ8" s="5">
        <v>7833</v>
      </c>
      <c r="AK8" s="5">
        <v>0</v>
      </c>
      <c r="AL8" s="5">
        <v>0</v>
      </c>
      <c r="AM8" s="6">
        <f>SUM(AF8:AL8)</f>
        <v>134406</v>
      </c>
      <c r="AN8" s="6">
        <f t="shared" ref="AN8:AN71" si="3">AM8-AL8</f>
        <v>134406</v>
      </c>
      <c r="AP8" s="5">
        <v>49802</v>
      </c>
      <c r="AQ8" s="5">
        <v>21902</v>
      </c>
      <c r="AR8" s="5">
        <v>7045</v>
      </c>
      <c r="AS8" s="5">
        <v>661</v>
      </c>
      <c r="AT8" s="5">
        <v>5489</v>
      </c>
      <c r="AU8" s="5">
        <v>0</v>
      </c>
      <c r="AV8" s="5">
        <v>9335</v>
      </c>
      <c r="AW8" s="6">
        <f>SUM(AP8:AV8)</f>
        <v>94234</v>
      </c>
      <c r="AX8" s="6">
        <f t="shared" ref="AX8:AX71" si="4">AW8-AV8</f>
        <v>84899</v>
      </c>
      <c r="AZ8" s="5">
        <f t="shared" ref="AZ8:BF8" si="5">B8+L8+V8+AF8+AP8</f>
        <v>406952</v>
      </c>
      <c r="BA8" s="5">
        <f t="shared" si="5"/>
        <v>271203</v>
      </c>
      <c r="BB8" s="5">
        <f t="shared" si="5"/>
        <v>130568</v>
      </c>
      <c r="BC8" s="5">
        <f t="shared" si="5"/>
        <v>9867</v>
      </c>
      <c r="BD8" s="5">
        <f t="shared" si="5"/>
        <v>46741</v>
      </c>
      <c r="BE8" s="5">
        <f t="shared" si="5"/>
        <v>0</v>
      </c>
      <c r="BF8" s="5">
        <f t="shared" si="5"/>
        <v>17953</v>
      </c>
      <c r="BG8" s="6">
        <f>SUM(AZ8:BF8)</f>
        <v>883284</v>
      </c>
      <c r="BH8" s="6">
        <f t="shared" ref="BH8:BH71" si="6">BG8-BF8</f>
        <v>865331</v>
      </c>
    </row>
    <row r="9" spans="1:60" x14ac:dyDescent="0.25">
      <c r="A9" s="43">
        <v>23774</v>
      </c>
      <c r="B9" s="11" t="s">
        <v>38</v>
      </c>
      <c r="C9" s="11" t="s">
        <v>38</v>
      </c>
      <c r="D9" s="11" t="s">
        <v>38</v>
      </c>
      <c r="E9" s="11" t="s">
        <v>38</v>
      </c>
      <c r="F9" s="11" t="s">
        <v>38</v>
      </c>
      <c r="G9" s="8">
        <v>0</v>
      </c>
      <c r="H9" s="8">
        <v>1545</v>
      </c>
      <c r="I9" s="7">
        <v>1545</v>
      </c>
      <c r="J9" s="6">
        <f t="shared" si="0"/>
        <v>0</v>
      </c>
      <c r="L9" s="11" t="s">
        <v>38</v>
      </c>
      <c r="M9" s="11" t="s">
        <v>38</v>
      </c>
      <c r="N9" s="11" t="s">
        <v>38</v>
      </c>
      <c r="O9" s="11" t="s">
        <v>38</v>
      </c>
      <c r="P9" s="11" t="s">
        <v>38</v>
      </c>
      <c r="Q9" s="8">
        <v>0</v>
      </c>
      <c r="R9" s="11">
        <v>5735</v>
      </c>
      <c r="S9" s="7">
        <v>5735</v>
      </c>
      <c r="T9" s="6">
        <f t="shared" si="1"/>
        <v>0</v>
      </c>
      <c r="V9" s="11" t="s">
        <v>38</v>
      </c>
      <c r="W9" s="11" t="s">
        <v>38</v>
      </c>
      <c r="X9" s="11" t="s">
        <v>38</v>
      </c>
      <c r="Y9" s="11" t="s">
        <v>38</v>
      </c>
      <c r="Z9" s="11" t="s">
        <v>38</v>
      </c>
      <c r="AA9" s="5">
        <v>0</v>
      </c>
      <c r="AB9" s="11">
        <v>1914</v>
      </c>
      <c r="AC9" s="7">
        <v>1914</v>
      </c>
      <c r="AD9" s="6">
        <f t="shared" si="2"/>
        <v>0</v>
      </c>
      <c r="AF9" s="11" t="s">
        <v>38</v>
      </c>
      <c r="AG9" s="11" t="s">
        <v>38</v>
      </c>
      <c r="AH9" s="11" t="s">
        <v>38</v>
      </c>
      <c r="AI9" s="11" t="s">
        <v>38</v>
      </c>
      <c r="AJ9" s="11" t="s">
        <v>38</v>
      </c>
      <c r="AK9" s="11">
        <v>0</v>
      </c>
      <c r="AL9" s="11">
        <v>0</v>
      </c>
      <c r="AM9" s="9">
        <v>0</v>
      </c>
      <c r="AN9" s="6">
        <f t="shared" si="3"/>
        <v>0</v>
      </c>
      <c r="AP9" s="11" t="s">
        <v>38</v>
      </c>
      <c r="AQ9" s="11" t="s">
        <v>38</v>
      </c>
      <c r="AR9" s="11" t="s">
        <v>38</v>
      </c>
      <c r="AS9" s="11" t="s">
        <v>38</v>
      </c>
      <c r="AT9" s="11" t="s">
        <v>38</v>
      </c>
      <c r="AU9" s="11">
        <v>0</v>
      </c>
      <c r="AV9" s="11">
        <v>9317</v>
      </c>
      <c r="AW9" s="7">
        <v>9317</v>
      </c>
      <c r="AX9" s="6">
        <f t="shared" si="4"/>
        <v>0</v>
      </c>
      <c r="AZ9" s="11" t="s">
        <v>38</v>
      </c>
      <c r="BA9" s="11" t="s">
        <v>38</v>
      </c>
      <c r="BB9" s="11" t="s">
        <v>38</v>
      </c>
      <c r="BC9" s="11" t="s">
        <v>38</v>
      </c>
      <c r="BD9" s="11" t="s">
        <v>38</v>
      </c>
      <c r="BE9" s="5">
        <f t="shared" ref="BE9:BE53" si="7">G9+Q9+AA9+AK9+AU9</f>
        <v>0</v>
      </c>
      <c r="BF9" s="8">
        <v>18511</v>
      </c>
      <c r="BG9" s="7">
        <f t="shared" ref="BG9:BG24" si="8">SUM(AZ9:BF9)</f>
        <v>18511</v>
      </c>
      <c r="BH9" s="6">
        <f t="shared" si="6"/>
        <v>0</v>
      </c>
    </row>
    <row r="10" spans="1:60" x14ac:dyDescent="0.25">
      <c r="A10" s="43">
        <v>23802</v>
      </c>
      <c r="B10" s="5">
        <v>55877</v>
      </c>
      <c r="C10" s="5">
        <v>27232</v>
      </c>
      <c r="D10" s="5">
        <v>29534</v>
      </c>
      <c r="E10" s="5">
        <v>1359</v>
      </c>
      <c r="F10" s="5">
        <v>6225</v>
      </c>
      <c r="G10" s="5">
        <v>0</v>
      </c>
      <c r="H10" s="5">
        <v>1318</v>
      </c>
      <c r="I10" s="6">
        <f>SUM(B10:H10)</f>
        <v>121545</v>
      </c>
      <c r="J10" s="6">
        <f t="shared" si="0"/>
        <v>120227</v>
      </c>
      <c r="L10" s="11" t="s">
        <v>38</v>
      </c>
      <c r="M10" s="11" t="s">
        <v>38</v>
      </c>
      <c r="N10" s="11" t="s">
        <v>38</v>
      </c>
      <c r="O10" s="11" t="s">
        <v>38</v>
      </c>
      <c r="P10" s="11" t="s">
        <v>38</v>
      </c>
      <c r="Q10" s="8">
        <v>0</v>
      </c>
      <c r="R10" s="11">
        <v>5993</v>
      </c>
      <c r="S10" s="7">
        <v>5993</v>
      </c>
      <c r="T10" s="6">
        <f t="shared" si="1"/>
        <v>0</v>
      </c>
      <c r="V10" s="5">
        <v>164663</v>
      </c>
      <c r="W10" s="5">
        <v>138100</v>
      </c>
      <c r="X10" s="5">
        <v>42415</v>
      </c>
      <c r="Y10" s="5">
        <v>4791</v>
      </c>
      <c r="Z10" s="5">
        <v>21156</v>
      </c>
      <c r="AA10" s="5">
        <v>0</v>
      </c>
      <c r="AB10" s="5">
        <v>2459</v>
      </c>
      <c r="AC10" s="6">
        <f t="shared" ref="AC10:AC73" si="9">SUM(V10:AB10)</f>
        <v>373584</v>
      </c>
      <c r="AD10" s="6">
        <f t="shared" si="2"/>
        <v>371125</v>
      </c>
      <c r="AF10" s="5">
        <v>81014</v>
      </c>
      <c r="AG10" s="5">
        <v>42269</v>
      </c>
      <c r="AH10" s="5">
        <v>6851</v>
      </c>
      <c r="AI10" s="5">
        <v>1856</v>
      </c>
      <c r="AJ10" s="5">
        <v>8237</v>
      </c>
      <c r="AK10" s="5">
        <v>0</v>
      </c>
      <c r="AL10" s="5">
        <v>0</v>
      </c>
      <c r="AM10" s="6">
        <f>SUM(AF10:AL10)</f>
        <v>140227</v>
      </c>
      <c r="AN10" s="6">
        <f t="shared" si="3"/>
        <v>140227</v>
      </c>
      <c r="AP10" s="5">
        <v>51096</v>
      </c>
      <c r="AQ10" s="5">
        <v>23293</v>
      </c>
      <c r="AR10" s="5">
        <v>7188</v>
      </c>
      <c r="AS10" s="5">
        <v>685</v>
      </c>
      <c r="AT10" s="5">
        <v>5447</v>
      </c>
      <c r="AU10" s="5">
        <v>0</v>
      </c>
      <c r="AV10" s="5">
        <v>9266</v>
      </c>
      <c r="AW10" s="6">
        <f>SUM(AP10:AV10)</f>
        <v>96975</v>
      </c>
      <c r="AX10" s="6">
        <f t="shared" si="4"/>
        <v>87709</v>
      </c>
      <c r="AZ10" s="40">
        <f>B10+V10+AF10+AP10</f>
        <v>352650</v>
      </c>
      <c r="BA10" s="40">
        <f>C10+W10+AG10+AQ10</f>
        <v>230894</v>
      </c>
      <c r="BB10" s="40">
        <f>D10+X10+AH10+AR10</f>
        <v>85988</v>
      </c>
      <c r="BC10" s="40">
        <f>E10+Y10+AI10+AS10</f>
        <v>8691</v>
      </c>
      <c r="BD10" s="40">
        <f>F10+Z10+AJ10+AT10</f>
        <v>41065</v>
      </c>
      <c r="BE10" s="5">
        <f t="shared" si="7"/>
        <v>0</v>
      </c>
      <c r="BF10" s="40">
        <f t="shared" ref="BF10:BF53" si="10">H10+R10+AB10+AL10+AV10</f>
        <v>19036</v>
      </c>
      <c r="BG10" s="7">
        <f t="shared" si="8"/>
        <v>738324</v>
      </c>
      <c r="BH10" s="6">
        <f t="shared" si="6"/>
        <v>719288</v>
      </c>
    </row>
    <row r="11" spans="1:60" x14ac:dyDescent="0.25">
      <c r="A11" s="43">
        <v>23833</v>
      </c>
      <c r="B11" s="5">
        <v>52490</v>
      </c>
      <c r="C11" s="5">
        <v>29869</v>
      </c>
      <c r="D11" s="5">
        <v>31698</v>
      </c>
      <c r="E11" s="5">
        <v>1349</v>
      </c>
      <c r="F11" s="5">
        <v>6413</v>
      </c>
      <c r="G11" s="5">
        <v>0</v>
      </c>
      <c r="H11" s="5">
        <v>2533</v>
      </c>
      <c r="I11" s="6">
        <f t="shared" ref="I11:I74" si="11">SUM(B11:H11)</f>
        <v>124352</v>
      </c>
      <c r="J11" s="6">
        <f t="shared" si="0"/>
        <v>121819</v>
      </c>
      <c r="L11" s="5">
        <v>63039</v>
      </c>
      <c r="M11" s="5">
        <v>44111</v>
      </c>
      <c r="N11" s="5">
        <v>40667</v>
      </c>
      <c r="O11" s="5">
        <v>1531</v>
      </c>
      <c r="P11" s="5">
        <v>7988</v>
      </c>
      <c r="Q11" s="5">
        <v>0</v>
      </c>
      <c r="R11" s="5">
        <v>5811</v>
      </c>
      <c r="S11" s="6">
        <f>SUM(L11:R11)</f>
        <v>163147</v>
      </c>
      <c r="T11" s="6">
        <f t="shared" si="1"/>
        <v>157336</v>
      </c>
      <c r="V11" s="5">
        <v>160123</v>
      </c>
      <c r="W11" s="5">
        <v>152536</v>
      </c>
      <c r="X11" s="5">
        <v>44269</v>
      </c>
      <c r="Y11" s="5">
        <v>4773</v>
      </c>
      <c r="Z11" s="5">
        <v>23342</v>
      </c>
      <c r="AA11" s="5">
        <v>0</v>
      </c>
      <c r="AB11" s="5">
        <v>2190</v>
      </c>
      <c r="AC11" s="6">
        <f t="shared" si="9"/>
        <v>387233</v>
      </c>
      <c r="AD11" s="6">
        <f t="shared" si="2"/>
        <v>385043</v>
      </c>
      <c r="AF11" s="5">
        <v>78085</v>
      </c>
      <c r="AG11" s="5">
        <v>46694</v>
      </c>
      <c r="AH11" s="5">
        <v>7727</v>
      </c>
      <c r="AI11" s="5">
        <v>1957</v>
      </c>
      <c r="AJ11" s="5">
        <v>9992</v>
      </c>
      <c r="AK11" s="5">
        <v>0</v>
      </c>
      <c r="AL11" s="5">
        <v>0</v>
      </c>
      <c r="AM11" s="6">
        <f t="shared" ref="AM11:AM74" si="12">SUM(AF11:AL11)</f>
        <v>144455</v>
      </c>
      <c r="AN11" s="6">
        <f t="shared" si="3"/>
        <v>144455</v>
      </c>
      <c r="AP11" s="5">
        <v>45629</v>
      </c>
      <c r="AQ11" s="5">
        <v>24951</v>
      </c>
      <c r="AR11" s="5">
        <v>7695</v>
      </c>
      <c r="AS11" s="5">
        <v>692</v>
      </c>
      <c r="AT11" s="5">
        <v>5613</v>
      </c>
      <c r="AU11" s="5">
        <v>0</v>
      </c>
      <c r="AV11" s="5">
        <v>9720</v>
      </c>
      <c r="AW11" s="6">
        <f t="shared" ref="AW11:AW74" si="13">SUM(AP11:AV11)</f>
        <v>94300</v>
      </c>
      <c r="AX11" s="6">
        <f t="shared" si="4"/>
        <v>84580</v>
      </c>
      <c r="AZ11" s="5">
        <f t="shared" ref="AZ11:AZ27" si="14">B11+L11+V11+AF11+AP11</f>
        <v>399366</v>
      </c>
      <c r="BA11" s="5">
        <f t="shared" ref="BA11:BA53" si="15">C11+M11+W11+AG11+AQ11</f>
        <v>298161</v>
      </c>
      <c r="BB11" s="5">
        <f t="shared" ref="BB11:BB53" si="16">D11+N11+X11+AH11+AR11</f>
        <v>132056</v>
      </c>
      <c r="BC11" s="5">
        <f t="shared" ref="BC11:BC53" si="17">E11+O11+Y11+AI11+AS11</f>
        <v>10302</v>
      </c>
      <c r="BD11" s="5">
        <f t="shared" ref="BD11:BD53" si="18">F11+P11+Z11+AJ11+AT11</f>
        <v>53348</v>
      </c>
      <c r="BE11" s="5">
        <f t="shared" si="7"/>
        <v>0</v>
      </c>
      <c r="BF11" s="5">
        <f t="shared" si="10"/>
        <v>20254</v>
      </c>
      <c r="BG11" s="6">
        <f t="shared" si="8"/>
        <v>913487</v>
      </c>
      <c r="BH11" s="6">
        <f t="shared" si="6"/>
        <v>893233</v>
      </c>
    </row>
    <row r="12" spans="1:60" x14ac:dyDescent="0.25">
      <c r="A12" s="43">
        <v>23863</v>
      </c>
      <c r="B12" s="5">
        <v>48841</v>
      </c>
      <c r="C12" s="5">
        <v>30367</v>
      </c>
      <c r="D12" s="5">
        <v>31763</v>
      </c>
      <c r="E12" s="5">
        <v>1355</v>
      </c>
      <c r="F12" s="5">
        <v>7176</v>
      </c>
      <c r="G12" s="5">
        <v>0</v>
      </c>
      <c r="H12" s="5">
        <v>2928</v>
      </c>
      <c r="I12" s="6">
        <f t="shared" si="11"/>
        <v>122430</v>
      </c>
      <c r="J12" s="6">
        <f t="shared" si="0"/>
        <v>119502</v>
      </c>
      <c r="L12" s="5">
        <v>62186</v>
      </c>
      <c r="M12" s="5">
        <v>48712</v>
      </c>
      <c r="N12" s="5">
        <v>49138</v>
      </c>
      <c r="O12" s="5">
        <v>1561</v>
      </c>
      <c r="P12" s="5">
        <v>8729</v>
      </c>
      <c r="Q12" s="5">
        <v>0</v>
      </c>
      <c r="R12" s="5">
        <v>5936</v>
      </c>
      <c r="S12" s="6">
        <f t="shared" ref="S12:S75" si="19">SUM(L12:R12)</f>
        <v>176262</v>
      </c>
      <c r="T12" s="6">
        <f t="shared" si="1"/>
        <v>170326</v>
      </c>
      <c r="V12" s="5">
        <v>160649</v>
      </c>
      <c r="W12" s="5">
        <v>157717</v>
      </c>
      <c r="X12" s="5">
        <v>45174</v>
      </c>
      <c r="Y12" s="5">
        <v>4786</v>
      </c>
      <c r="Z12" s="5">
        <v>24374</v>
      </c>
      <c r="AA12" s="5">
        <v>0</v>
      </c>
      <c r="AB12" s="5">
        <v>2033</v>
      </c>
      <c r="AC12" s="6">
        <f t="shared" si="9"/>
        <v>394733</v>
      </c>
      <c r="AD12" s="6">
        <f t="shared" si="2"/>
        <v>392700</v>
      </c>
      <c r="AF12" s="5">
        <v>73951</v>
      </c>
      <c r="AG12" s="5">
        <v>47169</v>
      </c>
      <c r="AH12" s="5">
        <v>7976</v>
      </c>
      <c r="AI12" s="5">
        <v>1950</v>
      </c>
      <c r="AJ12" s="5">
        <v>10364</v>
      </c>
      <c r="AK12" s="5">
        <v>0</v>
      </c>
      <c r="AL12" s="5">
        <v>0</v>
      </c>
      <c r="AM12" s="6">
        <f t="shared" si="12"/>
        <v>141410</v>
      </c>
      <c r="AN12" s="6">
        <f t="shared" si="3"/>
        <v>141410</v>
      </c>
      <c r="AP12" s="5">
        <v>42039</v>
      </c>
      <c r="AQ12" s="5">
        <v>25582</v>
      </c>
      <c r="AR12" s="5">
        <v>8392</v>
      </c>
      <c r="AS12" s="5">
        <v>693</v>
      </c>
      <c r="AT12" s="5">
        <v>6109</v>
      </c>
      <c r="AU12" s="5">
        <v>0</v>
      </c>
      <c r="AV12" s="5">
        <v>8725</v>
      </c>
      <c r="AW12" s="6">
        <f t="shared" si="13"/>
        <v>91540</v>
      </c>
      <c r="AX12" s="6">
        <f t="shared" si="4"/>
        <v>82815</v>
      </c>
      <c r="AZ12" s="5">
        <f t="shared" si="14"/>
        <v>387666</v>
      </c>
      <c r="BA12" s="5">
        <f t="shared" si="15"/>
        <v>309547</v>
      </c>
      <c r="BB12" s="5">
        <f t="shared" si="16"/>
        <v>142443</v>
      </c>
      <c r="BC12" s="5">
        <f t="shared" si="17"/>
        <v>10345</v>
      </c>
      <c r="BD12" s="5">
        <f t="shared" si="18"/>
        <v>56752</v>
      </c>
      <c r="BE12" s="5">
        <f t="shared" si="7"/>
        <v>0</v>
      </c>
      <c r="BF12" s="5">
        <f t="shared" si="10"/>
        <v>19622</v>
      </c>
      <c r="BG12" s="6">
        <f t="shared" si="8"/>
        <v>926375</v>
      </c>
      <c r="BH12" s="6">
        <f t="shared" si="6"/>
        <v>906753</v>
      </c>
    </row>
    <row r="13" spans="1:60" x14ac:dyDescent="0.25">
      <c r="A13" s="43">
        <v>23894</v>
      </c>
      <c r="B13" s="5">
        <v>53126</v>
      </c>
      <c r="C13" s="5">
        <v>31907</v>
      </c>
      <c r="D13" s="5">
        <v>34700</v>
      </c>
      <c r="E13" s="5">
        <v>1372</v>
      </c>
      <c r="F13" s="5">
        <v>7659</v>
      </c>
      <c r="G13" s="5">
        <v>0</v>
      </c>
      <c r="H13" s="5">
        <v>3074</v>
      </c>
      <c r="I13" s="6">
        <f t="shared" si="11"/>
        <v>131838</v>
      </c>
      <c r="J13" s="6">
        <f t="shared" si="0"/>
        <v>128764</v>
      </c>
      <c r="L13" s="5">
        <v>74176</v>
      </c>
      <c r="M13" s="5">
        <v>55162</v>
      </c>
      <c r="N13" s="5">
        <v>51916</v>
      </c>
      <c r="O13" s="5">
        <v>1623</v>
      </c>
      <c r="P13" s="5">
        <v>9439</v>
      </c>
      <c r="Q13" s="5">
        <v>0</v>
      </c>
      <c r="R13" s="5">
        <v>5951</v>
      </c>
      <c r="S13" s="6">
        <f t="shared" si="19"/>
        <v>198267</v>
      </c>
      <c r="T13" s="6">
        <f t="shared" si="1"/>
        <v>192316</v>
      </c>
      <c r="V13" s="5">
        <v>179547</v>
      </c>
      <c r="W13" s="5">
        <v>167111</v>
      </c>
      <c r="X13" s="5">
        <v>48630</v>
      </c>
      <c r="Y13" s="5">
        <v>4808</v>
      </c>
      <c r="Z13" s="5">
        <v>25704</v>
      </c>
      <c r="AA13" s="5">
        <v>0</v>
      </c>
      <c r="AB13" s="5">
        <v>1739</v>
      </c>
      <c r="AC13" s="6">
        <f t="shared" si="9"/>
        <v>427539</v>
      </c>
      <c r="AD13" s="6">
        <f t="shared" si="2"/>
        <v>425800</v>
      </c>
      <c r="AF13" s="5">
        <v>76968</v>
      </c>
      <c r="AG13" s="5">
        <v>46547</v>
      </c>
      <c r="AH13" s="5">
        <v>7680</v>
      </c>
      <c r="AI13" s="5">
        <v>1932</v>
      </c>
      <c r="AJ13" s="5">
        <v>10972</v>
      </c>
      <c r="AK13" s="5">
        <v>0</v>
      </c>
      <c r="AL13" s="5">
        <v>0</v>
      </c>
      <c r="AM13" s="6">
        <f t="shared" si="12"/>
        <v>144099</v>
      </c>
      <c r="AN13" s="6">
        <f t="shared" si="3"/>
        <v>144099</v>
      </c>
      <c r="AP13" s="5">
        <v>48557</v>
      </c>
      <c r="AQ13" s="5">
        <v>28171</v>
      </c>
      <c r="AR13" s="5">
        <v>9049</v>
      </c>
      <c r="AS13" s="5">
        <v>693</v>
      </c>
      <c r="AT13" s="5">
        <v>6524</v>
      </c>
      <c r="AU13" s="5">
        <v>0</v>
      </c>
      <c r="AV13" s="5">
        <v>10739</v>
      </c>
      <c r="AW13" s="6">
        <f t="shared" si="13"/>
        <v>103733</v>
      </c>
      <c r="AX13" s="6">
        <f t="shared" si="4"/>
        <v>92994</v>
      </c>
      <c r="AZ13" s="5">
        <f t="shared" si="14"/>
        <v>432374</v>
      </c>
      <c r="BA13" s="5">
        <f t="shared" si="15"/>
        <v>328898</v>
      </c>
      <c r="BB13" s="5">
        <f t="shared" si="16"/>
        <v>151975</v>
      </c>
      <c r="BC13" s="5">
        <f t="shared" si="17"/>
        <v>10428</v>
      </c>
      <c r="BD13" s="5">
        <f t="shared" si="18"/>
        <v>60298</v>
      </c>
      <c r="BE13" s="5">
        <f t="shared" si="7"/>
        <v>0</v>
      </c>
      <c r="BF13" s="5">
        <f t="shared" si="10"/>
        <v>21503</v>
      </c>
      <c r="BG13" s="6">
        <f t="shared" si="8"/>
        <v>1005476</v>
      </c>
      <c r="BH13" s="6">
        <f t="shared" si="6"/>
        <v>983973</v>
      </c>
    </row>
    <row r="14" spans="1:60" x14ac:dyDescent="0.25">
      <c r="A14" s="43">
        <v>23924</v>
      </c>
      <c r="B14" s="5">
        <v>58929</v>
      </c>
      <c r="C14" s="5">
        <v>31715</v>
      </c>
      <c r="D14" s="5">
        <v>31561</v>
      </c>
      <c r="E14" s="5">
        <v>1386</v>
      </c>
      <c r="F14" s="5">
        <v>6451</v>
      </c>
      <c r="G14" s="5">
        <v>0</v>
      </c>
      <c r="H14" s="5">
        <v>2819</v>
      </c>
      <c r="I14" s="6">
        <f t="shared" si="11"/>
        <v>132861</v>
      </c>
      <c r="J14" s="6">
        <f t="shared" si="0"/>
        <v>130042</v>
      </c>
      <c r="L14" s="5">
        <v>83525</v>
      </c>
      <c r="M14" s="5">
        <v>60859</v>
      </c>
      <c r="N14" s="5">
        <v>55855</v>
      </c>
      <c r="O14" s="5">
        <v>1583</v>
      </c>
      <c r="P14" s="5">
        <v>9384</v>
      </c>
      <c r="Q14" s="5">
        <v>0</v>
      </c>
      <c r="R14" s="5">
        <v>5951</v>
      </c>
      <c r="S14" s="6">
        <f t="shared" si="19"/>
        <v>217157</v>
      </c>
      <c r="T14" s="6">
        <f t="shared" si="1"/>
        <v>211206</v>
      </c>
      <c r="V14" s="5">
        <v>219002</v>
      </c>
      <c r="W14" s="5">
        <v>181872</v>
      </c>
      <c r="X14" s="5">
        <v>45873</v>
      </c>
      <c r="Y14" s="5">
        <v>4847</v>
      </c>
      <c r="Z14" s="5">
        <v>24461</v>
      </c>
      <c r="AA14" s="5">
        <v>0</v>
      </c>
      <c r="AB14" s="5">
        <v>2736</v>
      </c>
      <c r="AC14" s="6">
        <f t="shared" si="9"/>
        <v>478791</v>
      </c>
      <c r="AD14" s="6">
        <f t="shared" si="2"/>
        <v>476055</v>
      </c>
      <c r="AF14" s="5">
        <v>93036</v>
      </c>
      <c r="AG14" s="5">
        <v>49877</v>
      </c>
      <c r="AH14" s="5">
        <v>8727</v>
      </c>
      <c r="AI14" s="5">
        <v>1986</v>
      </c>
      <c r="AJ14" s="5">
        <v>10116</v>
      </c>
      <c r="AK14" s="5">
        <v>0</v>
      </c>
      <c r="AL14" s="5">
        <v>0</v>
      </c>
      <c r="AM14" s="6">
        <f t="shared" si="12"/>
        <v>163742</v>
      </c>
      <c r="AN14" s="6">
        <f t="shared" si="3"/>
        <v>163742</v>
      </c>
      <c r="AP14" s="5">
        <v>54243</v>
      </c>
      <c r="AQ14" s="5">
        <v>29530</v>
      </c>
      <c r="AR14" s="5">
        <v>7617</v>
      </c>
      <c r="AS14" s="5">
        <v>704</v>
      </c>
      <c r="AT14" s="5">
        <v>6160</v>
      </c>
      <c r="AU14" s="5">
        <v>0</v>
      </c>
      <c r="AV14" s="5">
        <v>11088</v>
      </c>
      <c r="AW14" s="6">
        <f t="shared" si="13"/>
        <v>109342</v>
      </c>
      <c r="AX14" s="6">
        <f t="shared" si="4"/>
        <v>98254</v>
      </c>
      <c r="AZ14" s="5">
        <f t="shared" si="14"/>
        <v>508735</v>
      </c>
      <c r="BA14" s="5">
        <f t="shared" si="15"/>
        <v>353853</v>
      </c>
      <c r="BB14" s="5">
        <f t="shared" si="16"/>
        <v>149633</v>
      </c>
      <c r="BC14" s="5">
        <f t="shared" si="17"/>
        <v>10506</v>
      </c>
      <c r="BD14" s="5">
        <f t="shared" si="18"/>
        <v>56572</v>
      </c>
      <c r="BE14" s="5">
        <f t="shared" si="7"/>
        <v>0</v>
      </c>
      <c r="BF14" s="5">
        <f t="shared" si="10"/>
        <v>22594</v>
      </c>
      <c r="BG14" s="6">
        <f t="shared" si="8"/>
        <v>1101893</v>
      </c>
      <c r="BH14" s="6">
        <f t="shared" si="6"/>
        <v>1079299</v>
      </c>
    </row>
    <row r="15" spans="1:60" x14ac:dyDescent="0.25">
      <c r="A15" s="43">
        <v>23955</v>
      </c>
      <c r="B15" s="5">
        <v>61915</v>
      </c>
      <c r="C15" s="5">
        <v>32460</v>
      </c>
      <c r="D15" s="5">
        <v>31436</v>
      </c>
      <c r="E15" s="5">
        <v>1387</v>
      </c>
      <c r="F15" s="5">
        <v>6220</v>
      </c>
      <c r="G15" s="5">
        <v>0</v>
      </c>
      <c r="H15" s="5">
        <v>3202</v>
      </c>
      <c r="I15" s="6">
        <f t="shared" si="11"/>
        <v>136620</v>
      </c>
      <c r="J15" s="6">
        <f t="shared" si="0"/>
        <v>133418</v>
      </c>
      <c r="L15" s="5">
        <v>93215</v>
      </c>
      <c r="M15" s="5">
        <v>65574</v>
      </c>
      <c r="N15" s="5">
        <v>59742</v>
      </c>
      <c r="O15" s="5">
        <v>1598</v>
      </c>
      <c r="P15" s="5">
        <v>9229</v>
      </c>
      <c r="Q15" s="5">
        <v>0</v>
      </c>
      <c r="R15" s="5">
        <v>7376</v>
      </c>
      <c r="S15" s="6">
        <f t="shared" si="19"/>
        <v>236734</v>
      </c>
      <c r="T15" s="6">
        <f t="shared" si="1"/>
        <v>229358</v>
      </c>
      <c r="V15" s="5">
        <v>233044</v>
      </c>
      <c r="W15" s="5">
        <v>187092</v>
      </c>
      <c r="X15" s="5">
        <v>43701</v>
      </c>
      <c r="Y15" s="5">
        <v>4940</v>
      </c>
      <c r="Z15" s="5">
        <v>23516</v>
      </c>
      <c r="AA15" s="5">
        <v>0</v>
      </c>
      <c r="AB15" s="5">
        <v>2795</v>
      </c>
      <c r="AC15" s="6">
        <f t="shared" si="9"/>
        <v>495088</v>
      </c>
      <c r="AD15" s="6">
        <f t="shared" si="2"/>
        <v>492293</v>
      </c>
      <c r="AF15" s="5">
        <v>99364</v>
      </c>
      <c r="AG15" s="5">
        <v>49931</v>
      </c>
      <c r="AH15" s="5">
        <v>8569</v>
      </c>
      <c r="AI15" s="5">
        <v>2050</v>
      </c>
      <c r="AJ15" s="5">
        <v>9646</v>
      </c>
      <c r="AK15" s="5">
        <v>0</v>
      </c>
      <c r="AL15" s="5">
        <v>0</v>
      </c>
      <c r="AM15" s="6">
        <f t="shared" si="12"/>
        <v>169560</v>
      </c>
      <c r="AN15" s="6">
        <f t="shared" si="3"/>
        <v>169560</v>
      </c>
      <c r="AP15" s="5">
        <v>57812</v>
      </c>
      <c r="AQ15" s="5">
        <v>30681</v>
      </c>
      <c r="AR15" s="5">
        <v>7725</v>
      </c>
      <c r="AS15" s="5">
        <v>708</v>
      </c>
      <c r="AT15" s="5">
        <v>6085</v>
      </c>
      <c r="AU15" s="5">
        <v>0</v>
      </c>
      <c r="AV15" s="5">
        <v>11253</v>
      </c>
      <c r="AW15" s="6">
        <f t="shared" si="13"/>
        <v>114264</v>
      </c>
      <c r="AX15" s="6">
        <f t="shared" si="4"/>
        <v>103011</v>
      </c>
      <c r="AZ15" s="5">
        <f t="shared" si="14"/>
        <v>545350</v>
      </c>
      <c r="BA15" s="5">
        <f t="shared" si="15"/>
        <v>365738</v>
      </c>
      <c r="BB15" s="5">
        <f t="shared" si="16"/>
        <v>151173</v>
      </c>
      <c r="BC15" s="5">
        <f t="shared" si="17"/>
        <v>10683</v>
      </c>
      <c r="BD15" s="5">
        <f t="shared" si="18"/>
        <v>54696</v>
      </c>
      <c r="BE15" s="5">
        <f t="shared" si="7"/>
        <v>0</v>
      </c>
      <c r="BF15" s="5">
        <f t="shared" si="10"/>
        <v>24626</v>
      </c>
      <c r="BG15" s="6">
        <f t="shared" si="8"/>
        <v>1152266</v>
      </c>
      <c r="BH15" s="6">
        <f t="shared" si="6"/>
        <v>1127640</v>
      </c>
    </row>
    <row r="16" spans="1:60" x14ac:dyDescent="0.25">
      <c r="A16" s="43">
        <v>23986</v>
      </c>
      <c r="B16" s="5">
        <v>70154</v>
      </c>
      <c r="C16" s="5">
        <v>33355</v>
      </c>
      <c r="D16" s="5">
        <v>33700</v>
      </c>
      <c r="E16" s="5">
        <v>1384</v>
      </c>
      <c r="F16" s="5">
        <v>6956</v>
      </c>
      <c r="G16" s="5">
        <v>0</v>
      </c>
      <c r="H16" s="5">
        <v>2999</v>
      </c>
      <c r="I16" s="6">
        <f t="shared" si="11"/>
        <v>148548</v>
      </c>
      <c r="J16" s="6">
        <f t="shared" si="0"/>
        <v>145549</v>
      </c>
      <c r="L16" s="5">
        <v>102990</v>
      </c>
      <c r="M16" s="5">
        <v>66123</v>
      </c>
      <c r="N16" s="5">
        <v>57422</v>
      </c>
      <c r="O16" s="5">
        <v>1595</v>
      </c>
      <c r="P16" s="5">
        <v>10282</v>
      </c>
      <c r="Q16" s="5">
        <v>0</v>
      </c>
      <c r="R16" s="5">
        <v>9759</v>
      </c>
      <c r="S16" s="6">
        <f t="shared" si="19"/>
        <v>248171</v>
      </c>
      <c r="T16" s="6">
        <f t="shared" si="1"/>
        <v>238412</v>
      </c>
      <c r="V16" s="5">
        <v>255307</v>
      </c>
      <c r="W16" s="5">
        <v>186475</v>
      </c>
      <c r="X16" s="5">
        <v>44783</v>
      </c>
      <c r="Y16" s="5">
        <v>4866</v>
      </c>
      <c r="Z16" s="5">
        <v>25479</v>
      </c>
      <c r="AA16" s="5">
        <v>0</v>
      </c>
      <c r="AB16" s="5">
        <v>3053</v>
      </c>
      <c r="AC16" s="6">
        <f t="shared" si="9"/>
        <v>519963</v>
      </c>
      <c r="AD16" s="6">
        <f t="shared" si="2"/>
        <v>516910</v>
      </c>
      <c r="AF16" s="5">
        <v>113166</v>
      </c>
      <c r="AG16" s="5">
        <v>53081</v>
      </c>
      <c r="AH16" s="5">
        <v>8195</v>
      </c>
      <c r="AI16" s="5">
        <v>1995</v>
      </c>
      <c r="AJ16" s="5">
        <v>9209</v>
      </c>
      <c r="AK16" s="5">
        <v>0</v>
      </c>
      <c r="AL16" s="5">
        <v>0</v>
      </c>
      <c r="AM16" s="6">
        <f t="shared" si="12"/>
        <v>185646</v>
      </c>
      <c r="AN16" s="6">
        <f t="shared" si="3"/>
        <v>185646</v>
      </c>
      <c r="AP16" s="5">
        <v>61930</v>
      </c>
      <c r="AQ16" s="5">
        <v>30404</v>
      </c>
      <c r="AR16" s="5">
        <v>7728</v>
      </c>
      <c r="AS16" s="5">
        <v>707</v>
      </c>
      <c r="AT16" s="5">
        <v>6738</v>
      </c>
      <c r="AU16" s="5">
        <v>0</v>
      </c>
      <c r="AV16" s="5">
        <v>11667</v>
      </c>
      <c r="AW16" s="6">
        <f t="shared" si="13"/>
        <v>119174</v>
      </c>
      <c r="AX16" s="6">
        <f t="shared" si="4"/>
        <v>107507</v>
      </c>
      <c r="AZ16" s="5">
        <f t="shared" si="14"/>
        <v>603547</v>
      </c>
      <c r="BA16" s="5">
        <f t="shared" si="15"/>
        <v>369438</v>
      </c>
      <c r="BB16" s="5">
        <f t="shared" si="16"/>
        <v>151828</v>
      </c>
      <c r="BC16" s="5">
        <f t="shared" si="17"/>
        <v>10547</v>
      </c>
      <c r="BD16" s="5">
        <f t="shared" si="18"/>
        <v>58664</v>
      </c>
      <c r="BE16" s="5">
        <f t="shared" si="7"/>
        <v>0</v>
      </c>
      <c r="BF16" s="5">
        <f t="shared" si="10"/>
        <v>27478</v>
      </c>
      <c r="BG16" s="6">
        <f t="shared" si="8"/>
        <v>1221502</v>
      </c>
      <c r="BH16" s="6">
        <f t="shared" si="6"/>
        <v>1194024</v>
      </c>
    </row>
    <row r="17" spans="1:60" x14ac:dyDescent="0.25">
      <c r="A17" s="43">
        <v>24016</v>
      </c>
      <c r="B17" s="5">
        <v>63269</v>
      </c>
      <c r="C17" s="5">
        <v>33036</v>
      </c>
      <c r="D17" s="5">
        <v>32009</v>
      </c>
      <c r="E17" s="5">
        <v>1327</v>
      </c>
      <c r="F17" s="5">
        <v>6444</v>
      </c>
      <c r="G17" s="5">
        <v>0</v>
      </c>
      <c r="H17" s="5">
        <v>3244</v>
      </c>
      <c r="I17" s="6">
        <f t="shared" si="11"/>
        <v>139329</v>
      </c>
      <c r="J17" s="6">
        <f t="shared" si="0"/>
        <v>136085</v>
      </c>
      <c r="L17" s="5">
        <v>93754</v>
      </c>
      <c r="M17" s="5">
        <v>61665</v>
      </c>
      <c r="N17" s="5">
        <v>58053</v>
      </c>
      <c r="O17" s="5">
        <v>1588</v>
      </c>
      <c r="P17" s="5">
        <v>10976</v>
      </c>
      <c r="Q17" s="5">
        <v>0</v>
      </c>
      <c r="R17" s="5">
        <v>7409</v>
      </c>
      <c r="S17" s="6">
        <f t="shared" si="19"/>
        <v>233445</v>
      </c>
      <c r="T17" s="6">
        <f t="shared" si="1"/>
        <v>226036</v>
      </c>
      <c r="V17" s="5">
        <v>234999</v>
      </c>
      <c r="W17" s="5">
        <v>175217</v>
      </c>
      <c r="X17" s="5">
        <v>45727</v>
      </c>
      <c r="Y17" s="5">
        <v>4243</v>
      </c>
      <c r="Z17" s="5">
        <v>26433</v>
      </c>
      <c r="AA17" s="5">
        <v>0</v>
      </c>
      <c r="AB17" s="5">
        <v>1736</v>
      </c>
      <c r="AC17" s="6">
        <f t="shared" si="9"/>
        <v>488355</v>
      </c>
      <c r="AD17" s="6">
        <f t="shared" si="2"/>
        <v>486619</v>
      </c>
      <c r="AF17" s="5">
        <v>105340</v>
      </c>
      <c r="AG17" s="5">
        <v>52173</v>
      </c>
      <c r="AH17" s="5">
        <v>9913</v>
      </c>
      <c r="AI17" s="5">
        <v>1962</v>
      </c>
      <c r="AJ17" s="5">
        <v>11263</v>
      </c>
      <c r="AK17" s="5">
        <v>0</v>
      </c>
      <c r="AL17" s="5">
        <v>0</v>
      </c>
      <c r="AM17" s="6">
        <f t="shared" si="12"/>
        <v>180651</v>
      </c>
      <c r="AN17" s="6">
        <f t="shared" si="3"/>
        <v>180651</v>
      </c>
      <c r="AP17" s="5">
        <v>57703</v>
      </c>
      <c r="AQ17" s="5">
        <v>29987</v>
      </c>
      <c r="AR17" s="5">
        <v>7856</v>
      </c>
      <c r="AS17" s="5">
        <v>706</v>
      </c>
      <c r="AT17" s="5">
        <v>7219</v>
      </c>
      <c r="AU17" s="5">
        <v>0</v>
      </c>
      <c r="AV17" s="5">
        <v>11450</v>
      </c>
      <c r="AW17" s="6">
        <f t="shared" si="13"/>
        <v>114921</v>
      </c>
      <c r="AX17" s="6">
        <f t="shared" si="4"/>
        <v>103471</v>
      </c>
      <c r="AZ17" s="5">
        <f t="shared" si="14"/>
        <v>555065</v>
      </c>
      <c r="BA17" s="5">
        <f t="shared" si="15"/>
        <v>352078</v>
      </c>
      <c r="BB17" s="5">
        <f t="shared" si="16"/>
        <v>153558</v>
      </c>
      <c r="BC17" s="5">
        <f t="shared" si="17"/>
        <v>9826</v>
      </c>
      <c r="BD17" s="5">
        <f t="shared" si="18"/>
        <v>62335</v>
      </c>
      <c r="BE17" s="5">
        <f t="shared" si="7"/>
        <v>0</v>
      </c>
      <c r="BF17" s="5">
        <f t="shared" si="10"/>
        <v>23839</v>
      </c>
      <c r="BG17" s="6">
        <f t="shared" si="8"/>
        <v>1156701</v>
      </c>
      <c r="BH17" s="6">
        <f t="shared" si="6"/>
        <v>1132862</v>
      </c>
    </row>
    <row r="18" spans="1:60" x14ac:dyDescent="0.25">
      <c r="A18" s="43">
        <v>24047</v>
      </c>
      <c r="B18" s="5">
        <v>51014</v>
      </c>
      <c r="C18" s="5">
        <v>28881</v>
      </c>
      <c r="D18" s="5">
        <v>27449</v>
      </c>
      <c r="E18" s="5">
        <v>1375</v>
      </c>
      <c r="F18" s="5">
        <v>7372</v>
      </c>
      <c r="G18" s="5">
        <v>0</v>
      </c>
      <c r="H18" s="5">
        <v>2367</v>
      </c>
      <c r="I18" s="6">
        <f t="shared" si="11"/>
        <v>118458</v>
      </c>
      <c r="J18" s="6">
        <f t="shared" si="0"/>
        <v>116091</v>
      </c>
      <c r="L18" s="5">
        <v>68653</v>
      </c>
      <c r="M18" s="5">
        <v>49103</v>
      </c>
      <c r="N18" s="5">
        <v>53473</v>
      </c>
      <c r="O18" s="5">
        <v>1628</v>
      </c>
      <c r="P18" s="5">
        <v>9069</v>
      </c>
      <c r="Q18" s="5">
        <v>0</v>
      </c>
      <c r="R18" s="5">
        <v>4933</v>
      </c>
      <c r="S18" s="6">
        <f t="shared" si="19"/>
        <v>186859</v>
      </c>
      <c r="T18" s="6">
        <f t="shared" si="1"/>
        <v>181926</v>
      </c>
      <c r="V18" s="5">
        <v>184295</v>
      </c>
      <c r="W18" s="5">
        <v>154109</v>
      </c>
      <c r="X18" s="5">
        <v>45390</v>
      </c>
      <c r="Y18" s="5">
        <v>4863</v>
      </c>
      <c r="Z18" s="5">
        <v>24045</v>
      </c>
      <c r="AA18" s="5">
        <v>0</v>
      </c>
      <c r="AB18" s="5">
        <v>1714</v>
      </c>
      <c r="AC18" s="6">
        <f t="shared" si="9"/>
        <v>414416</v>
      </c>
      <c r="AD18" s="6">
        <f t="shared" si="2"/>
        <v>412702</v>
      </c>
      <c r="AF18" s="5">
        <v>83133</v>
      </c>
      <c r="AG18" s="5">
        <v>46855</v>
      </c>
      <c r="AH18" s="5">
        <v>8909</v>
      </c>
      <c r="AI18" s="5">
        <v>1917</v>
      </c>
      <c r="AJ18" s="5">
        <v>10502</v>
      </c>
      <c r="AK18" s="5">
        <v>0</v>
      </c>
      <c r="AL18" s="5">
        <v>0</v>
      </c>
      <c r="AM18" s="6">
        <f t="shared" si="12"/>
        <v>151316</v>
      </c>
      <c r="AN18" s="6">
        <f t="shared" si="3"/>
        <v>151316</v>
      </c>
      <c r="AP18" s="5">
        <v>44101</v>
      </c>
      <c r="AQ18" s="5">
        <v>25492</v>
      </c>
      <c r="AR18" s="5">
        <v>7783</v>
      </c>
      <c r="AS18" s="5">
        <v>715</v>
      </c>
      <c r="AT18" s="5">
        <v>6104</v>
      </c>
      <c r="AU18" s="5">
        <v>0</v>
      </c>
      <c r="AV18" s="5">
        <v>8756</v>
      </c>
      <c r="AW18" s="6">
        <f t="shared" si="13"/>
        <v>92951</v>
      </c>
      <c r="AX18" s="6">
        <f t="shared" si="4"/>
        <v>84195</v>
      </c>
      <c r="AZ18" s="5">
        <f t="shared" si="14"/>
        <v>431196</v>
      </c>
      <c r="BA18" s="5">
        <f t="shared" si="15"/>
        <v>304440</v>
      </c>
      <c r="BB18" s="5">
        <f t="shared" si="16"/>
        <v>143004</v>
      </c>
      <c r="BC18" s="5">
        <f t="shared" si="17"/>
        <v>10498</v>
      </c>
      <c r="BD18" s="5">
        <f t="shared" si="18"/>
        <v>57092</v>
      </c>
      <c r="BE18" s="5">
        <f t="shared" si="7"/>
        <v>0</v>
      </c>
      <c r="BF18" s="5">
        <f t="shared" si="10"/>
        <v>17770</v>
      </c>
      <c r="BG18" s="6">
        <f t="shared" si="8"/>
        <v>964000</v>
      </c>
      <c r="BH18" s="6">
        <f t="shared" si="6"/>
        <v>946230</v>
      </c>
    </row>
    <row r="19" spans="1:60" x14ac:dyDescent="0.25">
      <c r="A19" s="43">
        <v>24077</v>
      </c>
      <c r="B19" s="5">
        <v>51916</v>
      </c>
      <c r="C19" s="5">
        <v>28703</v>
      </c>
      <c r="D19" s="5">
        <v>34615</v>
      </c>
      <c r="E19" s="5">
        <v>1405</v>
      </c>
      <c r="F19" s="5">
        <v>6525</v>
      </c>
      <c r="G19" s="5">
        <v>0</v>
      </c>
      <c r="H19" s="5">
        <v>1898</v>
      </c>
      <c r="I19" s="6">
        <f t="shared" si="11"/>
        <v>125062</v>
      </c>
      <c r="J19" s="6">
        <f t="shared" si="0"/>
        <v>123164</v>
      </c>
      <c r="L19" s="5">
        <v>69907</v>
      </c>
      <c r="M19" s="5">
        <v>44928</v>
      </c>
      <c r="N19" s="5">
        <v>51586</v>
      </c>
      <c r="O19" s="5">
        <v>1631</v>
      </c>
      <c r="P19" s="5">
        <v>8953</v>
      </c>
      <c r="Q19" s="5">
        <v>0</v>
      </c>
      <c r="R19" s="5">
        <v>5743</v>
      </c>
      <c r="S19" s="6">
        <f t="shared" si="19"/>
        <v>182748</v>
      </c>
      <c r="T19" s="6">
        <f t="shared" si="1"/>
        <v>177005</v>
      </c>
      <c r="V19" s="5">
        <v>168282</v>
      </c>
      <c r="W19" s="5">
        <v>158397</v>
      </c>
      <c r="X19" s="5">
        <v>45270</v>
      </c>
      <c r="Y19" s="5">
        <v>4918</v>
      </c>
      <c r="Z19" s="5">
        <v>23732</v>
      </c>
      <c r="AA19" s="5">
        <v>0</v>
      </c>
      <c r="AB19" s="5">
        <v>1581</v>
      </c>
      <c r="AC19" s="6">
        <f t="shared" si="9"/>
        <v>402180</v>
      </c>
      <c r="AD19" s="6">
        <f t="shared" si="2"/>
        <v>400599</v>
      </c>
      <c r="AF19" s="5">
        <v>78671</v>
      </c>
      <c r="AG19" s="5">
        <v>42620</v>
      </c>
      <c r="AH19" s="5">
        <v>8625</v>
      </c>
      <c r="AI19" s="5">
        <v>2057</v>
      </c>
      <c r="AJ19" s="5">
        <v>9475</v>
      </c>
      <c r="AK19" s="5">
        <v>0</v>
      </c>
      <c r="AL19" s="5">
        <v>0</v>
      </c>
      <c r="AM19" s="6">
        <f t="shared" si="12"/>
        <v>141448</v>
      </c>
      <c r="AN19" s="6">
        <f t="shared" si="3"/>
        <v>141448</v>
      </c>
      <c r="AP19" s="5">
        <v>49034</v>
      </c>
      <c r="AQ19" s="5">
        <v>24657</v>
      </c>
      <c r="AR19" s="5">
        <v>7872</v>
      </c>
      <c r="AS19" s="5">
        <v>695</v>
      </c>
      <c r="AT19" s="5">
        <v>5910</v>
      </c>
      <c r="AU19" s="5">
        <v>0</v>
      </c>
      <c r="AV19" s="5">
        <v>10025</v>
      </c>
      <c r="AW19" s="6">
        <f t="shared" si="13"/>
        <v>98193</v>
      </c>
      <c r="AX19" s="6">
        <f t="shared" si="4"/>
        <v>88168</v>
      </c>
      <c r="AZ19" s="5">
        <f t="shared" si="14"/>
        <v>417810</v>
      </c>
      <c r="BA19" s="5">
        <f t="shared" si="15"/>
        <v>299305</v>
      </c>
      <c r="BB19" s="5">
        <f t="shared" si="16"/>
        <v>147968</v>
      </c>
      <c r="BC19" s="5">
        <f t="shared" si="17"/>
        <v>10706</v>
      </c>
      <c r="BD19" s="5">
        <f t="shared" si="18"/>
        <v>54595</v>
      </c>
      <c r="BE19" s="5">
        <f t="shared" si="7"/>
        <v>0</v>
      </c>
      <c r="BF19" s="5">
        <f t="shared" si="10"/>
        <v>19247</v>
      </c>
      <c r="BG19" s="6">
        <f t="shared" si="8"/>
        <v>949631</v>
      </c>
      <c r="BH19" s="6">
        <f t="shared" si="6"/>
        <v>930384</v>
      </c>
    </row>
    <row r="20" spans="1:60" x14ac:dyDescent="0.25">
      <c r="A20" s="43">
        <v>24108</v>
      </c>
      <c r="B20" s="5">
        <v>59786</v>
      </c>
      <c r="C20" s="5">
        <v>28924</v>
      </c>
      <c r="D20" s="5">
        <v>34544</v>
      </c>
      <c r="E20" s="5">
        <v>1418</v>
      </c>
      <c r="F20" s="5">
        <v>6302</v>
      </c>
      <c r="G20" s="5">
        <v>0</v>
      </c>
      <c r="H20" s="5">
        <v>2285</v>
      </c>
      <c r="I20" s="6">
        <f t="shared" si="11"/>
        <v>133259</v>
      </c>
      <c r="J20" s="6">
        <f t="shared" si="0"/>
        <v>130974</v>
      </c>
      <c r="L20" s="5">
        <v>76264</v>
      </c>
      <c r="M20" s="5">
        <v>46330</v>
      </c>
      <c r="N20" s="5">
        <v>54747</v>
      </c>
      <c r="O20" s="5">
        <v>1637</v>
      </c>
      <c r="P20" s="5">
        <v>8507</v>
      </c>
      <c r="Q20" s="5">
        <v>0</v>
      </c>
      <c r="R20" s="5">
        <v>6329</v>
      </c>
      <c r="S20" s="6">
        <f t="shared" si="19"/>
        <v>193814</v>
      </c>
      <c r="T20" s="6">
        <f t="shared" si="1"/>
        <v>187485</v>
      </c>
      <c r="V20" s="5">
        <v>179151</v>
      </c>
      <c r="W20" s="5">
        <v>145209</v>
      </c>
      <c r="X20" s="5">
        <v>43574</v>
      </c>
      <c r="Y20" s="5">
        <v>4837</v>
      </c>
      <c r="Z20" s="5">
        <v>26106</v>
      </c>
      <c r="AA20" s="5">
        <v>0</v>
      </c>
      <c r="AB20" s="5">
        <v>1682</v>
      </c>
      <c r="AC20" s="6">
        <f t="shared" si="9"/>
        <v>400559</v>
      </c>
      <c r="AD20" s="6">
        <f t="shared" si="2"/>
        <v>398877</v>
      </c>
      <c r="AF20" s="5">
        <v>89738</v>
      </c>
      <c r="AG20" s="5">
        <v>43946</v>
      </c>
      <c r="AH20" s="5">
        <v>7956</v>
      </c>
      <c r="AI20" s="5">
        <v>2081</v>
      </c>
      <c r="AJ20" s="5">
        <v>9706</v>
      </c>
      <c r="AK20" s="5">
        <v>0</v>
      </c>
      <c r="AL20" s="5">
        <v>0</v>
      </c>
      <c r="AM20" s="6">
        <f t="shared" si="12"/>
        <v>153427</v>
      </c>
      <c r="AN20" s="6">
        <f t="shared" si="3"/>
        <v>153427</v>
      </c>
      <c r="AP20" s="5">
        <v>57281</v>
      </c>
      <c r="AQ20" s="5">
        <v>25411</v>
      </c>
      <c r="AR20" s="5">
        <v>8037</v>
      </c>
      <c r="AS20" s="5">
        <v>711</v>
      </c>
      <c r="AT20" s="5">
        <v>5834</v>
      </c>
      <c r="AU20" s="5">
        <v>0</v>
      </c>
      <c r="AV20" s="5">
        <v>12150</v>
      </c>
      <c r="AW20" s="6">
        <f t="shared" si="13"/>
        <v>109424</v>
      </c>
      <c r="AX20" s="6">
        <f t="shared" si="4"/>
        <v>97274</v>
      </c>
      <c r="AZ20" s="5">
        <f t="shared" si="14"/>
        <v>462220</v>
      </c>
      <c r="BA20" s="5">
        <f t="shared" si="15"/>
        <v>289820</v>
      </c>
      <c r="BB20" s="5">
        <f t="shared" si="16"/>
        <v>148858</v>
      </c>
      <c r="BC20" s="5">
        <f t="shared" si="17"/>
        <v>10684</v>
      </c>
      <c r="BD20" s="5">
        <f t="shared" si="18"/>
        <v>56455</v>
      </c>
      <c r="BE20" s="5">
        <f t="shared" si="7"/>
        <v>0</v>
      </c>
      <c r="BF20" s="5">
        <f t="shared" si="10"/>
        <v>22446</v>
      </c>
      <c r="BG20" s="6">
        <f t="shared" si="8"/>
        <v>990483</v>
      </c>
      <c r="BH20" s="6">
        <f t="shared" si="6"/>
        <v>968037</v>
      </c>
    </row>
    <row r="21" spans="1:60" x14ac:dyDescent="0.25">
      <c r="A21" s="43">
        <v>24139</v>
      </c>
      <c r="B21" s="5">
        <v>74683</v>
      </c>
      <c r="C21" s="5">
        <v>29419</v>
      </c>
      <c r="D21" s="5">
        <v>32704</v>
      </c>
      <c r="E21" s="5">
        <v>1426</v>
      </c>
      <c r="F21" s="5">
        <v>6107</v>
      </c>
      <c r="G21" s="5">
        <v>0</v>
      </c>
      <c r="H21" s="5">
        <v>2125</v>
      </c>
      <c r="I21" s="6">
        <f t="shared" si="11"/>
        <v>146464</v>
      </c>
      <c r="J21" s="6">
        <f t="shared" si="0"/>
        <v>144339</v>
      </c>
      <c r="L21" s="5">
        <v>86457</v>
      </c>
      <c r="M21" s="5">
        <v>46624</v>
      </c>
      <c r="N21" s="5">
        <v>53600</v>
      </c>
      <c r="O21" s="5">
        <v>1643</v>
      </c>
      <c r="P21" s="5">
        <v>9774</v>
      </c>
      <c r="Q21" s="5">
        <v>0</v>
      </c>
      <c r="R21" s="5">
        <v>7655</v>
      </c>
      <c r="S21" s="6">
        <f t="shared" si="19"/>
        <v>205753</v>
      </c>
      <c r="T21" s="6">
        <f t="shared" si="1"/>
        <v>198098</v>
      </c>
      <c r="V21" s="5">
        <v>202302</v>
      </c>
      <c r="W21" s="5">
        <v>137293</v>
      </c>
      <c r="X21" s="5">
        <v>41519</v>
      </c>
      <c r="Y21" s="5">
        <v>4949</v>
      </c>
      <c r="Z21" s="5">
        <v>22665</v>
      </c>
      <c r="AA21" s="5">
        <v>0</v>
      </c>
      <c r="AB21" s="5">
        <v>2223</v>
      </c>
      <c r="AC21" s="6">
        <f t="shared" si="9"/>
        <v>410951</v>
      </c>
      <c r="AD21" s="6">
        <f t="shared" si="2"/>
        <v>408728</v>
      </c>
      <c r="AF21" s="5">
        <v>110858</v>
      </c>
      <c r="AG21" s="5">
        <v>44073</v>
      </c>
      <c r="AH21" s="5">
        <v>8901</v>
      </c>
      <c r="AI21" s="5">
        <v>2082</v>
      </c>
      <c r="AJ21" s="5">
        <v>9588</v>
      </c>
      <c r="AK21" s="5">
        <v>0</v>
      </c>
      <c r="AL21" s="5">
        <v>0</v>
      </c>
      <c r="AM21" s="6">
        <f t="shared" si="12"/>
        <v>175502</v>
      </c>
      <c r="AN21" s="6">
        <f t="shared" si="3"/>
        <v>175502</v>
      </c>
      <c r="AP21" s="5">
        <v>70943</v>
      </c>
      <c r="AQ21" s="5">
        <v>26034</v>
      </c>
      <c r="AR21" s="5">
        <v>7817</v>
      </c>
      <c r="AS21" s="5">
        <v>713</v>
      </c>
      <c r="AT21" s="5">
        <v>6128</v>
      </c>
      <c r="AU21" s="5">
        <v>0</v>
      </c>
      <c r="AV21" s="5">
        <v>13855</v>
      </c>
      <c r="AW21" s="6">
        <f t="shared" si="13"/>
        <v>125490</v>
      </c>
      <c r="AX21" s="6">
        <f t="shared" si="4"/>
        <v>111635</v>
      </c>
      <c r="AZ21" s="5">
        <f t="shared" si="14"/>
        <v>545243</v>
      </c>
      <c r="BA21" s="5">
        <f t="shared" si="15"/>
        <v>283443</v>
      </c>
      <c r="BB21" s="5">
        <f t="shared" si="16"/>
        <v>144541</v>
      </c>
      <c r="BC21" s="5">
        <f t="shared" si="17"/>
        <v>10813</v>
      </c>
      <c r="BD21" s="5">
        <f t="shared" si="18"/>
        <v>54262</v>
      </c>
      <c r="BE21" s="5">
        <f t="shared" si="7"/>
        <v>0</v>
      </c>
      <c r="BF21" s="5">
        <f t="shared" si="10"/>
        <v>25858</v>
      </c>
      <c r="BG21" s="6">
        <f t="shared" si="8"/>
        <v>1064160</v>
      </c>
      <c r="BH21" s="6">
        <f t="shared" si="6"/>
        <v>1038302</v>
      </c>
    </row>
    <row r="22" spans="1:60" x14ac:dyDescent="0.25">
      <c r="A22" s="43">
        <v>24167</v>
      </c>
      <c r="B22" s="5">
        <v>66859</v>
      </c>
      <c r="C22" s="5">
        <v>31250</v>
      </c>
      <c r="D22" s="5">
        <v>22608</v>
      </c>
      <c r="E22" s="5">
        <v>1428</v>
      </c>
      <c r="F22" s="5">
        <v>7783</v>
      </c>
      <c r="G22" s="5">
        <v>0</v>
      </c>
      <c r="H22" s="5">
        <v>2072</v>
      </c>
      <c r="I22" s="6">
        <f t="shared" si="11"/>
        <v>132000</v>
      </c>
      <c r="J22" s="6">
        <f t="shared" si="0"/>
        <v>129928</v>
      </c>
      <c r="L22" s="5">
        <v>78252</v>
      </c>
      <c r="M22" s="5">
        <v>46764</v>
      </c>
      <c r="N22" s="5">
        <v>61937</v>
      </c>
      <c r="O22" s="5">
        <v>1664</v>
      </c>
      <c r="P22" s="5">
        <v>9886</v>
      </c>
      <c r="Q22" s="5">
        <v>0</v>
      </c>
      <c r="R22" s="5">
        <v>7997</v>
      </c>
      <c r="S22" s="6">
        <f t="shared" si="19"/>
        <v>206500</v>
      </c>
      <c r="T22" s="6">
        <f t="shared" si="1"/>
        <v>198503</v>
      </c>
      <c r="V22" s="5">
        <v>186753</v>
      </c>
      <c r="W22" s="5">
        <v>153207</v>
      </c>
      <c r="X22" s="5">
        <v>43027</v>
      </c>
      <c r="Y22" s="5">
        <v>4997</v>
      </c>
      <c r="Z22" s="5">
        <v>22108</v>
      </c>
      <c r="AA22" s="5">
        <v>0</v>
      </c>
      <c r="AB22" s="5">
        <v>2878</v>
      </c>
      <c r="AC22" s="6">
        <f t="shared" si="9"/>
        <v>412970</v>
      </c>
      <c r="AD22" s="6">
        <f t="shared" si="2"/>
        <v>410092</v>
      </c>
      <c r="AF22" s="5">
        <v>97819</v>
      </c>
      <c r="AG22" s="5">
        <v>47042</v>
      </c>
      <c r="AH22" s="5">
        <v>8877</v>
      </c>
      <c r="AI22" s="5">
        <v>2123</v>
      </c>
      <c r="AJ22" s="5">
        <v>10490</v>
      </c>
      <c r="AK22" s="5">
        <v>0</v>
      </c>
      <c r="AL22" s="5">
        <v>0</v>
      </c>
      <c r="AM22" s="6">
        <f t="shared" si="12"/>
        <v>166351</v>
      </c>
      <c r="AN22" s="6">
        <f t="shared" si="3"/>
        <v>166351</v>
      </c>
      <c r="AP22" s="5">
        <v>61407</v>
      </c>
      <c r="AQ22" s="5">
        <v>27041</v>
      </c>
      <c r="AR22" s="5">
        <v>8992</v>
      </c>
      <c r="AS22" s="5">
        <v>720</v>
      </c>
      <c r="AT22" s="5">
        <v>6508</v>
      </c>
      <c r="AU22" s="5">
        <v>0</v>
      </c>
      <c r="AV22" s="5">
        <v>11698</v>
      </c>
      <c r="AW22" s="6">
        <f t="shared" si="13"/>
        <v>116366</v>
      </c>
      <c r="AX22" s="6">
        <f t="shared" si="4"/>
        <v>104668</v>
      </c>
      <c r="AZ22" s="5">
        <f t="shared" si="14"/>
        <v>491090</v>
      </c>
      <c r="BA22" s="5">
        <f t="shared" si="15"/>
        <v>305304</v>
      </c>
      <c r="BB22" s="5">
        <f t="shared" si="16"/>
        <v>145441</v>
      </c>
      <c r="BC22" s="5">
        <f t="shared" si="17"/>
        <v>10932</v>
      </c>
      <c r="BD22" s="5">
        <f t="shared" si="18"/>
        <v>56775</v>
      </c>
      <c r="BE22" s="5">
        <f t="shared" si="7"/>
        <v>0</v>
      </c>
      <c r="BF22" s="5">
        <f t="shared" si="10"/>
        <v>24645</v>
      </c>
      <c r="BG22" s="6">
        <f t="shared" si="8"/>
        <v>1034187</v>
      </c>
      <c r="BH22" s="6">
        <f t="shared" si="6"/>
        <v>1009542</v>
      </c>
    </row>
    <row r="23" spans="1:60" x14ac:dyDescent="0.25">
      <c r="A23" s="43">
        <v>24198</v>
      </c>
      <c r="B23" s="5">
        <v>56294</v>
      </c>
      <c r="C23" s="5">
        <v>32727</v>
      </c>
      <c r="D23" s="5">
        <v>23142</v>
      </c>
      <c r="E23" s="5">
        <v>1446</v>
      </c>
      <c r="F23" s="5">
        <v>7159</v>
      </c>
      <c r="G23" s="5">
        <v>0</v>
      </c>
      <c r="H23" s="5">
        <v>2921</v>
      </c>
      <c r="I23" s="6">
        <f t="shared" si="11"/>
        <v>123689</v>
      </c>
      <c r="J23" s="6">
        <f t="shared" si="0"/>
        <v>120768</v>
      </c>
      <c r="L23" s="5">
        <v>73717</v>
      </c>
      <c r="M23" s="5">
        <v>47977</v>
      </c>
      <c r="N23" s="5">
        <v>64834</v>
      </c>
      <c r="O23" s="5">
        <v>1690</v>
      </c>
      <c r="P23" s="5">
        <v>9930</v>
      </c>
      <c r="Q23" s="5">
        <v>0</v>
      </c>
      <c r="R23" s="5">
        <v>7101</v>
      </c>
      <c r="S23" s="6">
        <f t="shared" si="19"/>
        <v>205249</v>
      </c>
      <c r="T23" s="6">
        <f t="shared" si="1"/>
        <v>198148</v>
      </c>
      <c r="V23" s="5">
        <v>166647</v>
      </c>
      <c r="W23" s="5">
        <v>158932</v>
      </c>
      <c r="X23" s="5">
        <v>43182</v>
      </c>
      <c r="Y23" s="5">
        <v>5068</v>
      </c>
      <c r="Z23" s="5">
        <v>24356</v>
      </c>
      <c r="AA23" s="5">
        <v>0</v>
      </c>
      <c r="AB23" s="5">
        <v>2183</v>
      </c>
      <c r="AC23" s="6">
        <f t="shared" si="9"/>
        <v>400368</v>
      </c>
      <c r="AD23" s="6">
        <f t="shared" si="2"/>
        <v>398185</v>
      </c>
      <c r="AF23" s="5">
        <v>85502</v>
      </c>
      <c r="AG23" s="5">
        <v>49027</v>
      </c>
      <c r="AH23" s="5">
        <v>9221</v>
      </c>
      <c r="AI23" s="5">
        <v>2198</v>
      </c>
      <c r="AJ23" s="5">
        <v>10596</v>
      </c>
      <c r="AK23" s="5">
        <v>0</v>
      </c>
      <c r="AL23" s="5">
        <v>0</v>
      </c>
      <c r="AM23" s="6">
        <f t="shared" si="12"/>
        <v>156544</v>
      </c>
      <c r="AN23" s="6">
        <f t="shared" si="3"/>
        <v>156544</v>
      </c>
      <c r="AP23" s="5">
        <v>53323</v>
      </c>
      <c r="AQ23" s="5">
        <v>26860</v>
      </c>
      <c r="AR23" s="5">
        <v>9293</v>
      </c>
      <c r="AS23" s="5">
        <v>738</v>
      </c>
      <c r="AT23" s="5">
        <v>6305</v>
      </c>
      <c r="AU23" s="5">
        <v>0</v>
      </c>
      <c r="AV23" s="5">
        <v>11572</v>
      </c>
      <c r="AW23" s="6">
        <f t="shared" si="13"/>
        <v>108091</v>
      </c>
      <c r="AX23" s="6">
        <f t="shared" si="4"/>
        <v>96519</v>
      </c>
      <c r="AZ23" s="5">
        <f t="shared" si="14"/>
        <v>435483</v>
      </c>
      <c r="BA23" s="5">
        <f t="shared" si="15"/>
        <v>315523</v>
      </c>
      <c r="BB23" s="5">
        <f t="shared" si="16"/>
        <v>149672</v>
      </c>
      <c r="BC23" s="5">
        <f t="shared" si="17"/>
        <v>11140</v>
      </c>
      <c r="BD23" s="5">
        <f t="shared" si="18"/>
        <v>58346</v>
      </c>
      <c r="BE23" s="5">
        <f t="shared" si="7"/>
        <v>0</v>
      </c>
      <c r="BF23" s="5">
        <f t="shared" si="10"/>
        <v>23777</v>
      </c>
      <c r="BG23" s="6">
        <f t="shared" si="8"/>
        <v>993941</v>
      </c>
      <c r="BH23" s="6">
        <f t="shared" si="6"/>
        <v>970164</v>
      </c>
    </row>
    <row r="24" spans="1:60" x14ac:dyDescent="0.25">
      <c r="A24" s="43">
        <v>24228</v>
      </c>
      <c r="B24" s="5">
        <v>52324</v>
      </c>
      <c r="C24" s="5">
        <v>33231</v>
      </c>
      <c r="D24" s="5">
        <v>22455</v>
      </c>
      <c r="E24" s="5">
        <v>1460</v>
      </c>
      <c r="F24" s="5">
        <v>7609</v>
      </c>
      <c r="G24" s="5">
        <v>0</v>
      </c>
      <c r="H24" s="5">
        <v>3133</v>
      </c>
      <c r="I24" s="6">
        <f t="shared" si="11"/>
        <v>120212</v>
      </c>
      <c r="J24" s="6">
        <f t="shared" si="0"/>
        <v>117079</v>
      </c>
      <c r="L24" s="5">
        <v>69942</v>
      </c>
      <c r="M24" s="5">
        <v>53967</v>
      </c>
      <c r="N24" s="5">
        <v>67511</v>
      </c>
      <c r="O24" s="5">
        <v>1716</v>
      </c>
      <c r="P24" s="5">
        <v>10292</v>
      </c>
      <c r="Q24" s="5">
        <v>0</v>
      </c>
      <c r="R24" s="5">
        <v>6781</v>
      </c>
      <c r="S24" s="6">
        <f t="shared" si="19"/>
        <v>210209</v>
      </c>
      <c r="T24" s="6">
        <f t="shared" si="1"/>
        <v>203428</v>
      </c>
      <c r="V24" s="5">
        <v>169231</v>
      </c>
      <c r="W24" s="5">
        <v>165208</v>
      </c>
      <c r="X24" s="5">
        <v>46285</v>
      </c>
      <c r="Y24" s="5">
        <v>5081</v>
      </c>
      <c r="Z24" s="5">
        <v>25927</v>
      </c>
      <c r="AA24" s="5">
        <v>0</v>
      </c>
      <c r="AB24" s="5">
        <v>2276</v>
      </c>
      <c r="AC24" s="6">
        <f t="shared" si="9"/>
        <v>414008</v>
      </c>
      <c r="AD24" s="6">
        <f t="shared" si="2"/>
        <v>411732</v>
      </c>
      <c r="AF24" s="5">
        <v>80161</v>
      </c>
      <c r="AG24" s="5">
        <v>49270</v>
      </c>
      <c r="AH24" s="5">
        <v>9425</v>
      </c>
      <c r="AI24" s="5">
        <v>2135</v>
      </c>
      <c r="AJ24" s="5">
        <v>11491</v>
      </c>
      <c r="AK24" s="5">
        <v>0</v>
      </c>
      <c r="AL24" s="5">
        <v>0</v>
      </c>
      <c r="AM24" s="6">
        <f t="shared" si="12"/>
        <v>152482</v>
      </c>
      <c r="AN24" s="6">
        <f t="shared" si="3"/>
        <v>152482</v>
      </c>
      <c r="AP24" s="5">
        <v>46856</v>
      </c>
      <c r="AQ24" s="5">
        <v>29134</v>
      </c>
      <c r="AR24" s="5">
        <v>9798</v>
      </c>
      <c r="AS24" s="5">
        <v>728</v>
      </c>
      <c r="AT24" s="5">
        <v>6400</v>
      </c>
      <c r="AU24" s="5">
        <v>0</v>
      </c>
      <c r="AV24" s="5">
        <v>11328</v>
      </c>
      <c r="AW24" s="6">
        <f t="shared" si="13"/>
        <v>104244</v>
      </c>
      <c r="AX24" s="6">
        <f t="shared" si="4"/>
        <v>92916</v>
      </c>
      <c r="AZ24" s="5">
        <f t="shared" si="14"/>
        <v>418514</v>
      </c>
      <c r="BA24" s="5">
        <f t="shared" si="15"/>
        <v>330810</v>
      </c>
      <c r="BB24" s="5">
        <f t="shared" si="16"/>
        <v>155474</v>
      </c>
      <c r="BC24" s="5">
        <f t="shared" si="17"/>
        <v>11120</v>
      </c>
      <c r="BD24" s="5">
        <f t="shared" si="18"/>
        <v>61719</v>
      </c>
      <c r="BE24" s="5">
        <f t="shared" si="7"/>
        <v>0</v>
      </c>
      <c r="BF24" s="5">
        <f t="shared" si="10"/>
        <v>23518</v>
      </c>
      <c r="BG24" s="6">
        <f t="shared" si="8"/>
        <v>1001155</v>
      </c>
      <c r="BH24" s="6">
        <f t="shared" si="6"/>
        <v>977637</v>
      </c>
    </row>
    <row r="25" spans="1:60" x14ac:dyDescent="0.25">
      <c r="A25" s="43">
        <v>24259</v>
      </c>
      <c r="B25" s="5">
        <v>59495</v>
      </c>
      <c r="C25" s="5">
        <v>34923</v>
      </c>
      <c r="D25" s="5">
        <v>21557</v>
      </c>
      <c r="E25" s="5">
        <v>1509</v>
      </c>
      <c r="F25" s="5">
        <v>7730</v>
      </c>
      <c r="G25" s="5">
        <v>0</v>
      </c>
      <c r="H25" s="5">
        <v>3274</v>
      </c>
      <c r="I25" s="6">
        <f t="shared" si="11"/>
        <v>128488</v>
      </c>
      <c r="J25" s="6">
        <f t="shared" si="0"/>
        <v>125214</v>
      </c>
      <c r="L25" s="5">
        <v>84169</v>
      </c>
      <c r="M25" s="5">
        <v>60945</v>
      </c>
      <c r="N25" s="5">
        <v>70378</v>
      </c>
      <c r="O25" s="5">
        <v>1723</v>
      </c>
      <c r="P25" s="5">
        <v>10631</v>
      </c>
      <c r="Q25" s="5">
        <v>0</v>
      </c>
      <c r="R25" s="5">
        <v>6783</v>
      </c>
      <c r="S25" s="6">
        <f t="shared" si="19"/>
        <v>234629</v>
      </c>
      <c r="T25" s="6">
        <f t="shared" si="1"/>
        <v>227846</v>
      </c>
      <c r="V25" s="5">
        <v>211890</v>
      </c>
      <c r="W25" s="5">
        <v>184479</v>
      </c>
      <c r="X25" s="5">
        <v>49994</v>
      </c>
      <c r="Y25" s="5">
        <v>5075</v>
      </c>
      <c r="Z25" s="5">
        <v>27176</v>
      </c>
      <c r="AA25" s="5">
        <v>0</v>
      </c>
      <c r="AB25" s="5">
        <v>3540</v>
      </c>
      <c r="AC25" s="6">
        <f t="shared" si="9"/>
        <v>482154</v>
      </c>
      <c r="AD25" s="6">
        <f t="shared" si="2"/>
        <v>478614</v>
      </c>
      <c r="AF25" s="5">
        <v>94691</v>
      </c>
      <c r="AG25" s="5">
        <v>56582</v>
      </c>
      <c r="AH25" s="5">
        <v>9532</v>
      </c>
      <c r="AI25" s="5">
        <v>2148</v>
      </c>
      <c r="AJ25" s="5">
        <v>12126</v>
      </c>
      <c r="AK25" s="5">
        <v>0</v>
      </c>
      <c r="AL25" s="5">
        <v>0</v>
      </c>
      <c r="AM25" s="6">
        <f t="shared" si="12"/>
        <v>175079</v>
      </c>
      <c r="AN25" s="6">
        <f t="shared" si="3"/>
        <v>175079</v>
      </c>
      <c r="AP25" s="5">
        <v>55993</v>
      </c>
      <c r="AQ25" s="5">
        <v>32880</v>
      </c>
      <c r="AR25" s="5">
        <v>10087</v>
      </c>
      <c r="AS25" s="5">
        <v>734</v>
      </c>
      <c r="AT25" s="5">
        <v>6918</v>
      </c>
      <c r="AU25" s="5">
        <v>0</v>
      </c>
      <c r="AV25" s="5">
        <v>9167</v>
      </c>
      <c r="AW25" s="6">
        <f t="shared" si="13"/>
        <v>115779</v>
      </c>
      <c r="AX25" s="6">
        <f t="shared" si="4"/>
        <v>106612</v>
      </c>
      <c r="AZ25" s="5">
        <f t="shared" si="14"/>
        <v>506238</v>
      </c>
      <c r="BA25" s="5">
        <f t="shared" si="15"/>
        <v>369809</v>
      </c>
      <c r="BB25" s="5">
        <f t="shared" si="16"/>
        <v>161548</v>
      </c>
      <c r="BC25" s="5">
        <f t="shared" si="17"/>
        <v>11189</v>
      </c>
      <c r="BD25" s="5">
        <f t="shared" si="18"/>
        <v>64581</v>
      </c>
      <c r="BE25" s="5">
        <f t="shared" si="7"/>
        <v>0</v>
      </c>
      <c r="BF25" s="5">
        <f t="shared" si="10"/>
        <v>22764</v>
      </c>
      <c r="BG25" s="6">
        <f t="shared" ref="BG25:BG40" si="20">SUM(AZ25:BF25)</f>
        <v>1136129</v>
      </c>
      <c r="BH25" s="6">
        <f t="shared" si="6"/>
        <v>1113365</v>
      </c>
    </row>
    <row r="26" spans="1:60" x14ac:dyDescent="0.25">
      <c r="A26" s="43">
        <v>24289</v>
      </c>
      <c r="B26" s="5">
        <v>69149</v>
      </c>
      <c r="C26" s="5">
        <v>36926</v>
      </c>
      <c r="D26" s="5">
        <v>21923</v>
      </c>
      <c r="E26" s="5">
        <v>1481</v>
      </c>
      <c r="F26" s="5">
        <v>7230</v>
      </c>
      <c r="G26" s="5">
        <v>0</v>
      </c>
      <c r="H26" s="5">
        <v>3498</v>
      </c>
      <c r="I26" s="6">
        <f t="shared" si="11"/>
        <v>140207</v>
      </c>
      <c r="J26" s="6">
        <f t="shared" si="0"/>
        <v>136709</v>
      </c>
      <c r="L26" s="5">
        <v>104253</v>
      </c>
      <c r="M26" s="5">
        <v>69516</v>
      </c>
      <c r="N26" s="5">
        <v>73809</v>
      </c>
      <c r="O26" s="5">
        <v>1724</v>
      </c>
      <c r="P26" s="5">
        <v>11450</v>
      </c>
      <c r="Q26" s="5">
        <v>0</v>
      </c>
      <c r="R26" s="5">
        <v>7630</v>
      </c>
      <c r="S26" s="6">
        <f t="shared" si="19"/>
        <v>268382</v>
      </c>
      <c r="T26" s="6">
        <f t="shared" si="1"/>
        <v>260752</v>
      </c>
      <c r="V26" s="5">
        <v>244758</v>
      </c>
      <c r="W26" s="5">
        <v>190094</v>
      </c>
      <c r="X26" s="5">
        <v>50099</v>
      </c>
      <c r="Y26" s="5">
        <v>5189</v>
      </c>
      <c r="Z26" s="5">
        <v>25153</v>
      </c>
      <c r="AA26" s="5">
        <v>0</v>
      </c>
      <c r="AB26" s="5">
        <v>2489</v>
      </c>
      <c r="AC26" s="6">
        <f t="shared" si="9"/>
        <v>517782</v>
      </c>
      <c r="AD26" s="6">
        <f t="shared" si="2"/>
        <v>515293</v>
      </c>
      <c r="AF26" s="5">
        <v>110071</v>
      </c>
      <c r="AG26" s="5">
        <v>56978</v>
      </c>
      <c r="AH26" s="5">
        <v>9643</v>
      </c>
      <c r="AI26" s="5">
        <v>2150</v>
      </c>
      <c r="AJ26" s="5">
        <v>10689</v>
      </c>
      <c r="AK26" s="5">
        <v>0</v>
      </c>
      <c r="AL26" s="5">
        <v>0</v>
      </c>
      <c r="AM26" s="6">
        <f t="shared" si="12"/>
        <v>189531</v>
      </c>
      <c r="AN26" s="6">
        <f t="shared" si="3"/>
        <v>189531</v>
      </c>
      <c r="AP26" s="5">
        <v>62881</v>
      </c>
      <c r="AQ26" s="5">
        <v>34428</v>
      </c>
      <c r="AR26" s="5">
        <v>9048</v>
      </c>
      <c r="AS26" s="5">
        <v>732</v>
      </c>
      <c r="AT26" s="5">
        <v>7429</v>
      </c>
      <c r="AU26" s="5">
        <v>0</v>
      </c>
      <c r="AV26" s="5">
        <v>14971</v>
      </c>
      <c r="AW26" s="6">
        <f t="shared" si="13"/>
        <v>129489</v>
      </c>
      <c r="AX26" s="6">
        <f t="shared" si="4"/>
        <v>114518</v>
      </c>
      <c r="AZ26" s="5">
        <f t="shared" si="14"/>
        <v>591112</v>
      </c>
      <c r="BA26" s="5">
        <f t="shared" si="15"/>
        <v>387942</v>
      </c>
      <c r="BB26" s="5">
        <f t="shared" si="16"/>
        <v>164522</v>
      </c>
      <c r="BC26" s="5">
        <f t="shared" si="17"/>
        <v>11276</v>
      </c>
      <c r="BD26" s="5">
        <f t="shared" si="18"/>
        <v>61951</v>
      </c>
      <c r="BE26" s="5">
        <f t="shared" si="7"/>
        <v>0</v>
      </c>
      <c r="BF26" s="5">
        <f t="shared" si="10"/>
        <v>28588</v>
      </c>
      <c r="BG26" s="6">
        <f t="shared" si="20"/>
        <v>1245391</v>
      </c>
      <c r="BH26" s="6">
        <f t="shared" si="6"/>
        <v>1216803</v>
      </c>
    </row>
    <row r="27" spans="1:60" x14ac:dyDescent="0.25">
      <c r="A27" s="43">
        <v>24320</v>
      </c>
      <c r="B27" s="5">
        <v>75213</v>
      </c>
      <c r="C27" s="5">
        <v>38068</v>
      </c>
      <c r="D27" s="5">
        <v>21964</v>
      </c>
      <c r="E27" s="5">
        <v>1479</v>
      </c>
      <c r="F27" s="5">
        <v>7434</v>
      </c>
      <c r="G27" s="5">
        <v>0</v>
      </c>
      <c r="H27" s="5">
        <v>3560</v>
      </c>
      <c r="I27" s="6">
        <f t="shared" si="11"/>
        <v>147718</v>
      </c>
      <c r="J27" s="6">
        <f t="shared" si="0"/>
        <v>144158</v>
      </c>
      <c r="L27" s="5">
        <v>117793</v>
      </c>
      <c r="M27" s="5">
        <v>74186</v>
      </c>
      <c r="N27" s="5">
        <v>72518</v>
      </c>
      <c r="O27" s="5">
        <v>1735</v>
      </c>
      <c r="P27" s="5">
        <v>12467</v>
      </c>
      <c r="Q27" s="5">
        <v>0</v>
      </c>
      <c r="R27" s="5">
        <v>9848</v>
      </c>
      <c r="S27" s="6">
        <f t="shared" si="19"/>
        <v>288547</v>
      </c>
      <c r="T27" s="6">
        <f t="shared" si="1"/>
        <v>278699</v>
      </c>
      <c r="V27" s="5">
        <v>289318</v>
      </c>
      <c r="W27" s="5">
        <v>204676</v>
      </c>
      <c r="X27" s="5">
        <v>52793</v>
      </c>
      <c r="Y27" s="5">
        <v>5180</v>
      </c>
      <c r="Z27" s="5">
        <v>25509</v>
      </c>
      <c r="AA27" s="5">
        <v>0</v>
      </c>
      <c r="AB27" s="5">
        <v>3680</v>
      </c>
      <c r="AC27" s="6">
        <f t="shared" si="9"/>
        <v>581156</v>
      </c>
      <c r="AD27" s="6">
        <f t="shared" si="2"/>
        <v>577476</v>
      </c>
      <c r="AF27" s="5">
        <v>128648</v>
      </c>
      <c r="AG27" s="5">
        <v>61018</v>
      </c>
      <c r="AH27" s="5">
        <v>10068</v>
      </c>
      <c r="AI27" s="5">
        <v>2150</v>
      </c>
      <c r="AJ27" s="5">
        <v>10133</v>
      </c>
      <c r="AK27" s="5">
        <v>0</v>
      </c>
      <c r="AL27" s="5">
        <v>0</v>
      </c>
      <c r="AM27" s="6">
        <f t="shared" si="12"/>
        <v>212017</v>
      </c>
      <c r="AN27" s="6">
        <f t="shared" si="3"/>
        <v>212017</v>
      </c>
      <c r="AP27" s="5">
        <v>72674</v>
      </c>
      <c r="AQ27" s="5">
        <v>36960</v>
      </c>
      <c r="AR27" s="5">
        <v>9567</v>
      </c>
      <c r="AS27" s="5">
        <v>749</v>
      </c>
      <c r="AT27" s="5">
        <v>7087</v>
      </c>
      <c r="AU27" s="5">
        <v>0</v>
      </c>
      <c r="AV27" s="5">
        <v>18296</v>
      </c>
      <c r="AW27" s="6">
        <f t="shared" si="13"/>
        <v>145333</v>
      </c>
      <c r="AX27" s="6">
        <f t="shared" si="4"/>
        <v>127037</v>
      </c>
      <c r="AZ27" s="5">
        <f t="shared" si="14"/>
        <v>683646</v>
      </c>
      <c r="BA27" s="5">
        <f t="shared" si="15"/>
        <v>414908</v>
      </c>
      <c r="BB27" s="5">
        <f t="shared" si="16"/>
        <v>166910</v>
      </c>
      <c r="BC27" s="5">
        <f t="shared" si="17"/>
        <v>11293</v>
      </c>
      <c r="BD27" s="5">
        <f t="shared" si="18"/>
        <v>62630</v>
      </c>
      <c r="BE27" s="5">
        <f t="shared" si="7"/>
        <v>0</v>
      </c>
      <c r="BF27" s="5">
        <f t="shared" si="10"/>
        <v>35384</v>
      </c>
      <c r="BG27" s="6">
        <f t="shared" si="20"/>
        <v>1374771</v>
      </c>
      <c r="BH27" s="6">
        <f t="shared" si="6"/>
        <v>1339387</v>
      </c>
    </row>
    <row r="28" spans="1:60" x14ac:dyDescent="0.25">
      <c r="A28" s="43">
        <v>24351</v>
      </c>
      <c r="B28" s="5">
        <v>76643</v>
      </c>
      <c r="C28" s="5">
        <v>37417</v>
      </c>
      <c r="D28" s="5">
        <v>22128</v>
      </c>
      <c r="E28" s="5">
        <v>1393</v>
      </c>
      <c r="F28" s="5">
        <v>7894</v>
      </c>
      <c r="G28" s="5">
        <v>0</v>
      </c>
      <c r="H28" s="5">
        <v>3955</v>
      </c>
      <c r="I28" s="6">
        <f t="shared" si="11"/>
        <v>149430</v>
      </c>
      <c r="J28" s="6">
        <f t="shared" si="0"/>
        <v>145475</v>
      </c>
      <c r="L28" s="5">
        <v>123091</v>
      </c>
      <c r="M28" s="5">
        <v>75480</v>
      </c>
      <c r="N28" s="5">
        <v>67322</v>
      </c>
      <c r="O28" s="5">
        <v>1762</v>
      </c>
      <c r="P28" s="5">
        <v>12978</v>
      </c>
      <c r="Q28" s="5">
        <v>0</v>
      </c>
      <c r="R28" s="5">
        <v>9487</v>
      </c>
      <c r="S28" s="6">
        <f t="shared" si="19"/>
        <v>290120</v>
      </c>
      <c r="T28" s="6">
        <f t="shared" si="1"/>
        <v>280633</v>
      </c>
      <c r="V28" s="5">
        <v>300887</v>
      </c>
      <c r="W28" s="5">
        <v>208285</v>
      </c>
      <c r="X28" s="5">
        <v>53106</v>
      </c>
      <c r="Y28" s="5">
        <v>5151</v>
      </c>
      <c r="Z28" s="5">
        <v>26848</v>
      </c>
      <c r="AA28" s="5">
        <v>0</v>
      </c>
      <c r="AB28" s="5">
        <v>4079</v>
      </c>
      <c r="AC28" s="6">
        <f t="shared" si="9"/>
        <v>598356</v>
      </c>
      <c r="AD28" s="6">
        <f t="shared" si="2"/>
        <v>594277</v>
      </c>
      <c r="AF28" s="5">
        <v>138636</v>
      </c>
      <c r="AG28" s="5">
        <v>63303</v>
      </c>
      <c r="AH28" s="5">
        <v>10210</v>
      </c>
      <c r="AI28" s="5">
        <v>2252</v>
      </c>
      <c r="AJ28" s="5">
        <v>12805</v>
      </c>
      <c r="AK28" s="5">
        <v>0</v>
      </c>
      <c r="AL28" s="5">
        <v>0</v>
      </c>
      <c r="AM28" s="6">
        <f t="shared" si="12"/>
        <v>227206</v>
      </c>
      <c r="AN28" s="6">
        <f t="shared" si="3"/>
        <v>227206</v>
      </c>
      <c r="AP28" s="5">
        <v>74881</v>
      </c>
      <c r="AQ28" s="5">
        <v>37722</v>
      </c>
      <c r="AR28" s="5">
        <v>9174</v>
      </c>
      <c r="AS28" s="5">
        <v>759</v>
      </c>
      <c r="AT28" s="5">
        <v>7880</v>
      </c>
      <c r="AU28" s="5">
        <v>0</v>
      </c>
      <c r="AV28" s="5">
        <v>16558</v>
      </c>
      <c r="AW28" s="6">
        <f t="shared" si="13"/>
        <v>146974</v>
      </c>
      <c r="AX28" s="6">
        <f t="shared" si="4"/>
        <v>130416</v>
      </c>
      <c r="AZ28" s="5">
        <f t="shared" ref="AZ28:AZ53" si="21">B28+L28+V28+AF28+AP28</f>
        <v>714138</v>
      </c>
      <c r="BA28" s="5">
        <f t="shared" si="15"/>
        <v>422207</v>
      </c>
      <c r="BB28" s="5">
        <f t="shared" si="16"/>
        <v>161940</v>
      </c>
      <c r="BC28" s="5">
        <f t="shared" si="17"/>
        <v>11317</v>
      </c>
      <c r="BD28" s="5">
        <f t="shared" si="18"/>
        <v>68405</v>
      </c>
      <c r="BE28" s="5">
        <f t="shared" si="7"/>
        <v>0</v>
      </c>
      <c r="BF28" s="5">
        <f t="shared" si="10"/>
        <v>34079</v>
      </c>
      <c r="BG28" s="6">
        <f t="shared" si="20"/>
        <v>1412086</v>
      </c>
      <c r="BH28" s="6">
        <f t="shared" si="6"/>
        <v>1378007</v>
      </c>
    </row>
    <row r="29" spans="1:60" x14ac:dyDescent="0.25">
      <c r="A29" s="43">
        <v>24381</v>
      </c>
      <c r="B29" s="5">
        <v>71202</v>
      </c>
      <c r="C29" s="5">
        <v>36070</v>
      </c>
      <c r="D29" s="5">
        <v>20362</v>
      </c>
      <c r="E29" s="5">
        <v>1403</v>
      </c>
      <c r="F29" s="5">
        <v>8217</v>
      </c>
      <c r="G29" s="5">
        <v>0</v>
      </c>
      <c r="H29" s="5">
        <v>3302</v>
      </c>
      <c r="I29" s="6">
        <f t="shared" si="11"/>
        <v>140556</v>
      </c>
      <c r="J29" s="6">
        <f t="shared" si="0"/>
        <v>137254</v>
      </c>
      <c r="L29" s="5">
        <v>104236</v>
      </c>
      <c r="M29" s="5">
        <v>66510</v>
      </c>
      <c r="N29" s="5">
        <v>71830</v>
      </c>
      <c r="O29" s="5">
        <v>1782</v>
      </c>
      <c r="P29" s="5">
        <v>12294</v>
      </c>
      <c r="Q29" s="5">
        <v>0</v>
      </c>
      <c r="R29" s="5">
        <v>9668</v>
      </c>
      <c r="S29" s="6">
        <f t="shared" si="19"/>
        <v>266320</v>
      </c>
      <c r="T29" s="6">
        <f t="shared" si="1"/>
        <v>256652</v>
      </c>
      <c r="V29" s="5">
        <v>279272</v>
      </c>
      <c r="W29" s="5">
        <v>192402</v>
      </c>
      <c r="X29" s="5">
        <v>49946</v>
      </c>
      <c r="Y29" s="5">
        <v>5212</v>
      </c>
      <c r="Z29" s="5">
        <v>27468</v>
      </c>
      <c r="AA29" s="5">
        <v>0</v>
      </c>
      <c r="AB29" s="5">
        <v>3636</v>
      </c>
      <c r="AC29" s="6">
        <f t="shared" si="9"/>
        <v>557936</v>
      </c>
      <c r="AD29" s="6">
        <f t="shared" si="2"/>
        <v>554300</v>
      </c>
      <c r="AF29" s="5">
        <v>128456</v>
      </c>
      <c r="AG29" s="5">
        <v>60273</v>
      </c>
      <c r="AH29" s="5">
        <v>10326</v>
      </c>
      <c r="AI29" s="5">
        <v>2279</v>
      </c>
      <c r="AJ29" s="5">
        <v>12827</v>
      </c>
      <c r="AK29" s="5">
        <v>0</v>
      </c>
      <c r="AL29" s="5">
        <v>0</v>
      </c>
      <c r="AM29" s="6">
        <f t="shared" si="12"/>
        <v>214161</v>
      </c>
      <c r="AN29" s="6">
        <f t="shared" si="3"/>
        <v>214161</v>
      </c>
      <c r="AP29" s="5">
        <v>66912</v>
      </c>
      <c r="AQ29" s="5">
        <v>34385</v>
      </c>
      <c r="AR29" s="5">
        <v>10958</v>
      </c>
      <c r="AS29" s="5">
        <v>761</v>
      </c>
      <c r="AT29" s="5">
        <v>7493</v>
      </c>
      <c r="AU29" s="5">
        <v>0</v>
      </c>
      <c r="AV29" s="5">
        <v>13790</v>
      </c>
      <c r="AW29" s="6">
        <f t="shared" si="13"/>
        <v>134299</v>
      </c>
      <c r="AX29" s="6">
        <f t="shared" si="4"/>
        <v>120509</v>
      </c>
      <c r="AZ29" s="5">
        <f t="shared" si="21"/>
        <v>650078</v>
      </c>
      <c r="BA29" s="5">
        <f t="shared" si="15"/>
        <v>389640</v>
      </c>
      <c r="BB29" s="5">
        <f t="shared" si="16"/>
        <v>163422</v>
      </c>
      <c r="BC29" s="5">
        <f t="shared" si="17"/>
        <v>11437</v>
      </c>
      <c r="BD29" s="5">
        <f t="shared" si="18"/>
        <v>68299</v>
      </c>
      <c r="BE29" s="5">
        <f t="shared" si="7"/>
        <v>0</v>
      </c>
      <c r="BF29" s="5">
        <f t="shared" si="10"/>
        <v>30396</v>
      </c>
      <c r="BG29" s="6">
        <f t="shared" si="20"/>
        <v>1313272</v>
      </c>
      <c r="BH29" s="6">
        <f t="shared" si="6"/>
        <v>1282876</v>
      </c>
    </row>
    <row r="30" spans="1:60" x14ac:dyDescent="0.25">
      <c r="A30" s="43">
        <v>24412</v>
      </c>
      <c r="B30" s="5">
        <v>59121</v>
      </c>
      <c r="C30" s="5">
        <v>32895</v>
      </c>
      <c r="D30" s="5">
        <v>23878</v>
      </c>
      <c r="E30" s="5">
        <v>1430</v>
      </c>
      <c r="F30" s="5">
        <v>7884</v>
      </c>
      <c r="G30" s="5">
        <v>0</v>
      </c>
      <c r="H30" s="5">
        <v>2625</v>
      </c>
      <c r="I30" s="6">
        <f t="shared" si="11"/>
        <v>127833</v>
      </c>
      <c r="J30" s="6">
        <f t="shared" si="0"/>
        <v>125208</v>
      </c>
      <c r="L30" s="5">
        <v>82905</v>
      </c>
      <c r="M30" s="5">
        <v>55656</v>
      </c>
      <c r="N30" s="5">
        <v>64652</v>
      </c>
      <c r="O30" s="5">
        <v>1748</v>
      </c>
      <c r="P30" s="5">
        <v>12088</v>
      </c>
      <c r="Q30" s="5">
        <v>0</v>
      </c>
      <c r="R30" s="5">
        <v>7354</v>
      </c>
      <c r="S30" s="6">
        <f t="shared" si="19"/>
        <v>224403</v>
      </c>
      <c r="T30" s="6">
        <f t="shared" si="1"/>
        <v>217049</v>
      </c>
      <c r="V30" s="5">
        <v>214471</v>
      </c>
      <c r="W30" s="5">
        <v>173101</v>
      </c>
      <c r="X30" s="5">
        <v>48204</v>
      </c>
      <c r="Y30" s="5">
        <v>5297</v>
      </c>
      <c r="Z30" s="5">
        <v>26213</v>
      </c>
      <c r="AA30" s="5">
        <v>0</v>
      </c>
      <c r="AB30" s="5">
        <v>2571</v>
      </c>
      <c r="AC30" s="6">
        <f t="shared" si="9"/>
        <v>469857</v>
      </c>
      <c r="AD30" s="6">
        <f t="shared" si="2"/>
        <v>467286</v>
      </c>
      <c r="AF30" s="5">
        <v>101497</v>
      </c>
      <c r="AG30" s="5">
        <v>54989</v>
      </c>
      <c r="AH30" s="5">
        <v>9952</v>
      </c>
      <c r="AI30" s="5">
        <v>2258</v>
      </c>
      <c r="AJ30" s="5">
        <v>11147</v>
      </c>
      <c r="AK30" s="5">
        <v>0</v>
      </c>
      <c r="AL30" s="5">
        <v>0</v>
      </c>
      <c r="AM30" s="6">
        <f t="shared" si="12"/>
        <v>179843</v>
      </c>
      <c r="AN30" s="6">
        <f t="shared" si="3"/>
        <v>179843</v>
      </c>
      <c r="AP30" s="5">
        <v>53418</v>
      </c>
      <c r="AQ30" s="5">
        <v>29959</v>
      </c>
      <c r="AR30" s="5">
        <v>9260</v>
      </c>
      <c r="AS30" s="5">
        <v>768</v>
      </c>
      <c r="AT30" s="5">
        <v>7051</v>
      </c>
      <c r="AU30" s="5">
        <v>0</v>
      </c>
      <c r="AV30" s="5">
        <v>11473</v>
      </c>
      <c r="AW30" s="6">
        <f t="shared" si="13"/>
        <v>111929</v>
      </c>
      <c r="AX30" s="6">
        <f t="shared" si="4"/>
        <v>100456</v>
      </c>
      <c r="AZ30" s="5">
        <f t="shared" si="21"/>
        <v>511412</v>
      </c>
      <c r="BA30" s="5">
        <f t="shared" si="15"/>
        <v>346600</v>
      </c>
      <c r="BB30" s="5">
        <f t="shared" si="16"/>
        <v>155946</v>
      </c>
      <c r="BC30" s="5">
        <f t="shared" si="17"/>
        <v>11501</v>
      </c>
      <c r="BD30" s="5">
        <f t="shared" si="18"/>
        <v>64383</v>
      </c>
      <c r="BE30" s="5">
        <f t="shared" si="7"/>
        <v>0</v>
      </c>
      <c r="BF30" s="5">
        <f t="shared" si="10"/>
        <v>24023</v>
      </c>
      <c r="BG30" s="6">
        <f t="shared" si="20"/>
        <v>1113865</v>
      </c>
      <c r="BH30" s="6">
        <f t="shared" si="6"/>
        <v>1089842</v>
      </c>
    </row>
    <row r="31" spans="1:60" x14ac:dyDescent="0.25">
      <c r="A31" s="43">
        <v>24442</v>
      </c>
      <c r="B31" s="5">
        <v>59272</v>
      </c>
      <c r="C31" s="5">
        <v>31779</v>
      </c>
      <c r="D31" s="5">
        <v>21440</v>
      </c>
      <c r="E31" s="5">
        <v>1403</v>
      </c>
      <c r="F31" s="5">
        <v>6928</v>
      </c>
      <c r="G31" s="5">
        <v>0</v>
      </c>
      <c r="H31" s="5">
        <v>2228</v>
      </c>
      <c r="I31" s="6">
        <f t="shared" si="11"/>
        <v>123050</v>
      </c>
      <c r="J31" s="6">
        <f t="shared" si="0"/>
        <v>120822</v>
      </c>
      <c r="L31" s="5">
        <v>80395</v>
      </c>
      <c r="M31" s="5">
        <v>50265</v>
      </c>
      <c r="N31" s="5">
        <v>58212</v>
      </c>
      <c r="O31" s="5">
        <v>1776</v>
      </c>
      <c r="P31" s="5">
        <v>11335</v>
      </c>
      <c r="Q31" s="5">
        <v>0</v>
      </c>
      <c r="R31" s="5">
        <v>7500</v>
      </c>
      <c r="S31" s="6">
        <f t="shared" si="19"/>
        <v>209483</v>
      </c>
      <c r="T31" s="6">
        <f t="shared" si="1"/>
        <v>201983</v>
      </c>
      <c r="V31" s="5">
        <v>190497</v>
      </c>
      <c r="W31" s="5">
        <v>159315</v>
      </c>
      <c r="X31" s="5">
        <v>46944</v>
      </c>
      <c r="Y31" s="5">
        <v>5282</v>
      </c>
      <c r="Z31" s="5">
        <v>25009</v>
      </c>
      <c r="AA31" s="5">
        <v>0</v>
      </c>
      <c r="AB31" s="5">
        <v>3017</v>
      </c>
      <c r="AC31" s="6">
        <f t="shared" si="9"/>
        <v>430064</v>
      </c>
      <c r="AD31" s="6">
        <f t="shared" si="2"/>
        <v>427047</v>
      </c>
      <c r="AF31" s="5">
        <v>98748</v>
      </c>
      <c r="AG31" s="5">
        <v>51114</v>
      </c>
      <c r="AH31" s="5">
        <v>10138</v>
      </c>
      <c r="AI31" s="5">
        <v>2252</v>
      </c>
      <c r="AJ31" s="5">
        <v>12497</v>
      </c>
      <c r="AK31" s="5">
        <v>0</v>
      </c>
      <c r="AL31" s="5">
        <v>0</v>
      </c>
      <c r="AM31" s="6">
        <f t="shared" si="12"/>
        <v>174749</v>
      </c>
      <c r="AN31" s="6">
        <f t="shared" si="3"/>
        <v>174749</v>
      </c>
      <c r="AP31" s="5">
        <v>57241</v>
      </c>
      <c r="AQ31" s="5">
        <v>28326</v>
      </c>
      <c r="AR31" s="5">
        <v>12551</v>
      </c>
      <c r="AS31" s="5">
        <v>793</v>
      </c>
      <c r="AT31" s="5">
        <v>6928</v>
      </c>
      <c r="AU31" s="5">
        <v>0</v>
      </c>
      <c r="AV31" s="5">
        <v>13257</v>
      </c>
      <c r="AW31" s="6">
        <f t="shared" si="13"/>
        <v>119096</v>
      </c>
      <c r="AX31" s="6">
        <f t="shared" si="4"/>
        <v>105839</v>
      </c>
      <c r="AZ31" s="5">
        <f t="shared" si="21"/>
        <v>486153</v>
      </c>
      <c r="BA31" s="5">
        <f t="shared" si="15"/>
        <v>320799</v>
      </c>
      <c r="BB31" s="5">
        <f t="shared" si="16"/>
        <v>149285</v>
      </c>
      <c r="BC31" s="5">
        <f t="shared" si="17"/>
        <v>11506</v>
      </c>
      <c r="BD31" s="5">
        <f t="shared" si="18"/>
        <v>62697</v>
      </c>
      <c r="BE31" s="5">
        <f t="shared" si="7"/>
        <v>0</v>
      </c>
      <c r="BF31" s="5">
        <f t="shared" si="10"/>
        <v>26002</v>
      </c>
      <c r="BG31" s="6">
        <f t="shared" si="20"/>
        <v>1056442</v>
      </c>
      <c r="BH31" s="6">
        <f t="shared" si="6"/>
        <v>1030440</v>
      </c>
    </row>
    <row r="32" spans="1:60" x14ac:dyDescent="0.25">
      <c r="A32" s="43">
        <v>24473</v>
      </c>
      <c r="B32" s="5">
        <v>72418</v>
      </c>
      <c r="C32" s="5">
        <v>32896</v>
      </c>
      <c r="D32" s="5">
        <v>19284</v>
      </c>
      <c r="E32" s="5">
        <v>1422</v>
      </c>
      <c r="F32" s="5">
        <v>9876</v>
      </c>
      <c r="G32" s="5">
        <v>0</v>
      </c>
      <c r="H32" s="5">
        <v>2573</v>
      </c>
      <c r="I32" s="6">
        <f t="shared" si="11"/>
        <v>138469</v>
      </c>
      <c r="J32" s="6">
        <f t="shared" si="0"/>
        <v>135896</v>
      </c>
      <c r="L32" s="5">
        <v>91246</v>
      </c>
      <c r="M32" s="5">
        <v>49641</v>
      </c>
      <c r="N32" s="5">
        <v>59430</v>
      </c>
      <c r="O32" s="5">
        <v>1797</v>
      </c>
      <c r="P32" s="5">
        <v>10246</v>
      </c>
      <c r="Q32" s="5">
        <v>0</v>
      </c>
      <c r="R32" s="5">
        <v>8696</v>
      </c>
      <c r="S32" s="6">
        <f t="shared" si="19"/>
        <v>221056</v>
      </c>
      <c r="T32" s="6">
        <f t="shared" si="1"/>
        <v>212360</v>
      </c>
      <c r="V32" s="5">
        <v>208868</v>
      </c>
      <c r="W32" s="5">
        <v>154282</v>
      </c>
      <c r="X32" s="5">
        <v>45140</v>
      </c>
      <c r="Y32" s="5">
        <v>5230</v>
      </c>
      <c r="Z32" s="5">
        <v>23117</v>
      </c>
      <c r="AA32" s="5">
        <v>0</v>
      </c>
      <c r="AB32" s="5">
        <v>2789</v>
      </c>
      <c r="AC32" s="6">
        <f t="shared" si="9"/>
        <v>439426</v>
      </c>
      <c r="AD32" s="6">
        <f t="shared" si="2"/>
        <v>436637</v>
      </c>
      <c r="AF32" s="5">
        <v>115617</v>
      </c>
      <c r="AG32" s="5">
        <v>50402</v>
      </c>
      <c r="AH32" s="5">
        <v>9733</v>
      </c>
      <c r="AI32" s="5">
        <v>2272</v>
      </c>
      <c r="AJ32" s="5">
        <v>10915</v>
      </c>
      <c r="AK32" s="5">
        <v>0</v>
      </c>
      <c r="AL32" s="5">
        <v>0</v>
      </c>
      <c r="AM32" s="6">
        <f t="shared" si="12"/>
        <v>188939</v>
      </c>
      <c r="AN32" s="6">
        <f t="shared" si="3"/>
        <v>188939</v>
      </c>
      <c r="AP32" s="5">
        <v>70161</v>
      </c>
      <c r="AQ32" s="5">
        <v>29486</v>
      </c>
      <c r="AR32" s="5">
        <v>15406</v>
      </c>
      <c r="AS32" s="5">
        <v>799</v>
      </c>
      <c r="AT32" s="5">
        <v>6481</v>
      </c>
      <c r="AU32" s="5">
        <v>0</v>
      </c>
      <c r="AV32" s="5">
        <v>15118</v>
      </c>
      <c r="AW32" s="6">
        <f t="shared" si="13"/>
        <v>137451</v>
      </c>
      <c r="AX32" s="6">
        <f t="shared" si="4"/>
        <v>122333</v>
      </c>
      <c r="AZ32" s="5">
        <f t="shared" si="21"/>
        <v>558310</v>
      </c>
      <c r="BA32" s="5">
        <f t="shared" si="15"/>
        <v>316707</v>
      </c>
      <c r="BB32" s="5">
        <f t="shared" si="16"/>
        <v>148993</v>
      </c>
      <c r="BC32" s="5">
        <f t="shared" si="17"/>
        <v>11520</v>
      </c>
      <c r="BD32" s="5">
        <f t="shared" si="18"/>
        <v>60635</v>
      </c>
      <c r="BE32" s="5">
        <f t="shared" si="7"/>
        <v>0</v>
      </c>
      <c r="BF32" s="5">
        <f t="shared" si="10"/>
        <v>29176</v>
      </c>
      <c r="BG32" s="6">
        <f t="shared" si="20"/>
        <v>1125341</v>
      </c>
      <c r="BH32" s="6">
        <f t="shared" si="6"/>
        <v>1096165</v>
      </c>
    </row>
    <row r="33" spans="1:60" x14ac:dyDescent="0.25">
      <c r="A33" s="43">
        <v>24504</v>
      </c>
      <c r="B33" s="5">
        <v>62469</v>
      </c>
      <c r="C33" s="5">
        <v>33783</v>
      </c>
      <c r="D33" s="5">
        <v>35363</v>
      </c>
      <c r="E33" s="5">
        <v>1657</v>
      </c>
      <c r="F33" s="5">
        <v>8044</v>
      </c>
      <c r="G33" s="5">
        <v>0</v>
      </c>
      <c r="H33" s="5">
        <v>2880</v>
      </c>
      <c r="I33" s="6">
        <f t="shared" si="11"/>
        <v>144196</v>
      </c>
      <c r="J33" s="6">
        <f t="shared" si="0"/>
        <v>141316</v>
      </c>
      <c r="L33" s="5">
        <v>86256</v>
      </c>
      <c r="M33" s="5">
        <v>51186</v>
      </c>
      <c r="N33" s="5">
        <v>59786</v>
      </c>
      <c r="O33" s="5">
        <v>2072</v>
      </c>
      <c r="P33" s="5">
        <v>11014</v>
      </c>
      <c r="Q33" s="5">
        <v>0</v>
      </c>
      <c r="R33" s="5">
        <v>9039</v>
      </c>
      <c r="S33" s="6">
        <f t="shared" si="19"/>
        <v>219353</v>
      </c>
      <c r="T33" s="6">
        <f t="shared" si="1"/>
        <v>210314</v>
      </c>
      <c r="V33" s="5">
        <v>194566</v>
      </c>
      <c r="W33" s="5">
        <v>167768</v>
      </c>
      <c r="X33" s="5">
        <v>49886</v>
      </c>
      <c r="Y33" s="5">
        <v>6039</v>
      </c>
      <c r="Z33" s="5">
        <v>25734</v>
      </c>
      <c r="AA33" s="5">
        <v>0</v>
      </c>
      <c r="AB33" s="5">
        <v>2256</v>
      </c>
      <c r="AC33" s="6">
        <f t="shared" si="9"/>
        <v>446249</v>
      </c>
      <c r="AD33" s="6">
        <f t="shared" si="2"/>
        <v>443993</v>
      </c>
      <c r="AF33" s="5">
        <v>104560</v>
      </c>
      <c r="AG33" s="5">
        <v>54233</v>
      </c>
      <c r="AH33" s="5">
        <v>9964</v>
      </c>
      <c r="AI33" s="5">
        <v>2547</v>
      </c>
      <c r="AJ33" s="5">
        <v>11308</v>
      </c>
      <c r="AK33" s="5">
        <v>0</v>
      </c>
      <c r="AL33" s="5">
        <v>0</v>
      </c>
      <c r="AM33" s="6">
        <f t="shared" si="12"/>
        <v>182612</v>
      </c>
      <c r="AN33" s="6">
        <f t="shared" si="3"/>
        <v>182612</v>
      </c>
      <c r="AP33" s="5">
        <v>65629</v>
      </c>
      <c r="AQ33" s="5">
        <v>29438</v>
      </c>
      <c r="AR33" s="5">
        <v>13808</v>
      </c>
      <c r="AS33" s="5">
        <v>929</v>
      </c>
      <c r="AT33" s="5">
        <v>7349</v>
      </c>
      <c r="AU33" s="5">
        <v>0</v>
      </c>
      <c r="AV33" s="5">
        <v>14352</v>
      </c>
      <c r="AW33" s="6">
        <f t="shared" si="13"/>
        <v>131505</v>
      </c>
      <c r="AX33" s="6">
        <f t="shared" si="4"/>
        <v>117153</v>
      </c>
      <c r="AZ33" s="5">
        <f t="shared" si="21"/>
        <v>513480</v>
      </c>
      <c r="BA33" s="5">
        <f t="shared" si="15"/>
        <v>336408</v>
      </c>
      <c r="BB33" s="5">
        <f t="shared" si="16"/>
        <v>168807</v>
      </c>
      <c r="BC33" s="5">
        <f t="shared" si="17"/>
        <v>13244</v>
      </c>
      <c r="BD33" s="5">
        <f t="shared" si="18"/>
        <v>63449</v>
      </c>
      <c r="BE33" s="5">
        <f t="shared" si="7"/>
        <v>0</v>
      </c>
      <c r="BF33" s="5">
        <f t="shared" si="10"/>
        <v>28527</v>
      </c>
      <c r="BG33" s="6">
        <f t="shared" si="20"/>
        <v>1123915</v>
      </c>
      <c r="BH33" s="6">
        <f t="shared" si="6"/>
        <v>1095388</v>
      </c>
    </row>
    <row r="34" spans="1:60" x14ac:dyDescent="0.25">
      <c r="A34" s="43">
        <v>24532</v>
      </c>
      <c r="B34" s="5">
        <v>69526</v>
      </c>
      <c r="C34" s="5">
        <v>35789</v>
      </c>
      <c r="D34" s="5">
        <v>26619</v>
      </c>
      <c r="E34" s="5">
        <v>1564</v>
      </c>
      <c r="F34" s="5">
        <v>8547</v>
      </c>
      <c r="G34" s="5">
        <v>0</v>
      </c>
      <c r="H34" s="5">
        <v>2743</v>
      </c>
      <c r="I34" s="6">
        <f t="shared" si="11"/>
        <v>144788</v>
      </c>
      <c r="J34" s="6">
        <f t="shared" si="0"/>
        <v>142045</v>
      </c>
      <c r="L34" s="5">
        <v>88156</v>
      </c>
      <c r="M34" s="5">
        <v>53687</v>
      </c>
      <c r="N34" s="5">
        <v>61824</v>
      </c>
      <c r="O34" s="5">
        <v>1950</v>
      </c>
      <c r="P34" s="5">
        <v>11785</v>
      </c>
      <c r="Q34" s="5">
        <v>0</v>
      </c>
      <c r="R34" s="5">
        <v>8412</v>
      </c>
      <c r="S34" s="6">
        <f t="shared" si="19"/>
        <v>225814</v>
      </c>
      <c r="T34" s="6">
        <f t="shared" si="1"/>
        <v>217402</v>
      </c>
      <c r="V34" s="5">
        <v>204814</v>
      </c>
      <c r="W34" s="5">
        <v>172627</v>
      </c>
      <c r="X34" s="5">
        <v>50868</v>
      </c>
      <c r="Y34" s="5">
        <v>5821</v>
      </c>
      <c r="Z34" s="5">
        <v>26789</v>
      </c>
      <c r="AA34" s="5">
        <v>0</v>
      </c>
      <c r="AB34" s="5">
        <v>3547</v>
      </c>
      <c r="AC34" s="6">
        <f t="shared" si="9"/>
        <v>464466</v>
      </c>
      <c r="AD34" s="6">
        <f t="shared" si="2"/>
        <v>460919</v>
      </c>
      <c r="AF34" s="5">
        <v>114113</v>
      </c>
      <c r="AG34" s="5">
        <v>57792</v>
      </c>
      <c r="AH34" s="5">
        <v>10649</v>
      </c>
      <c r="AI34" s="5">
        <v>2443</v>
      </c>
      <c r="AJ34" s="5">
        <v>11883</v>
      </c>
      <c r="AK34" s="5">
        <v>0</v>
      </c>
      <c r="AL34" s="5">
        <v>0</v>
      </c>
      <c r="AM34" s="6">
        <f t="shared" si="12"/>
        <v>196880</v>
      </c>
      <c r="AN34" s="6">
        <f t="shared" si="3"/>
        <v>196880</v>
      </c>
      <c r="AP34" s="5">
        <v>68743</v>
      </c>
      <c r="AQ34" s="5">
        <v>30901</v>
      </c>
      <c r="AR34" s="5">
        <v>13649</v>
      </c>
      <c r="AS34" s="5">
        <v>856</v>
      </c>
      <c r="AT34" s="5">
        <v>7121</v>
      </c>
      <c r="AU34" s="5">
        <v>0</v>
      </c>
      <c r="AV34" s="5">
        <v>15005</v>
      </c>
      <c r="AW34" s="6">
        <f t="shared" si="13"/>
        <v>136275</v>
      </c>
      <c r="AX34" s="6">
        <f t="shared" si="4"/>
        <v>121270</v>
      </c>
      <c r="AZ34" s="5">
        <f t="shared" si="21"/>
        <v>545352</v>
      </c>
      <c r="BA34" s="5">
        <f t="shared" si="15"/>
        <v>350796</v>
      </c>
      <c r="BB34" s="5">
        <f t="shared" si="16"/>
        <v>163609</v>
      </c>
      <c r="BC34" s="5">
        <f t="shared" si="17"/>
        <v>12634</v>
      </c>
      <c r="BD34" s="5">
        <f t="shared" si="18"/>
        <v>66125</v>
      </c>
      <c r="BE34" s="5">
        <f t="shared" si="7"/>
        <v>0</v>
      </c>
      <c r="BF34" s="5">
        <f t="shared" si="10"/>
        <v>29707</v>
      </c>
      <c r="BG34" s="6">
        <f t="shared" si="20"/>
        <v>1168223</v>
      </c>
      <c r="BH34" s="6">
        <f t="shared" si="6"/>
        <v>1138516</v>
      </c>
    </row>
    <row r="35" spans="1:60" x14ac:dyDescent="0.25">
      <c r="A35" s="43">
        <v>24563</v>
      </c>
      <c r="B35" s="5">
        <v>57697</v>
      </c>
      <c r="C35" s="5">
        <v>35038</v>
      </c>
      <c r="D35" s="5">
        <v>27121</v>
      </c>
      <c r="E35" s="5">
        <v>1571</v>
      </c>
      <c r="F35" s="5">
        <v>8592</v>
      </c>
      <c r="G35" s="5">
        <v>0</v>
      </c>
      <c r="H35" s="5">
        <v>3477</v>
      </c>
      <c r="I35" s="6">
        <f t="shared" si="11"/>
        <v>133496</v>
      </c>
      <c r="J35" s="6">
        <f t="shared" si="0"/>
        <v>130019</v>
      </c>
      <c r="L35" s="5">
        <v>76386</v>
      </c>
      <c r="M35" s="5">
        <v>55248</v>
      </c>
      <c r="N35" s="5">
        <v>65361</v>
      </c>
      <c r="O35" s="5">
        <v>1996</v>
      </c>
      <c r="P35" s="5">
        <v>11023</v>
      </c>
      <c r="Q35" s="5">
        <v>0</v>
      </c>
      <c r="R35" s="5">
        <v>8626</v>
      </c>
      <c r="S35" s="6">
        <f t="shared" si="19"/>
        <v>218640</v>
      </c>
      <c r="T35" s="6">
        <f t="shared" si="1"/>
        <v>210014</v>
      </c>
      <c r="V35" s="5">
        <v>181505</v>
      </c>
      <c r="W35" s="5">
        <v>168548</v>
      </c>
      <c r="X35" s="5">
        <v>51025</v>
      </c>
      <c r="Y35" s="5">
        <v>5761</v>
      </c>
      <c r="Z35" s="5">
        <v>25598</v>
      </c>
      <c r="AA35" s="5">
        <v>0</v>
      </c>
      <c r="AB35" s="5">
        <v>3720</v>
      </c>
      <c r="AC35" s="6">
        <f t="shared" si="9"/>
        <v>436157</v>
      </c>
      <c r="AD35" s="6">
        <f t="shared" si="2"/>
        <v>432437</v>
      </c>
      <c r="AF35" s="5">
        <v>96903</v>
      </c>
      <c r="AG35" s="5">
        <v>57848</v>
      </c>
      <c r="AH35" s="5">
        <v>10602</v>
      </c>
      <c r="AI35" s="5">
        <v>2435</v>
      </c>
      <c r="AJ35" s="5">
        <v>12882</v>
      </c>
      <c r="AK35" s="5">
        <v>0</v>
      </c>
      <c r="AL35" s="5">
        <v>0</v>
      </c>
      <c r="AM35" s="6">
        <f t="shared" si="12"/>
        <v>180670</v>
      </c>
      <c r="AN35" s="6">
        <f t="shared" si="3"/>
        <v>180670</v>
      </c>
      <c r="AP35" s="5">
        <v>54851</v>
      </c>
      <c r="AQ35" s="5">
        <v>30966</v>
      </c>
      <c r="AR35" s="5">
        <v>13870</v>
      </c>
      <c r="AS35" s="5">
        <v>898</v>
      </c>
      <c r="AT35" s="5">
        <v>7005</v>
      </c>
      <c r="AU35" s="5">
        <v>0</v>
      </c>
      <c r="AV35" s="5">
        <v>13659</v>
      </c>
      <c r="AW35" s="6">
        <f t="shared" si="13"/>
        <v>121249</v>
      </c>
      <c r="AX35" s="6">
        <f t="shared" si="4"/>
        <v>107590</v>
      </c>
      <c r="AZ35" s="5">
        <f t="shared" si="21"/>
        <v>467342</v>
      </c>
      <c r="BA35" s="5">
        <f t="shared" si="15"/>
        <v>347648</v>
      </c>
      <c r="BB35" s="5">
        <f t="shared" si="16"/>
        <v>167979</v>
      </c>
      <c r="BC35" s="5">
        <f t="shared" si="17"/>
        <v>12661</v>
      </c>
      <c r="BD35" s="5">
        <f t="shared" si="18"/>
        <v>65100</v>
      </c>
      <c r="BE35" s="5">
        <f t="shared" si="7"/>
        <v>0</v>
      </c>
      <c r="BF35" s="5">
        <f t="shared" si="10"/>
        <v>29482</v>
      </c>
      <c r="BG35" s="6">
        <f t="shared" si="20"/>
        <v>1090212</v>
      </c>
      <c r="BH35" s="6">
        <f t="shared" si="6"/>
        <v>1060730</v>
      </c>
    </row>
    <row r="36" spans="1:60" x14ac:dyDescent="0.25">
      <c r="A36" s="43">
        <v>24593</v>
      </c>
      <c r="B36" s="5">
        <v>60311</v>
      </c>
      <c r="C36" s="5">
        <v>38165</v>
      </c>
      <c r="D36" s="5">
        <v>28457</v>
      </c>
      <c r="E36" s="5">
        <v>1575</v>
      </c>
      <c r="F36" s="5">
        <v>9995</v>
      </c>
      <c r="G36" s="5">
        <v>0</v>
      </c>
      <c r="H36" s="5">
        <v>4414</v>
      </c>
      <c r="I36" s="6">
        <f t="shared" si="11"/>
        <v>142917</v>
      </c>
      <c r="J36" s="6">
        <f t="shared" si="0"/>
        <v>138503</v>
      </c>
      <c r="L36" s="5">
        <v>86028</v>
      </c>
      <c r="M36" s="5">
        <v>63113</v>
      </c>
      <c r="N36" s="5">
        <v>63856</v>
      </c>
      <c r="O36" s="5">
        <v>1954</v>
      </c>
      <c r="P36" s="5">
        <v>13586</v>
      </c>
      <c r="Q36" s="5">
        <v>0</v>
      </c>
      <c r="R36" s="5">
        <v>8429</v>
      </c>
      <c r="S36" s="6">
        <f t="shared" si="19"/>
        <v>236966</v>
      </c>
      <c r="T36" s="6">
        <f t="shared" si="1"/>
        <v>228537</v>
      </c>
      <c r="V36" s="5">
        <v>205600</v>
      </c>
      <c r="W36" s="5">
        <v>189279</v>
      </c>
      <c r="X36" s="5">
        <v>54547</v>
      </c>
      <c r="Y36" s="5">
        <v>5768</v>
      </c>
      <c r="Z36" s="5">
        <v>29775</v>
      </c>
      <c r="AA36" s="5">
        <v>0</v>
      </c>
      <c r="AB36" s="5">
        <v>2636</v>
      </c>
      <c r="AC36" s="6">
        <f t="shared" si="9"/>
        <v>487605</v>
      </c>
      <c r="AD36" s="6">
        <f t="shared" si="2"/>
        <v>484969</v>
      </c>
      <c r="AF36" s="5">
        <v>101598</v>
      </c>
      <c r="AG36" s="5">
        <v>61346</v>
      </c>
      <c r="AH36" s="5">
        <v>11565</v>
      </c>
      <c r="AI36" s="5">
        <v>2406</v>
      </c>
      <c r="AJ36" s="5">
        <v>14014</v>
      </c>
      <c r="AK36" s="5">
        <v>0</v>
      </c>
      <c r="AL36" s="5">
        <v>0</v>
      </c>
      <c r="AM36" s="6">
        <f t="shared" si="12"/>
        <v>190929</v>
      </c>
      <c r="AN36" s="6">
        <f t="shared" si="3"/>
        <v>190929</v>
      </c>
      <c r="AP36" s="5">
        <v>56232</v>
      </c>
      <c r="AQ36" s="5">
        <v>35172</v>
      </c>
      <c r="AR36" s="5">
        <v>14852</v>
      </c>
      <c r="AS36" s="5">
        <v>923</v>
      </c>
      <c r="AT36" s="5">
        <v>8664</v>
      </c>
      <c r="AU36" s="5">
        <v>0</v>
      </c>
      <c r="AV36" s="5">
        <v>15728</v>
      </c>
      <c r="AW36" s="6">
        <f t="shared" si="13"/>
        <v>131571</v>
      </c>
      <c r="AX36" s="6">
        <f t="shared" si="4"/>
        <v>115843</v>
      </c>
      <c r="AZ36" s="5">
        <f t="shared" si="21"/>
        <v>509769</v>
      </c>
      <c r="BA36" s="5">
        <f t="shared" si="15"/>
        <v>387075</v>
      </c>
      <c r="BB36" s="5">
        <f t="shared" si="16"/>
        <v>173277</v>
      </c>
      <c r="BC36" s="5">
        <f t="shared" si="17"/>
        <v>12626</v>
      </c>
      <c r="BD36" s="5">
        <f t="shared" si="18"/>
        <v>76034</v>
      </c>
      <c r="BE36" s="5">
        <f t="shared" si="7"/>
        <v>0</v>
      </c>
      <c r="BF36" s="5">
        <f t="shared" si="10"/>
        <v>31207</v>
      </c>
      <c r="BG36" s="6">
        <f t="shared" si="20"/>
        <v>1189988</v>
      </c>
      <c r="BH36" s="6">
        <f t="shared" si="6"/>
        <v>1158781</v>
      </c>
    </row>
    <row r="37" spans="1:60" x14ac:dyDescent="0.25">
      <c r="A37" s="43">
        <v>24624</v>
      </c>
      <c r="B37" s="5">
        <v>67698</v>
      </c>
      <c r="C37" s="5">
        <v>39193</v>
      </c>
      <c r="D37" s="5">
        <v>27865</v>
      </c>
      <c r="E37" s="5">
        <v>1552</v>
      </c>
      <c r="F37" s="5">
        <v>9792</v>
      </c>
      <c r="G37" s="5">
        <v>0</v>
      </c>
      <c r="H37" s="5">
        <v>3621</v>
      </c>
      <c r="I37" s="6">
        <f t="shared" si="11"/>
        <v>149721</v>
      </c>
      <c r="J37" s="6">
        <f t="shared" si="0"/>
        <v>146100</v>
      </c>
      <c r="L37" s="5">
        <v>102928</v>
      </c>
      <c r="M37" s="5">
        <v>68127</v>
      </c>
      <c r="N37" s="5">
        <v>65215</v>
      </c>
      <c r="O37" s="5">
        <v>1995</v>
      </c>
      <c r="P37" s="5">
        <v>13170</v>
      </c>
      <c r="Q37" s="5">
        <v>0</v>
      </c>
      <c r="R37" s="5">
        <v>8851</v>
      </c>
      <c r="S37" s="6">
        <f t="shared" si="19"/>
        <v>260286</v>
      </c>
      <c r="T37" s="6">
        <f t="shared" si="1"/>
        <v>251435</v>
      </c>
      <c r="V37" s="5">
        <v>249120</v>
      </c>
      <c r="W37" s="5">
        <v>200417</v>
      </c>
      <c r="X37" s="5">
        <v>54241</v>
      </c>
      <c r="Y37" s="5">
        <v>5893</v>
      </c>
      <c r="Z37" s="5">
        <v>28871</v>
      </c>
      <c r="AA37" s="5">
        <v>0</v>
      </c>
      <c r="AB37" s="5">
        <v>2472</v>
      </c>
      <c r="AC37" s="6">
        <f t="shared" si="9"/>
        <v>541014</v>
      </c>
      <c r="AD37" s="6">
        <f t="shared" si="2"/>
        <v>538542</v>
      </c>
      <c r="AF37" s="5">
        <v>117150</v>
      </c>
      <c r="AG37" s="5">
        <v>64559</v>
      </c>
      <c r="AH37" s="5">
        <v>11433</v>
      </c>
      <c r="AI37" s="5">
        <v>2397</v>
      </c>
      <c r="AJ37" s="5">
        <v>14991</v>
      </c>
      <c r="AK37" s="5">
        <v>0</v>
      </c>
      <c r="AL37" s="5">
        <v>0</v>
      </c>
      <c r="AM37" s="6">
        <f t="shared" si="12"/>
        <v>210530</v>
      </c>
      <c r="AN37" s="6">
        <f t="shared" si="3"/>
        <v>210530</v>
      </c>
      <c r="AP37" s="5">
        <v>64395</v>
      </c>
      <c r="AQ37" s="5">
        <v>36699</v>
      </c>
      <c r="AR37" s="5">
        <v>15072</v>
      </c>
      <c r="AS37" s="5">
        <v>902</v>
      </c>
      <c r="AT37" s="5">
        <v>8635</v>
      </c>
      <c r="AU37" s="5">
        <v>0</v>
      </c>
      <c r="AV37" s="5">
        <v>16971</v>
      </c>
      <c r="AW37" s="6">
        <f t="shared" si="13"/>
        <v>142674</v>
      </c>
      <c r="AX37" s="6">
        <f t="shared" si="4"/>
        <v>125703</v>
      </c>
      <c r="AZ37" s="5">
        <f t="shared" si="21"/>
        <v>601291</v>
      </c>
      <c r="BA37" s="5">
        <f t="shared" si="15"/>
        <v>408995</v>
      </c>
      <c r="BB37" s="5">
        <f t="shared" si="16"/>
        <v>173826</v>
      </c>
      <c r="BC37" s="5">
        <f t="shared" si="17"/>
        <v>12739</v>
      </c>
      <c r="BD37" s="5">
        <f t="shared" si="18"/>
        <v>75459</v>
      </c>
      <c r="BE37" s="5">
        <f t="shared" si="7"/>
        <v>0</v>
      </c>
      <c r="BF37" s="5">
        <f t="shared" si="10"/>
        <v>31915</v>
      </c>
      <c r="BG37" s="6">
        <f t="shared" si="20"/>
        <v>1304225</v>
      </c>
      <c r="BH37" s="6">
        <f t="shared" si="6"/>
        <v>1272310</v>
      </c>
    </row>
    <row r="38" spans="1:60" x14ac:dyDescent="0.25">
      <c r="A38" s="43">
        <v>24654</v>
      </c>
      <c r="B38" s="5">
        <v>75601</v>
      </c>
      <c r="C38" s="5">
        <v>39688</v>
      </c>
      <c r="D38" s="5">
        <v>24801</v>
      </c>
      <c r="E38" s="5">
        <v>1582</v>
      </c>
      <c r="F38" s="5">
        <v>8694</v>
      </c>
      <c r="G38" s="5">
        <v>0</v>
      </c>
      <c r="H38" s="5">
        <v>3969</v>
      </c>
      <c r="I38" s="6">
        <f t="shared" si="11"/>
        <v>154335</v>
      </c>
      <c r="J38" s="6">
        <f t="shared" si="0"/>
        <v>150366</v>
      </c>
      <c r="L38" s="5">
        <v>120640</v>
      </c>
      <c r="M38" s="5">
        <v>76247</v>
      </c>
      <c r="N38" s="5">
        <v>69585</v>
      </c>
      <c r="O38" s="5">
        <v>1999</v>
      </c>
      <c r="P38" s="5">
        <v>12304</v>
      </c>
      <c r="Q38" s="5">
        <v>0</v>
      </c>
      <c r="R38" s="5">
        <v>10351</v>
      </c>
      <c r="S38" s="6">
        <f t="shared" si="19"/>
        <v>291126</v>
      </c>
      <c r="T38" s="6">
        <f t="shared" si="1"/>
        <v>280775</v>
      </c>
      <c r="V38" s="5">
        <v>286789</v>
      </c>
      <c r="W38" s="5">
        <v>211742</v>
      </c>
      <c r="X38" s="5">
        <v>54466</v>
      </c>
      <c r="Y38" s="5">
        <v>5843</v>
      </c>
      <c r="Z38" s="5">
        <v>27082</v>
      </c>
      <c r="AA38" s="5">
        <v>0</v>
      </c>
      <c r="AB38" s="5">
        <v>2942</v>
      </c>
      <c r="AC38" s="6">
        <f t="shared" si="9"/>
        <v>588864</v>
      </c>
      <c r="AD38" s="6">
        <f t="shared" si="2"/>
        <v>585922</v>
      </c>
      <c r="AF38" s="5">
        <v>137129</v>
      </c>
      <c r="AG38" s="5">
        <v>66914</v>
      </c>
      <c r="AH38" s="5">
        <v>11465</v>
      </c>
      <c r="AI38" s="5">
        <v>2451</v>
      </c>
      <c r="AJ38" s="5">
        <v>12553</v>
      </c>
      <c r="AK38" s="5">
        <v>0</v>
      </c>
      <c r="AL38" s="5">
        <v>0</v>
      </c>
      <c r="AM38" s="6">
        <f t="shared" si="12"/>
        <v>230512</v>
      </c>
      <c r="AN38" s="6">
        <f t="shared" si="3"/>
        <v>230512</v>
      </c>
      <c r="AP38" s="5">
        <v>77566</v>
      </c>
      <c r="AQ38" s="5">
        <v>38954</v>
      </c>
      <c r="AR38" s="5">
        <v>14350</v>
      </c>
      <c r="AS38" s="5">
        <v>912</v>
      </c>
      <c r="AT38" s="5">
        <v>8160</v>
      </c>
      <c r="AU38" s="5">
        <v>0</v>
      </c>
      <c r="AV38" s="5">
        <v>17855</v>
      </c>
      <c r="AW38" s="6">
        <f t="shared" si="13"/>
        <v>157797</v>
      </c>
      <c r="AX38" s="6">
        <f t="shared" si="4"/>
        <v>139942</v>
      </c>
      <c r="AZ38" s="5">
        <f t="shared" si="21"/>
        <v>697725</v>
      </c>
      <c r="BA38" s="5">
        <f t="shared" si="15"/>
        <v>433545</v>
      </c>
      <c r="BB38" s="5">
        <f t="shared" si="16"/>
        <v>174667</v>
      </c>
      <c r="BC38" s="5">
        <f t="shared" si="17"/>
        <v>12787</v>
      </c>
      <c r="BD38" s="5">
        <f t="shared" si="18"/>
        <v>68793</v>
      </c>
      <c r="BE38" s="5">
        <f t="shared" si="7"/>
        <v>0</v>
      </c>
      <c r="BF38" s="5">
        <f t="shared" si="10"/>
        <v>35117</v>
      </c>
      <c r="BG38" s="6">
        <f t="shared" si="20"/>
        <v>1422634</v>
      </c>
      <c r="BH38" s="6">
        <f t="shared" si="6"/>
        <v>1387517</v>
      </c>
    </row>
    <row r="39" spans="1:60" x14ac:dyDescent="0.25">
      <c r="A39" s="43">
        <v>24685</v>
      </c>
      <c r="B39" s="5">
        <v>85373</v>
      </c>
      <c r="C39" s="5">
        <v>42778</v>
      </c>
      <c r="D39" s="5">
        <v>26108</v>
      </c>
      <c r="E39" s="5">
        <v>1599</v>
      </c>
      <c r="F39" s="5">
        <v>8901</v>
      </c>
      <c r="G39" s="5">
        <v>0</v>
      </c>
      <c r="H39" s="5">
        <v>3921</v>
      </c>
      <c r="I39" s="6">
        <f t="shared" si="11"/>
        <v>168680</v>
      </c>
      <c r="J39" s="6">
        <f t="shared" si="0"/>
        <v>164759</v>
      </c>
      <c r="L39" s="5">
        <v>125136</v>
      </c>
      <c r="M39" s="5">
        <v>77526</v>
      </c>
      <c r="N39" s="5">
        <v>67155</v>
      </c>
      <c r="O39" s="5">
        <v>2018</v>
      </c>
      <c r="P39" s="5">
        <v>12215</v>
      </c>
      <c r="Q39" s="5">
        <v>0</v>
      </c>
      <c r="R39" s="5">
        <v>11469</v>
      </c>
      <c r="S39" s="6">
        <f t="shared" si="19"/>
        <v>295519</v>
      </c>
      <c r="T39" s="6">
        <f t="shared" si="1"/>
        <v>284050</v>
      </c>
      <c r="V39" s="5">
        <v>329362</v>
      </c>
      <c r="W39" s="5">
        <v>225705</v>
      </c>
      <c r="X39" s="5">
        <v>57046</v>
      </c>
      <c r="Y39" s="5">
        <v>5830</v>
      </c>
      <c r="Z39" s="5">
        <v>28676</v>
      </c>
      <c r="AA39" s="5">
        <v>0</v>
      </c>
      <c r="AB39" s="5">
        <v>3812</v>
      </c>
      <c r="AC39" s="6">
        <f t="shared" si="9"/>
        <v>650431</v>
      </c>
      <c r="AD39" s="6">
        <f t="shared" si="2"/>
        <v>646619</v>
      </c>
      <c r="AF39" s="5">
        <v>160792</v>
      </c>
      <c r="AG39" s="5">
        <v>71353</v>
      </c>
      <c r="AH39" s="5">
        <v>12496</v>
      </c>
      <c r="AI39" s="5">
        <v>2517</v>
      </c>
      <c r="AJ39" s="5">
        <v>12918</v>
      </c>
      <c r="AK39" s="5">
        <v>0</v>
      </c>
      <c r="AL39" s="5">
        <v>0</v>
      </c>
      <c r="AM39" s="6">
        <f t="shared" si="12"/>
        <v>260076</v>
      </c>
      <c r="AN39" s="6">
        <f t="shared" si="3"/>
        <v>260076</v>
      </c>
      <c r="AP39" s="5">
        <v>80662</v>
      </c>
      <c r="AQ39" s="5">
        <v>39737</v>
      </c>
      <c r="AR39" s="5">
        <v>12526</v>
      </c>
      <c r="AS39" s="5">
        <v>915</v>
      </c>
      <c r="AT39" s="5">
        <v>8065</v>
      </c>
      <c r="AU39" s="5">
        <v>0</v>
      </c>
      <c r="AV39" s="5">
        <v>18075</v>
      </c>
      <c r="AW39" s="6">
        <f t="shared" si="13"/>
        <v>159980</v>
      </c>
      <c r="AX39" s="6">
        <f t="shared" si="4"/>
        <v>141905</v>
      </c>
      <c r="AZ39" s="5">
        <f t="shared" si="21"/>
        <v>781325</v>
      </c>
      <c r="BA39" s="5">
        <f t="shared" si="15"/>
        <v>457099</v>
      </c>
      <c r="BB39" s="5">
        <f t="shared" si="16"/>
        <v>175331</v>
      </c>
      <c r="BC39" s="5">
        <f t="shared" si="17"/>
        <v>12879</v>
      </c>
      <c r="BD39" s="5">
        <f t="shared" si="18"/>
        <v>70775</v>
      </c>
      <c r="BE39" s="5">
        <f t="shared" si="7"/>
        <v>0</v>
      </c>
      <c r="BF39" s="5">
        <f t="shared" si="10"/>
        <v>37277</v>
      </c>
      <c r="BG39" s="6">
        <f t="shared" si="20"/>
        <v>1534686</v>
      </c>
      <c r="BH39" s="6">
        <f t="shared" si="6"/>
        <v>1497409</v>
      </c>
    </row>
    <row r="40" spans="1:60" x14ac:dyDescent="0.25">
      <c r="A40" s="43">
        <v>24716</v>
      </c>
      <c r="B40" s="5">
        <v>86964</v>
      </c>
      <c r="C40" s="5">
        <v>42565</v>
      </c>
      <c r="D40" s="5">
        <v>28122</v>
      </c>
      <c r="E40" s="5">
        <v>1588</v>
      </c>
      <c r="F40" s="5">
        <v>10146</v>
      </c>
      <c r="G40" s="5">
        <v>0</v>
      </c>
      <c r="H40" s="5">
        <v>4185</v>
      </c>
      <c r="I40" s="6">
        <f t="shared" si="11"/>
        <v>173570</v>
      </c>
      <c r="J40" s="6">
        <f t="shared" si="0"/>
        <v>169385</v>
      </c>
      <c r="L40" s="5">
        <v>132132</v>
      </c>
      <c r="M40" s="5">
        <v>79003</v>
      </c>
      <c r="N40" s="5">
        <v>69616</v>
      </c>
      <c r="O40" s="5">
        <v>2041</v>
      </c>
      <c r="P40" s="5">
        <v>13763</v>
      </c>
      <c r="Q40" s="5">
        <v>0</v>
      </c>
      <c r="R40" s="5">
        <v>11040</v>
      </c>
      <c r="S40" s="6">
        <f t="shared" si="19"/>
        <v>307595</v>
      </c>
      <c r="T40" s="6">
        <f t="shared" si="1"/>
        <v>296555</v>
      </c>
      <c r="V40" s="5">
        <v>336487</v>
      </c>
      <c r="W40" s="5">
        <v>223891</v>
      </c>
      <c r="X40" s="5">
        <v>55363</v>
      </c>
      <c r="Y40" s="5">
        <v>5883</v>
      </c>
      <c r="Z40" s="5">
        <v>29762</v>
      </c>
      <c r="AA40" s="5">
        <v>0</v>
      </c>
      <c r="AB40" s="5">
        <v>3444</v>
      </c>
      <c r="AC40" s="6">
        <f t="shared" si="9"/>
        <v>654830</v>
      </c>
      <c r="AD40" s="6">
        <f t="shared" si="2"/>
        <v>651386</v>
      </c>
      <c r="AF40" s="5">
        <v>163579</v>
      </c>
      <c r="AG40" s="5">
        <v>72280</v>
      </c>
      <c r="AH40" s="5">
        <v>12777</v>
      </c>
      <c r="AI40" s="5">
        <v>2500</v>
      </c>
      <c r="AJ40" s="5">
        <v>14362</v>
      </c>
      <c r="AK40" s="5">
        <v>0</v>
      </c>
      <c r="AL40" s="5">
        <v>0</v>
      </c>
      <c r="AM40" s="6">
        <f t="shared" si="12"/>
        <v>265498</v>
      </c>
      <c r="AN40" s="6">
        <f t="shared" si="3"/>
        <v>265498</v>
      </c>
      <c r="AP40" s="5">
        <v>79624</v>
      </c>
      <c r="AQ40" s="5">
        <v>38925</v>
      </c>
      <c r="AR40" s="5">
        <v>11664</v>
      </c>
      <c r="AS40" s="5">
        <v>925</v>
      </c>
      <c r="AT40" s="5">
        <v>8604</v>
      </c>
      <c r="AU40" s="5">
        <v>0</v>
      </c>
      <c r="AV40" s="5">
        <v>19521</v>
      </c>
      <c r="AW40" s="6">
        <f t="shared" si="13"/>
        <v>159263</v>
      </c>
      <c r="AX40" s="6">
        <f t="shared" si="4"/>
        <v>139742</v>
      </c>
      <c r="AZ40" s="5">
        <f t="shared" si="21"/>
        <v>798786</v>
      </c>
      <c r="BA40" s="5">
        <f t="shared" si="15"/>
        <v>456664</v>
      </c>
      <c r="BB40" s="5">
        <f t="shared" si="16"/>
        <v>177542</v>
      </c>
      <c r="BC40" s="5">
        <f t="shared" si="17"/>
        <v>12937</v>
      </c>
      <c r="BD40" s="5">
        <f t="shared" si="18"/>
        <v>76637</v>
      </c>
      <c r="BE40" s="5">
        <f t="shared" si="7"/>
        <v>0</v>
      </c>
      <c r="BF40" s="5">
        <f t="shared" si="10"/>
        <v>38190</v>
      </c>
      <c r="BG40" s="6">
        <f t="shared" si="20"/>
        <v>1560756</v>
      </c>
      <c r="BH40" s="6">
        <f t="shared" si="6"/>
        <v>1522566</v>
      </c>
    </row>
    <row r="41" spans="1:60" x14ac:dyDescent="0.25">
      <c r="A41" s="43">
        <v>24746</v>
      </c>
      <c r="B41" s="5">
        <v>76427</v>
      </c>
      <c r="C41" s="5">
        <v>40979</v>
      </c>
      <c r="D41" s="5">
        <v>26372</v>
      </c>
      <c r="E41" s="5">
        <v>1624</v>
      </c>
      <c r="F41" s="5">
        <v>9877</v>
      </c>
      <c r="G41" s="5">
        <v>0</v>
      </c>
      <c r="H41" s="5">
        <v>3725</v>
      </c>
      <c r="I41" s="6">
        <f t="shared" si="11"/>
        <v>159004</v>
      </c>
      <c r="J41" s="6">
        <f t="shared" si="0"/>
        <v>155279</v>
      </c>
      <c r="L41" s="5">
        <v>104815</v>
      </c>
      <c r="M41" s="5">
        <v>67762</v>
      </c>
      <c r="N41" s="5">
        <v>64667</v>
      </c>
      <c r="O41" s="5">
        <v>2043</v>
      </c>
      <c r="P41" s="5">
        <v>13584</v>
      </c>
      <c r="Q41" s="5">
        <v>0</v>
      </c>
      <c r="R41" s="5">
        <v>10924</v>
      </c>
      <c r="S41" s="6">
        <f t="shared" si="19"/>
        <v>263795</v>
      </c>
      <c r="T41" s="6">
        <f t="shared" si="1"/>
        <v>252871</v>
      </c>
      <c r="V41" s="5">
        <v>295400</v>
      </c>
      <c r="W41" s="5">
        <v>207530</v>
      </c>
      <c r="X41" s="5">
        <v>54156</v>
      </c>
      <c r="Y41" s="5">
        <v>5893</v>
      </c>
      <c r="Z41" s="5">
        <v>31251</v>
      </c>
      <c r="AA41" s="5">
        <v>0</v>
      </c>
      <c r="AB41" s="5">
        <v>2617</v>
      </c>
      <c r="AC41" s="6">
        <f t="shared" si="9"/>
        <v>596847</v>
      </c>
      <c r="AD41" s="6">
        <f t="shared" si="2"/>
        <v>594230</v>
      </c>
      <c r="AF41" s="5">
        <v>141617</v>
      </c>
      <c r="AG41" s="5">
        <v>68246</v>
      </c>
      <c r="AH41" s="5">
        <v>12503</v>
      </c>
      <c r="AI41" s="5">
        <v>2468</v>
      </c>
      <c r="AJ41" s="5">
        <v>14295</v>
      </c>
      <c r="AK41" s="5">
        <v>0</v>
      </c>
      <c r="AL41" s="5">
        <v>0</v>
      </c>
      <c r="AM41" s="6">
        <f t="shared" si="12"/>
        <v>239129</v>
      </c>
      <c r="AN41" s="6">
        <f t="shared" si="3"/>
        <v>239129</v>
      </c>
      <c r="AP41" s="5">
        <v>67018</v>
      </c>
      <c r="AQ41" s="5">
        <v>35183</v>
      </c>
      <c r="AR41" s="5">
        <v>12244</v>
      </c>
      <c r="AS41" s="5">
        <v>924</v>
      </c>
      <c r="AT41" s="5">
        <v>8514</v>
      </c>
      <c r="AU41" s="5">
        <v>0</v>
      </c>
      <c r="AV41" s="5">
        <v>14943</v>
      </c>
      <c r="AW41" s="6">
        <f t="shared" si="13"/>
        <v>138826</v>
      </c>
      <c r="AX41" s="6">
        <f t="shared" si="4"/>
        <v>123883</v>
      </c>
      <c r="AZ41" s="5">
        <f t="shared" si="21"/>
        <v>685277</v>
      </c>
      <c r="BA41" s="5">
        <f t="shared" si="15"/>
        <v>419700</v>
      </c>
      <c r="BB41" s="5">
        <f t="shared" si="16"/>
        <v>169942</v>
      </c>
      <c r="BC41" s="5">
        <f t="shared" si="17"/>
        <v>12952</v>
      </c>
      <c r="BD41" s="5">
        <f t="shared" si="18"/>
        <v>77521</v>
      </c>
      <c r="BE41" s="5">
        <f t="shared" si="7"/>
        <v>0</v>
      </c>
      <c r="BF41" s="5">
        <f t="shared" si="10"/>
        <v>32209</v>
      </c>
      <c r="BG41" s="6">
        <f t="shared" ref="BG41:BG56" si="22">SUM(AZ41:BF41)</f>
        <v>1397601</v>
      </c>
      <c r="BH41" s="6">
        <f t="shared" si="6"/>
        <v>1365392</v>
      </c>
    </row>
    <row r="42" spans="1:60" x14ac:dyDescent="0.25">
      <c r="A42" s="43">
        <v>24777</v>
      </c>
      <c r="B42" s="5">
        <v>61763</v>
      </c>
      <c r="C42" s="5">
        <v>39879</v>
      </c>
      <c r="D42" s="5">
        <v>28130</v>
      </c>
      <c r="E42" s="5">
        <v>1624</v>
      </c>
      <c r="F42" s="5">
        <v>9400</v>
      </c>
      <c r="G42" s="5">
        <v>0</v>
      </c>
      <c r="H42" s="5">
        <v>2727</v>
      </c>
      <c r="I42" s="6">
        <f t="shared" si="11"/>
        <v>143523</v>
      </c>
      <c r="J42" s="6">
        <f t="shared" si="0"/>
        <v>140796</v>
      </c>
      <c r="L42" s="5">
        <v>85358</v>
      </c>
      <c r="M42" s="5">
        <v>59393</v>
      </c>
      <c r="N42" s="5">
        <v>64125</v>
      </c>
      <c r="O42" s="5">
        <v>2027</v>
      </c>
      <c r="P42" s="5">
        <v>12652</v>
      </c>
      <c r="Q42" s="5">
        <v>0</v>
      </c>
      <c r="R42" s="5">
        <v>8774</v>
      </c>
      <c r="S42" s="6">
        <f t="shared" si="19"/>
        <v>232329</v>
      </c>
      <c r="T42" s="6">
        <f t="shared" si="1"/>
        <v>223555</v>
      </c>
      <c r="V42" s="5">
        <v>227786</v>
      </c>
      <c r="W42" s="5">
        <v>196865</v>
      </c>
      <c r="X42" s="5">
        <v>52985</v>
      </c>
      <c r="Y42" s="5">
        <v>5945</v>
      </c>
      <c r="Z42" s="5">
        <v>29439</v>
      </c>
      <c r="AA42" s="5">
        <v>0</v>
      </c>
      <c r="AB42" s="5">
        <v>2227</v>
      </c>
      <c r="AC42" s="6">
        <f t="shared" si="9"/>
        <v>515247</v>
      </c>
      <c r="AD42" s="6">
        <f t="shared" si="2"/>
        <v>513020</v>
      </c>
      <c r="AF42" s="5">
        <v>109758</v>
      </c>
      <c r="AG42" s="5">
        <v>61998</v>
      </c>
      <c r="AH42" s="5">
        <v>12074</v>
      </c>
      <c r="AI42" s="5">
        <v>2440</v>
      </c>
      <c r="AJ42" s="5">
        <v>12885</v>
      </c>
      <c r="AK42" s="5">
        <v>0</v>
      </c>
      <c r="AL42" s="5">
        <v>0</v>
      </c>
      <c r="AM42" s="6">
        <f t="shared" si="12"/>
        <v>199155</v>
      </c>
      <c r="AN42" s="6">
        <f t="shared" si="3"/>
        <v>199155</v>
      </c>
      <c r="AP42" s="5">
        <v>55460</v>
      </c>
      <c r="AQ42" s="5">
        <v>32162</v>
      </c>
      <c r="AR42" s="5">
        <v>12895</v>
      </c>
      <c r="AS42" s="5">
        <v>917</v>
      </c>
      <c r="AT42" s="5">
        <v>7962</v>
      </c>
      <c r="AU42" s="5">
        <v>0</v>
      </c>
      <c r="AV42" s="5">
        <v>14089</v>
      </c>
      <c r="AW42" s="6">
        <f t="shared" si="13"/>
        <v>123485</v>
      </c>
      <c r="AX42" s="6">
        <f t="shared" si="4"/>
        <v>109396</v>
      </c>
      <c r="AZ42" s="5">
        <f t="shared" si="21"/>
        <v>540125</v>
      </c>
      <c r="BA42" s="5">
        <f t="shared" si="15"/>
        <v>390297</v>
      </c>
      <c r="BB42" s="5">
        <f t="shared" si="16"/>
        <v>170209</v>
      </c>
      <c r="BC42" s="5">
        <f t="shared" si="17"/>
        <v>12953</v>
      </c>
      <c r="BD42" s="5">
        <f t="shared" si="18"/>
        <v>72338</v>
      </c>
      <c r="BE42" s="5">
        <f t="shared" si="7"/>
        <v>0</v>
      </c>
      <c r="BF42" s="5">
        <f t="shared" si="10"/>
        <v>27817</v>
      </c>
      <c r="BG42" s="6">
        <f t="shared" si="22"/>
        <v>1213739</v>
      </c>
      <c r="BH42" s="6">
        <f t="shared" si="6"/>
        <v>1185922</v>
      </c>
    </row>
    <row r="43" spans="1:60" x14ac:dyDescent="0.25">
      <c r="A43" s="43">
        <v>24807</v>
      </c>
      <c r="B43" s="5">
        <v>60992</v>
      </c>
      <c r="C43" s="5">
        <v>40523</v>
      </c>
      <c r="D43" s="5">
        <v>29131</v>
      </c>
      <c r="E43" s="5">
        <v>1614</v>
      </c>
      <c r="F43" s="5">
        <v>9349</v>
      </c>
      <c r="G43" s="5">
        <v>0</v>
      </c>
      <c r="H43" s="5">
        <v>2774</v>
      </c>
      <c r="I43" s="6">
        <f t="shared" si="11"/>
        <v>144383</v>
      </c>
      <c r="J43" s="6">
        <f t="shared" si="0"/>
        <v>141609</v>
      </c>
      <c r="L43" s="5">
        <v>84025</v>
      </c>
      <c r="M43" s="5">
        <v>55776</v>
      </c>
      <c r="N43" s="5">
        <v>55858</v>
      </c>
      <c r="O43" s="5">
        <v>2106</v>
      </c>
      <c r="P43" s="5">
        <v>12000</v>
      </c>
      <c r="Q43" s="5">
        <v>0</v>
      </c>
      <c r="R43" s="5">
        <v>10009</v>
      </c>
      <c r="S43" s="6">
        <f t="shared" si="19"/>
        <v>219774</v>
      </c>
      <c r="T43" s="6">
        <f t="shared" si="1"/>
        <v>209765</v>
      </c>
      <c r="V43" s="5">
        <v>204000</v>
      </c>
      <c r="W43" s="5">
        <v>184090</v>
      </c>
      <c r="X43" s="5">
        <v>50797</v>
      </c>
      <c r="Y43" s="5">
        <v>5974</v>
      </c>
      <c r="Z43" s="5">
        <v>26732</v>
      </c>
      <c r="AA43" s="5">
        <v>0</v>
      </c>
      <c r="AB43" s="5">
        <v>2175</v>
      </c>
      <c r="AC43" s="6">
        <f t="shared" si="9"/>
        <v>473768</v>
      </c>
      <c r="AD43" s="6">
        <f t="shared" si="2"/>
        <v>471593</v>
      </c>
      <c r="AF43" s="5">
        <v>104144</v>
      </c>
      <c r="AG43" s="5">
        <v>60767</v>
      </c>
      <c r="AH43" s="5">
        <v>11743</v>
      </c>
      <c r="AI43" s="5">
        <v>2500</v>
      </c>
      <c r="AJ43" s="5">
        <v>12743</v>
      </c>
      <c r="AK43" s="5">
        <v>0</v>
      </c>
      <c r="AL43" s="5">
        <v>0</v>
      </c>
      <c r="AM43" s="6">
        <f t="shared" si="12"/>
        <v>191897</v>
      </c>
      <c r="AN43" s="6">
        <f t="shared" si="3"/>
        <v>191897</v>
      </c>
      <c r="AP43" s="5">
        <v>59356</v>
      </c>
      <c r="AQ43" s="5">
        <v>31751</v>
      </c>
      <c r="AR43" s="5">
        <v>13769</v>
      </c>
      <c r="AS43" s="5">
        <v>941</v>
      </c>
      <c r="AT43" s="5">
        <v>7621</v>
      </c>
      <c r="AU43" s="5">
        <v>0</v>
      </c>
      <c r="AV43" s="5">
        <v>15232</v>
      </c>
      <c r="AW43" s="6">
        <f t="shared" si="13"/>
        <v>128670</v>
      </c>
      <c r="AX43" s="6">
        <f t="shared" si="4"/>
        <v>113438</v>
      </c>
      <c r="AZ43" s="5">
        <f t="shared" si="21"/>
        <v>512517</v>
      </c>
      <c r="BA43" s="5">
        <f t="shared" si="15"/>
        <v>372907</v>
      </c>
      <c r="BB43" s="5">
        <f t="shared" si="16"/>
        <v>161298</v>
      </c>
      <c r="BC43" s="5">
        <f t="shared" si="17"/>
        <v>13135</v>
      </c>
      <c r="BD43" s="5">
        <f t="shared" si="18"/>
        <v>68445</v>
      </c>
      <c r="BE43" s="5">
        <f t="shared" si="7"/>
        <v>0</v>
      </c>
      <c r="BF43" s="5">
        <f t="shared" si="10"/>
        <v>30190</v>
      </c>
      <c r="BG43" s="6">
        <f t="shared" si="22"/>
        <v>1158492</v>
      </c>
      <c r="BH43" s="6">
        <f t="shared" si="6"/>
        <v>1128302</v>
      </c>
    </row>
    <row r="44" spans="1:60" x14ac:dyDescent="0.25">
      <c r="A44" s="43">
        <v>24838</v>
      </c>
      <c r="B44" s="5">
        <v>75732</v>
      </c>
      <c r="C44" s="5">
        <v>39396</v>
      </c>
      <c r="D44" s="5">
        <v>30491</v>
      </c>
      <c r="E44" s="5">
        <v>1620</v>
      </c>
      <c r="F44" s="5">
        <v>9137</v>
      </c>
      <c r="G44" s="5">
        <v>0</v>
      </c>
      <c r="H44" s="5">
        <v>3242</v>
      </c>
      <c r="I44" s="6">
        <f t="shared" si="11"/>
        <v>159618</v>
      </c>
      <c r="J44" s="6">
        <f t="shared" si="0"/>
        <v>156376</v>
      </c>
      <c r="L44" s="5">
        <v>95656</v>
      </c>
      <c r="M44" s="5">
        <v>58137</v>
      </c>
      <c r="N44" s="5">
        <v>61401</v>
      </c>
      <c r="O44" s="5">
        <v>2117</v>
      </c>
      <c r="P44" s="5">
        <v>11934</v>
      </c>
      <c r="Q44" s="5">
        <v>0</v>
      </c>
      <c r="R44" s="5">
        <v>12465</v>
      </c>
      <c r="S44" s="6">
        <f t="shared" si="19"/>
        <v>241710</v>
      </c>
      <c r="T44" s="6">
        <f t="shared" si="1"/>
        <v>229245</v>
      </c>
      <c r="V44" s="5">
        <v>225831</v>
      </c>
      <c r="W44" s="5">
        <v>188671</v>
      </c>
      <c r="X44" s="5">
        <v>52895</v>
      </c>
      <c r="Y44" s="5">
        <v>5196</v>
      </c>
      <c r="Z44" s="5">
        <v>36184</v>
      </c>
      <c r="AA44" s="5">
        <v>0</v>
      </c>
      <c r="AB44" s="5">
        <v>2483</v>
      </c>
      <c r="AC44" s="6">
        <f t="shared" si="9"/>
        <v>511260</v>
      </c>
      <c r="AD44" s="6">
        <f t="shared" si="2"/>
        <v>508777</v>
      </c>
      <c r="AF44" s="5">
        <v>125798</v>
      </c>
      <c r="AG44" s="5">
        <v>62222</v>
      </c>
      <c r="AH44" s="5">
        <v>11895</v>
      </c>
      <c r="AI44" s="5">
        <v>2482</v>
      </c>
      <c r="AJ44" s="5">
        <v>12571</v>
      </c>
      <c r="AK44" s="5">
        <v>0</v>
      </c>
      <c r="AL44" s="5">
        <v>0</v>
      </c>
      <c r="AM44" s="6">
        <f t="shared" si="12"/>
        <v>214968</v>
      </c>
      <c r="AN44" s="6">
        <f t="shared" si="3"/>
        <v>214968</v>
      </c>
      <c r="AP44" s="5">
        <v>72624</v>
      </c>
      <c r="AQ44" s="5">
        <v>32724</v>
      </c>
      <c r="AR44" s="5">
        <v>14610</v>
      </c>
      <c r="AS44" s="5">
        <v>941</v>
      </c>
      <c r="AT44" s="5">
        <v>7537</v>
      </c>
      <c r="AU44" s="5">
        <v>0</v>
      </c>
      <c r="AV44" s="5">
        <v>16394</v>
      </c>
      <c r="AW44" s="6">
        <f t="shared" si="13"/>
        <v>144830</v>
      </c>
      <c r="AX44" s="6">
        <f t="shared" si="4"/>
        <v>128436</v>
      </c>
      <c r="AZ44" s="5">
        <f t="shared" si="21"/>
        <v>595641</v>
      </c>
      <c r="BA44" s="5">
        <f t="shared" si="15"/>
        <v>381150</v>
      </c>
      <c r="BB44" s="5">
        <f t="shared" si="16"/>
        <v>171292</v>
      </c>
      <c r="BC44" s="5">
        <f t="shared" si="17"/>
        <v>12356</v>
      </c>
      <c r="BD44" s="5">
        <f t="shared" si="18"/>
        <v>77363</v>
      </c>
      <c r="BE44" s="5">
        <f t="shared" si="7"/>
        <v>0</v>
      </c>
      <c r="BF44" s="5">
        <f t="shared" si="10"/>
        <v>34584</v>
      </c>
      <c r="BG44" s="6">
        <f t="shared" si="22"/>
        <v>1272386</v>
      </c>
      <c r="BH44" s="6">
        <f t="shared" si="6"/>
        <v>1237802</v>
      </c>
    </row>
    <row r="45" spans="1:60" x14ac:dyDescent="0.25">
      <c r="A45" s="43">
        <v>24869</v>
      </c>
      <c r="B45" s="5">
        <v>81986</v>
      </c>
      <c r="C45" s="5">
        <v>38442</v>
      </c>
      <c r="D45" s="5">
        <v>29768</v>
      </c>
      <c r="E45" s="5">
        <v>1678</v>
      </c>
      <c r="F45" s="5">
        <v>9184</v>
      </c>
      <c r="G45" s="5">
        <v>0</v>
      </c>
      <c r="H45" s="5">
        <v>3427</v>
      </c>
      <c r="I45" s="6">
        <f t="shared" si="11"/>
        <v>164485</v>
      </c>
      <c r="J45" s="6">
        <f t="shared" si="0"/>
        <v>161058</v>
      </c>
      <c r="L45" s="5">
        <v>103444</v>
      </c>
      <c r="M45" s="5">
        <v>57156</v>
      </c>
      <c r="N45" s="5">
        <v>60307</v>
      </c>
      <c r="O45" s="5">
        <v>2127</v>
      </c>
      <c r="P45" s="5">
        <v>12851</v>
      </c>
      <c r="Q45" s="5">
        <v>0</v>
      </c>
      <c r="R45" s="5">
        <v>12033</v>
      </c>
      <c r="S45" s="6">
        <f t="shared" si="19"/>
        <v>247918</v>
      </c>
      <c r="T45" s="6">
        <f t="shared" si="1"/>
        <v>235885</v>
      </c>
      <c r="V45" s="5">
        <v>227560</v>
      </c>
      <c r="W45" s="5">
        <v>173327</v>
      </c>
      <c r="X45" s="5">
        <v>52793</v>
      </c>
      <c r="Y45" s="5">
        <v>6734</v>
      </c>
      <c r="Z45" s="5">
        <v>27187</v>
      </c>
      <c r="AA45" s="5">
        <v>0</v>
      </c>
      <c r="AB45" s="5">
        <v>2767</v>
      </c>
      <c r="AC45" s="6">
        <f t="shared" si="9"/>
        <v>490368</v>
      </c>
      <c r="AD45" s="6">
        <f t="shared" si="2"/>
        <v>487601</v>
      </c>
      <c r="AF45" s="5">
        <v>134524</v>
      </c>
      <c r="AG45" s="5">
        <v>58292</v>
      </c>
      <c r="AH45" s="5">
        <v>11638</v>
      </c>
      <c r="AI45" s="5">
        <v>2551</v>
      </c>
      <c r="AJ45" s="5">
        <v>12191</v>
      </c>
      <c r="AK45" s="5">
        <v>0</v>
      </c>
      <c r="AL45" s="5">
        <v>0</v>
      </c>
      <c r="AM45" s="6">
        <f t="shared" si="12"/>
        <v>219196</v>
      </c>
      <c r="AN45" s="6">
        <f t="shared" si="3"/>
        <v>219196</v>
      </c>
      <c r="AP45" s="5">
        <v>84685</v>
      </c>
      <c r="AQ45" s="5">
        <v>31458</v>
      </c>
      <c r="AR45" s="5">
        <v>10025</v>
      </c>
      <c r="AS45" s="5">
        <v>941</v>
      </c>
      <c r="AT45" s="5">
        <v>7775</v>
      </c>
      <c r="AU45" s="5">
        <v>0</v>
      </c>
      <c r="AV45" s="5">
        <v>18949</v>
      </c>
      <c r="AW45" s="6">
        <f t="shared" si="13"/>
        <v>153833</v>
      </c>
      <c r="AX45" s="6">
        <f t="shared" si="4"/>
        <v>134884</v>
      </c>
      <c r="AZ45" s="5">
        <f t="shared" si="21"/>
        <v>632199</v>
      </c>
      <c r="BA45" s="5">
        <f t="shared" si="15"/>
        <v>358675</v>
      </c>
      <c r="BB45" s="5">
        <f t="shared" si="16"/>
        <v>164531</v>
      </c>
      <c r="BC45" s="5">
        <f t="shared" si="17"/>
        <v>14031</v>
      </c>
      <c r="BD45" s="5">
        <f t="shared" si="18"/>
        <v>69188</v>
      </c>
      <c r="BE45" s="5">
        <f t="shared" si="7"/>
        <v>0</v>
      </c>
      <c r="BF45" s="5">
        <f t="shared" si="10"/>
        <v>37176</v>
      </c>
      <c r="BG45" s="6">
        <f t="shared" si="22"/>
        <v>1275800</v>
      </c>
      <c r="BH45" s="6">
        <f t="shared" si="6"/>
        <v>1238624</v>
      </c>
    </row>
    <row r="46" spans="1:60" x14ac:dyDescent="0.25">
      <c r="A46" s="43">
        <v>24898</v>
      </c>
      <c r="B46" s="5">
        <v>95535</v>
      </c>
      <c r="C46" s="5">
        <v>40681</v>
      </c>
      <c r="D46" s="5">
        <v>29471</v>
      </c>
      <c r="E46" s="5">
        <v>1666</v>
      </c>
      <c r="F46" s="5">
        <v>9407</v>
      </c>
      <c r="G46" s="5">
        <v>0</v>
      </c>
      <c r="H46" s="5">
        <v>3205</v>
      </c>
      <c r="I46" s="6">
        <f t="shared" si="11"/>
        <v>179965</v>
      </c>
      <c r="J46" s="6">
        <f t="shared" si="0"/>
        <v>176760</v>
      </c>
      <c r="L46" s="5">
        <v>111716</v>
      </c>
      <c r="M46" s="5">
        <v>61173</v>
      </c>
      <c r="N46" s="5">
        <v>64908</v>
      </c>
      <c r="O46" s="5">
        <v>2123</v>
      </c>
      <c r="P46" s="5">
        <v>13479</v>
      </c>
      <c r="Q46" s="5">
        <v>0</v>
      </c>
      <c r="R46" s="5">
        <v>12521</v>
      </c>
      <c r="S46" s="6">
        <f t="shared" si="19"/>
        <v>265920</v>
      </c>
      <c r="T46" s="6">
        <f t="shared" si="1"/>
        <v>253399</v>
      </c>
      <c r="V46" s="5">
        <v>245896</v>
      </c>
      <c r="W46" s="5">
        <v>173712</v>
      </c>
      <c r="X46" s="5">
        <v>53170</v>
      </c>
      <c r="Y46" s="5">
        <v>6072</v>
      </c>
      <c r="Z46" s="5">
        <v>28254</v>
      </c>
      <c r="AA46" s="5">
        <v>0</v>
      </c>
      <c r="AB46" s="5">
        <v>3327</v>
      </c>
      <c r="AC46" s="6">
        <f t="shared" si="9"/>
        <v>510431</v>
      </c>
      <c r="AD46" s="6">
        <f t="shared" si="2"/>
        <v>507104</v>
      </c>
      <c r="AF46" s="5">
        <v>157958</v>
      </c>
      <c r="AG46" s="5">
        <v>60070</v>
      </c>
      <c r="AH46" s="5">
        <v>12188</v>
      </c>
      <c r="AI46" s="5">
        <v>2529</v>
      </c>
      <c r="AJ46" s="5">
        <v>13303</v>
      </c>
      <c r="AK46" s="5">
        <v>0</v>
      </c>
      <c r="AL46" s="5">
        <v>0</v>
      </c>
      <c r="AM46" s="6">
        <f t="shared" si="12"/>
        <v>246048</v>
      </c>
      <c r="AN46" s="6">
        <f t="shared" si="3"/>
        <v>246048</v>
      </c>
      <c r="AP46" s="5">
        <v>94096</v>
      </c>
      <c r="AQ46" s="5">
        <v>34835</v>
      </c>
      <c r="AR46" s="5">
        <v>18481</v>
      </c>
      <c r="AS46" s="5">
        <v>949</v>
      </c>
      <c r="AT46" s="5">
        <v>8270</v>
      </c>
      <c r="AU46" s="5">
        <v>0</v>
      </c>
      <c r="AV46" s="5">
        <v>20315</v>
      </c>
      <c r="AW46" s="6">
        <f t="shared" si="13"/>
        <v>176946</v>
      </c>
      <c r="AX46" s="6">
        <f t="shared" si="4"/>
        <v>156631</v>
      </c>
      <c r="AZ46" s="5">
        <f t="shared" si="21"/>
        <v>705201</v>
      </c>
      <c r="BA46" s="5">
        <f t="shared" si="15"/>
        <v>370471</v>
      </c>
      <c r="BB46" s="5">
        <f t="shared" si="16"/>
        <v>178218</v>
      </c>
      <c r="BC46" s="5">
        <f t="shared" si="17"/>
        <v>13339</v>
      </c>
      <c r="BD46" s="5">
        <f t="shared" si="18"/>
        <v>72713</v>
      </c>
      <c r="BE46" s="5">
        <f t="shared" si="7"/>
        <v>0</v>
      </c>
      <c r="BF46" s="5">
        <f t="shared" si="10"/>
        <v>39368</v>
      </c>
      <c r="BG46" s="6">
        <f t="shared" si="22"/>
        <v>1379310</v>
      </c>
      <c r="BH46" s="6">
        <f t="shared" si="6"/>
        <v>1339942</v>
      </c>
    </row>
    <row r="47" spans="1:60" x14ac:dyDescent="0.25">
      <c r="A47" s="43">
        <v>24929</v>
      </c>
      <c r="B47" s="5">
        <v>75596</v>
      </c>
      <c r="C47" s="5">
        <v>42351</v>
      </c>
      <c r="D47" s="5">
        <v>31381</v>
      </c>
      <c r="E47" s="5">
        <v>1674</v>
      </c>
      <c r="F47" s="5">
        <v>10049</v>
      </c>
      <c r="G47" s="5">
        <v>0</v>
      </c>
      <c r="H47" s="5">
        <v>4559</v>
      </c>
      <c r="I47" s="6">
        <f t="shared" si="11"/>
        <v>165610</v>
      </c>
      <c r="J47" s="6">
        <f t="shared" si="0"/>
        <v>161051</v>
      </c>
      <c r="L47" s="5">
        <v>92686</v>
      </c>
      <c r="M47" s="5">
        <v>62166</v>
      </c>
      <c r="N47" s="5">
        <v>64988</v>
      </c>
      <c r="O47" s="5">
        <v>2144</v>
      </c>
      <c r="P47" s="5">
        <v>13670</v>
      </c>
      <c r="Q47" s="5">
        <v>0</v>
      </c>
      <c r="R47" s="5">
        <v>14097</v>
      </c>
      <c r="S47" s="6">
        <f t="shared" si="19"/>
        <v>249751</v>
      </c>
      <c r="T47" s="6">
        <f t="shared" si="1"/>
        <v>235654</v>
      </c>
      <c r="V47" s="5">
        <v>219387</v>
      </c>
      <c r="W47" s="5">
        <v>191685</v>
      </c>
      <c r="X47" s="5">
        <v>56184</v>
      </c>
      <c r="Y47" s="5">
        <v>6052</v>
      </c>
      <c r="Z47" s="5">
        <v>31390</v>
      </c>
      <c r="AA47" s="5">
        <v>0</v>
      </c>
      <c r="AB47" s="5">
        <v>2899</v>
      </c>
      <c r="AC47" s="6">
        <f t="shared" si="9"/>
        <v>507597</v>
      </c>
      <c r="AD47" s="6">
        <f t="shared" si="2"/>
        <v>504698</v>
      </c>
      <c r="AF47" s="5">
        <v>125992</v>
      </c>
      <c r="AG47" s="5">
        <v>64403</v>
      </c>
      <c r="AH47" s="5">
        <v>12936</v>
      </c>
      <c r="AI47" s="5">
        <v>2556</v>
      </c>
      <c r="AJ47" s="5">
        <v>13699</v>
      </c>
      <c r="AK47" s="5">
        <v>0</v>
      </c>
      <c r="AL47" s="5">
        <v>0</v>
      </c>
      <c r="AM47" s="6">
        <f t="shared" si="12"/>
        <v>219586</v>
      </c>
      <c r="AN47" s="6">
        <f t="shared" si="3"/>
        <v>219586</v>
      </c>
      <c r="AP47" s="5">
        <v>72130</v>
      </c>
      <c r="AQ47" s="5">
        <v>35650</v>
      </c>
      <c r="AR47" s="5">
        <v>15209</v>
      </c>
      <c r="AS47" s="5">
        <v>954</v>
      </c>
      <c r="AT47" s="5">
        <v>8535</v>
      </c>
      <c r="AU47" s="5">
        <v>0</v>
      </c>
      <c r="AV47" s="5">
        <v>17085</v>
      </c>
      <c r="AW47" s="6">
        <f t="shared" si="13"/>
        <v>149563</v>
      </c>
      <c r="AX47" s="6">
        <f t="shared" si="4"/>
        <v>132478</v>
      </c>
      <c r="AZ47" s="5">
        <f t="shared" si="21"/>
        <v>585791</v>
      </c>
      <c r="BA47" s="5">
        <f t="shared" si="15"/>
        <v>396255</v>
      </c>
      <c r="BB47" s="5">
        <f t="shared" si="16"/>
        <v>180698</v>
      </c>
      <c r="BC47" s="5">
        <f t="shared" si="17"/>
        <v>13380</v>
      </c>
      <c r="BD47" s="5">
        <f t="shared" si="18"/>
        <v>77343</v>
      </c>
      <c r="BE47" s="5">
        <f t="shared" si="7"/>
        <v>0</v>
      </c>
      <c r="BF47" s="5">
        <f t="shared" si="10"/>
        <v>38640</v>
      </c>
      <c r="BG47" s="6">
        <f t="shared" si="22"/>
        <v>1292107</v>
      </c>
      <c r="BH47" s="6">
        <f t="shared" si="6"/>
        <v>1253467</v>
      </c>
    </row>
    <row r="48" spans="1:60" x14ac:dyDescent="0.25">
      <c r="A48" s="43">
        <v>24959</v>
      </c>
      <c r="B48" s="5">
        <v>67504</v>
      </c>
      <c r="C48" s="5">
        <v>43554</v>
      </c>
      <c r="D48" s="5">
        <v>27324</v>
      </c>
      <c r="E48" s="5">
        <v>1680</v>
      </c>
      <c r="F48" s="5">
        <v>10369</v>
      </c>
      <c r="G48" s="5">
        <v>0</v>
      </c>
      <c r="H48" s="5">
        <v>4185</v>
      </c>
      <c r="I48" s="6">
        <f t="shared" si="11"/>
        <v>154616</v>
      </c>
      <c r="J48" s="6">
        <f t="shared" si="0"/>
        <v>150431</v>
      </c>
      <c r="L48" s="5">
        <v>91352</v>
      </c>
      <c r="M48" s="5">
        <v>67400</v>
      </c>
      <c r="N48" s="5">
        <v>64346</v>
      </c>
      <c r="O48" s="5">
        <v>2159</v>
      </c>
      <c r="P48" s="5">
        <v>14770</v>
      </c>
      <c r="Q48" s="5">
        <v>0</v>
      </c>
      <c r="R48" s="5">
        <v>11983</v>
      </c>
      <c r="S48" s="6">
        <f t="shared" si="19"/>
        <v>252010</v>
      </c>
      <c r="T48" s="6">
        <f t="shared" si="1"/>
        <v>240027</v>
      </c>
      <c r="V48" s="5">
        <v>227055</v>
      </c>
      <c r="W48" s="5">
        <v>209817</v>
      </c>
      <c r="X48" s="5">
        <v>58367</v>
      </c>
      <c r="Y48" s="5">
        <v>6046</v>
      </c>
      <c r="Z48" s="5">
        <v>33641</v>
      </c>
      <c r="AA48" s="5">
        <v>0</v>
      </c>
      <c r="AB48" s="5">
        <v>3102</v>
      </c>
      <c r="AC48" s="6">
        <f t="shared" si="9"/>
        <v>538028</v>
      </c>
      <c r="AD48" s="6">
        <f t="shared" si="2"/>
        <v>534926</v>
      </c>
      <c r="AF48" s="5">
        <v>119544</v>
      </c>
      <c r="AG48" s="5">
        <v>69342</v>
      </c>
      <c r="AH48" s="5">
        <v>13655</v>
      </c>
      <c r="AI48" s="5">
        <v>2534</v>
      </c>
      <c r="AJ48" s="5">
        <v>15051</v>
      </c>
      <c r="AK48" s="5">
        <v>0</v>
      </c>
      <c r="AL48" s="5">
        <v>0</v>
      </c>
      <c r="AM48" s="6">
        <f t="shared" si="12"/>
        <v>220126</v>
      </c>
      <c r="AN48" s="6">
        <f t="shared" si="3"/>
        <v>220126</v>
      </c>
      <c r="AP48" s="5">
        <v>62207</v>
      </c>
      <c r="AQ48" s="5">
        <v>38354</v>
      </c>
      <c r="AR48" s="5">
        <v>10509</v>
      </c>
      <c r="AS48" s="5">
        <v>957</v>
      </c>
      <c r="AT48" s="5">
        <v>8747</v>
      </c>
      <c r="AU48" s="5">
        <v>0</v>
      </c>
      <c r="AV48" s="5">
        <v>17187</v>
      </c>
      <c r="AW48" s="6">
        <f t="shared" si="13"/>
        <v>137961</v>
      </c>
      <c r="AX48" s="6">
        <f t="shared" si="4"/>
        <v>120774</v>
      </c>
      <c r="AZ48" s="5">
        <f t="shared" si="21"/>
        <v>567662</v>
      </c>
      <c r="BA48" s="5">
        <f t="shared" si="15"/>
        <v>428467</v>
      </c>
      <c r="BB48" s="5">
        <f t="shared" si="16"/>
        <v>174201</v>
      </c>
      <c r="BC48" s="5">
        <f t="shared" si="17"/>
        <v>13376</v>
      </c>
      <c r="BD48" s="5">
        <f t="shared" si="18"/>
        <v>82578</v>
      </c>
      <c r="BE48" s="5">
        <f t="shared" si="7"/>
        <v>0</v>
      </c>
      <c r="BF48" s="5">
        <f t="shared" si="10"/>
        <v>36457</v>
      </c>
      <c r="BG48" s="6">
        <f t="shared" si="22"/>
        <v>1302741</v>
      </c>
      <c r="BH48" s="6">
        <f t="shared" si="6"/>
        <v>1266284</v>
      </c>
    </row>
    <row r="49" spans="1:60" x14ac:dyDescent="0.25">
      <c r="A49" s="43">
        <v>24990</v>
      </c>
      <c r="B49" s="5">
        <v>78220</v>
      </c>
      <c r="C49" s="5">
        <v>45793</v>
      </c>
      <c r="D49" s="5">
        <v>31664</v>
      </c>
      <c r="E49" s="5">
        <v>1687</v>
      </c>
      <c r="F49" s="5">
        <v>10365</v>
      </c>
      <c r="G49" s="5">
        <v>0</v>
      </c>
      <c r="H49" s="5">
        <v>3973</v>
      </c>
      <c r="I49" s="6">
        <f t="shared" si="11"/>
        <v>171702</v>
      </c>
      <c r="J49" s="6">
        <f t="shared" si="0"/>
        <v>167729</v>
      </c>
      <c r="L49" s="5">
        <v>111712</v>
      </c>
      <c r="M49" s="5">
        <v>73197</v>
      </c>
      <c r="N49" s="5">
        <v>80122</v>
      </c>
      <c r="O49" s="5">
        <v>2164</v>
      </c>
      <c r="P49" s="5">
        <v>14990</v>
      </c>
      <c r="Q49" s="5">
        <v>0</v>
      </c>
      <c r="R49" s="5">
        <v>13677</v>
      </c>
      <c r="S49" s="6">
        <f t="shared" si="19"/>
        <v>295862</v>
      </c>
      <c r="T49" s="6">
        <f t="shared" si="1"/>
        <v>282185</v>
      </c>
      <c r="V49" s="5">
        <v>274280</v>
      </c>
      <c r="W49" s="5">
        <v>223295</v>
      </c>
      <c r="X49" s="5">
        <v>59516</v>
      </c>
      <c r="Y49" s="5">
        <v>6081</v>
      </c>
      <c r="Z49" s="5">
        <v>35306</v>
      </c>
      <c r="AA49" s="5">
        <v>0</v>
      </c>
      <c r="AB49" s="5">
        <v>3294</v>
      </c>
      <c r="AC49" s="6">
        <f t="shared" si="9"/>
        <v>601772</v>
      </c>
      <c r="AD49" s="6">
        <f t="shared" si="2"/>
        <v>598478</v>
      </c>
      <c r="AF49" s="5">
        <v>139493</v>
      </c>
      <c r="AG49" s="5">
        <v>72832</v>
      </c>
      <c r="AH49" s="5">
        <v>13694</v>
      </c>
      <c r="AI49" s="5">
        <v>2577</v>
      </c>
      <c r="AJ49" s="5">
        <v>14473</v>
      </c>
      <c r="AK49" s="5">
        <v>0</v>
      </c>
      <c r="AL49" s="5">
        <v>0</v>
      </c>
      <c r="AM49" s="6">
        <f t="shared" si="12"/>
        <v>243069</v>
      </c>
      <c r="AN49" s="6">
        <f t="shared" si="3"/>
        <v>243069</v>
      </c>
      <c r="AP49" s="5">
        <v>74253</v>
      </c>
      <c r="AQ49" s="5">
        <v>40107</v>
      </c>
      <c r="AR49" s="5">
        <v>17466</v>
      </c>
      <c r="AS49" s="5">
        <v>958</v>
      </c>
      <c r="AT49" s="5">
        <v>9371</v>
      </c>
      <c r="AU49" s="5">
        <v>0</v>
      </c>
      <c r="AV49" s="5">
        <v>19874</v>
      </c>
      <c r="AW49" s="6">
        <f t="shared" si="13"/>
        <v>162029</v>
      </c>
      <c r="AX49" s="6">
        <f t="shared" si="4"/>
        <v>142155</v>
      </c>
      <c r="AZ49" s="5">
        <f t="shared" si="21"/>
        <v>677958</v>
      </c>
      <c r="BA49" s="5">
        <f t="shared" si="15"/>
        <v>455224</v>
      </c>
      <c r="BB49" s="5">
        <f t="shared" si="16"/>
        <v>202462</v>
      </c>
      <c r="BC49" s="5">
        <f t="shared" si="17"/>
        <v>13467</v>
      </c>
      <c r="BD49" s="5">
        <f t="shared" si="18"/>
        <v>84505</v>
      </c>
      <c r="BE49" s="5">
        <f t="shared" si="7"/>
        <v>0</v>
      </c>
      <c r="BF49" s="5">
        <f t="shared" si="10"/>
        <v>40818</v>
      </c>
      <c r="BG49" s="6">
        <f t="shared" si="22"/>
        <v>1474434</v>
      </c>
      <c r="BH49" s="6">
        <f t="shared" si="6"/>
        <v>1433616</v>
      </c>
    </row>
    <row r="50" spans="1:60" x14ac:dyDescent="0.25">
      <c r="A50" s="43">
        <v>25020</v>
      </c>
      <c r="B50" s="5">
        <v>87518</v>
      </c>
      <c r="C50" s="5">
        <v>45946</v>
      </c>
      <c r="D50" s="5">
        <v>26974</v>
      </c>
      <c r="E50" s="5">
        <v>1684</v>
      </c>
      <c r="F50" s="5">
        <v>9518</v>
      </c>
      <c r="G50" s="5">
        <v>0</v>
      </c>
      <c r="H50" s="5">
        <v>4431</v>
      </c>
      <c r="I50" s="6">
        <f t="shared" si="11"/>
        <v>176071</v>
      </c>
      <c r="J50" s="6">
        <f t="shared" si="0"/>
        <v>171640</v>
      </c>
      <c r="L50" s="5">
        <v>132259</v>
      </c>
      <c r="M50" s="5">
        <v>79389</v>
      </c>
      <c r="N50" s="5">
        <v>79120</v>
      </c>
      <c r="O50" s="5">
        <v>2174</v>
      </c>
      <c r="P50" s="5">
        <v>14063</v>
      </c>
      <c r="Q50" s="5">
        <v>0</v>
      </c>
      <c r="R50" s="5">
        <v>16504</v>
      </c>
      <c r="S50" s="6">
        <f t="shared" si="19"/>
        <v>323509</v>
      </c>
      <c r="T50" s="6">
        <f t="shared" si="1"/>
        <v>307005</v>
      </c>
      <c r="V50" s="5">
        <v>312751</v>
      </c>
      <c r="W50" s="5">
        <v>233826</v>
      </c>
      <c r="X50" s="5">
        <v>59450</v>
      </c>
      <c r="Y50" s="5">
        <v>6096</v>
      </c>
      <c r="Z50" s="5">
        <v>33188</v>
      </c>
      <c r="AA50" s="5">
        <v>0</v>
      </c>
      <c r="AB50" s="5">
        <v>4164</v>
      </c>
      <c r="AC50" s="6">
        <f t="shared" si="9"/>
        <v>649475</v>
      </c>
      <c r="AD50" s="6">
        <f t="shared" si="2"/>
        <v>645311</v>
      </c>
      <c r="AF50" s="5">
        <v>160755</v>
      </c>
      <c r="AG50" s="5">
        <v>76151</v>
      </c>
      <c r="AH50" s="5">
        <v>14483</v>
      </c>
      <c r="AI50" s="5">
        <v>2550</v>
      </c>
      <c r="AJ50" s="5">
        <v>12922</v>
      </c>
      <c r="AK50" s="5">
        <v>0</v>
      </c>
      <c r="AL50" s="5">
        <v>0</v>
      </c>
      <c r="AM50" s="6">
        <f t="shared" si="12"/>
        <v>266861</v>
      </c>
      <c r="AN50" s="6">
        <f t="shared" si="3"/>
        <v>266861</v>
      </c>
      <c r="AP50" s="5">
        <v>86018</v>
      </c>
      <c r="AQ50" s="5">
        <v>42016</v>
      </c>
      <c r="AR50" s="5">
        <v>14724</v>
      </c>
      <c r="AS50" s="5">
        <v>963</v>
      </c>
      <c r="AT50" s="5">
        <v>9205</v>
      </c>
      <c r="AU50" s="5">
        <v>0</v>
      </c>
      <c r="AV50" s="5">
        <v>20055</v>
      </c>
      <c r="AW50" s="6">
        <f t="shared" si="13"/>
        <v>172981</v>
      </c>
      <c r="AX50" s="6">
        <f t="shared" si="4"/>
        <v>152926</v>
      </c>
      <c r="AZ50" s="5">
        <f t="shared" si="21"/>
        <v>779301</v>
      </c>
      <c r="BA50" s="5">
        <f t="shared" si="15"/>
        <v>477328</v>
      </c>
      <c r="BB50" s="5">
        <f t="shared" si="16"/>
        <v>194751</v>
      </c>
      <c r="BC50" s="5">
        <f t="shared" si="17"/>
        <v>13467</v>
      </c>
      <c r="BD50" s="5">
        <f t="shared" si="18"/>
        <v>78896</v>
      </c>
      <c r="BE50" s="5">
        <f t="shared" si="7"/>
        <v>0</v>
      </c>
      <c r="BF50" s="5">
        <f t="shared" si="10"/>
        <v>45154</v>
      </c>
      <c r="BG50" s="6">
        <f t="shared" si="22"/>
        <v>1588897</v>
      </c>
      <c r="BH50" s="6">
        <f t="shared" si="6"/>
        <v>1543743</v>
      </c>
    </row>
    <row r="51" spans="1:60" x14ac:dyDescent="0.25">
      <c r="A51" s="43">
        <v>25051</v>
      </c>
      <c r="B51" s="5">
        <v>106986</v>
      </c>
      <c r="C51" s="5">
        <v>51410</v>
      </c>
      <c r="D51" s="5">
        <v>28625</v>
      </c>
      <c r="E51" s="5">
        <v>1685</v>
      </c>
      <c r="F51" s="5">
        <v>10618</v>
      </c>
      <c r="G51" s="5">
        <v>0</v>
      </c>
      <c r="H51" s="5">
        <v>4766</v>
      </c>
      <c r="I51" s="6">
        <f t="shared" si="11"/>
        <v>204090</v>
      </c>
      <c r="J51" s="6">
        <f t="shared" si="0"/>
        <v>199324</v>
      </c>
      <c r="L51" s="5">
        <v>159245</v>
      </c>
      <c r="M51" s="5">
        <v>88954</v>
      </c>
      <c r="N51" s="5">
        <v>71304</v>
      </c>
      <c r="O51" s="5">
        <v>2166</v>
      </c>
      <c r="P51" s="5">
        <v>16438</v>
      </c>
      <c r="Q51" s="5">
        <v>0</v>
      </c>
      <c r="R51" s="5">
        <v>17500</v>
      </c>
      <c r="S51" s="6">
        <f t="shared" si="19"/>
        <v>355607</v>
      </c>
      <c r="T51" s="6">
        <f t="shared" si="1"/>
        <v>338107</v>
      </c>
      <c r="V51" s="5">
        <v>378658</v>
      </c>
      <c r="W51" s="5">
        <v>259951</v>
      </c>
      <c r="X51" s="5">
        <v>64413</v>
      </c>
      <c r="Y51" s="5">
        <v>6123</v>
      </c>
      <c r="Z51" s="5">
        <v>35006</v>
      </c>
      <c r="AA51" s="5">
        <v>0</v>
      </c>
      <c r="AB51" s="5">
        <v>5230</v>
      </c>
      <c r="AC51" s="6">
        <f t="shared" si="9"/>
        <v>749381</v>
      </c>
      <c r="AD51" s="6">
        <f t="shared" si="2"/>
        <v>744151</v>
      </c>
      <c r="AF51" s="5">
        <v>201170</v>
      </c>
      <c r="AG51" s="5">
        <v>84261</v>
      </c>
      <c r="AH51" s="5">
        <v>15396</v>
      </c>
      <c r="AI51" s="5">
        <v>2534</v>
      </c>
      <c r="AJ51" s="5">
        <v>14183</v>
      </c>
      <c r="AK51" s="5">
        <v>0</v>
      </c>
      <c r="AL51" s="5">
        <v>0</v>
      </c>
      <c r="AM51" s="6">
        <f t="shared" si="12"/>
        <v>317544</v>
      </c>
      <c r="AN51" s="6">
        <f t="shared" si="3"/>
        <v>317544</v>
      </c>
      <c r="AP51" s="5">
        <v>97721</v>
      </c>
      <c r="AQ51" s="5">
        <v>44711</v>
      </c>
      <c r="AR51" s="5">
        <v>13553</v>
      </c>
      <c r="AS51" s="5">
        <v>1000</v>
      </c>
      <c r="AT51" s="5">
        <v>8965</v>
      </c>
      <c r="AU51" s="5">
        <v>0</v>
      </c>
      <c r="AV51" s="5">
        <v>24418</v>
      </c>
      <c r="AW51" s="6">
        <f t="shared" si="13"/>
        <v>190368</v>
      </c>
      <c r="AX51" s="6">
        <f t="shared" si="4"/>
        <v>165950</v>
      </c>
      <c r="AZ51" s="5">
        <f t="shared" si="21"/>
        <v>943780</v>
      </c>
      <c r="BA51" s="5">
        <f t="shared" si="15"/>
        <v>529287</v>
      </c>
      <c r="BB51" s="5">
        <f t="shared" si="16"/>
        <v>193291</v>
      </c>
      <c r="BC51" s="5">
        <f t="shared" si="17"/>
        <v>13508</v>
      </c>
      <c r="BD51" s="5">
        <f t="shared" si="18"/>
        <v>85210</v>
      </c>
      <c r="BE51" s="5">
        <f t="shared" si="7"/>
        <v>0</v>
      </c>
      <c r="BF51" s="5">
        <f t="shared" si="10"/>
        <v>51914</v>
      </c>
      <c r="BG51" s="6">
        <f t="shared" si="22"/>
        <v>1816990</v>
      </c>
      <c r="BH51" s="6">
        <f t="shared" si="6"/>
        <v>1765076</v>
      </c>
    </row>
    <row r="52" spans="1:60" x14ac:dyDescent="0.25">
      <c r="A52" s="43">
        <v>25082</v>
      </c>
      <c r="B52" s="5">
        <v>108601</v>
      </c>
      <c r="C52" s="5">
        <v>50764</v>
      </c>
      <c r="D52" s="5">
        <v>29626</v>
      </c>
      <c r="E52" s="5">
        <v>1694</v>
      </c>
      <c r="F52" s="5">
        <v>11695</v>
      </c>
      <c r="G52" s="5">
        <v>0</v>
      </c>
      <c r="H52" s="5">
        <v>5039</v>
      </c>
      <c r="I52" s="6">
        <f t="shared" si="11"/>
        <v>207419</v>
      </c>
      <c r="J52" s="6">
        <f t="shared" si="0"/>
        <v>202380</v>
      </c>
      <c r="L52" s="5">
        <v>157991</v>
      </c>
      <c r="M52" s="5">
        <v>87663</v>
      </c>
      <c r="N52" s="5">
        <v>77692</v>
      </c>
      <c r="O52" s="5">
        <v>2191</v>
      </c>
      <c r="P52" s="5">
        <v>17281</v>
      </c>
      <c r="Q52" s="5">
        <v>0</v>
      </c>
      <c r="R52" s="5">
        <v>19236</v>
      </c>
      <c r="S52" s="6">
        <f t="shared" si="19"/>
        <v>362054</v>
      </c>
      <c r="T52" s="6">
        <f t="shared" si="1"/>
        <v>342818</v>
      </c>
      <c r="V52" s="5">
        <v>393110</v>
      </c>
      <c r="W52" s="5">
        <v>256328</v>
      </c>
      <c r="X52" s="5">
        <v>64189</v>
      </c>
      <c r="Y52" s="5">
        <v>6108</v>
      </c>
      <c r="Z52" s="5">
        <v>33808</v>
      </c>
      <c r="AA52" s="5">
        <v>0</v>
      </c>
      <c r="AB52" s="5">
        <v>5429</v>
      </c>
      <c r="AC52" s="6">
        <f t="shared" si="9"/>
        <v>758972</v>
      </c>
      <c r="AD52" s="6">
        <f t="shared" si="2"/>
        <v>753543</v>
      </c>
      <c r="AF52" s="5">
        <v>209894</v>
      </c>
      <c r="AG52" s="5">
        <v>85037</v>
      </c>
      <c r="AH52" s="5">
        <v>15739</v>
      </c>
      <c r="AI52" s="5">
        <v>2558</v>
      </c>
      <c r="AJ52" s="5">
        <v>16126</v>
      </c>
      <c r="AK52" s="5">
        <v>0</v>
      </c>
      <c r="AL52" s="5">
        <v>0</v>
      </c>
      <c r="AM52" s="6">
        <f t="shared" si="12"/>
        <v>329354</v>
      </c>
      <c r="AN52" s="6">
        <f t="shared" si="3"/>
        <v>329354</v>
      </c>
      <c r="AP52" s="5">
        <v>103008</v>
      </c>
      <c r="AQ52" s="5">
        <v>45377</v>
      </c>
      <c r="AR52" s="5">
        <v>12942</v>
      </c>
      <c r="AS52" s="5">
        <v>994</v>
      </c>
      <c r="AT52" s="5">
        <v>9883</v>
      </c>
      <c r="AU52" s="5">
        <v>0</v>
      </c>
      <c r="AV52" s="5">
        <v>22698</v>
      </c>
      <c r="AW52" s="6">
        <f t="shared" si="13"/>
        <v>194902</v>
      </c>
      <c r="AX52" s="6">
        <f t="shared" si="4"/>
        <v>172204</v>
      </c>
      <c r="AZ52" s="5">
        <f t="shared" si="21"/>
        <v>972604</v>
      </c>
      <c r="BA52" s="5">
        <f t="shared" si="15"/>
        <v>525169</v>
      </c>
      <c r="BB52" s="5">
        <f t="shared" si="16"/>
        <v>200188</v>
      </c>
      <c r="BC52" s="5">
        <f t="shared" si="17"/>
        <v>13545</v>
      </c>
      <c r="BD52" s="5">
        <f t="shared" si="18"/>
        <v>88793</v>
      </c>
      <c r="BE52" s="5">
        <f t="shared" si="7"/>
        <v>0</v>
      </c>
      <c r="BF52" s="5">
        <f t="shared" si="10"/>
        <v>52402</v>
      </c>
      <c r="BG52" s="6">
        <f t="shared" si="22"/>
        <v>1852701</v>
      </c>
      <c r="BH52" s="6">
        <f t="shared" si="6"/>
        <v>1800299</v>
      </c>
    </row>
    <row r="53" spans="1:60" x14ac:dyDescent="0.25">
      <c r="A53" s="43">
        <v>25112</v>
      </c>
      <c r="B53" s="5">
        <v>97754</v>
      </c>
      <c r="C53" s="5">
        <v>48263</v>
      </c>
      <c r="D53" s="5">
        <v>30437</v>
      </c>
      <c r="E53" s="5">
        <v>1718</v>
      </c>
      <c r="F53" s="5">
        <v>11735</v>
      </c>
      <c r="G53" s="5">
        <v>0</v>
      </c>
      <c r="H53" s="5">
        <v>4582</v>
      </c>
      <c r="I53" s="6">
        <f t="shared" si="11"/>
        <v>194489</v>
      </c>
      <c r="J53" s="6">
        <f t="shared" si="0"/>
        <v>189907</v>
      </c>
      <c r="L53" s="5">
        <v>131124</v>
      </c>
      <c r="M53" s="5">
        <v>79412</v>
      </c>
      <c r="N53" s="5">
        <v>69468</v>
      </c>
      <c r="O53" s="5">
        <v>2197</v>
      </c>
      <c r="P53" s="5">
        <v>18084</v>
      </c>
      <c r="Q53" s="5">
        <v>0</v>
      </c>
      <c r="R53" s="5">
        <v>16381</v>
      </c>
      <c r="S53" s="6">
        <f t="shared" si="19"/>
        <v>316666</v>
      </c>
      <c r="T53" s="6">
        <f t="shared" si="1"/>
        <v>300285</v>
      </c>
      <c r="V53" s="5">
        <v>352053</v>
      </c>
      <c r="W53" s="5">
        <v>246045</v>
      </c>
      <c r="X53" s="5">
        <v>63661</v>
      </c>
      <c r="Y53" s="5">
        <v>6234</v>
      </c>
      <c r="Z53" s="5">
        <v>37103</v>
      </c>
      <c r="AA53" s="5">
        <v>0</v>
      </c>
      <c r="AB53" s="5">
        <v>5090</v>
      </c>
      <c r="AC53" s="6">
        <f t="shared" si="9"/>
        <v>710186</v>
      </c>
      <c r="AD53" s="6">
        <f t="shared" si="2"/>
        <v>705096</v>
      </c>
      <c r="AF53" s="5">
        <v>181720</v>
      </c>
      <c r="AG53" s="5">
        <v>80482</v>
      </c>
      <c r="AH53" s="5">
        <v>15761</v>
      </c>
      <c r="AI53" s="5">
        <v>2533</v>
      </c>
      <c r="AJ53" s="5">
        <v>15947</v>
      </c>
      <c r="AK53" s="5">
        <v>0</v>
      </c>
      <c r="AL53" s="5">
        <v>0</v>
      </c>
      <c r="AM53" s="6">
        <f t="shared" si="12"/>
        <v>296443</v>
      </c>
      <c r="AN53" s="6">
        <f t="shared" si="3"/>
        <v>296443</v>
      </c>
      <c r="AP53" s="5">
        <v>88688</v>
      </c>
      <c r="AQ53" s="5">
        <v>43957</v>
      </c>
      <c r="AR53" s="5">
        <v>13771</v>
      </c>
      <c r="AS53" s="5">
        <v>1001</v>
      </c>
      <c r="AT53" s="5">
        <v>10598</v>
      </c>
      <c r="AU53" s="5">
        <v>0</v>
      </c>
      <c r="AV53" s="5">
        <v>21575</v>
      </c>
      <c r="AW53" s="6">
        <f t="shared" si="13"/>
        <v>179590</v>
      </c>
      <c r="AX53" s="6">
        <f t="shared" si="4"/>
        <v>158015</v>
      </c>
      <c r="AZ53" s="5">
        <f t="shared" si="21"/>
        <v>851339</v>
      </c>
      <c r="BA53" s="5">
        <f t="shared" si="15"/>
        <v>498159</v>
      </c>
      <c r="BB53" s="5">
        <f t="shared" si="16"/>
        <v>193098</v>
      </c>
      <c r="BC53" s="5">
        <f t="shared" si="17"/>
        <v>13683</v>
      </c>
      <c r="BD53" s="5">
        <f t="shared" si="18"/>
        <v>93467</v>
      </c>
      <c r="BE53" s="5">
        <f t="shared" si="7"/>
        <v>0</v>
      </c>
      <c r="BF53" s="5">
        <f t="shared" si="10"/>
        <v>47628</v>
      </c>
      <c r="BG53" s="6">
        <f t="shared" si="22"/>
        <v>1697374</v>
      </c>
      <c r="BH53" s="6">
        <f t="shared" si="6"/>
        <v>1649746</v>
      </c>
    </row>
    <row r="54" spans="1:60" x14ac:dyDescent="0.25">
      <c r="A54" s="43">
        <v>25143</v>
      </c>
      <c r="B54" s="5">
        <v>78553</v>
      </c>
      <c r="C54" s="5">
        <v>44820</v>
      </c>
      <c r="D54" s="5">
        <v>27897</v>
      </c>
      <c r="E54" s="5">
        <v>1715</v>
      </c>
      <c r="F54" s="5">
        <v>10743</v>
      </c>
      <c r="G54" s="5">
        <v>0</v>
      </c>
      <c r="H54" s="5">
        <v>3616</v>
      </c>
      <c r="I54" s="6">
        <f t="shared" si="11"/>
        <v>167344</v>
      </c>
      <c r="J54" s="6">
        <f t="shared" si="0"/>
        <v>163728</v>
      </c>
      <c r="L54" s="11" t="s">
        <v>38</v>
      </c>
      <c r="M54" s="11" t="s">
        <v>38</v>
      </c>
      <c r="N54" s="11" t="s">
        <v>38</v>
      </c>
      <c r="O54" s="11" t="s">
        <v>38</v>
      </c>
      <c r="P54" s="11" t="s">
        <v>38</v>
      </c>
      <c r="Q54" s="5">
        <v>0</v>
      </c>
      <c r="R54" s="5">
        <v>14751</v>
      </c>
      <c r="S54" s="6">
        <f t="shared" si="19"/>
        <v>14751</v>
      </c>
      <c r="T54" s="6">
        <f t="shared" si="1"/>
        <v>0</v>
      </c>
      <c r="V54" s="11" t="s">
        <v>38</v>
      </c>
      <c r="W54" s="11" t="s">
        <v>38</v>
      </c>
      <c r="X54" s="11" t="s">
        <v>38</v>
      </c>
      <c r="Y54" s="11" t="s">
        <v>38</v>
      </c>
      <c r="Z54" s="11" t="s">
        <v>38</v>
      </c>
      <c r="AA54" s="5">
        <v>0</v>
      </c>
      <c r="AB54" s="5">
        <v>3275</v>
      </c>
      <c r="AC54" s="6">
        <f t="shared" si="9"/>
        <v>3275</v>
      </c>
      <c r="AD54" s="6">
        <f t="shared" si="2"/>
        <v>0</v>
      </c>
      <c r="AF54" s="5">
        <v>144144</v>
      </c>
      <c r="AG54" s="5">
        <v>73740</v>
      </c>
      <c r="AH54" s="5">
        <v>15705</v>
      </c>
      <c r="AI54" s="5">
        <v>2556</v>
      </c>
      <c r="AJ54" s="5">
        <v>15095</v>
      </c>
      <c r="AK54" s="5">
        <v>0</v>
      </c>
      <c r="AL54" s="5">
        <v>0</v>
      </c>
      <c r="AM54" s="6">
        <f t="shared" si="12"/>
        <v>251240</v>
      </c>
      <c r="AN54" s="6">
        <f t="shared" si="3"/>
        <v>251240</v>
      </c>
      <c r="AP54" s="5">
        <v>72666</v>
      </c>
      <c r="AQ54" s="5">
        <v>37492</v>
      </c>
      <c r="AR54" s="5">
        <v>13529</v>
      </c>
      <c r="AS54" s="5">
        <v>1001</v>
      </c>
      <c r="AT54" s="5">
        <v>9344</v>
      </c>
      <c r="AU54" s="5">
        <v>0</v>
      </c>
      <c r="AV54" s="5">
        <v>18139</v>
      </c>
      <c r="AW54" s="6">
        <f t="shared" si="13"/>
        <v>152171</v>
      </c>
      <c r="AX54" s="6">
        <f t="shared" si="4"/>
        <v>134032</v>
      </c>
      <c r="AZ54" s="8">
        <f t="shared" ref="AZ54:BF54" si="23">B54+AF54+AP54</f>
        <v>295363</v>
      </c>
      <c r="BA54" s="8">
        <f t="shared" si="23"/>
        <v>156052</v>
      </c>
      <c r="BB54" s="8">
        <f t="shared" si="23"/>
        <v>57131</v>
      </c>
      <c r="BC54" s="8">
        <f t="shared" si="23"/>
        <v>5272</v>
      </c>
      <c r="BD54" s="8">
        <f t="shared" si="23"/>
        <v>35182</v>
      </c>
      <c r="BE54" s="5">
        <f t="shared" si="23"/>
        <v>0</v>
      </c>
      <c r="BF54" s="8">
        <f t="shared" si="23"/>
        <v>21755</v>
      </c>
      <c r="BG54" s="7">
        <f t="shared" si="22"/>
        <v>570755</v>
      </c>
      <c r="BH54" s="6">
        <f t="shared" si="6"/>
        <v>549000</v>
      </c>
    </row>
    <row r="55" spans="1:60" x14ac:dyDescent="0.25">
      <c r="A55" s="43">
        <v>25173</v>
      </c>
      <c r="B55" s="5">
        <v>84265</v>
      </c>
      <c r="C55" s="5">
        <v>41448</v>
      </c>
      <c r="D55" s="5">
        <v>28761</v>
      </c>
      <c r="E55" s="5">
        <v>1708</v>
      </c>
      <c r="F55" s="5">
        <v>10477</v>
      </c>
      <c r="G55" s="5">
        <v>0</v>
      </c>
      <c r="H55" s="5">
        <v>3647</v>
      </c>
      <c r="I55" s="6">
        <f t="shared" si="11"/>
        <v>170306</v>
      </c>
      <c r="J55" s="6">
        <f t="shared" si="0"/>
        <v>166659</v>
      </c>
      <c r="L55" s="5">
        <v>100739</v>
      </c>
      <c r="M55" s="5">
        <v>54893</v>
      </c>
      <c r="N55" s="5">
        <v>65647</v>
      </c>
      <c r="O55" s="5">
        <v>2232</v>
      </c>
      <c r="P55" s="5">
        <v>14999</v>
      </c>
      <c r="Q55" s="5">
        <v>0</v>
      </c>
      <c r="R55" s="5">
        <v>15916</v>
      </c>
      <c r="S55" s="6">
        <f t="shared" si="19"/>
        <v>254426</v>
      </c>
      <c r="T55" s="6">
        <f t="shared" si="1"/>
        <v>238510</v>
      </c>
      <c r="V55" s="5">
        <v>245028</v>
      </c>
      <c r="W55" s="5">
        <v>192763</v>
      </c>
      <c r="X55" s="5">
        <v>54915</v>
      </c>
      <c r="Y55" s="5">
        <v>6265</v>
      </c>
      <c r="Z55" s="5">
        <v>31322</v>
      </c>
      <c r="AA55" s="5">
        <v>0</v>
      </c>
      <c r="AB55" s="5">
        <v>2776</v>
      </c>
      <c r="AC55" s="6">
        <f t="shared" si="9"/>
        <v>533069</v>
      </c>
      <c r="AD55" s="6">
        <f t="shared" si="2"/>
        <v>530293</v>
      </c>
      <c r="AF55" s="5">
        <v>146286</v>
      </c>
      <c r="AG55" s="5">
        <v>66974</v>
      </c>
      <c r="AH55" s="5">
        <v>14845</v>
      </c>
      <c r="AI55" s="5">
        <v>2565</v>
      </c>
      <c r="AJ55" s="5">
        <v>13773</v>
      </c>
      <c r="AK55" s="5">
        <v>0</v>
      </c>
      <c r="AL55" s="5">
        <v>0</v>
      </c>
      <c r="AM55" s="6">
        <f t="shared" si="12"/>
        <v>244443</v>
      </c>
      <c r="AN55" s="6">
        <f t="shared" si="3"/>
        <v>244443</v>
      </c>
      <c r="AP55" s="5">
        <v>84481</v>
      </c>
      <c r="AQ55" s="5">
        <v>35259</v>
      </c>
      <c r="AR55" s="5">
        <v>13457</v>
      </c>
      <c r="AS55" s="5">
        <v>1030</v>
      </c>
      <c r="AT55" s="5">
        <v>8531</v>
      </c>
      <c r="AU55" s="5">
        <v>0</v>
      </c>
      <c r="AV55" s="5">
        <v>20455</v>
      </c>
      <c r="AW55" s="6">
        <f t="shared" si="13"/>
        <v>163213</v>
      </c>
      <c r="AX55" s="6">
        <f t="shared" si="4"/>
        <v>142758</v>
      </c>
      <c r="AZ55" s="5">
        <f t="shared" ref="AZ55:AZ118" si="24">B55+L55+V55+AF55+AP55</f>
        <v>660799</v>
      </c>
      <c r="BA55" s="5">
        <f t="shared" ref="BA55:BA118" si="25">C55+M55+W55+AG55+AQ55</f>
        <v>391337</v>
      </c>
      <c r="BB55" s="5">
        <f t="shared" ref="BB55:BB118" si="26">D55+N55+X55+AH55+AR55</f>
        <v>177625</v>
      </c>
      <c r="BC55" s="5">
        <f t="shared" ref="BC55:BC118" si="27">E55+O55+Y55+AI55+AS55</f>
        <v>13800</v>
      </c>
      <c r="BD55" s="5">
        <f t="shared" ref="BD55:BD118" si="28">F55+P55+Z55+AJ55+AT55</f>
        <v>79102</v>
      </c>
      <c r="BE55" s="5">
        <f t="shared" ref="BE55:BE118" si="29">G55+Q55+AA55+AK55+AU55</f>
        <v>0</v>
      </c>
      <c r="BF55" s="5">
        <f t="shared" ref="BF55:BF118" si="30">H55+R55+AB55+AL55+AV55</f>
        <v>42794</v>
      </c>
      <c r="BG55" s="6">
        <f t="shared" si="22"/>
        <v>1365457</v>
      </c>
      <c r="BH55" s="6">
        <f t="shared" si="6"/>
        <v>1322663</v>
      </c>
    </row>
    <row r="56" spans="1:60" x14ac:dyDescent="0.25">
      <c r="A56" s="43">
        <v>25204</v>
      </c>
      <c r="B56" s="5">
        <v>97002</v>
      </c>
      <c r="C56" s="5">
        <v>42877</v>
      </c>
      <c r="D56" s="5">
        <v>31515</v>
      </c>
      <c r="E56" s="5">
        <v>1731</v>
      </c>
      <c r="F56" s="5">
        <v>9991</v>
      </c>
      <c r="G56" s="5">
        <v>0</v>
      </c>
      <c r="H56" s="5">
        <v>4161</v>
      </c>
      <c r="I56" s="6">
        <f t="shared" si="11"/>
        <v>187277</v>
      </c>
      <c r="J56" s="6">
        <f t="shared" si="0"/>
        <v>183116</v>
      </c>
      <c r="L56" s="5">
        <v>116029</v>
      </c>
      <c r="M56" s="5">
        <v>55190</v>
      </c>
      <c r="N56" s="5">
        <v>19518</v>
      </c>
      <c r="O56" s="5">
        <v>2260</v>
      </c>
      <c r="P56" s="5">
        <v>58517</v>
      </c>
      <c r="Q56" s="5">
        <v>0</v>
      </c>
      <c r="R56" s="5">
        <v>16538</v>
      </c>
      <c r="S56" s="6">
        <f t="shared" si="19"/>
        <v>268052</v>
      </c>
      <c r="T56" s="6">
        <f t="shared" si="1"/>
        <v>251514</v>
      </c>
      <c r="V56" s="5">
        <v>269727</v>
      </c>
      <c r="W56" s="5">
        <v>178722</v>
      </c>
      <c r="X56" s="5">
        <v>55483</v>
      </c>
      <c r="Y56" s="5">
        <v>6324</v>
      </c>
      <c r="Z56" s="5">
        <v>46580</v>
      </c>
      <c r="AA56" s="5">
        <v>0</v>
      </c>
      <c r="AB56" s="5">
        <v>3399</v>
      </c>
      <c r="AC56" s="6">
        <f t="shared" si="9"/>
        <v>560235</v>
      </c>
      <c r="AD56" s="6">
        <f t="shared" si="2"/>
        <v>556836</v>
      </c>
      <c r="AF56" s="5">
        <v>166664</v>
      </c>
      <c r="AG56" s="5">
        <v>67043</v>
      </c>
      <c r="AH56" s="5">
        <v>14328</v>
      </c>
      <c r="AI56" s="5">
        <v>2595</v>
      </c>
      <c r="AJ56" s="5">
        <v>14255</v>
      </c>
      <c r="AK56" s="5">
        <v>0</v>
      </c>
      <c r="AL56" s="5">
        <v>0</v>
      </c>
      <c r="AM56" s="6">
        <f t="shared" si="12"/>
        <v>264885</v>
      </c>
      <c r="AN56" s="6">
        <f t="shared" si="3"/>
        <v>264885</v>
      </c>
      <c r="AP56" s="5">
        <v>104805</v>
      </c>
      <c r="AQ56" s="5">
        <v>38097</v>
      </c>
      <c r="AR56" s="5">
        <v>13625</v>
      </c>
      <c r="AS56" s="5">
        <v>1026</v>
      </c>
      <c r="AT56" s="5">
        <v>8514</v>
      </c>
      <c r="AU56" s="5">
        <v>0</v>
      </c>
      <c r="AV56" s="5">
        <v>23004</v>
      </c>
      <c r="AW56" s="6">
        <f t="shared" si="13"/>
        <v>189071</v>
      </c>
      <c r="AX56" s="6">
        <f t="shared" si="4"/>
        <v>166067</v>
      </c>
      <c r="AZ56" s="5">
        <f t="shared" si="24"/>
        <v>754227</v>
      </c>
      <c r="BA56" s="5">
        <f t="shared" si="25"/>
        <v>381929</v>
      </c>
      <c r="BB56" s="5">
        <f t="shared" si="26"/>
        <v>134469</v>
      </c>
      <c r="BC56" s="5">
        <f t="shared" si="27"/>
        <v>13936</v>
      </c>
      <c r="BD56" s="5">
        <f t="shared" si="28"/>
        <v>137857</v>
      </c>
      <c r="BE56" s="5">
        <f t="shared" si="29"/>
        <v>0</v>
      </c>
      <c r="BF56" s="5">
        <f t="shared" si="30"/>
        <v>47102</v>
      </c>
      <c r="BG56" s="6">
        <f t="shared" si="22"/>
        <v>1469520</v>
      </c>
      <c r="BH56" s="6">
        <f t="shared" si="6"/>
        <v>1422418</v>
      </c>
    </row>
    <row r="57" spans="1:60" x14ac:dyDescent="0.25">
      <c r="A57" s="43">
        <v>25235</v>
      </c>
      <c r="B57" s="5">
        <v>85828</v>
      </c>
      <c r="C57" s="5">
        <v>42577</v>
      </c>
      <c r="D57" s="5">
        <v>33058</v>
      </c>
      <c r="E57" s="5">
        <v>1756</v>
      </c>
      <c r="F57" s="5">
        <v>10393</v>
      </c>
      <c r="G57" s="5">
        <v>0</v>
      </c>
      <c r="H57" s="5">
        <v>4126</v>
      </c>
      <c r="I57" s="6">
        <f t="shared" si="11"/>
        <v>177738</v>
      </c>
      <c r="J57" s="6">
        <f t="shared" si="0"/>
        <v>173612</v>
      </c>
      <c r="L57" s="5">
        <v>103945</v>
      </c>
      <c r="M57" s="5">
        <v>34103</v>
      </c>
      <c r="N57" s="5">
        <v>-48925</v>
      </c>
      <c r="O57" s="5">
        <v>2251</v>
      </c>
      <c r="P57" s="5">
        <v>157689</v>
      </c>
      <c r="Q57" s="5">
        <v>0</v>
      </c>
      <c r="R57" s="5">
        <v>15767</v>
      </c>
      <c r="S57" s="6">
        <f t="shared" si="19"/>
        <v>264830</v>
      </c>
      <c r="T57" s="6">
        <f t="shared" si="1"/>
        <v>249063</v>
      </c>
      <c r="V57" s="5">
        <v>233466</v>
      </c>
      <c r="W57" s="5">
        <v>188494</v>
      </c>
      <c r="X57" s="5">
        <v>58247</v>
      </c>
      <c r="Y57" s="5">
        <v>6438</v>
      </c>
      <c r="Z57" s="5">
        <v>36080</v>
      </c>
      <c r="AA57" s="5">
        <v>0</v>
      </c>
      <c r="AB57" s="5">
        <v>3218</v>
      </c>
      <c r="AC57" s="6">
        <f t="shared" si="9"/>
        <v>525943</v>
      </c>
      <c r="AD57" s="6">
        <f t="shared" si="2"/>
        <v>522725</v>
      </c>
      <c r="AF57" s="5">
        <v>147029</v>
      </c>
      <c r="AG57" s="5">
        <v>66872</v>
      </c>
      <c r="AH57" s="5">
        <v>14760</v>
      </c>
      <c r="AI57" s="5">
        <v>2583</v>
      </c>
      <c r="AJ57" s="5">
        <v>13661</v>
      </c>
      <c r="AK57" s="5">
        <v>0</v>
      </c>
      <c r="AL57" s="5">
        <v>0</v>
      </c>
      <c r="AM57" s="6">
        <f t="shared" si="12"/>
        <v>244905</v>
      </c>
      <c r="AN57" s="6">
        <f t="shared" si="3"/>
        <v>244905</v>
      </c>
      <c r="AP57" s="5">
        <v>93258</v>
      </c>
      <c r="AQ57" s="5">
        <v>37709</v>
      </c>
      <c r="AR57" s="5">
        <v>14475</v>
      </c>
      <c r="AS57" s="5">
        <v>1037</v>
      </c>
      <c r="AT57" s="5">
        <v>8792</v>
      </c>
      <c r="AU57" s="5">
        <v>0</v>
      </c>
      <c r="AV57" s="5">
        <v>20420</v>
      </c>
      <c r="AW57" s="6">
        <f t="shared" si="13"/>
        <v>175691</v>
      </c>
      <c r="AX57" s="6">
        <f t="shared" si="4"/>
        <v>155271</v>
      </c>
      <c r="AZ57" s="5">
        <f t="shared" si="24"/>
        <v>663526</v>
      </c>
      <c r="BA57" s="5">
        <f t="shared" si="25"/>
        <v>369755</v>
      </c>
      <c r="BB57" s="5">
        <f t="shared" si="26"/>
        <v>71615</v>
      </c>
      <c r="BC57" s="5">
        <f t="shared" si="27"/>
        <v>14065</v>
      </c>
      <c r="BD57" s="5">
        <f t="shared" si="28"/>
        <v>226615</v>
      </c>
      <c r="BE57" s="5">
        <f t="shared" si="29"/>
        <v>0</v>
      </c>
      <c r="BF57" s="5">
        <f t="shared" si="30"/>
        <v>43531</v>
      </c>
      <c r="BG57" s="6">
        <f t="shared" ref="BG57:BG72" si="31">SUM(AZ57:BF57)</f>
        <v>1389107</v>
      </c>
      <c r="BH57" s="6">
        <f t="shared" si="6"/>
        <v>1345576</v>
      </c>
    </row>
    <row r="58" spans="1:60" x14ac:dyDescent="0.25">
      <c r="A58" s="43">
        <v>25263</v>
      </c>
      <c r="B58" s="5">
        <v>96695</v>
      </c>
      <c r="C58" s="5">
        <v>41827</v>
      </c>
      <c r="D58" s="5">
        <v>31093</v>
      </c>
      <c r="E58" s="5">
        <v>1749</v>
      </c>
      <c r="F58" s="5">
        <v>9949</v>
      </c>
      <c r="G58" s="5">
        <v>0</v>
      </c>
      <c r="H58" s="5">
        <v>4223</v>
      </c>
      <c r="I58" s="6">
        <f t="shared" si="11"/>
        <v>185536</v>
      </c>
      <c r="J58" s="6">
        <f t="shared" si="0"/>
        <v>181313</v>
      </c>
      <c r="L58" s="5">
        <v>110064</v>
      </c>
      <c r="M58" s="5">
        <v>51117</v>
      </c>
      <c r="N58" s="5">
        <v>40129</v>
      </c>
      <c r="O58" s="5">
        <v>2257</v>
      </c>
      <c r="P58" s="5">
        <v>57267</v>
      </c>
      <c r="Q58" s="5">
        <v>0</v>
      </c>
      <c r="R58" s="5">
        <v>17140</v>
      </c>
      <c r="S58" s="6">
        <f t="shared" si="19"/>
        <v>277974</v>
      </c>
      <c r="T58" s="6">
        <f t="shared" si="1"/>
        <v>260834</v>
      </c>
      <c r="V58" s="5">
        <v>248944</v>
      </c>
      <c r="W58" s="5">
        <v>180286</v>
      </c>
      <c r="X58" s="5">
        <v>55806</v>
      </c>
      <c r="Y58" s="5">
        <v>6487</v>
      </c>
      <c r="Z58" s="5">
        <v>34928</v>
      </c>
      <c r="AA58" s="5">
        <v>0</v>
      </c>
      <c r="AB58" s="5">
        <v>3117</v>
      </c>
      <c r="AC58" s="6">
        <f t="shared" si="9"/>
        <v>529568</v>
      </c>
      <c r="AD58" s="6">
        <f t="shared" si="2"/>
        <v>526451</v>
      </c>
      <c r="AF58" s="5">
        <v>163845</v>
      </c>
      <c r="AG58" s="5">
        <v>67800</v>
      </c>
      <c r="AH58" s="5">
        <v>14739</v>
      </c>
      <c r="AI58" s="5">
        <v>2614</v>
      </c>
      <c r="AJ58" s="5">
        <v>14597</v>
      </c>
      <c r="AK58" s="5">
        <v>0</v>
      </c>
      <c r="AL58" s="5">
        <v>0</v>
      </c>
      <c r="AM58" s="6">
        <f t="shared" si="12"/>
        <v>263595</v>
      </c>
      <c r="AN58" s="6">
        <f t="shared" si="3"/>
        <v>263595</v>
      </c>
      <c r="AP58" s="5">
        <v>105169</v>
      </c>
      <c r="AQ58" s="5">
        <v>38125</v>
      </c>
      <c r="AR58" s="5">
        <v>14865</v>
      </c>
      <c r="AS58" s="5">
        <v>1035</v>
      </c>
      <c r="AT58" s="5">
        <v>9012</v>
      </c>
      <c r="AU58" s="5">
        <v>0</v>
      </c>
      <c r="AV58" s="5">
        <v>22904</v>
      </c>
      <c r="AW58" s="6">
        <f t="shared" si="13"/>
        <v>191110</v>
      </c>
      <c r="AX58" s="6">
        <f t="shared" si="4"/>
        <v>168206</v>
      </c>
      <c r="AZ58" s="5">
        <f t="shared" si="24"/>
        <v>724717</v>
      </c>
      <c r="BA58" s="5">
        <f t="shared" si="25"/>
        <v>379155</v>
      </c>
      <c r="BB58" s="5">
        <f t="shared" si="26"/>
        <v>156632</v>
      </c>
      <c r="BC58" s="5">
        <f t="shared" si="27"/>
        <v>14142</v>
      </c>
      <c r="BD58" s="5">
        <f t="shared" si="28"/>
        <v>125753</v>
      </c>
      <c r="BE58" s="5">
        <f t="shared" si="29"/>
        <v>0</v>
      </c>
      <c r="BF58" s="5">
        <f t="shared" si="30"/>
        <v>47384</v>
      </c>
      <c r="BG58" s="6">
        <f t="shared" si="31"/>
        <v>1447783</v>
      </c>
      <c r="BH58" s="6">
        <f t="shared" si="6"/>
        <v>1400399</v>
      </c>
    </row>
    <row r="59" spans="1:60" x14ac:dyDescent="0.25">
      <c r="A59" s="43">
        <v>25294</v>
      </c>
      <c r="B59" s="5">
        <v>87509</v>
      </c>
      <c r="C59" s="5">
        <v>43573</v>
      </c>
      <c r="D59" s="5">
        <v>30692</v>
      </c>
      <c r="E59" s="5">
        <v>1764</v>
      </c>
      <c r="F59" s="5">
        <v>12899</v>
      </c>
      <c r="G59" s="5">
        <v>0</v>
      </c>
      <c r="H59" s="5">
        <v>4370</v>
      </c>
      <c r="I59" s="6">
        <f t="shared" si="11"/>
        <v>180807</v>
      </c>
      <c r="J59" s="6">
        <f t="shared" si="0"/>
        <v>176437</v>
      </c>
      <c r="L59" s="5">
        <v>100232</v>
      </c>
      <c r="M59" s="5">
        <v>54135</v>
      </c>
      <c r="N59" s="5">
        <v>30290</v>
      </c>
      <c r="O59" s="5">
        <v>2258</v>
      </c>
      <c r="P59" s="5">
        <v>61744</v>
      </c>
      <c r="Q59" s="5">
        <v>0</v>
      </c>
      <c r="R59" s="5">
        <v>15779</v>
      </c>
      <c r="S59" s="6">
        <f t="shared" si="19"/>
        <v>264438</v>
      </c>
      <c r="T59" s="6">
        <f t="shared" si="1"/>
        <v>248659</v>
      </c>
      <c r="V59" s="5">
        <v>246660</v>
      </c>
      <c r="W59" s="5">
        <v>207052</v>
      </c>
      <c r="X59" s="5">
        <v>61740</v>
      </c>
      <c r="Y59" s="5">
        <v>6556</v>
      </c>
      <c r="Z59" s="5">
        <v>39126</v>
      </c>
      <c r="AA59" s="5">
        <v>0</v>
      </c>
      <c r="AB59" s="5">
        <v>3808</v>
      </c>
      <c r="AC59" s="6">
        <f t="shared" si="9"/>
        <v>564942</v>
      </c>
      <c r="AD59" s="6">
        <f t="shared" si="2"/>
        <v>561134</v>
      </c>
      <c r="AF59" s="5">
        <v>150248</v>
      </c>
      <c r="AG59" s="5">
        <v>73940</v>
      </c>
      <c r="AH59" s="5">
        <v>15795</v>
      </c>
      <c r="AI59" s="5">
        <v>2669</v>
      </c>
      <c r="AJ59" s="5">
        <v>14915</v>
      </c>
      <c r="AK59" s="5">
        <v>0</v>
      </c>
      <c r="AL59" s="5">
        <v>0</v>
      </c>
      <c r="AM59" s="6">
        <f t="shared" si="12"/>
        <v>257567</v>
      </c>
      <c r="AN59" s="6">
        <f t="shared" si="3"/>
        <v>257567</v>
      </c>
      <c r="AP59" s="5">
        <v>87995</v>
      </c>
      <c r="AQ59" s="5">
        <v>40400</v>
      </c>
      <c r="AR59" s="5">
        <v>14686</v>
      </c>
      <c r="AS59" s="5">
        <v>1056</v>
      </c>
      <c r="AT59" s="5">
        <v>9261</v>
      </c>
      <c r="AU59" s="5">
        <v>0</v>
      </c>
      <c r="AV59" s="5">
        <v>20418</v>
      </c>
      <c r="AW59" s="6">
        <f t="shared" si="13"/>
        <v>173816</v>
      </c>
      <c r="AX59" s="6">
        <f t="shared" si="4"/>
        <v>153398</v>
      </c>
      <c r="AZ59" s="5">
        <f t="shared" si="24"/>
        <v>672644</v>
      </c>
      <c r="BA59" s="5">
        <f t="shared" si="25"/>
        <v>419100</v>
      </c>
      <c r="BB59" s="5">
        <f t="shared" si="26"/>
        <v>153203</v>
      </c>
      <c r="BC59" s="5">
        <f t="shared" si="27"/>
        <v>14303</v>
      </c>
      <c r="BD59" s="5">
        <f t="shared" si="28"/>
        <v>137945</v>
      </c>
      <c r="BE59" s="5">
        <f t="shared" si="29"/>
        <v>0</v>
      </c>
      <c r="BF59" s="5">
        <f t="shared" si="30"/>
        <v>44375</v>
      </c>
      <c r="BG59" s="6">
        <f t="shared" si="31"/>
        <v>1441570</v>
      </c>
      <c r="BH59" s="6">
        <f t="shared" si="6"/>
        <v>1397195</v>
      </c>
    </row>
    <row r="60" spans="1:60" x14ac:dyDescent="0.25">
      <c r="A60" s="43">
        <v>25324</v>
      </c>
      <c r="B60" s="5">
        <v>78269</v>
      </c>
      <c r="C60" s="5">
        <v>48731</v>
      </c>
      <c r="D60" s="5">
        <v>32430</v>
      </c>
      <c r="E60" s="5">
        <v>1761</v>
      </c>
      <c r="F60" s="5">
        <v>11284</v>
      </c>
      <c r="G60" s="5">
        <v>0</v>
      </c>
      <c r="H60" s="5">
        <v>4728</v>
      </c>
      <c r="I60" s="6">
        <f t="shared" si="11"/>
        <v>177203</v>
      </c>
      <c r="J60" s="6">
        <f t="shared" si="0"/>
        <v>172475</v>
      </c>
      <c r="L60" s="5">
        <v>92881</v>
      </c>
      <c r="M60" s="5">
        <v>57943</v>
      </c>
      <c r="N60" s="5">
        <v>30713</v>
      </c>
      <c r="O60" s="5">
        <v>2289</v>
      </c>
      <c r="P60" s="5">
        <v>63477</v>
      </c>
      <c r="Q60" s="5">
        <v>0</v>
      </c>
      <c r="R60" s="5">
        <v>14753</v>
      </c>
      <c r="S60" s="6">
        <f t="shared" si="19"/>
        <v>262056</v>
      </c>
      <c r="T60" s="6">
        <f t="shared" si="1"/>
        <v>247303</v>
      </c>
      <c r="V60" s="5">
        <v>261168</v>
      </c>
      <c r="W60" s="5">
        <v>225226</v>
      </c>
      <c r="X60" s="5">
        <v>63326</v>
      </c>
      <c r="Y60" s="5">
        <v>6600</v>
      </c>
      <c r="Z60" s="5">
        <v>41024</v>
      </c>
      <c r="AA60" s="5">
        <v>0</v>
      </c>
      <c r="AB60" s="5">
        <v>4296</v>
      </c>
      <c r="AC60" s="6">
        <f t="shared" si="9"/>
        <v>601640</v>
      </c>
      <c r="AD60" s="6">
        <f t="shared" si="2"/>
        <v>597344</v>
      </c>
      <c r="AF60" s="5">
        <v>144154</v>
      </c>
      <c r="AG60" s="5">
        <v>84102</v>
      </c>
      <c r="AH60" s="5">
        <v>17124</v>
      </c>
      <c r="AI60" s="5">
        <v>2638</v>
      </c>
      <c r="AJ60" s="5">
        <v>16719</v>
      </c>
      <c r="AK60" s="5">
        <v>0</v>
      </c>
      <c r="AL60" s="5">
        <v>0</v>
      </c>
      <c r="AM60" s="6">
        <f t="shared" si="12"/>
        <v>264737</v>
      </c>
      <c r="AN60" s="6">
        <f t="shared" si="3"/>
        <v>264737</v>
      </c>
      <c r="AP60" s="5">
        <v>70879</v>
      </c>
      <c r="AQ60" s="5">
        <v>41999</v>
      </c>
      <c r="AR60" s="5">
        <v>15854</v>
      </c>
      <c r="AS60" s="5">
        <v>1052</v>
      </c>
      <c r="AT60" s="5">
        <v>9482</v>
      </c>
      <c r="AU60" s="5">
        <v>0</v>
      </c>
      <c r="AV60" s="5">
        <v>21707</v>
      </c>
      <c r="AW60" s="6">
        <f t="shared" si="13"/>
        <v>160973</v>
      </c>
      <c r="AX60" s="6">
        <f t="shared" si="4"/>
        <v>139266</v>
      </c>
      <c r="AZ60" s="5">
        <f t="shared" si="24"/>
        <v>647351</v>
      </c>
      <c r="BA60" s="5">
        <f t="shared" si="25"/>
        <v>458001</v>
      </c>
      <c r="BB60" s="5">
        <f t="shared" si="26"/>
        <v>159447</v>
      </c>
      <c r="BC60" s="5">
        <f t="shared" si="27"/>
        <v>14340</v>
      </c>
      <c r="BD60" s="5">
        <f t="shared" si="28"/>
        <v>141986</v>
      </c>
      <c r="BE60" s="5">
        <f t="shared" si="29"/>
        <v>0</v>
      </c>
      <c r="BF60" s="5">
        <f t="shared" si="30"/>
        <v>45484</v>
      </c>
      <c r="BG60" s="6">
        <f t="shared" si="31"/>
        <v>1466609</v>
      </c>
      <c r="BH60" s="6">
        <f t="shared" si="6"/>
        <v>1421125</v>
      </c>
    </row>
    <row r="61" spans="1:60" x14ac:dyDescent="0.25">
      <c r="A61" s="43">
        <v>25355</v>
      </c>
      <c r="B61" s="5">
        <v>97253</v>
      </c>
      <c r="C61" s="5">
        <v>52380</v>
      </c>
      <c r="D61" s="5">
        <v>33466</v>
      </c>
      <c r="E61" s="5">
        <v>1765</v>
      </c>
      <c r="F61" s="5">
        <v>12099</v>
      </c>
      <c r="G61" s="5">
        <v>0</v>
      </c>
      <c r="H61" s="5">
        <v>5567</v>
      </c>
      <c r="I61" s="6">
        <f t="shared" si="11"/>
        <v>202530</v>
      </c>
      <c r="J61" s="6">
        <f t="shared" si="0"/>
        <v>196963</v>
      </c>
      <c r="L61" s="5">
        <v>129431</v>
      </c>
      <c r="M61" s="5">
        <v>68887</v>
      </c>
      <c r="N61" s="5">
        <v>33671</v>
      </c>
      <c r="O61" s="5">
        <v>2281</v>
      </c>
      <c r="P61" s="5">
        <v>73660</v>
      </c>
      <c r="Q61" s="5">
        <v>0</v>
      </c>
      <c r="R61" s="5">
        <v>17467</v>
      </c>
      <c r="S61" s="6">
        <f t="shared" si="19"/>
        <v>325397</v>
      </c>
      <c r="T61" s="6">
        <f t="shared" si="1"/>
        <v>307930</v>
      </c>
      <c r="V61" s="5">
        <v>329407</v>
      </c>
      <c r="W61" s="5">
        <v>250076</v>
      </c>
      <c r="X61" s="5">
        <v>64929</v>
      </c>
      <c r="Y61" s="5">
        <v>6615</v>
      </c>
      <c r="Z61" s="5">
        <v>45771</v>
      </c>
      <c r="AA61" s="5">
        <v>0</v>
      </c>
      <c r="AB61" s="5">
        <v>4363</v>
      </c>
      <c r="AC61" s="6">
        <f t="shared" si="9"/>
        <v>701161</v>
      </c>
      <c r="AD61" s="6">
        <f t="shared" si="2"/>
        <v>696798</v>
      </c>
      <c r="AF61" s="5">
        <v>182062</v>
      </c>
      <c r="AG61" s="5">
        <v>88990</v>
      </c>
      <c r="AH61" s="5">
        <v>16411</v>
      </c>
      <c r="AI61" s="5">
        <v>2618</v>
      </c>
      <c r="AJ61" s="5">
        <v>16680</v>
      </c>
      <c r="AK61" s="5">
        <v>0</v>
      </c>
      <c r="AL61" s="5">
        <v>0</v>
      </c>
      <c r="AM61" s="6">
        <f t="shared" si="12"/>
        <v>306761</v>
      </c>
      <c r="AN61" s="6">
        <f t="shared" si="3"/>
        <v>306761</v>
      </c>
      <c r="AP61" s="5">
        <v>94426</v>
      </c>
      <c r="AQ61" s="5">
        <v>47622</v>
      </c>
      <c r="AR61" s="5">
        <v>17686</v>
      </c>
      <c r="AS61" s="5">
        <v>1054</v>
      </c>
      <c r="AT61" s="5">
        <v>10993</v>
      </c>
      <c r="AU61" s="5">
        <v>0</v>
      </c>
      <c r="AV61" s="5">
        <v>26267</v>
      </c>
      <c r="AW61" s="6">
        <f t="shared" si="13"/>
        <v>198048</v>
      </c>
      <c r="AX61" s="6">
        <f t="shared" si="4"/>
        <v>171781</v>
      </c>
      <c r="AZ61" s="5">
        <f t="shared" si="24"/>
        <v>832579</v>
      </c>
      <c r="BA61" s="5">
        <f t="shared" si="25"/>
        <v>507955</v>
      </c>
      <c r="BB61" s="5">
        <f t="shared" si="26"/>
        <v>166163</v>
      </c>
      <c r="BC61" s="5">
        <f t="shared" si="27"/>
        <v>14333</v>
      </c>
      <c r="BD61" s="5">
        <f t="shared" si="28"/>
        <v>159203</v>
      </c>
      <c r="BE61" s="5">
        <f t="shared" si="29"/>
        <v>0</v>
      </c>
      <c r="BF61" s="5">
        <f t="shared" si="30"/>
        <v>53664</v>
      </c>
      <c r="BG61" s="6">
        <f t="shared" si="31"/>
        <v>1733897</v>
      </c>
      <c r="BH61" s="6">
        <f t="shared" si="6"/>
        <v>1680233</v>
      </c>
    </row>
    <row r="62" spans="1:60" x14ac:dyDescent="0.25">
      <c r="A62" s="43">
        <v>25385</v>
      </c>
      <c r="B62" s="5">
        <v>125482</v>
      </c>
      <c r="C62" s="5">
        <v>55706</v>
      </c>
      <c r="D62" s="5">
        <v>30449</v>
      </c>
      <c r="E62" s="5">
        <v>1772</v>
      </c>
      <c r="F62" s="5">
        <v>11770</v>
      </c>
      <c r="G62" s="5">
        <v>0</v>
      </c>
      <c r="H62" s="5">
        <v>5405</v>
      </c>
      <c r="I62" s="6">
        <f t="shared" si="11"/>
        <v>230584</v>
      </c>
      <c r="J62" s="6">
        <f t="shared" si="0"/>
        <v>225179</v>
      </c>
      <c r="L62" s="5">
        <v>178969</v>
      </c>
      <c r="M62" s="5">
        <v>81586</v>
      </c>
      <c r="N62" s="5">
        <v>33056</v>
      </c>
      <c r="O62" s="5">
        <v>2306</v>
      </c>
      <c r="P62" s="5">
        <v>73295</v>
      </c>
      <c r="Q62" s="5">
        <v>0</v>
      </c>
      <c r="R62" s="5">
        <v>23125</v>
      </c>
      <c r="S62" s="6">
        <f t="shared" si="19"/>
        <v>392337</v>
      </c>
      <c r="T62" s="6">
        <f t="shared" si="1"/>
        <v>369212</v>
      </c>
      <c r="V62" s="5">
        <v>415630</v>
      </c>
      <c r="W62" s="5">
        <v>264077</v>
      </c>
      <c r="X62" s="5">
        <v>68000</v>
      </c>
      <c r="Y62" s="5">
        <v>6603</v>
      </c>
      <c r="Z62" s="5">
        <v>46109</v>
      </c>
      <c r="AA62" s="5">
        <v>0</v>
      </c>
      <c r="AB62" s="5">
        <v>7161</v>
      </c>
      <c r="AC62" s="6">
        <f t="shared" si="9"/>
        <v>807580</v>
      </c>
      <c r="AD62" s="6">
        <f t="shared" si="2"/>
        <v>800419</v>
      </c>
      <c r="AF62" s="5">
        <v>236254</v>
      </c>
      <c r="AG62" s="5">
        <v>94938</v>
      </c>
      <c r="AH62" s="5">
        <v>16992</v>
      </c>
      <c r="AI62" s="5">
        <v>2625</v>
      </c>
      <c r="AJ62" s="5">
        <v>16224</v>
      </c>
      <c r="AK62" s="5">
        <v>0</v>
      </c>
      <c r="AL62" s="5">
        <v>0</v>
      </c>
      <c r="AM62" s="6">
        <f t="shared" si="12"/>
        <v>367033</v>
      </c>
      <c r="AN62" s="6">
        <f t="shared" si="3"/>
        <v>367033</v>
      </c>
      <c r="AP62" s="5">
        <v>127119</v>
      </c>
      <c r="AQ62" s="5">
        <v>52878</v>
      </c>
      <c r="AR62" s="5">
        <v>14347</v>
      </c>
      <c r="AS62" s="5">
        <v>1060</v>
      </c>
      <c r="AT62" s="5">
        <v>10649</v>
      </c>
      <c r="AU62" s="5">
        <v>0</v>
      </c>
      <c r="AV62" s="5">
        <v>30078</v>
      </c>
      <c r="AW62" s="6">
        <f t="shared" si="13"/>
        <v>236131</v>
      </c>
      <c r="AX62" s="6">
        <f t="shared" si="4"/>
        <v>206053</v>
      </c>
      <c r="AZ62" s="5">
        <f t="shared" si="24"/>
        <v>1083454</v>
      </c>
      <c r="BA62" s="5">
        <f t="shared" si="25"/>
        <v>549185</v>
      </c>
      <c r="BB62" s="5">
        <f t="shared" si="26"/>
        <v>162844</v>
      </c>
      <c r="BC62" s="5">
        <f t="shared" si="27"/>
        <v>14366</v>
      </c>
      <c r="BD62" s="5">
        <f t="shared" si="28"/>
        <v>158047</v>
      </c>
      <c r="BE62" s="5">
        <f t="shared" si="29"/>
        <v>0</v>
      </c>
      <c r="BF62" s="5">
        <f t="shared" si="30"/>
        <v>65769</v>
      </c>
      <c r="BG62" s="6">
        <f t="shared" si="31"/>
        <v>2033665</v>
      </c>
      <c r="BH62" s="6">
        <f t="shared" si="6"/>
        <v>1967896</v>
      </c>
    </row>
    <row r="63" spans="1:60" x14ac:dyDescent="0.25">
      <c r="A63" s="43">
        <v>25416</v>
      </c>
      <c r="B63" s="5">
        <v>132638</v>
      </c>
      <c r="C63" s="5">
        <v>58423</v>
      </c>
      <c r="D63" s="5">
        <v>29644</v>
      </c>
      <c r="E63" s="5">
        <v>1777</v>
      </c>
      <c r="F63" s="5">
        <v>11759</v>
      </c>
      <c r="G63" s="5">
        <v>0</v>
      </c>
      <c r="H63" s="5">
        <v>5215</v>
      </c>
      <c r="I63" s="6">
        <f t="shared" si="11"/>
        <v>239456</v>
      </c>
      <c r="J63" s="6">
        <f t="shared" si="0"/>
        <v>234241</v>
      </c>
      <c r="L63" s="5">
        <v>177678</v>
      </c>
      <c r="M63" s="5">
        <v>84173</v>
      </c>
      <c r="N63" s="5">
        <v>29482</v>
      </c>
      <c r="O63" s="5">
        <v>2307</v>
      </c>
      <c r="P63" s="5">
        <v>73278</v>
      </c>
      <c r="Q63" s="5">
        <v>0</v>
      </c>
      <c r="R63" s="5">
        <v>25402</v>
      </c>
      <c r="S63" s="6">
        <f t="shared" si="19"/>
        <v>392320</v>
      </c>
      <c r="T63" s="6">
        <f t="shared" si="1"/>
        <v>366918</v>
      </c>
      <c r="V63" s="5">
        <v>463690</v>
      </c>
      <c r="W63" s="5">
        <v>284036</v>
      </c>
      <c r="X63" s="5">
        <v>71154</v>
      </c>
      <c r="Y63" s="5">
        <v>6592</v>
      </c>
      <c r="Z63" s="5">
        <v>44597</v>
      </c>
      <c r="AA63" s="5">
        <v>0</v>
      </c>
      <c r="AB63" s="5">
        <v>8970</v>
      </c>
      <c r="AC63" s="6">
        <f t="shared" si="9"/>
        <v>879039</v>
      </c>
      <c r="AD63" s="6">
        <f t="shared" si="2"/>
        <v>870069</v>
      </c>
      <c r="AF63" s="5">
        <v>260359</v>
      </c>
      <c r="AG63" s="5">
        <v>101079</v>
      </c>
      <c r="AH63" s="5">
        <v>17871</v>
      </c>
      <c r="AI63" s="5">
        <v>2638</v>
      </c>
      <c r="AJ63" s="5">
        <v>16829</v>
      </c>
      <c r="AK63" s="5">
        <v>0</v>
      </c>
      <c r="AL63" s="5">
        <v>0</v>
      </c>
      <c r="AM63" s="6">
        <f t="shared" si="12"/>
        <v>398776</v>
      </c>
      <c r="AN63" s="6">
        <f t="shared" si="3"/>
        <v>398776</v>
      </c>
      <c r="AP63" s="5">
        <v>128126</v>
      </c>
      <c r="AQ63" s="5">
        <v>53991</v>
      </c>
      <c r="AR63" s="5">
        <v>15730</v>
      </c>
      <c r="AS63" s="5">
        <v>1062</v>
      </c>
      <c r="AT63" s="5">
        <v>10627</v>
      </c>
      <c r="AU63" s="5">
        <v>0</v>
      </c>
      <c r="AV63" s="5">
        <v>31666</v>
      </c>
      <c r="AW63" s="6">
        <f t="shared" si="13"/>
        <v>241202</v>
      </c>
      <c r="AX63" s="6">
        <f t="shared" si="4"/>
        <v>209536</v>
      </c>
      <c r="AZ63" s="5">
        <f t="shared" si="24"/>
        <v>1162491</v>
      </c>
      <c r="BA63" s="5">
        <f t="shared" si="25"/>
        <v>581702</v>
      </c>
      <c r="BB63" s="5">
        <f t="shared" si="26"/>
        <v>163881</v>
      </c>
      <c r="BC63" s="5">
        <f t="shared" si="27"/>
        <v>14376</v>
      </c>
      <c r="BD63" s="5">
        <f t="shared" si="28"/>
        <v>157090</v>
      </c>
      <c r="BE63" s="5">
        <f t="shared" si="29"/>
        <v>0</v>
      </c>
      <c r="BF63" s="5">
        <f t="shared" si="30"/>
        <v>71253</v>
      </c>
      <c r="BG63" s="6">
        <f t="shared" si="31"/>
        <v>2150793</v>
      </c>
      <c r="BH63" s="6">
        <f t="shared" si="6"/>
        <v>2079540</v>
      </c>
    </row>
    <row r="64" spans="1:60" x14ac:dyDescent="0.25">
      <c r="A64" s="43">
        <v>25447</v>
      </c>
      <c r="B64" s="5">
        <v>132627</v>
      </c>
      <c r="C64" s="5">
        <v>58563</v>
      </c>
      <c r="D64" s="5">
        <v>30213</v>
      </c>
      <c r="E64" s="5">
        <v>1796</v>
      </c>
      <c r="F64" s="5">
        <v>12571</v>
      </c>
      <c r="G64" s="5">
        <v>0</v>
      </c>
      <c r="H64" s="5">
        <v>5686</v>
      </c>
      <c r="I64" s="6">
        <f t="shared" si="11"/>
        <v>241456</v>
      </c>
      <c r="J64" s="6">
        <f t="shared" si="0"/>
        <v>235770</v>
      </c>
      <c r="L64" s="5">
        <v>166722</v>
      </c>
      <c r="M64" s="5">
        <v>79887</v>
      </c>
      <c r="N64" s="5">
        <v>33279</v>
      </c>
      <c r="O64" s="5">
        <v>2318</v>
      </c>
      <c r="P64" s="5">
        <v>70253</v>
      </c>
      <c r="Q64" s="5">
        <v>0</v>
      </c>
      <c r="R64" s="5">
        <v>25313</v>
      </c>
      <c r="S64" s="6">
        <f t="shared" si="19"/>
        <v>377772</v>
      </c>
      <c r="T64" s="6">
        <f t="shared" si="1"/>
        <v>352459</v>
      </c>
      <c r="V64" s="5">
        <v>460480</v>
      </c>
      <c r="W64" s="5">
        <v>275941</v>
      </c>
      <c r="X64" s="5">
        <v>70506</v>
      </c>
      <c r="Y64" s="5">
        <v>7008</v>
      </c>
      <c r="Z64" s="5">
        <v>46405</v>
      </c>
      <c r="AA64" s="5">
        <v>0</v>
      </c>
      <c r="AB64" s="5">
        <v>8293</v>
      </c>
      <c r="AC64" s="6">
        <f t="shared" si="9"/>
        <v>868633</v>
      </c>
      <c r="AD64" s="6">
        <f t="shared" si="2"/>
        <v>860340</v>
      </c>
      <c r="AF64" s="5">
        <v>256716</v>
      </c>
      <c r="AG64" s="5">
        <v>100219</v>
      </c>
      <c r="AH64" s="5">
        <v>18723</v>
      </c>
      <c r="AI64" s="5">
        <v>2693</v>
      </c>
      <c r="AJ64" s="5">
        <v>16860</v>
      </c>
      <c r="AK64" s="5">
        <v>0</v>
      </c>
      <c r="AL64" s="5">
        <v>0</v>
      </c>
      <c r="AM64" s="6">
        <f t="shared" si="12"/>
        <v>395211</v>
      </c>
      <c r="AN64" s="6">
        <f t="shared" si="3"/>
        <v>395211</v>
      </c>
      <c r="AP64" s="5">
        <v>123419</v>
      </c>
      <c r="AQ64" s="5">
        <v>53184</v>
      </c>
      <c r="AR64" s="5">
        <v>14590</v>
      </c>
      <c r="AS64" s="5">
        <v>1200</v>
      </c>
      <c r="AT64" s="5">
        <v>11097</v>
      </c>
      <c r="AU64" s="5">
        <v>0</v>
      </c>
      <c r="AV64" s="5">
        <v>28890</v>
      </c>
      <c r="AW64" s="6">
        <f t="shared" si="13"/>
        <v>232380</v>
      </c>
      <c r="AX64" s="6">
        <f t="shared" si="4"/>
        <v>203490</v>
      </c>
      <c r="AZ64" s="5">
        <f t="shared" si="24"/>
        <v>1139964</v>
      </c>
      <c r="BA64" s="5">
        <f t="shared" si="25"/>
        <v>567794</v>
      </c>
      <c r="BB64" s="5">
        <f t="shared" si="26"/>
        <v>167311</v>
      </c>
      <c r="BC64" s="5">
        <f t="shared" si="27"/>
        <v>15015</v>
      </c>
      <c r="BD64" s="5">
        <f t="shared" si="28"/>
        <v>157186</v>
      </c>
      <c r="BE64" s="5">
        <f t="shared" si="29"/>
        <v>0</v>
      </c>
      <c r="BF64" s="5">
        <f t="shared" si="30"/>
        <v>68182</v>
      </c>
      <c r="BG64" s="6">
        <f t="shared" si="31"/>
        <v>2115452</v>
      </c>
      <c r="BH64" s="6">
        <f t="shared" si="6"/>
        <v>2047270</v>
      </c>
    </row>
    <row r="65" spans="1:60" x14ac:dyDescent="0.25">
      <c r="A65" s="43">
        <v>25477</v>
      </c>
      <c r="B65" s="5">
        <v>122120</v>
      </c>
      <c r="C65" s="5">
        <v>56886</v>
      </c>
      <c r="D65" s="5">
        <v>32032</v>
      </c>
      <c r="E65" s="5">
        <v>1821</v>
      </c>
      <c r="F65" s="5">
        <v>13233</v>
      </c>
      <c r="G65" s="5">
        <v>0</v>
      </c>
      <c r="H65" s="5">
        <v>5180</v>
      </c>
      <c r="I65" s="6">
        <f t="shared" si="11"/>
        <v>231272</v>
      </c>
      <c r="J65" s="6">
        <f t="shared" si="0"/>
        <v>226092</v>
      </c>
      <c r="L65" s="5">
        <v>148650</v>
      </c>
      <c r="M65" s="5">
        <v>73325</v>
      </c>
      <c r="N65" s="5">
        <v>31523</v>
      </c>
      <c r="O65" s="5">
        <v>2334</v>
      </c>
      <c r="P65" s="5">
        <v>70113</v>
      </c>
      <c r="Q65" s="5">
        <v>0</v>
      </c>
      <c r="R65" s="5">
        <v>21688</v>
      </c>
      <c r="S65" s="6">
        <f t="shared" si="19"/>
        <v>347633</v>
      </c>
      <c r="T65" s="6">
        <f t="shared" si="1"/>
        <v>325945</v>
      </c>
      <c r="V65" s="5">
        <v>420614</v>
      </c>
      <c r="W65" s="5">
        <v>274237</v>
      </c>
      <c r="X65" s="5">
        <v>70753</v>
      </c>
      <c r="Y65" s="5">
        <v>6436</v>
      </c>
      <c r="Z65" s="5">
        <v>48709</v>
      </c>
      <c r="AA65" s="5">
        <v>0</v>
      </c>
      <c r="AB65" s="5">
        <v>7005</v>
      </c>
      <c r="AC65" s="6">
        <f t="shared" si="9"/>
        <v>827754</v>
      </c>
      <c r="AD65" s="6">
        <f t="shared" si="2"/>
        <v>820749</v>
      </c>
      <c r="AF65" s="5">
        <v>236312</v>
      </c>
      <c r="AG65" s="5">
        <v>96916</v>
      </c>
      <c r="AH65" s="5">
        <v>18561</v>
      </c>
      <c r="AI65" s="5">
        <v>2707</v>
      </c>
      <c r="AJ65" s="5">
        <v>18684</v>
      </c>
      <c r="AK65" s="5">
        <v>0</v>
      </c>
      <c r="AL65" s="5">
        <v>0</v>
      </c>
      <c r="AM65" s="6">
        <f t="shared" si="12"/>
        <v>373180</v>
      </c>
      <c r="AN65" s="6">
        <f t="shared" si="3"/>
        <v>373180</v>
      </c>
      <c r="AP65" s="5">
        <v>109169</v>
      </c>
      <c r="AQ65" s="5">
        <v>49969</v>
      </c>
      <c r="AR65" s="5">
        <v>15271</v>
      </c>
      <c r="AS65" s="5">
        <v>1205</v>
      </c>
      <c r="AT65" s="5">
        <v>11686</v>
      </c>
      <c r="AU65" s="5">
        <v>0</v>
      </c>
      <c r="AV65" s="5">
        <v>27583</v>
      </c>
      <c r="AW65" s="6">
        <f t="shared" si="13"/>
        <v>214883</v>
      </c>
      <c r="AX65" s="6">
        <f t="shared" si="4"/>
        <v>187300</v>
      </c>
      <c r="AZ65" s="5">
        <f t="shared" si="24"/>
        <v>1036865</v>
      </c>
      <c r="BA65" s="5">
        <f t="shared" si="25"/>
        <v>551333</v>
      </c>
      <c r="BB65" s="5">
        <f t="shared" si="26"/>
        <v>168140</v>
      </c>
      <c r="BC65" s="5">
        <f t="shared" si="27"/>
        <v>14503</v>
      </c>
      <c r="BD65" s="5">
        <f t="shared" si="28"/>
        <v>162425</v>
      </c>
      <c r="BE65" s="5">
        <f t="shared" si="29"/>
        <v>0</v>
      </c>
      <c r="BF65" s="5">
        <f t="shared" si="30"/>
        <v>61456</v>
      </c>
      <c r="BG65" s="6">
        <f t="shared" si="31"/>
        <v>1994722</v>
      </c>
      <c r="BH65" s="6">
        <f t="shared" si="6"/>
        <v>1933266</v>
      </c>
    </row>
    <row r="66" spans="1:60" x14ac:dyDescent="0.25">
      <c r="A66" s="43">
        <v>25508</v>
      </c>
      <c r="B66" s="5">
        <v>101406</v>
      </c>
      <c r="C66" s="5">
        <v>52196</v>
      </c>
      <c r="D66" s="5">
        <v>33370</v>
      </c>
      <c r="E66" s="5">
        <v>1815</v>
      </c>
      <c r="F66" s="5">
        <v>11814</v>
      </c>
      <c r="G66" s="5">
        <v>0</v>
      </c>
      <c r="H66" s="5">
        <v>4229</v>
      </c>
      <c r="I66" s="6">
        <f t="shared" si="11"/>
        <v>204830</v>
      </c>
      <c r="J66" s="6">
        <f t="shared" si="0"/>
        <v>200601</v>
      </c>
      <c r="L66" s="5">
        <v>111514</v>
      </c>
      <c r="M66" s="5">
        <v>61888</v>
      </c>
      <c r="N66" s="5">
        <v>29049</v>
      </c>
      <c r="O66" s="5">
        <v>3092</v>
      </c>
      <c r="P66" s="5">
        <v>65027</v>
      </c>
      <c r="Q66" s="5">
        <v>0</v>
      </c>
      <c r="R66" s="5">
        <v>18709</v>
      </c>
      <c r="S66" s="6">
        <f t="shared" si="19"/>
        <v>289279</v>
      </c>
      <c r="T66" s="6">
        <f t="shared" si="1"/>
        <v>270570</v>
      </c>
      <c r="V66" s="5">
        <v>339948</v>
      </c>
      <c r="W66" s="5">
        <v>246212</v>
      </c>
      <c r="X66" s="5">
        <v>69448</v>
      </c>
      <c r="Y66" s="5">
        <v>7720</v>
      </c>
      <c r="Z66" s="5">
        <v>43820</v>
      </c>
      <c r="AA66" s="5">
        <v>0</v>
      </c>
      <c r="AB66" s="5">
        <v>6247</v>
      </c>
      <c r="AC66" s="6">
        <f t="shared" si="9"/>
        <v>713395</v>
      </c>
      <c r="AD66" s="6">
        <f t="shared" si="2"/>
        <v>707148</v>
      </c>
      <c r="AF66" s="5">
        <v>191858</v>
      </c>
      <c r="AG66" s="5">
        <v>91465</v>
      </c>
      <c r="AH66" s="5">
        <v>17975</v>
      </c>
      <c r="AI66" s="5">
        <v>2713</v>
      </c>
      <c r="AJ66" s="5">
        <v>17952</v>
      </c>
      <c r="AK66" s="5">
        <v>0</v>
      </c>
      <c r="AL66" s="5">
        <v>0</v>
      </c>
      <c r="AM66" s="6">
        <f t="shared" si="12"/>
        <v>321963</v>
      </c>
      <c r="AN66" s="6">
        <f t="shared" si="3"/>
        <v>321963</v>
      </c>
      <c r="AP66" s="5">
        <v>89957</v>
      </c>
      <c r="AQ66" s="5">
        <v>44368</v>
      </c>
      <c r="AR66" s="5">
        <v>15061</v>
      </c>
      <c r="AS66" s="5">
        <v>1203</v>
      </c>
      <c r="AT66" s="5">
        <v>10530</v>
      </c>
      <c r="AU66" s="5">
        <v>0</v>
      </c>
      <c r="AV66" s="5">
        <v>21659</v>
      </c>
      <c r="AW66" s="6">
        <f t="shared" si="13"/>
        <v>182778</v>
      </c>
      <c r="AX66" s="6">
        <f t="shared" si="4"/>
        <v>161119</v>
      </c>
      <c r="AZ66" s="5">
        <f t="shared" si="24"/>
        <v>834683</v>
      </c>
      <c r="BA66" s="5">
        <f t="shared" si="25"/>
        <v>496129</v>
      </c>
      <c r="BB66" s="5">
        <f t="shared" si="26"/>
        <v>164903</v>
      </c>
      <c r="BC66" s="5">
        <f t="shared" si="27"/>
        <v>16543</v>
      </c>
      <c r="BD66" s="5">
        <f t="shared" si="28"/>
        <v>149143</v>
      </c>
      <c r="BE66" s="5">
        <f t="shared" si="29"/>
        <v>0</v>
      </c>
      <c r="BF66" s="5">
        <f t="shared" si="30"/>
        <v>50844</v>
      </c>
      <c r="BG66" s="6">
        <f t="shared" si="31"/>
        <v>1712245</v>
      </c>
      <c r="BH66" s="6">
        <f t="shared" si="6"/>
        <v>1661401</v>
      </c>
    </row>
    <row r="67" spans="1:60" x14ac:dyDescent="0.25">
      <c r="A67" s="43">
        <v>25538</v>
      </c>
      <c r="B67" s="5">
        <v>94830</v>
      </c>
      <c r="C67" s="5">
        <v>46733</v>
      </c>
      <c r="D67" s="5">
        <v>25739</v>
      </c>
      <c r="E67" s="5">
        <v>1830</v>
      </c>
      <c r="F67" s="5">
        <v>11665</v>
      </c>
      <c r="G67" s="5">
        <v>0</v>
      </c>
      <c r="H67" s="5">
        <v>3442</v>
      </c>
      <c r="I67" s="6">
        <f t="shared" si="11"/>
        <v>184239</v>
      </c>
      <c r="J67" s="6">
        <f t="shared" si="0"/>
        <v>180797</v>
      </c>
      <c r="L67" s="5">
        <v>105475</v>
      </c>
      <c r="M67" s="5">
        <v>53153</v>
      </c>
      <c r="N67" s="5">
        <v>27184</v>
      </c>
      <c r="O67" s="5">
        <v>2409</v>
      </c>
      <c r="P67" s="5">
        <v>53514</v>
      </c>
      <c r="Q67" s="5">
        <v>0</v>
      </c>
      <c r="R67" s="5">
        <v>18228</v>
      </c>
      <c r="S67" s="6">
        <f t="shared" si="19"/>
        <v>259963</v>
      </c>
      <c r="T67" s="6">
        <f t="shared" si="1"/>
        <v>241735</v>
      </c>
      <c r="V67" s="5">
        <v>266482</v>
      </c>
      <c r="W67" s="5">
        <v>208943</v>
      </c>
      <c r="X67" s="5">
        <v>60943</v>
      </c>
      <c r="Y67" s="5">
        <v>6938</v>
      </c>
      <c r="Z67" s="5">
        <v>37506</v>
      </c>
      <c r="AA67" s="5">
        <v>0</v>
      </c>
      <c r="AB67" s="5">
        <v>5288</v>
      </c>
      <c r="AC67" s="6">
        <f t="shared" si="9"/>
        <v>586100</v>
      </c>
      <c r="AD67" s="6">
        <f t="shared" si="2"/>
        <v>580812</v>
      </c>
      <c r="AF67" s="5">
        <v>164205</v>
      </c>
      <c r="AG67" s="5">
        <v>78776</v>
      </c>
      <c r="AH67" s="5">
        <v>16277</v>
      </c>
      <c r="AI67" s="5">
        <v>2748</v>
      </c>
      <c r="AJ67" s="5">
        <v>15713</v>
      </c>
      <c r="AK67" s="5">
        <v>0</v>
      </c>
      <c r="AL67" s="5">
        <v>0</v>
      </c>
      <c r="AM67" s="6">
        <f t="shared" si="12"/>
        <v>277719</v>
      </c>
      <c r="AN67" s="6">
        <f t="shared" si="3"/>
        <v>277719</v>
      </c>
      <c r="AP67" s="5">
        <v>94406</v>
      </c>
      <c r="AQ67" s="5">
        <v>39509</v>
      </c>
      <c r="AR67" s="5">
        <v>15130</v>
      </c>
      <c r="AS67" s="5">
        <v>1211</v>
      </c>
      <c r="AT67" s="5">
        <v>8954</v>
      </c>
      <c r="AU67" s="5">
        <v>0</v>
      </c>
      <c r="AV67" s="5">
        <v>22578</v>
      </c>
      <c r="AW67" s="6">
        <f t="shared" si="13"/>
        <v>181788</v>
      </c>
      <c r="AX67" s="6">
        <f t="shared" si="4"/>
        <v>159210</v>
      </c>
      <c r="AZ67" s="5">
        <f t="shared" si="24"/>
        <v>725398</v>
      </c>
      <c r="BA67" s="5">
        <f t="shared" si="25"/>
        <v>427114</v>
      </c>
      <c r="BB67" s="5">
        <f t="shared" si="26"/>
        <v>145273</v>
      </c>
      <c r="BC67" s="5">
        <f t="shared" si="27"/>
        <v>15136</v>
      </c>
      <c r="BD67" s="5">
        <f t="shared" si="28"/>
        <v>127352</v>
      </c>
      <c r="BE67" s="5">
        <f t="shared" si="29"/>
        <v>0</v>
      </c>
      <c r="BF67" s="5">
        <f t="shared" si="30"/>
        <v>49536</v>
      </c>
      <c r="BG67" s="6">
        <f t="shared" si="31"/>
        <v>1489809</v>
      </c>
      <c r="BH67" s="6">
        <f t="shared" si="6"/>
        <v>1440273</v>
      </c>
    </row>
    <row r="68" spans="1:60" x14ac:dyDescent="0.25">
      <c r="A68" s="43">
        <v>25569</v>
      </c>
      <c r="B68" s="5">
        <v>120565</v>
      </c>
      <c r="C68" s="5">
        <v>47624</v>
      </c>
      <c r="D68" s="5">
        <v>31475</v>
      </c>
      <c r="E68" s="5">
        <v>1826</v>
      </c>
      <c r="F68" s="5">
        <v>10659</v>
      </c>
      <c r="G68" s="5">
        <v>0</v>
      </c>
      <c r="H68" s="5">
        <v>4238</v>
      </c>
      <c r="I68" s="6">
        <f t="shared" si="11"/>
        <v>216387</v>
      </c>
      <c r="J68" s="6">
        <f t="shared" si="0"/>
        <v>212149</v>
      </c>
      <c r="L68" s="5">
        <v>128134</v>
      </c>
      <c r="M68" s="5">
        <v>56105</v>
      </c>
      <c r="N68" s="5">
        <v>28582</v>
      </c>
      <c r="O68" s="5">
        <v>2405</v>
      </c>
      <c r="P68" s="5">
        <v>56984</v>
      </c>
      <c r="Q68" s="5">
        <v>0</v>
      </c>
      <c r="R68" s="5">
        <v>20334</v>
      </c>
      <c r="S68" s="6">
        <f t="shared" si="19"/>
        <v>292544</v>
      </c>
      <c r="T68" s="6">
        <f t="shared" si="1"/>
        <v>272210</v>
      </c>
      <c r="V68" s="5">
        <v>303144</v>
      </c>
      <c r="W68" s="5">
        <v>203522</v>
      </c>
      <c r="X68" s="5">
        <v>59526</v>
      </c>
      <c r="Y68" s="5">
        <v>6942</v>
      </c>
      <c r="Z68" s="5">
        <v>35426</v>
      </c>
      <c r="AA68" s="5">
        <v>0</v>
      </c>
      <c r="AB68" s="5">
        <v>6024</v>
      </c>
      <c r="AC68" s="6">
        <f t="shared" si="9"/>
        <v>614584</v>
      </c>
      <c r="AD68" s="6">
        <f t="shared" si="2"/>
        <v>608560</v>
      </c>
      <c r="AF68" s="5">
        <v>207440</v>
      </c>
      <c r="AG68" s="5">
        <v>78988</v>
      </c>
      <c r="AH68" s="5">
        <v>15600</v>
      </c>
      <c r="AI68" s="5">
        <v>2722</v>
      </c>
      <c r="AJ68" s="5">
        <v>15066</v>
      </c>
      <c r="AK68" s="5">
        <v>0</v>
      </c>
      <c r="AL68" s="5">
        <v>0</v>
      </c>
      <c r="AM68" s="6">
        <f t="shared" si="12"/>
        <v>319816</v>
      </c>
      <c r="AN68" s="6">
        <f t="shared" si="3"/>
        <v>319816</v>
      </c>
      <c r="AP68" s="5">
        <v>130027</v>
      </c>
      <c r="AQ68" s="5">
        <v>43332</v>
      </c>
      <c r="AR68" s="5">
        <v>15288</v>
      </c>
      <c r="AS68" s="5">
        <v>1212</v>
      </c>
      <c r="AT68" s="5">
        <v>9444</v>
      </c>
      <c r="AU68" s="5">
        <v>0</v>
      </c>
      <c r="AV68" s="5">
        <v>28739</v>
      </c>
      <c r="AW68" s="6">
        <f t="shared" si="13"/>
        <v>228042</v>
      </c>
      <c r="AX68" s="6">
        <f t="shared" si="4"/>
        <v>199303</v>
      </c>
      <c r="AZ68" s="5">
        <f t="shared" si="24"/>
        <v>889310</v>
      </c>
      <c r="BA68" s="5">
        <f t="shared" si="25"/>
        <v>429571</v>
      </c>
      <c r="BB68" s="5">
        <f t="shared" si="26"/>
        <v>150471</v>
      </c>
      <c r="BC68" s="5">
        <f t="shared" si="27"/>
        <v>15107</v>
      </c>
      <c r="BD68" s="5">
        <f t="shared" si="28"/>
        <v>127579</v>
      </c>
      <c r="BE68" s="5">
        <f t="shared" si="29"/>
        <v>0</v>
      </c>
      <c r="BF68" s="5">
        <f t="shared" si="30"/>
        <v>59335</v>
      </c>
      <c r="BG68" s="6">
        <f t="shared" si="31"/>
        <v>1671373</v>
      </c>
      <c r="BH68" s="6">
        <f t="shared" si="6"/>
        <v>1612038</v>
      </c>
    </row>
    <row r="69" spans="1:60" x14ac:dyDescent="0.25">
      <c r="A69" s="43">
        <v>25600</v>
      </c>
      <c r="B69" s="5">
        <v>120535</v>
      </c>
      <c r="C69" s="5">
        <v>49105</v>
      </c>
      <c r="D69" s="5">
        <v>33330</v>
      </c>
      <c r="E69" s="5">
        <v>1888</v>
      </c>
      <c r="F69" s="5">
        <v>10896</v>
      </c>
      <c r="G69" s="5">
        <v>0</v>
      </c>
      <c r="H69" s="5">
        <v>4109</v>
      </c>
      <c r="I69" s="6">
        <f t="shared" si="11"/>
        <v>219863</v>
      </c>
      <c r="J69" s="6">
        <f t="shared" si="0"/>
        <v>215754</v>
      </c>
      <c r="L69" s="5">
        <v>121796</v>
      </c>
      <c r="M69" s="5">
        <v>55814</v>
      </c>
      <c r="N69" s="5">
        <v>27716</v>
      </c>
      <c r="O69" s="5">
        <v>2421</v>
      </c>
      <c r="P69" s="5">
        <v>57907</v>
      </c>
      <c r="Q69" s="5">
        <v>0</v>
      </c>
      <c r="R69" s="5">
        <v>20999</v>
      </c>
      <c r="S69" s="6">
        <f t="shared" si="19"/>
        <v>286653</v>
      </c>
      <c r="T69" s="6">
        <f t="shared" si="1"/>
        <v>265654</v>
      </c>
      <c r="V69" s="5">
        <v>296343</v>
      </c>
      <c r="W69" s="5">
        <v>200049</v>
      </c>
      <c r="X69" s="5">
        <v>60728</v>
      </c>
      <c r="Y69" s="5">
        <v>6883</v>
      </c>
      <c r="Z69" s="5">
        <v>36941</v>
      </c>
      <c r="AA69" s="5">
        <v>0</v>
      </c>
      <c r="AB69" s="5">
        <v>5887</v>
      </c>
      <c r="AC69" s="6">
        <f t="shared" si="9"/>
        <v>606831</v>
      </c>
      <c r="AD69" s="6">
        <f t="shared" si="2"/>
        <v>600944</v>
      </c>
      <c r="AF69" s="5">
        <v>203865</v>
      </c>
      <c r="AG69" s="5">
        <v>78369</v>
      </c>
      <c r="AH69" s="5">
        <v>15787</v>
      </c>
      <c r="AI69" s="5">
        <v>3323</v>
      </c>
      <c r="AJ69" s="5">
        <v>15235</v>
      </c>
      <c r="AK69" s="5">
        <v>0</v>
      </c>
      <c r="AL69" s="5">
        <v>0</v>
      </c>
      <c r="AM69" s="6">
        <f t="shared" si="12"/>
        <v>316579</v>
      </c>
      <c r="AN69" s="6">
        <f t="shared" si="3"/>
        <v>316579</v>
      </c>
      <c r="AP69" s="5">
        <v>129417</v>
      </c>
      <c r="AQ69" s="5">
        <v>43512</v>
      </c>
      <c r="AR69" s="5">
        <v>15957</v>
      </c>
      <c r="AS69" s="5">
        <v>1217</v>
      </c>
      <c r="AT69" s="5">
        <v>9701</v>
      </c>
      <c r="AU69" s="5">
        <v>0</v>
      </c>
      <c r="AV69" s="5">
        <v>28211</v>
      </c>
      <c r="AW69" s="6">
        <f t="shared" si="13"/>
        <v>228015</v>
      </c>
      <c r="AX69" s="6">
        <f t="shared" si="4"/>
        <v>199804</v>
      </c>
      <c r="AZ69" s="5">
        <f t="shared" si="24"/>
        <v>871956</v>
      </c>
      <c r="BA69" s="5">
        <f t="shared" si="25"/>
        <v>426849</v>
      </c>
      <c r="BB69" s="5">
        <f t="shared" si="26"/>
        <v>153518</v>
      </c>
      <c r="BC69" s="5">
        <f t="shared" si="27"/>
        <v>15732</v>
      </c>
      <c r="BD69" s="5">
        <f t="shared" si="28"/>
        <v>130680</v>
      </c>
      <c r="BE69" s="5">
        <f t="shared" si="29"/>
        <v>0</v>
      </c>
      <c r="BF69" s="5">
        <f t="shared" si="30"/>
        <v>59206</v>
      </c>
      <c r="BG69" s="6">
        <f t="shared" si="31"/>
        <v>1657941</v>
      </c>
      <c r="BH69" s="6">
        <f t="shared" si="6"/>
        <v>1598735</v>
      </c>
    </row>
    <row r="70" spans="1:60" x14ac:dyDescent="0.25">
      <c r="A70" s="43">
        <v>25628</v>
      </c>
      <c r="B70" s="5">
        <v>104390</v>
      </c>
      <c r="C70" s="5">
        <v>47911</v>
      </c>
      <c r="D70" s="5">
        <v>32999</v>
      </c>
      <c r="E70" s="5">
        <v>1837</v>
      </c>
      <c r="F70" s="5">
        <v>11246</v>
      </c>
      <c r="G70" s="5">
        <v>0</v>
      </c>
      <c r="H70" s="5">
        <v>4745</v>
      </c>
      <c r="I70" s="6">
        <f t="shared" si="11"/>
        <v>203128</v>
      </c>
      <c r="J70" s="6">
        <f t="shared" si="0"/>
        <v>198383</v>
      </c>
      <c r="L70" s="5">
        <v>108745</v>
      </c>
      <c r="M70" s="5">
        <v>54310</v>
      </c>
      <c r="N70" s="5">
        <v>28875</v>
      </c>
      <c r="O70" s="5">
        <v>2420</v>
      </c>
      <c r="P70" s="5">
        <v>56107</v>
      </c>
      <c r="Q70" s="5">
        <v>0</v>
      </c>
      <c r="R70" s="5">
        <v>19303</v>
      </c>
      <c r="S70" s="6">
        <f t="shared" si="19"/>
        <v>269760</v>
      </c>
      <c r="T70" s="6">
        <f t="shared" si="1"/>
        <v>250457</v>
      </c>
      <c r="V70" s="5">
        <v>261515</v>
      </c>
      <c r="W70" s="5">
        <v>206444</v>
      </c>
      <c r="X70" s="5">
        <v>60106</v>
      </c>
      <c r="Y70" s="5">
        <v>5980</v>
      </c>
      <c r="Z70" s="5">
        <v>36959</v>
      </c>
      <c r="AA70" s="5">
        <v>0</v>
      </c>
      <c r="AB70" s="5">
        <v>6125</v>
      </c>
      <c r="AC70" s="6">
        <f t="shared" si="9"/>
        <v>577129</v>
      </c>
      <c r="AD70" s="6">
        <f t="shared" si="2"/>
        <v>571004</v>
      </c>
      <c r="AF70" s="5">
        <v>178224</v>
      </c>
      <c r="AG70" s="5">
        <v>80623</v>
      </c>
      <c r="AH70" s="5">
        <v>16005</v>
      </c>
      <c r="AI70" s="5">
        <v>3317</v>
      </c>
      <c r="AJ70" s="5">
        <v>16201</v>
      </c>
      <c r="AK70" s="5">
        <v>0</v>
      </c>
      <c r="AL70" s="5">
        <v>0</v>
      </c>
      <c r="AM70" s="6">
        <f t="shared" si="12"/>
        <v>294370</v>
      </c>
      <c r="AN70" s="6">
        <f t="shared" si="3"/>
        <v>294370</v>
      </c>
      <c r="AP70" s="5">
        <v>110272</v>
      </c>
      <c r="AQ70" s="5">
        <v>41614</v>
      </c>
      <c r="AR70" s="5">
        <v>17017</v>
      </c>
      <c r="AS70" s="5">
        <v>1224</v>
      </c>
      <c r="AT70" s="5">
        <v>9964</v>
      </c>
      <c r="AU70" s="5">
        <v>0</v>
      </c>
      <c r="AV70" s="5">
        <v>24313</v>
      </c>
      <c r="AW70" s="6">
        <f t="shared" si="13"/>
        <v>204404</v>
      </c>
      <c r="AX70" s="6">
        <f t="shared" si="4"/>
        <v>180091</v>
      </c>
      <c r="AZ70" s="5">
        <f t="shared" si="24"/>
        <v>763146</v>
      </c>
      <c r="BA70" s="5">
        <f t="shared" si="25"/>
        <v>430902</v>
      </c>
      <c r="BB70" s="5">
        <f t="shared" si="26"/>
        <v>155002</v>
      </c>
      <c r="BC70" s="5">
        <f t="shared" si="27"/>
        <v>14778</v>
      </c>
      <c r="BD70" s="5">
        <f t="shared" si="28"/>
        <v>130477</v>
      </c>
      <c r="BE70" s="5">
        <f t="shared" si="29"/>
        <v>0</v>
      </c>
      <c r="BF70" s="5">
        <f t="shared" si="30"/>
        <v>54486</v>
      </c>
      <c r="BG70" s="6">
        <f t="shared" si="31"/>
        <v>1548791</v>
      </c>
      <c r="BH70" s="6">
        <f t="shared" si="6"/>
        <v>1494305</v>
      </c>
    </row>
    <row r="71" spans="1:60" x14ac:dyDescent="0.25">
      <c r="A71" s="43">
        <v>25659</v>
      </c>
      <c r="B71" s="5">
        <v>100886</v>
      </c>
      <c r="C71" s="5">
        <v>55400</v>
      </c>
      <c r="D71" s="5">
        <v>34396</v>
      </c>
      <c r="E71" s="5">
        <v>1864</v>
      </c>
      <c r="F71" s="5">
        <v>11771</v>
      </c>
      <c r="G71" s="5">
        <v>0</v>
      </c>
      <c r="H71" s="5">
        <v>4957</v>
      </c>
      <c r="I71" s="6">
        <f t="shared" si="11"/>
        <v>209274</v>
      </c>
      <c r="J71" s="6">
        <f t="shared" si="0"/>
        <v>204317</v>
      </c>
      <c r="L71" s="5">
        <v>103657</v>
      </c>
      <c r="M71" s="5">
        <v>56874</v>
      </c>
      <c r="N71" s="5">
        <v>28433</v>
      </c>
      <c r="O71" s="5">
        <v>2442</v>
      </c>
      <c r="P71" s="5">
        <v>60612</v>
      </c>
      <c r="Q71" s="5">
        <v>0</v>
      </c>
      <c r="R71" s="5">
        <v>18016</v>
      </c>
      <c r="S71" s="6">
        <f t="shared" si="19"/>
        <v>270034</v>
      </c>
      <c r="T71" s="6">
        <f t="shared" si="1"/>
        <v>252018</v>
      </c>
      <c r="V71" s="5">
        <v>281264</v>
      </c>
      <c r="W71" s="5">
        <v>237959</v>
      </c>
      <c r="X71" s="5">
        <v>69370</v>
      </c>
      <c r="Y71" s="5">
        <v>6428</v>
      </c>
      <c r="Z71" s="5">
        <v>43305</v>
      </c>
      <c r="AA71" s="5">
        <v>0</v>
      </c>
      <c r="AB71" s="5">
        <v>6449</v>
      </c>
      <c r="AC71" s="6">
        <f t="shared" si="9"/>
        <v>644775</v>
      </c>
      <c r="AD71" s="6">
        <f t="shared" si="2"/>
        <v>638326</v>
      </c>
      <c r="AF71" s="5">
        <v>176918</v>
      </c>
      <c r="AG71" s="5">
        <v>91637</v>
      </c>
      <c r="AH71" s="5">
        <v>17485</v>
      </c>
      <c r="AI71" s="5">
        <v>1615</v>
      </c>
      <c r="AJ71" s="5">
        <v>16987</v>
      </c>
      <c r="AK71" s="5">
        <v>0</v>
      </c>
      <c r="AL71" s="5">
        <v>0</v>
      </c>
      <c r="AM71" s="6">
        <f t="shared" si="12"/>
        <v>304642</v>
      </c>
      <c r="AN71" s="6">
        <f t="shared" si="3"/>
        <v>304642</v>
      </c>
      <c r="AP71" s="5">
        <v>98507</v>
      </c>
      <c r="AQ71" s="5">
        <v>47040</v>
      </c>
      <c r="AR71" s="5">
        <v>16549</v>
      </c>
      <c r="AS71" s="5">
        <v>1233</v>
      </c>
      <c r="AT71" s="5">
        <v>10567</v>
      </c>
      <c r="AU71" s="5">
        <v>0</v>
      </c>
      <c r="AV71" s="5">
        <v>24762</v>
      </c>
      <c r="AW71" s="6">
        <f t="shared" si="13"/>
        <v>198658</v>
      </c>
      <c r="AX71" s="6">
        <f t="shared" si="4"/>
        <v>173896</v>
      </c>
      <c r="AZ71" s="5">
        <f t="shared" si="24"/>
        <v>761232</v>
      </c>
      <c r="BA71" s="5">
        <f t="shared" si="25"/>
        <v>488910</v>
      </c>
      <c r="BB71" s="5">
        <f t="shared" si="26"/>
        <v>166233</v>
      </c>
      <c r="BC71" s="5">
        <f t="shared" si="27"/>
        <v>13582</v>
      </c>
      <c r="BD71" s="5">
        <f t="shared" si="28"/>
        <v>143242</v>
      </c>
      <c r="BE71" s="5">
        <f t="shared" si="29"/>
        <v>0</v>
      </c>
      <c r="BF71" s="5">
        <f t="shared" si="30"/>
        <v>54184</v>
      </c>
      <c r="BG71" s="6">
        <f t="shared" si="31"/>
        <v>1627383</v>
      </c>
      <c r="BH71" s="6">
        <f t="shared" si="6"/>
        <v>1573199</v>
      </c>
    </row>
    <row r="72" spans="1:60" x14ac:dyDescent="0.25">
      <c r="A72" s="43">
        <v>25689</v>
      </c>
      <c r="B72" s="5">
        <v>104109</v>
      </c>
      <c r="C72" s="5">
        <v>61677</v>
      </c>
      <c r="D72" s="5">
        <v>36903</v>
      </c>
      <c r="E72" s="5">
        <v>1843</v>
      </c>
      <c r="F72" s="5">
        <v>14141</v>
      </c>
      <c r="G72" s="5">
        <v>0</v>
      </c>
      <c r="H72" s="5">
        <v>5870</v>
      </c>
      <c r="I72" s="6">
        <f t="shared" si="11"/>
        <v>224543</v>
      </c>
      <c r="J72" s="6">
        <f t="shared" ref="J72:J135" si="32">I72-H72</f>
        <v>218673</v>
      </c>
      <c r="L72" s="5">
        <v>115196</v>
      </c>
      <c r="M72" s="5">
        <v>67592</v>
      </c>
      <c r="N72" s="5">
        <v>28753</v>
      </c>
      <c r="O72" s="5">
        <v>2440</v>
      </c>
      <c r="P72" s="5">
        <v>65944</v>
      </c>
      <c r="Q72" s="5">
        <v>0</v>
      </c>
      <c r="R72" s="5">
        <v>18667</v>
      </c>
      <c r="S72" s="6">
        <f t="shared" si="19"/>
        <v>298592</v>
      </c>
      <c r="T72" s="6">
        <f t="shared" ref="T72:T135" si="33">S72-R72</f>
        <v>279925</v>
      </c>
      <c r="V72" s="5">
        <v>340809</v>
      </c>
      <c r="W72" s="5">
        <v>267679</v>
      </c>
      <c r="X72" s="5">
        <v>74811</v>
      </c>
      <c r="Y72" s="5">
        <v>7560</v>
      </c>
      <c r="Z72" s="5">
        <v>49067</v>
      </c>
      <c r="AA72" s="5">
        <v>0</v>
      </c>
      <c r="AB72" s="5">
        <v>7623</v>
      </c>
      <c r="AC72" s="6">
        <f t="shared" si="9"/>
        <v>747549</v>
      </c>
      <c r="AD72" s="6">
        <f t="shared" ref="AD72:AD135" si="34">AC72-AB72</f>
        <v>739926</v>
      </c>
      <c r="AF72" s="5">
        <v>194222</v>
      </c>
      <c r="AG72" s="5">
        <v>107290</v>
      </c>
      <c r="AH72" s="5">
        <v>18901</v>
      </c>
      <c r="AI72" s="5">
        <v>2782</v>
      </c>
      <c r="AJ72" s="5">
        <v>20580</v>
      </c>
      <c r="AK72" s="5">
        <v>0</v>
      </c>
      <c r="AL72" s="5">
        <v>0</v>
      </c>
      <c r="AM72" s="6">
        <f t="shared" si="12"/>
        <v>343775</v>
      </c>
      <c r="AN72" s="6">
        <f t="shared" ref="AN72:AN135" si="35">AM72-AL72</f>
        <v>343775</v>
      </c>
      <c r="AP72" s="5">
        <v>96792</v>
      </c>
      <c r="AQ72" s="5">
        <v>53960</v>
      </c>
      <c r="AR72" s="5">
        <v>18821</v>
      </c>
      <c r="AS72" s="5">
        <v>1254</v>
      </c>
      <c r="AT72" s="5">
        <v>11959</v>
      </c>
      <c r="AU72" s="5">
        <v>0</v>
      </c>
      <c r="AV72" s="5">
        <v>28990</v>
      </c>
      <c r="AW72" s="6">
        <f t="shared" si="13"/>
        <v>211776</v>
      </c>
      <c r="AX72" s="6">
        <f t="shared" ref="AX72:AX135" si="36">AW72-AV72</f>
        <v>182786</v>
      </c>
      <c r="AZ72" s="5">
        <f t="shared" si="24"/>
        <v>851128</v>
      </c>
      <c r="BA72" s="5">
        <f t="shared" si="25"/>
        <v>558198</v>
      </c>
      <c r="BB72" s="5">
        <f t="shared" si="26"/>
        <v>178189</v>
      </c>
      <c r="BC72" s="5">
        <f t="shared" si="27"/>
        <v>15879</v>
      </c>
      <c r="BD72" s="5">
        <f t="shared" si="28"/>
        <v>161691</v>
      </c>
      <c r="BE72" s="5">
        <f t="shared" si="29"/>
        <v>0</v>
      </c>
      <c r="BF72" s="5">
        <f t="shared" si="30"/>
        <v>61150</v>
      </c>
      <c r="BG72" s="6">
        <f t="shared" si="31"/>
        <v>1826235</v>
      </c>
      <c r="BH72" s="6">
        <f t="shared" ref="BH72:BH135" si="37">BG72-BF72</f>
        <v>1765085</v>
      </c>
    </row>
    <row r="73" spans="1:60" x14ac:dyDescent="0.25">
      <c r="A73" s="43">
        <v>25720</v>
      </c>
      <c r="B73" s="5">
        <v>109102</v>
      </c>
      <c r="C73" s="5">
        <v>61683</v>
      </c>
      <c r="D73" s="5">
        <v>37753</v>
      </c>
      <c r="E73" s="5">
        <v>1864</v>
      </c>
      <c r="F73" s="5">
        <v>13536</v>
      </c>
      <c r="G73" s="5">
        <v>0</v>
      </c>
      <c r="H73" s="5">
        <v>6076</v>
      </c>
      <c r="I73" s="6">
        <f t="shared" si="11"/>
        <v>230014</v>
      </c>
      <c r="J73" s="6">
        <f t="shared" si="32"/>
        <v>223938</v>
      </c>
      <c r="L73" s="5">
        <v>131605</v>
      </c>
      <c r="M73" s="5">
        <v>73743</v>
      </c>
      <c r="N73" s="5">
        <v>30487</v>
      </c>
      <c r="O73" s="5">
        <v>2455</v>
      </c>
      <c r="P73" s="5">
        <v>65732</v>
      </c>
      <c r="Q73" s="5">
        <v>0</v>
      </c>
      <c r="R73" s="5">
        <v>21455</v>
      </c>
      <c r="S73" s="6">
        <f t="shared" si="19"/>
        <v>325477</v>
      </c>
      <c r="T73" s="6">
        <f t="shared" si="33"/>
        <v>304022</v>
      </c>
      <c r="V73" s="5">
        <v>354880</v>
      </c>
      <c r="W73" s="5">
        <v>267461</v>
      </c>
      <c r="X73" s="5">
        <v>74782</v>
      </c>
      <c r="Y73" s="5">
        <v>6950</v>
      </c>
      <c r="Z73" s="5">
        <v>48228</v>
      </c>
      <c r="AA73" s="5">
        <v>0</v>
      </c>
      <c r="AB73" s="5">
        <v>7365</v>
      </c>
      <c r="AC73" s="6">
        <f t="shared" si="9"/>
        <v>759666</v>
      </c>
      <c r="AD73" s="6">
        <f t="shared" si="34"/>
        <v>752301</v>
      </c>
      <c r="AF73" s="5">
        <v>200021</v>
      </c>
      <c r="AG73" s="5">
        <v>105682</v>
      </c>
      <c r="AH73" s="5">
        <v>18842</v>
      </c>
      <c r="AI73" s="5">
        <v>2811</v>
      </c>
      <c r="AJ73" s="5">
        <v>20702</v>
      </c>
      <c r="AK73" s="5">
        <v>0</v>
      </c>
      <c r="AL73" s="5">
        <v>0</v>
      </c>
      <c r="AM73" s="6">
        <f t="shared" si="12"/>
        <v>348058</v>
      </c>
      <c r="AN73" s="6">
        <f t="shared" si="35"/>
        <v>348058</v>
      </c>
      <c r="AP73" s="5">
        <v>103165</v>
      </c>
      <c r="AQ73" s="5">
        <v>55688</v>
      </c>
      <c r="AR73" s="5">
        <v>19360</v>
      </c>
      <c r="AS73" s="5">
        <v>1269</v>
      </c>
      <c r="AT73" s="5">
        <v>12158</v>
      </c>
      <c r="AU73" s="5">
        <v>0</v>
      </c>
      <c r="AV73" s="5">
        <v>28070</v>
      </c>
      <c r="AW73" s="6">
        <f t="shared" si="13"/>
        <v>219710</v>
      </c>
      <c r="AX73" s="6">
        <f t="shared" si="36"/>
        <v>191640</v>
      </c>
      <c r="AZ73" s="5">
        <f t="shared" si="24"/>
        <v>898773</v>
      </c>
      <c r="BA73" s="5">
        <f t="shared" si="25"/>
        <v>564257</v>
      </c>
      <c r="BB73" s="5">
        <f t="shared" si="26"/>
        <v>181224</v>
      </c>
      <c r="BC73" s="5">
        <f t="shared" si="27"/>
        <v>15349</v>
      </c>
      <c r="BD73" s="5">
        <f t="shared" si="28"/>
        <v>160356</v>
      </c>
      <c r="BE73" s="5">
        <f t="shared" si="29"/>
        <v>0</v>
      </c>
      <c r="BF73" s="5">
        <f t="shared" si="30"/>
        <v>62966</v>
      </c>
      <c r="BG73" s="6">
        <f t="shared" ref="BG73:BG88" si="38">SUM(AZ73:BF73)</f>
        <v>1882925</v>
      </c>
      <c r="BH73" s="6">
        <f t="shared" si="37"/>
        <v>1819959</v>
      </c>
    </row>
    <row r="74" spans="1:60" x14ac:dyDescent="0.25">
      <c r="A74" s="43">
        <v>25750</v>
      </c>
      <c r="B74" s="5">
        <v>138881</v>
      </c>
      <c r="C74" s="5">
        <v>64500</v>
      </c>
      <c r="D74" s="5">
        <v>34350</v>
      </c>
      <c r="E74" s="5">
        <v>1870</v>
      </c>
      <c r="F74" s="5">
        <v>12723</v>
      </c>
      <c r="G74" s="5">
        <v>0</v>
      </c>
      <c r="H74" s="5">
        <v>5828</v>
      </c>
      <c r="I74" s="6">
        <f t="shared" si="11"/>
        <v>258152</v>
      </c>
      <c r="J74" s="6">
        <f t="shared" si="32"/>
        <v>252324</v>
      </c>
      <c r="L74" s="5">
        <v>165441</v>
      </c>
      <c r="M74" s="5">
        <v>80811</v>
      </c>
      <c r="N74" s="5">
        <v>33339</v>
      </c>
      <c r="O74" s="5">
        <v>2455</v>
      </c>
      <c r="P74" s="5">
        <v>65614</v>
      </c>
      <c r="Q74" s="5">
        <v>0</v>
      </c>
      <c r="R74" s="5">
        <v>24076</v>
      </c>
      <c r="S74" s="6">
        <f t="shared" si="19"/>
        <v>371736</v>
      </c>
      <c r="T74" s="6">
        <f t="shared" si="33"/>
        <v>347660</v>
      </c>
      <c r="V74" s="5">
        <v>444587</v>
      </c>
      <c r="W74" s="5">
        <v>288490</v>
      </c>
      <c r="X74" s="5">
        <v>74263</v>
      </c>
      <c r="Y74" s="5">
        <v>7142</v>
      </c>
      <c r="Z74" s="5">
        <v>47218</v>
      </c>
      <c r="AA74" s="5">
        <v>0</v>
      </c>
      <c r="AB74" s="5">
        <v>8997</v>
      </c>
      <c r="AC74" s="6">
        <f t="shared" ref="AC74:AC137" si="39">SUM(V74:AB74)</f>
        <v>870697</v>
      </c>
      <c r="AD74" s="6">
        <f t="shared" si="34"/>
        <v>861700</v>
      </c>
      <c r="AF74" s="5">
        <v>259636</v>
      </c>
      <c r="AG74" s="5">
        <v>111349</v>
      </c>
      <c r="AH74" s="5">
        <v>18804</v>
      </c>
      <c r="AI74" s="5">
        <v>2833</v>
      </c>
      <c r="AJ74" s="5">
        <v>17847</v>
      </c>
      <c r="AK74" s="5">
        <v>0</v>
      </c>
      <c r="AL74" s="5">
        <v>0</v>
      </c>
      <c r="AM74" s="6">
        <f t="shared" si="12"/>
        <v>410469</v>
      </c>
      <c r="AN74" s="6">
        <f t="shared" si="35"/>
        <v>410469</v>
      </c>
      <c r="AP74" s="5">
        <v>142768</v>
      </c>
      <c r="AQ74" s="5">
        <v>61491</v>
      </c>
      <c r="AR74" s="5">
        <v>17595</v>
      </c>
      <c r="AS74" s="5">
        <v>1275</v>
      </c>
      <c r="AT74" s="5">
        <v>11761</v>
      </c>
      <c r="AU74" s="5">
        <v>0</v>
      </c>
      <c r="AV74" s="5">
        <v>36554</v>
      </c>
      <c r="AW74" s="6">
        <f t="shared" si="13"/>
        <v>271444</v>
      </c>
      <c r="AX74" s="6">
        <f t="shared" si="36"/>
        <v>234890</v>
      </c>
      <c r="AZ74" s="5">
        <f t="shared" si="24"/>
        <v>1151313</v>
      </c>
      <c r="BA74" s="5">
        <f t="shared" si="25"/>
        <v>606641</v>
      </c>
      <c r="BB74" s="5">
        <f t="shared" si="26"/>
        <v>178351</v>
      </c>
      <c r="BC74" s="5">
        <f t="shared" si="27"/>
        <v>15575</v>
      </c>
      <c r="BD74" s="5">
        <f t="shared" si="28"/>
        <v>155163</v>
      </c>
      <c r="BE74" s="5">
        <f t="shared" si="29"/>
        <v>0</v>
      </c>
      <c r="BF74" s="5">
        <f t="shared" si="30"/>
        <v>75455</v>
      </c>
      <c r="BG74" s="6">
        <f t="shared" si="38"/>
        <v>2182498</v>
      </c>
      <c r="BH74" s="6">
        <f t="shared" si="37"/>
        <v>2107043</v>
      </c>
    </row>
    <row r="75" spans="1:60" x14ac:dyDescent="0.25">
      <c r="A75" s="43">
        <v>25781</v>
      </c>
      <c r="B75" s="5">
        <v>152085</v>
      </c>
      <c r="C75" s="5">
        <v>65865</v>
      </c>
      <c r="D75" s="5">
        <v>30060</v>
      </c>
      <c r="E75" s="5">
        <v>1873</v>
      </c>
      <c r="F75" s="5">
        <v>12894</v>
      </c>
      <c r="G75" s="5">
        <v>0</v>
      </c>
      <c r="H75" s="5">
        <v>6014</v>
      </c>
      <c r="I75" s="6">
        <f t="shared" ref="I75:I138" si="40">SUM(B75:H75)</f>
        <v>268791</v>
      </c>
      <c r="J75" s="6">
        <f t="shared" si="32"/>
        <v>262777</v>
      </c>
      <c r="L75" s="5">
        <v>177879</v>
      </c>
      <c r="M75" s="5">
        <v>83273</v>
      </c>
      <c r="N75" s="5">
        <v>30594</v>
      </c>
      <c r="O75" s="5">
        <v>2467</v>
      </c>
      <c r="P75" s="5">
        <v>67861</v>
      </c>
      <c r="Q75" s="5">
        <v>0</v>
      </c>
      <c r="R75" s="5">
        <v>27668</v>
      </c>
      <c r="S75" s="6">
        <f t="shared" si="19"/>
        <v>389742</v>
      </c>
      <c r="T75" s="6">
        <f t="shared" si="33"/>
        <v>362074</v>
      </c>
      <c r="V75" s="5">
        <v>499332</v>
      </c>
      <c r="W75" s="5">
        <v>295971</v>
      </c>
      <c r="X75" s="5">
        <v>75672</v>
      </c>
      <c r="Y75" s="5">
        <v>7228</v>
      </c>
      <c r="Z75" s="5">
        <v>46143</v>
      </c>
      <c r="AA75" s="5">
        <v>0</v>
      </c>
      <c r="AB75" s="5">
        <v>9458</v>
      </c>
      <c r="AC75" s="6">
        <f t="shared" si="39"/>
        <v>933804</v>
      </c>
      <c r="AD75" s="6">
        <f t="shared" si="34"/>
        <v>924346</v>
      </c>
      <c r="AF75" s="5">
        <v>297657</v>
      </c>
      <c r="AG75" s="5">
        <v>116834</v>
      </c>
      <c r="AH75" s="5">
        <v>18875</v>
      </c>
      <c r="AI75" s="5">
        <v>2843</v>
      </c>
      <c r="AJ75" s="5">
        <v>18150</v>
      </c>
      <c r="AK75" s="5">
        <v>0</v>
      </c>
      <c r="AL75" s="5">
        <v>0</v>
      </c>
      <c r="AM75" s="6">
        <f t="shared" ref="AM75:AM138" si="41">SUM(AF75:AL75)</f>
        <v>454359</v>
      </c>
      <c r="AN75" s="6">
        <f t="shared" si="35"/>
        <v>454359</v>
      </c>
      <c r="AP75" s="5">
        <v>148160</v>
      </c>
      <c r="AQ75" s="5">
        <v>61444</v>
      </c>
      <c r="AR75" s="5">
        <v>16103</v>
      </c>
      <c r="AS75" s="5">
        <v>1282</v>
      </c>
      <c r="AT75" s="5">
        <v>11361</v>
      </c>
      <c r="AU75" s="5">
        <v>0</v>
      </c>
      <c r="AV75" s="5">
        <v>34309</v>
      </c>
      <c r="AW75" s="6">
        <f t="shared" ref="AW75:AW138" si="42">SUM(AP75:AV75)</f>
        <v>272659</v>
      </c>
      <c r="AX75" s="6">
        <f t="shared" si="36"/>
        <v>238350</v>
      </c>
      <c r="AZ75" s="5">
        <f t="shared" si="24"/>
        <v>1275113</v>
      </c>
      <c r="BA75" s="5">
        <f t="shared" si="25"/>
        <v>623387</v>
      </c>
      <c r="BB75" s="5">
        <f t="shared" si="26"/>
        <v>171304</v>
      </c>
      <c r="BC75" s="5">
        <f t="shared" si="27"/>
        <v>15693</v>
      </c>
      <c r="BD75" s="5">
        <f t="shared" si="28"/>
        <v>156409</v>
      </c>
      <c r="BE75" s="5">
        <f t="shared" si="29"/>
        <v>0</v>
      </c>
      <c r="BF75" s="5">
        <f t="shared" si="30"/>
        <v>77449</v>
      </c>
      <c r="BG75" s="6">
        <f t="shared" si="38"/>
        <v>2319355</v>
      </c>
      <c r="BH75" s="6">
        <f t="shared" si="37"/>
        <v>2241906</v>
      </c>
    </row>
    <row r="76" spans="1:60" x14ac:dyDescent="0.25">
      <c r="A76" s="43">
        <v>25812</v>
      </c>
      <c r="B76" s="5">
        <v>160503</v>
      </c>
      <c r="C76" s="5">
        <v>67012</v>
      </c>
      <c r="D76" s="5">
        <v>29961</v>
      </c>
      <c r="E76" s="5">
        <v>1877</v>
      </c>
      <c r="F76" s="5">
        <v>13953</v>
      </c>
      <c r="G76" s="5">
        <v>0</v>
      </c>
      <c r="H76" s="5">
        <v>6935</v>
      </c>
      <c r="I76" s="6">
        <f t="shared" si="40"/>
        <v>280241</v>
      </c>
      <c r="J76" s="6">
        <f t="shared" si="32"/>
        <v>273306</v>
      </c>
      <c r="L76" s="5">
        <v>187787</v>
      </c>
      <c r="M76" s="5">
        <v>84488</v>
      </c>
      <c r="N76" s="5">
        <v>32674</v>
      </c>
      <c r="O76" s="5">
        <v>2491</v>
      </c>
      <c r="P76" s="5">
        <v>69527</v>
      </c>
      <c r="Q76" s="5">
        <v>0</v>
      </c>
      <c r="R76" s="5">
        <v>28556</v>
      </c>
      <c r="S76" s="6">
        <f t="shared" ref="S76:S139" si="43">SUM(L76:R76)</f>
        <v>405523</v>
      </c>
      <c r="T76" s="6">
        <f t="shared" si="33"/>
        <v>376967</v>
      </c>
      <c r="V76" s="5">
        <v>532196</v>
      </c>
      <c r="W76" s="5">
        <v>306461</v>
      </c>
      <c r="X76" s="5">
        <v>76192</v>
      </c>
      <c r="Y76" s="5">
        <v>7220</v>
      </c>
      <c r="Z76" s="5">
        <v>51301</v>
      </c>
      <c r="AA76" s="5">
        <v>0</v>
      </c>
      <c r="AB76" s="5">
        <v>11366</v>
      </c>
      <c r="AC76" s="6">
        <f t="shared" si="39"/>
        <v>984736</v>
      </c>
      <c r="AD76" s="6">
        <f t="shared" si="34"/>
        <v>973370</v>
      </c>
      <c r="AF76" s="5">
        <v>314321</v>
      </c>
      <c r="AG76" s="5">
        <v>120596</v>
      </c>
      <c r="AH76" s="5">
        <v>20152</v>
      </c>
      <c r="AI76" s="5">
        <v>2927</v>
      </c>
      <c r="AJ76" s="5">
        <v>22482</v>
      </c>
      <c r="AK76" s="5">
        <v>0</v>
      </c>
      <c r="AL76" s="5">
        <v>0</v>
      </c>
      <c r="AM76" s="6">
        <f t="shared" si="41"/>
        <v>480478</v>
      </c>
      <c r="AN76" s="6">
        <f t="shared" si="35"/>
        <v>480478</v>
      </c>
      <c r="AP76" s="5">
        <v>150321</v>
      </c>
      <c r="AQ76" s="5">
        <v>60869</v>
      </c>
      <c r="AR76" s="5">
        <v>15652</v>
      </c>
      <c r="AS76" s="5">
        <v>1317</v>
      </c>
      <c r="AT76" s="5">
        <v>12363</v>
      </c>
      <c r="AU76" s="5">
        <v>0</v>
      </c>
      <c r="AV76" s="5">
        <v>36836</v>
      </c>
      <c r="AW76" s="6">
        <f t="shared" si="42"/>
        <v>277358</v>
      </c>
      <c r="AX76" s="6">
        <f t="shared" si="36"/>
        <v>240522</v>
      </c>
      <c r="AZ76" s="5">
        <f t="shared" si="24"/>
        <v>1345128</v>
      </c>
      <c r="BA76" s="5">
        <f t="shared" si="25"/>
        <v>639426</v>
      </c>
      <c r="BB76" s="5">
        <f t="shared" si="26"/>
        <v>174631</v>
      </c>
      <c r="BC76" s="5">
        <f t="shared" si="27"/>
        <v>15832</v>
      </c>
      <c r="BD76" s="5">
        <f t="shared" si="28"/>
        <v>169626</v>
      </c>
      <c r="BE76" s="5">
        <f t="shared" si="29"/>
        <v>0</v>
      </c>
      <c r="BF76" s="5">
        <f t="shared" si="30"/>
        <v>83693</v>
      </c>
      <c r="BG76" s="6">
        <f t="shared" si="38"/>
        <v>2428336</v>
      </c>
      <c r="BH76" s="6">
        <f t="shared" si="37"/>
        <v>2344643</v>
      </c>
    </row>
    <row r="77" spans="1:60" x14ac:dyDescent="0.25">
      <c r="A77" s="43">
        <v>25842</v>
      </c>
      <c r="B77" s="5">
        <v>158368</v>
      </c>
      <c r="C77" s="5">
        <v>68496</v>
      </c>
      <c r="D77" s="5">
        <v>42258</v>
      </c>
      <c r="E77" s="5">
        <v>1874</v>
      </c>
      <c r="F77" s="5">
        <v>14934</v>
      </c>
      <c r="G77" s="5">
        <v>0</v>
      </c>
      <c r="H77" s="5">
        <v>5979</v>
      </c>
      <c r="I77" s="6">
        <f t="shared" si="40"/>
        <v>291909</v>
      </c>
      <c r="J77" s="6">
        <f t="shared" si="32"/>
        <v>285930</v>
      </c>
      <c r="L77" s="5">
        <v>174511</v>
      </c>
      <c r="M77" s="5">
        <v>83273</v>
      </c>
      <c r="N77" s="5">
        <v>33246</v>
      </c>
      <c r="O77" s="5">
        <v>2487</v>
      </c>
      <c r="P77" s="5">
        <v>70141</v>
      </c>
      <c r="Q77" s="5">
        <v>0</v>
      </c>
      <c r="R77" s="5">
        <v>29245</v>
      </c>
      <c r="S77" s="6">
        <f t="shared" si="43"/>
        <v>392903</v>
      </c>
      <c r="T77" s="6">
        <f t="shared" si="33"/>
        <v>363658</v>
      </c>
      <c r="V77" s="5">
        <v>494420</v>
      </c>
      <c r="W77" s="5">
        <v>300221</v>
      </c>
      <c r="X77" s="5">
        <v>77638</v>
      </c>
      <c r="Y77" s="5">
        <v>7166</v>
      </c>
      <c r="Z77" s="5">
        <v>51978</v>
      </c>
      <c r="AA77" s="5">
        <v>0</v>
      </c>
      <c r="AB77" s="5">
        <v>10347</v>
      </c>
      <c r="AC77" s="6">
        <f t="shared" si="39"/>
        <v>941770</v>
      </c>
      <c r="AD77" s="6">
        <f t="shared" si="34"/>
        <v>931423</v>
      </c>
      <c r="AF77" s="5">
        <v>291291</v>
      </c>
      <c r="AG77" s="5">
        <v>120347</v>
      </c>
      <c r="AH77" s="5">
        <v>19909</v>
      </c>
      <c r="AI77" s="5">
        <v>2890</v>
      </c>
      <c r="AJ77" s="5">
        <v>22749</v>
      </c>
      <c r="AK77" s="5">
        <v>0</v>
      </c>
      <c r="AL77" s="5">
        <v>0</v>
      </c>
      <c r="AM77" s="6">
        <f t="shared" si="41"/>
        <v>457186</v>
      </c>
      <c r="AN77" s="6">
        <f t="shared" si="35"/>
        <v>457186</v>
      </c>
      <c r="AP77" s="5">
        <v>134449</v>
      </c>
      <c r="AQ77" s="5">
        <v>59669</v>
      </c>
      <c r="AR77" s="5">
        <v>16089</v>
      </c>
      <c r="AS77" s="5">
        <v>1310</v>
      </c>
      <c r="AT77" s="5">
        <v>13648</v>
      </c>
      <c r="AU77" s="5">
        <v>0</v>
      </c>
      <c r="AV77" s="5">
        <v>30960</v>
      </c>
      <c r="AW77" s="6">
        <f t="shared" si="42"/>
        <v>256125</v>
      </c>
      <c r="AX77" s="6">
        <f t="shared" si="36"/>
        <v>225165</v>
      </c>
      <c r="AZ77" s="5">
        <f t="shared" si="24"/>
        <v>1253039</v>
      </c>
      <c r="BA77" s="5">
        <f t="shared" si="25"/>
        <v>632006</v>
      </c>
      <c r="BB77" s="5">
        <f t="shared" si="26"/>
        <v>189140</v>
      </c>
      <c r="BC77" s="5">
        <f t="shared" si="27"/>
        <v>15727</v>
      </c>
      <c r="BD77" s="5">
        <f t="shared" si="28"/>
        <v>173450</v>
      </c>
      <c r="BE77" s="5">
        <f t="shared" si="29"/>
        <v>0</v>
      </c>
      <c r="BF77" s="5">
        <f t="shared" si="30"/>
        <v>76531</v>
      </c>
      <c r="BG77" s="6">
        <f t="shared" si="38"/>
        <v>2339893</v>
      </c>
      <c r="BH77" s="6">
        <f t="shared" si="37"/>
        <v>2263362</v>
      </c>
    </row>
    <row r="78" spans="1:60" x14ac:dyDescent="0.25">
      <c r="A78" s="43">
        <v>25873</v>
      </c>
      <c r="B78" s="5">
        <v>120644</v>
      </c>
      <c r="C78" s="5">
        <v>63348</v>
      </c>
      <c r="D78" s="5">
        <v>35620</v>
      </c>
      <c r="E78" s="5">
        <v>1945</v>
      </c>
      <c r="F78" s="5">
        <v>13864</v>
      </c>
      <c r="G78" s="5">
        <v>0</v>
      </c>
      <c r="H78" s="5">
        <v>5660</v>
      </c>
      <c r="I78" s="6">
        <f t="shared" si="40"/>
        <v>241081</v>
      </c>
      <c r="J78" s="6">
        <f t="shared" si="32"/>
        <v>235421</v>
      </c>
      <c r="L78" s="5">
        <v>120073</v>
      </c>
      <c r="M78" s="5">
        <v>67189</v>
      </c>
      <c r="N78" s="5">
        <v>32160</v>
      </c>
      <c r="O78" s="5">
        <v>2514</v>
      </c>
      <c r="P78" s="5">
        <v>64797</v>
      </c>
      <c r="Q78" s="5">
        <v>0</v>
      </c>
      <c r="R78" s="5">
        <v>22363</v>
      </c>
      <c r="S78" s="6">
        <f t="shared" si="43"/>
        <v>309096</v>
      </c>
      <c r="T78" s="6">
        <f t="shared" si="33"/>
        <v>286733</v>
      </c>
      <c r="V78" s="5">
        <v>375907</v>
      </c>
      <c r="W78" s="5">
        <v>274912</v>
      </c>
      <c r="X78" s="5">
        <v>73999</v>
      </c>
      <c r="Y78" s="5">
        <v>7292</v>
      </c>
      <c r="Z78" s="5">
        <v>47837</v>
      </c>
      <c r="AA78" s="5">
        <v>0</v>
      </c>
      <c r="AB78" s="5">
        <v>8376</v>
      </c>
      <c r="AC78" s="6">
        <f t="shared" si="39"/>
        <v>788323</v>
      </c>
      <c r="AD78" s="6">
        <f t="shared" si="34"/>
        <v>779947</v>
      </c>
      <c r="AF78" s="5">
        <v>218822</v>
      </c>
      <c r="AG78" s="5">
        <v>110512</v>
      </c>
      <c r="AH78" s="5">
        <v>19024</v>
      </c>
      <c r="AI78" s="5">
        <v>2912</v>
      </c>
      <c r="AJ78" s="5">
        <v>21404</v>
      </c>
      <c r="AK78" s="5">
        <v>0</v>
      </c>
      <c r="AL78" s="5">
        <v>0</v>
      </c>
      <c r="AM78" s="6">
        <f t="shared" si="41"/>
        <v>372674</v>
      </c>
      <c r="AN78" s="6">
        <f t="shared" si="35"/>
        <v>372674</v>
      </c>
      <c r="AP78" s="5">
        <v>106711</v>
      </c>
      <c r="AQ78" s="5">
        <v>53856</v>
      </c>
      <c r="AR78" s="5">
        <v>17017</v>
      </c>
      <c r="AS78" s="5">
        <v>1306</v>
      </c>
      <c r="AT78" s="5">
        <v>12186</v>
      </c>
      <c r="AU78" s="5">
        <v>0</v>
      </c>
      <c r="AV78" s="5">
        <v>25847</v>
      </c>
      <c r="AW78" s="6">
        <f t="shared" si="42"/>
        <v>216923</v>
      </c>
      <c r="AX78" s="6">
        <f t="shared" si="36"/>
        <v>191076</v>
      </c>
      <c r="AZ78" s="5">
        <f t="shared" si="24"/>
        <v>942157</v>
      </c>
      <c r="BA78" s="5">
        <f t="shared" si="25"/>
        <v>569817</v>
      </c>
      <c r="BB78" s="5">
        <f t="shared" si="26"/>
        <v>177820</v>
      </c>
      <c r="BC78" s="5">
        <f t="shared" si="27"/>
        <v>15969</v>
      </c>
      <c r="BD78" s="5">
        <f t="shared" si="28"/>
        <v>160088</v>
      </c>
      <c r="BE78" s="5">
        <f t="shared" si="29"/>
        <v>0</v>
      </c>
      <c r="BF78" s="5">
        <f t="shared" si="30"/>
        <v>62246</v>
      </c>
      <c r="BG78" s="6">
        <f t="shared" si="38"/>
        <v>1928097</v>
      </c>
      <c r="BH78" s="6">
        <f t="shared" si="37"/>
        <v>1865851</v>
      </c>
    </row>
    <row r="79" spans="1:60" x14ac:dyDescent="0.25">
      <c r="A79" s="43">
        <v>25903</v>
      </c>
      <c r="B79" s="5">
        <v>107679</v>
      </c>
      <c r="C79" s="5">
        <v>57126</v>
      </c>
      <c r="D79" s="5">
        <v>34366</v>
      </c>
      <c r="E79" s="5">
        <v>1943</v>
      </c>
      <c r="F79" s="5">
        <v>12952</v>
      </c>
      <c r="G79" s="5">
        <v>0</v>
      </c>
      <c r="H79" s="5">
        <v>5682</v>
      </c>
      <c r="I79" s="6">
        <f t="shared" si="40"/>
        <v>219748</v>
      </c>
      <c r="J79" s="6">
        <f t="shared" si="32"/>
        <v>214066</v>
      </c>
      <c r="L79" s="5">
        <v>111302</v>
      </c>
      <c r="M79" s="5">
        <v>57032</v>
      </c>
      <c r="N79" s="5">
        <v>29359</v>
      </c>
      <c r="O79" s="5">
        <v>2517</v>
      </c>
      <c r="P79" s="5">
        <v>56433</v>
      </c>
      <c r="Q79" s="5">
        <v>0</v>
      </c>
      <c r="R79" s="5">
        <v>21040</v>
      </c>
      <c r="S79" s="6">
        <f t="shared" si="43"/>
        <v>277683</v>
      </c>
      <c r="T79" s="6">
        <f t="shared" si="33"/>
        <v>256643</v>
      </c>
      <c r="V79" s="5">
        <v>295320</v>
      </c>
      <c r="W79" s="5">
        <v>244055</v>
      </c>
      <c r="X79" s="5">
        <v>69063</v>
      </c>
      <c r="Y79" s="5">
        <v>7285</v>
      </c>
      <c r="Z79" s="5">
        <v>41649</v>
      </c>
      <c r="AA79" s="5">
        <v>0</v>
      </c>
      <c r="AB79" s="5">
        <v>6945</v>
      </c>
      <c r="AC79" s="6">
        <f t="shared" si="39"/>
        <v>664317</v>
      </c>
      <c r="AD79" s="6">
        <f t="shared" si="34"/>
        <v>657372</v>
      </c>
      <c r="AF79" s="5">
        <v>186946</v>
      </c>
      <c r="AG79" s="5">
        <v>98866</v>
      </c>
      <c r="AH79" s="5">
        <v>17781</v>
      </c>
      <c r="AI79" s="5">
        <v>2912</v>
      </c>
      <c r="AJ79" s="5">
        <v>19476</v>
      </c>
      <c r="AK79" s="5">
        <v>0</v>
      </c>
      <c r="AL79" s="5">
        <v>0</v>
      </c>
      <c r="AM79" s="6">
        <f t="shared" si="41"/>
        <v>325981</v>
      </c>
      <c r="AN79" s="6">
        <f t="shared" si="35"/>
        <v>325981</v>
      </c>
      <c r="AP79" s="5">
        <v>110629</v>
      </c>
      <c r="AQ79" s="5">
        <v>48600</v>
      </c>
      <c r="AR79" s="5">
        <v>17564</v>
      </c>
      <c r="AS79" s="5">
        <v>1186</v>
      </c>
      <c r="AT79" s="5">
        <v>10915</v>
      </c>
      <c r="AU79" s="5">
        <v>0</v>
      </c>
      <c r="AV79" s="5">
        <v>25931</v>
      </c>
      <c r="AW79" s="6">
        <f t="shared" si="42"/>
        <v>214825</v>
      </c>
      <c r="AX79" s="6">
        <f t="shared" si="36"/>
        <v>188894</v>
      </c>
      <c r="AZ79" s="5">
        <f t="shared" si="24"/>
        <v>811876</v>
      </c>
      <c r="BA79" s="5">
        <f t="shared" si="25"/>
        <v>505679</v>
      </c>
      <c r="BB79" s="5">
        <f t="shared" si="26"/>
        <v>168133</v>
      </c>
      <c r="BC79" s="5">
        <f t="shared" si="27"/>
        <v>15843</v>
      </c>
      <c r="BD79" s="5">
        <f t="shared" si="28"/>
        <v>141425</v>
      </c>
      <c r="BE79" s="5">
        <f t="shared" si="29"/>
        <v>0</v>
      </c>
      <c r="BF79" s="5">
        <f t="shared" si="30"/>
        <v>59598</v>
      </c>
      <c r="BG79" s="6">
        <f t="shared" si="38"/>
        <v>1702554</v>
      </c>
      <c r="BH79" s="6">
        <f t="shared" si="37"/>
        <v>1642956</v>
      </c>
    </row>
    <row r="80" spans="1:60" x14ac:dyDescent="0.25">
      <c r="A80" s="43">
        <v>25934</v>
      </c>
      <c r="B80" s="5">
        <v>113637</v>
      </c>
      <c r="C80" s="5">
        <v>59451</v>
      </c>
      <c r="D80" s="5">
        <v>40026</v>
      </c>
      <c r="E80" s="5">
        <v>2264</v>
      </c>
      <c r="F80" s="5">
        <v>11780</v>
      </c>
      <c r="G80" s="5">
        <v>0</v>
      </c>
      <c r="H80" s="5">
        <v>6321</v>
      </c>
      <c r="I80" s="6">
        <f t="shared" si="40"/>
        <v>233479</v>
      </c>
      <c r="J80" s="6">
        <f t="shared" si="32"/>
        <v>227158</v>
      </c>
      <c r="L80" s="5">
        <v>119041</v>
      </c>
      <c r="M80" s="5">
        <v>58112</v>
      </c>
      <c r="N80" s="5">
        <v>29415</v>
      </c>
      <c r="O80" s="5">
        <v>2580</v>
      </c>
      <c r="P80" s="5">
        <v>57017</v>
      </c>
      <c r="Q80" s="5">
        <v>0</v>
      </c>
      <c r="R80" s="5">
        <v>22468</v>
      </c>
      <c r="S80" s="6">
        <f t="shared" si="43"/>
        <v>288633</v>
      </c>
      <c r="T80" s="6">
        <f t="shared" si="33"/>
        <v>266165</v>
      </c>
      <c r="V80" s="5">
        <v>307279</v>
      </c>
      <c r="W80" s="5">
        <v>248203</v>
      </c>
      <c r="X80" s="5">
        <v>66391</v>
      </c>
      <c r="Y80" s="5">
        <v>7446</v>
      </c>
      <c r="Z80" s="5">
        <v>40877</v>
      </c>
      <c r="AA80" s="5">
        <v>0</v>
      </c>
      <c r="AB80" s="5">
        <v>6362</v>
      </c>
      <c r="AC80" s="6">
        <f t="shared" si="39"/>
        <v>676558</v>
      </c>
      <c r="AD80" s="6">
        <f t="shared" si="34"/>
        <v>670196</v>
      </c>
      <c r="AF80" s="5">
        <v>201274</v>
      </c>
      <c r="AG80" s="5">
        <v>101647</v>
      </c>
      <c r="AH80" s="5">
        <v>16955</v>
      </c>
      <c r="AI80" s="5">
        <v>2909</v>
      </c>
      <c r="AJ80" s="5">
        <v>18473</v>
      </c>
      <c r="AK80" s="5">
        <v>0</v>
      </c>
      <c r="AL80" s="5">
        <v>0</v>
      </c>
      <c r="AM80" s="6">
        <f t="shared" si="41"/>
        <v>341258</v>
      </c>
      <c r="AN80" s="6">
        <f t="shared" si="35"/>
        <v>341258</v>
      </c>
      <c r="AP80" s="5">
        <v>120043</v>
      </c>
      <c r="AQ80" s="5">
        <v>50971</v>
      </c>
      <c r="AR80" s="5">
        <v>16933</v>
      </c>
      <c r="AS80" s="5">
        <v>1336</v>
      </c>
      <c r="AT80" s="5">
        <v>10671</v>
      </c>
      <c r="AU80" s="5">
        <v>0</v>
      </c>
      <c r="AV80" s="5">
        <v>30343</v>
      </c>
      <c r="AW80" s="6">
        <f t="shared" si="42"/>
        <v>230297</v>
      </c>
      <c r="AX80" s="6">
        <f t="shared" si="36"/>
        <v>199954</v>
      </c>
      <c r="AZ80" s="5">
        <f t="shared" si="24"/>
        <v>861274</v>
      </c>
      <c r="BA80" s="5">
        <f t="shared" si="25"/>
        <v>518384</v>
      </c>
      <c r="BB80" s="5">
        <f t="shared" si="26"/>
        <v>169720</v>
      </c>
      <c r="BC80" s="5">
        <f t="shared" si="27"/>
        <v>16535</v>
      </c>
      <c r="BD80" s="5">
        <f t="shared" si="28"/>
        <v>138818</v>
      </c>
      <c r="BE80" s="5">
        <f t="shared" si="29"/>
        <v>0</v>
      </c>
      <c r="BF80" s="5">
        <f t="shared" si="30"/>
        <v>65494</v>
      </c>
      <c r="BG80" s="6">
        <f t="shared" si="38"/>
        <v>1770225</v>
      </c>
      <c r="BH80" s="6">
        <f t="shared" si="37"/>
        <v>1704731</v>
      </c>
    </row>
    <row r="81" spans="1:60" x14ac:dyDescent="0.25">
      <c r="A81" s="43">
        <v>25965</v>
      </c>
      <c r="B81" s="5">
        <v>128293</v>
      </c>
      <c r="C81" s="5">
        <v>58390</v>
      </c>
      <c r="D81" s="5">
        <v>40357</v>
      </c>
      <c r="E81" s="5">
        <v>2131</v>
      </c>
      <c r="F81" s="5">
        <v>12955</v>
      </c>
      <c r="G81" s="5">
        <v>0</v>
      </c>
      <c r="H81" s="5">
        <v>6631</v>
      </c>
      <c r="I81" s="6">
        <f t="shared" si="40"/>
        <v>248757</v>
      </c>
      <c r="J81" s="6">
        <f t="shared" si="32"/>
        <v>242126</v>
      </c>
      <c r="L81" s="5">
        <v>123534</v>
      </c>
      <c r="M81" s="5">
        <v>58743</v>
      </c>
      <c r="N81" s="5">
        <v>29643</v>
      </c>
      <c r="O81" s="5">
        <v>2590</v>
      </c>
      <c r="P81" s="5">
        <v>59995</v>
      </c>
      <c r="Q81" s="5">
        <v>0</v>
      </c>
      <c r="R81" s="5">
        <v>21983</v>
      </c>
      <c r="S81" s="6">
        <f t="shared" si="43"/>
        <v>296488</v>
      </c>
      <c r="T81" s="6">
        <f t="shared" si="33"/>
        <v>274505</v>
      </c>
      <c r="V81" s="5">
        <v>315500</v>
      </c>
      <c r="W81" s="5">
        <v>238696</v>
      </c>
      <c r="X81" s="5">
        <v>67910</v>
      </c>
      <c r="Y81" s="5">
        <v>7483</v>
      </c>
      <c r="Z81" s="5">
        <v>42503</v>
      </c>
      <c r="AA81" s="5">
        <v>0</v>
      </c>
      <c r="AB81" s="5">
        <v>7200</v>
      </c>
      <c r="AC81" s="6">
        <f t="shared" si="39"/>
        <v>679292</v>
      </c>
      <c r="AD81" s="6">
        <f t="shared" si="34"/>
        <v>672092</v>
      </c>
      <c r="AF81" s="5">
        <v>221255</v>
      </c>
      <c r="AG81" s="5">
        <v>97781</v>
      </c>
      <c r="AH81" s="5">
        <v>16990</v>
      </c>
      <c r="AI81" s="5">
        <v>2975</v>
      </c>
      <c r="AJ81" s="5">
        <v>18753</v>
      </c>
      <c r="AK81" s="5">
        <v>0</v>
      </c>
      <c r="AL81" s="5">
        <v>0</v>
      </c>
      <c r="AM81" s="6">
        <f t="shared" si="41"/>
        <v>357754</v>
      </c>
      <c r="AN81" s="6">
        <f t="shared" si="35"/>
        <v>357754</v>
      </c>
      <c r="AP81" s="5">
        <v>136571</v>
      </c>
      <c r="AQ81" s="5">
        <v>52327</v>
      </c>
      <c r="AR81" s="5">
        <v>18381</v>
      </c>
      <c r="AS81" s="5">
        <v>1347</v>
      </c>
      <c r="AT81" s="5">
        <v>11230</v>
      </c>
      <c r="AU81" s="5">
        <v>0</v>
      </c>
      <c r="AV81" s="5">
        <v>32782</v>
      </c>
      <c r="AW81" s="6">
        <f t="shared" si="42"/>
        <v>252638</v>
      </c>
      <c r="AX81" s="6">
        <f t="shared" si="36"/>
        <v>219856</v>
      </c>
      <c r="AZ81" s="5">
        <f t="shared" si="24"/>
        <v>925153</v>
      </c>
      <c r="BA81" s="5">
        <f t="shared" si="25"/>
        <v>505937</v>
      </c>
      <c r="BB81" s="5">
        <f t="shared" si="26"/>
        <v>173281</v>
      </c>
      <c r="BC81" s="5">
        <f t="shared" si="27"/>
        <v>16526</v>
      </c>
      <c r="BD81" s="5">
        <f t="shared" si="28"/>
        <v>145436</v>
      </c>
      <c r="BE81" s="5">
        <f t="shared" si="29"/>
        <v>0</v>
      </c>
      <c r="BF81" s="5">
        <f t="shared" si="30"/>
        <v>68596</v>
      </c>
      <c r="BG81" s="6">
        <f t="shared" si="38"/>
        <v>1834929</v>
      </c>
      <c r="BH81" s="6">
        <f t="shared" si="37"/>
        <v>1766333</v>
      </c>
    </row>
    <row r="82" spans="1:60" x14ac:dyDescent="0.25">
      <c r="A82" s="43">
        <v>25993</v>
      </c>
      <c r="B82" s="5">
        <v>118857</v>
      </c>
      <c r="C82" s="5">
        <v>60961</v>
      </c>
      <c r="D82" s="5">
        <v>37868</v>
      </c>
      <c r="E82" s="5">
        <v>2206</v>
      </c>
      <c r="F82" s="5">
        <v>12930</v>
      </c>
      <c r="G82" s="5">
        <v>0</v>
      </c>
      <c r="H82" s="5">
        <v>6217</v>
      </c>
      <c r="I82" s="6">
        <f t="shared" si="40"/>
        <v>239039</v>
      </c>
      <c r="J82" s="6">
        <f t="shared" si="32"/>
        <v>232822</v>
      </c>
      <c r="L82" s="5">
        <v>114790</v>
      </c>
      <c r="M82" s="5">
        <v>58677</v>
      </c>
      <c r="N82" s="5">
        <v>30574</v>
      </c>
      <c r="O82" s="5">
        <v>2594</v>
      </c>
      <c r="P82" s="5">
        <v>57079</v>
      </c>
      <c r="Q82" s="5">
        <v>0</v>
      </c>
      <c r="R82" s="5">
        <v>21711</v>
      </c>
      <c r="S82" s="6">
        <f t="shared" si="43"/>
        <v>285425</v>
      </c>
      <c r="T82" s="6">
        <f t="shared" si="33"/>
        <v>263714</v>
      </c>
      <c r="V82" s="5">
        <v>304172</v>
      </c>
      <c r="W82" s="5">
        <v>247659</v>
      </c>
      <c r="X82" s="5">
        <v>69243</v>
      </c>
      <c r="Y82" s="5">
        <v>7496</v>
      </c>
      <c r="Z82" s="5">
        <v>43869</v>
      </c>
      <c r="AA82" s="5">
        <v>0</v>
      </c>
      <c r="AB82" s="5">
        <v>8267</v>
      </c>
      <c r="AC82" s="6">
        <f t="shared" si="39"/>
        <v>680706</v>
      </c>
      <c r="AD82" s="6">
        <f t="shared" si="34"/>
        <v>672439</v>
      </c>
      <c r="AF82" s="5">
        <v>203920</v>
      </c>
      <c r="AG82" s="5">
        <v>101805</v>
      </c>
      <c r="AH82" s="5">
        <v>16851</v>
      </c>
      <c r="AI82" s="5">
        <v>2985</v>
      </c>
      <c r="AJ82" s="5">
        <v>19350</v>
      </c>
      <c r="AK82" s="5">
        <v>0</v>
      </c>
      <c r="AL82" s="5">
        <v>0</v>
      </c>
      <c r="AM82" s="6">
        <f t="shared" si="41"/>
        <v>344911</v>
      </c>
      <c r="AN82" s="6">
        <f t="shared" si="35"/>
        <v>344911</v>
      </c>
      <c r="AP82" s="5">
        <v>122414</v>
      </c>
      <c r="AQ82" s="5">
        <v>52539</v>
      </c>
      <c r="AR82" s="5">
        <v>19143</v>
      </c>
      <c r="AS82" s="5">
        <v>1344</v>
      </c>
      <c r="AT82" s="5">
        <v>12067</v>
      </c>
      <c r="AU82" s="5">
        <v>0</v>
      </c>
      <c r="AV82" s="5">
        <v>29034</v>
      </c>
      <c r="AW82" s="6">
        <f t="shared" si="42"/>
        <v>236541</v>
      </c>
      <c r="AX82" s="6">
        <f t="shared" si="36"/>
        <v>207507</v>
      </c>
      <c r="AZ82" s="5">
        <f t="shared" si="24"/>
        <v>864153</v>
      </c>
      <c r="BA82" s="5">
        <f t="shared" si="25"/>
        <v>521641</v>
      </c>
      <c r="BB82" s="5">
        <f t="shared" si="26"/>
        <v>173679</v>
      </c>
      <c r="BC82" s="5">
        <f t="shared" si="27"/>
        <v>16625</v>
      </c>
      <c r="BD82" s="5">
        <f t="shared" si="28"/>
        <v>145295</v>
      </c>
      <c r="BE82" s="5">
        <f t="shared" si="29"/>
        <v>0</v>
      </c>
      <c r="BF82" s="5">
        <f t="shared" si="30"/>
        <v>65229</v>
      </c>
      <c r="BG82" s="6">
        <f t="shared" si="38"/>
        <v>1786622</v>
      </c>
      <c r="BH82" s="6">
        <f t="shared" si="37"/>
        <v>1721393</v>
      </c>
    </row>
    <row r="83" spans="1:60" x14ac:dyDescent="0.25">
      <c r="A83" s="43">
        <v>26024</v>
      </c>
      <c r="B83" s="5">
        <v>110685</v>
      </c>
      <c r="C83" s="5">
        <v>61477</v>
      </c>
      <c r="D83" s="5">
        <v>38780</v>
      </c>
      <c r="E83" s="5">
        <v>2142</v>
      </c>
      <c r="F83" s="5">
        <v>13070</v>
      </c>
      <c r="G83" s="5">
        <v>0</v>
      </c>
      <c r="H83" s="5">
        <v>6015</v>
      </c>
      <c r="I83" s="6">
        <f t="shared" si="40"/>
        <v>232169</v>
      </c>
      <c r="J83" s="6">
        <f t="shared" si="32"/>
        <v>226154</v>
      </c>
      <c r="L83" s="5">
        <v>111934</v>
      </c>
      <c r="M83" s="5">
        <v>59392</v>
      </c>
      <c r="N83" s="5">
        <v>33582</v>
      </c>
      <c r="O83" s="5">
        <v>2604</v>
      </c>
      <c r="P83" s="5">
        <v>58833</v>
      </c>
      <c r="Q83" s="5">
        <v>0</v>
      </c>
      <c r="R83" s="5">
        <v>20800</v>
      </c>
      <c r="S83" s="6">
        <f t="shared" si="43"/>
        <v>287145</v>
      </c>
      <c r="T83" s="6">
        <f t="shared" si="33"/>
        <v>266345</v>
      </c>
      <c r="V83" s="5">
        <v>289822</v>
      </c>
      <c r="W83" s="5">
        <v>253100</v>
      </c>
      <c r="X83" s="5">
        <v>71233</v>
      </c>
      <c r="Y83" s="5">
        <v>7595</v>
      </c>
      <c r="Z83" s="5">
        <v>43832</v>
      </c>
      <c r="AA83" s="5">
        <v>0</v>
      </c>
      <c r="AB83" s="5">
        <v>7035</v>
      </c>
      <c r="AC83" s="6">
        <f t="shared" si="39"/>
        <v>672617</v>
      </c>
      <c r="AD83" s="6">
        <f t="shared" si="34"/>
        <v>665582</v>
      </c>
      <c r="AF83" s="5">
        <v>191725</v>
      </c>
      <c r="AG83" s="5">
        <v>105215</v>
      </c>
      <c r="AH83" s="5">
        <v>18232</v>
      </c>
      <c r="AI83" s="5">
        <v>2946</v>
      </c>
      <c r="AJ83" s="5">
        <v>20523</v>
      </c>
      <c r="AK83" s="5">
        <v>0</v>
      </c>
      <c r="AL83" s="5">
        <v>0</v>
      </c>
      <c r="AM83" s="6">
        <f t="shared" si="41"/>
        <v>338641</v>
      </c>
      <c r="AN83" s="6">
        <f t="shared" si="35"/>
        <v>338641</v>
      </c>
      <c r="AP83" s="5">
        <v>114373</v>
      </c>
      <c r="AQ83" s="5">
        <v>53946</v>
      </c>
      <c r="AR83" s="5">
        <v>18803</v>
      </c>
      <c r="AS83" s="5">
        <v>1367</v>
      </c>
      <c r="AT83" s="5">
        <v>11864</v>
      </c>
      <c r="AU83" s="5">
        <v>0</v>
      </c>
      <c r="AV83" s="5">
        <v>29051</v>
      </c>
      <c r="AW83" s="6">
        <f t="shared" si="42"/>
        <v>229404</v>
      </c>
      <c r="AX83" s="6">
        <f t="shared" si="36"/>
        <v>200353</v>
      </c>
      <c r="AZ83" s="5">
        <f t="shared" si="24"/>
        <v>818539</v>
      </c>
      <c r="BA83" s="5">
        <f t="shared" si="25"/>
        <v>533130</v>
      </c>
      <c r="BB83" s="5">
        <f t="shared" si="26"/>
        <v>180630</v>
      </c>
      <c r="BC83" s="5">
        <f t="shared" si="27"/>
        <v>16654</v>
      </c>
      <c r="BD83" s="5">
        <f t="shared" si="28"/>
        <v>148122</v>
      </c>
      <c r="BE83" s="5">
        <f t="shared" si="29"/>
        <v>0</v>
      </c>
      <c r="BF83" s="5">
        <f t="shared" si="30"/>
        <v>62901</v>
      </c>
      <c r="BG83" s="6">
        <f t="shared" si="38"/>
        <v>1759976</v>
      </c>
      <c r="BH83" s="6">
        <f t="shared" si="37"/>
        <v>1697075</v>
      </c>
    </row>
    <row r="84" spans="1:60" x14ac:dyDescent="0.25">
      <c r="A84" s="43">
        <v>26054</v>
      </c>
      <c r="B84" s="5">
        <v>125655</v>
      </c>
      <c r="C84" s="5">
        <v>68818</v>
      </c>
      <c r="D84" s="5">
        <v>40185</v>
      </c>
      <c r="E84" s="5">
        <v>2173</v>
      </c>
      <c r="F84" s="5">
        <v>14147</v>
      </c>
      <c r="G84" s="5">
        <v>0</v>
      </c>
      <c r="H84" s="5">
        <v>6745</v>
      </c>
      <c r="I84" s="6">
        <f t="shared" si="40"/>
        <v>257723</v>
      </c>
      <c r="J84" s="6">
        <f t="shared" si="32"/>
        <v>250978</v>
      </c>
      <c r="L84" s="5">
        <v>124025</v>
      </c>
      <c r="M84" s="5">
        <v>70063</v>
      </c>
      <c r="N84" s="5">
        <v>35527</v>
      </c>
      <c r="O84" s="5">
        <v>2653</v>
      </c>
      <c r="P84" s="5">
        <v>65252</v>
      </c>
      <c r="Q84" s="5">
        <v>0</v>
      </c>
      <c r="R84" s="5">
        <v>35755</v>
      </c>
      <c r="S84" s="6">
        <f t="shared" si="43"/>
        <v>333275</v>
      </c>
      <c r="T84" s="6">
        <f t="shared" si="33"/>
        <v>297520</v>
      </c>
      <c r="V84" s="5">
        <v>378817</v>
      </c>
      <c r="W84" s="5">
        <v>288808</v>
      </c>
      <c r="X84" s="5">
        <v>74591</v>
      </c>
      <c r="Y84" s="5">
        <v>6798</v>
      </c>
      <c r="Z84" s="5">
        <v>50586</v>
      </c>
      <c r="AA84" s="5">
        <v>0</v>
      </c>
      <c r="AB84" s="5">
        <v>8225</v>
      </c>
      <c r="AC84" s="6">
        <f t="shared" si="39"/>
        <v>807825</v>
      </c>
      <c r="AD84" s="6">
        <f t="shared" si="34"/>
        <v>799600</v>
      </c>
      <c r="AF84" s="5">
        <v>232804</v>
      </c>
      <c r="AG84" s="5">
        <v>124906</v>
      </c>
      <c r="AH84" s="5">
        <v>21050</v>
      </c>
      <c r="AI84" s="5">
        <v>3676</v>
      </c>
      <c r="AJ84" s="5">
        <v>22963</v>
      </c>
      <c r="AK84" s="5">
        <v>0</v>
      </c>
      <c r="AL84" s="5">
        <v>0</v>
      </c>
      <c r="AM84" s="6">
        <f t="shared" si="41"/>
        <v>405399</v>
      </c>
      <c r="AN84" s="6">
        <f t="shared" si="35"/>
        <v>405399</v>
      </c>
      <c r="AP84" s="5">
        <v>117814</v>
      </c>
      <c r="AQ84" s="5">
        <v>60280</v>
      </c>
      <c r="AR84" s="5">
        <v>20678</v>
      </c>
      <c r="AS84" s="5">
        <v>1421</v>
      </c>
      <c r="AT84" s="5">
        <v>13606</v>
      </c>
      <c r="AU84" s="5">
        <v>0</v>
      </c>
      <c r="AV84" s="5">
        <v>35029</v>
      </c>
      <c r="AW84" s="6">
        <f t="shared" si="42"/>
        <v>248828</v>
      </c>
      <c r="AX84" s="6">
        <f t="shared" si="36"/>
        <v>213799</v>
      </c>
      <c r="AZ84" s="5">
        <f t="shared" si="24"/>
        <v>979115</v>
      </c>
      <c r="BA84" s="5">
        <f t="shared" si="25"/>
        <v>612875</v>
      </c>
      <c r="BB84" s="5">
        <f t="shared" si="26"/>
        <v>192031</v>
      </c>
      <c r="BC84" s="5">
        <f t="shared" si="27"/>
        <v>16721</v>
      </c>
      <c r="BD84" s="5">
        <f t="shared" si="28"/>
        <v>166554</v>
      </c>
      <c r="BE84" s="5">
        <f t="shared" si="29"/>
        <v>0</v>
      </c>
      <c r="BF84" s="5">
        <f t="shared" si="30"/>
        <v>85754</v>
      </c>
      <c r="BG84" s="6">
        <f t="shared" si="38"/>
        <v>2053050</v>
      </c>
      <c r="BH84" s="6">
        <f t="shared" si="37"/>
        <v>1967296</v>
      </c>
    </row>
    <row r="85" spans="1:60" x14ac:dyDescent="0.25">
      <c r="A85" s="43">
        <v>26085</v>
      </c>
      <c r="B85" s="5">
        <v>139136</v>
      </c>
      <c r="C85" s="5">
        <v>70260</v>
      </c>
      <c r="D85" s="5">
        <v>42536</v>
      </c>
      <c r="E85" s="5">
        <v>2151</v>
      </c>
      <c r="F85" s="5">
        <v>14622</v>
      </c>
      <c r="G85" s="5">
        <v>0</v>
      </c>
      <c r="H85" s="5">
        <v>6878</v>
      </c>
      <c r="I85" s="6">
        <f t="shared" si="40"/>
        <v>275583</v>
      </c>
      <c r="J85" s="6">
        <f t="shared" si="32"/>
        <v>268705</v>
      </c>
      <c r="L85" s="5">
        <v>148814</v>
      </c>
      <c r="M85" s="5">
        <v>77237</v>
      </c>
      <c r="N85" s="5">
        <v>34123</v>
      </c>
      <c r="O85" s="5">
        <v>2641</v>
      </c>
      <c r="P85" s="5">
        <v>67596</v>
      </c>
      <c r="Q85" s="5">
        <v>0</v>
      </c>
      <c r="R85" s="5">
        <v>28208</v>
      </c>
      <c r="S85" s="6">
        <f t="shared" si="43"/>
        <v>358619</v>
      </c>
      <c r="T85" s="6">
        <f t="shared" si="33"/>
        <v>330411</v>
      </c>
      <c r="V85" s="5">
        <v>438528</v>
      </c>
      <c r="W85" s="5">
        <v>305329</v>
      </c>
      <c r="X85" s="5">
        <v>78356</v>
      </c>
      <c r="Y85" s="5">
        <v>8461</v>
      </c>
      <c r="Z85" s="5">
        <v>51231</v>
      </c>
      <c r="AA85" s="5">
        <v>0</v>
      </c>
      <c r="AB85" s="5">
        <v>10043</v>
      </c>
      <c r="AC85" s="6">
        <f t="shared" si="39"/>
        <v>891948</v>
      </c>
      <c r="AD85" s="6">
        <f t="shared" si="34"/>
        <v>881905</v>
      </c>
      <c r="AF85" s="5">
        <v>260038</v>
      </c>
      <c r="AG85" s="5">
        <v>125312</v>
      </c>
      <c r="AH85" s="5">
        <v>19824</v>
      </c>
      <c r="AI85" s="5">
        <v>3355</v>
      </c>
      <c r="AJ85" s="5">
        <v>21791</v>
      </c>
      <c r="AK85" s="5">
        <v>0</v>
      </c>
      <c r="AL85" s="5">
        <v>0</v>
      </c>
      <c r="AM85" s="6">
        <f t="shared" si="41"/>
        <v>430320</v>
      </c>
      <c r="AN85" s="6">
        <f t="shared" si="35"/>
        <v>430320</v>
      </c>
      <c r="AP85" s="5">
        <v>135954</v>
      </c>
      <c r="AQ85" s="5">
        <v>66013</v>
      </c>
      <c r="AR85" s="5">
        <v>20960</v>
      </c>
      <c r="AS85" s="5">
        <v>1257</v>
      </c>
      <c r="AT85" s="5">
        <v>14662</v>
      </c>
      <c r="AU85" s="5">
        <v>0</v>
      </c>
      <c r="AV85" s="5">
        <v>34423</v>
      </c>
      <c r="AW85" s="6">
        <f t="shared" si="42"/>
        <v>273269</v>
      </c>
      <c r="AX85" s="6">
        <f t="shared" si="36"/>
        <v>238846</v>
      </c>
      <c r="AZ85" s="5">
        <f t="shared" si="24"/>
        <v>1122470</v>
      </c>
      <c r="BA85" s="5">
        <f t="shared" si="25"/>
        <v>644151</v>
      </c>
      <c r="BB85" s="5">
        <f t="shared" si="26"/>
        <v>195799</v>
      </c>
      <c r="BC85" s="5">
        <f t="shared" si="27"/>
        <v>17865</v>
      </c>
      <c r="BD85" s="5">
        <f t="shared" si="28"/>
        <v>169902</v>
      </c>
      <c r="BE85" s="5">
        <f t="shared" si="29"/>
        <v>0</v>
      </c>
      <c r="BF85" s="5">
        <f t="shared" si="30"/>
        <v>79552</v>
      </c>
      <c r="BG85" s="6">
        <f t="shared" si="38"/>
        <v>2229739</v>
      </c>
      <c r="BH85" s="6">
        <f t="shared" si="37"/>
        <v>2150187</v>
      </c>
    </row>
    <row r="86" spans="1:60" x14ac:dyDescent="0.25">
      <c r="A86" s="43">
        <v>26115</v>
      </c>
      <c r="B86" s="5">
        <v>157483</v>
      </c>
      <c r="C86" s="5">
        <v>73087</v>
      </c>
      <c r="D86" s="5">
        <v>39232</v>
      </c>
      <c r="E86" s="5">
        <v>2219</v>
      </c>
      <c r="F86" s="5">
        <v>13726</v>
      </c>
      <c r="G86" s="5">
        <v>0</v>
      </c>
      <c r="H86" s="5">
        <v>6422</v>
      </c>
      <c r="I86" s="6">
        <f t="shared" si="40"/>
        <v>292169</v>
      </c>
      <c r="J86" s="6">
        <f t="shared" si="32"/>
        <v>285747</v>
      </c>
      <c r="L86" s="5">
        <v>180742</v>
      </c>
      <c r="M86" s="5">
        <v>85615</v>
      </c>
      <c r="N86" s="5">
        <v>31184</v>
      </c>
      <c r="O86" s="5">
        <v>2636</v>
      </c>
      <c r="P86" s="5">
        <v>67379</v>
      </c>
      <c r="Q86" s="5">
        <v>0</v>
      </c>
      <c r="R86" s="5">
        <v>32733</v>
      </c>
      <c r="S86" s="6">
        <f t="shared" si="43"/>
        <v>400289</v>
      </c>
      <c r="T86" s="6">
        <f t="shared" si="33"/>
        <v>367556</v>
      </c>
      <c r="V86" s="5">
        <v>493154</v>
      </c>
      <c r="W86" s="5">
        <v>319920</v>
      </c>
      <c r="X86" s="5">
        <v>74014</v>
      </c>
      <c r="Y86" s="5">
        <v>7658</v>
      </c>
      <c r="Z86" s="5">
        <v>48027</v>
      </c>
      <c r="AA86" s="5">
        <v>0</v>
      </c>
      <c r="AB86" s="5">
        <v>12151</v>
      </c>
      <c r="AC86" s="6">
        <f t="shared" si="39"/>
        <v>954924</v>
      </c>
      <c r="AD86" s="6">
        <f t="shared" si="34"/>
        <v>942773</v>
      </c>
      <c r="AF86" s="5">
        <v>299554</v>
      </c>
      <c r="AG86" s="5">
        <v>131515</v>
      </c>
      <c r="AH86" s="5">
        <v>21177</v>
      </c>
      <c r="AI86" s="5">
        <v>3158</v>
      </c>
      <c r="AJ86" s="5">
        <v>19830</v>
      </c>
      <c r="AK86" s="5">
        <v>0</v>
      </c>
      <c r="AL86" s="5">
        <v>0</v>
      </c>
      <c r="AM86" s="6">
        <f t="shared" si="41"/>
        <v>475234</v>
      </c>
      <c r="AN86" s="6">
        <f t="shared" si="35"/>
        <v>475234</v>
      </c>
      <c r="AP86" s="5">
        <v>160676</v>
      </c>
      <c r="AQ86" s="5">
        <v>67653</v>
      </c>
      <c r="AR86" s="5">
        <v>18959</v>
      </c>
      <c r="AS86" s="5">
        <v>1398</v>
      </c>
      <c r="AT86" s="5">
        <v>13420</v>
      </c>
      <c r="AU86" s="5">
        <v>0</v>
      </c>
      <c r="AV86" s="5">
        <v>39839</v>
      </c>
      <c r="AW86" s="6">
        <f t="shared" si="42"/>
        <v>301945</v>
      </c>
      <c r="AX86" s="6">
        <f t="shared" si="36"/>
        <v>262106</v>
      </c>
      <c r="AZ86" s="5">
        <f t="shared" si="24"/>
        <v>1291609</v>
      </c>
      <c r="BA86" s="5">
        <f t="shared" si="25"/>
        <v>677790</v>
      </c>
      <c r="BB86" s="5">
        <f t="shared" si="26"/>
        <v>184566</v>
      </c>
      <c r="BC86" s="5">
        <f t="shared" si="27"/>
        <v>17069</v>
      </c>
      <c r="BD86" s="5">
        <f t="shared" si="28"/>
        <v>162382</v>
      </c>
      <c r="BE86" s="5">
        <f t="shared" si="29"/>
        <v>0</v>
      </c>
      <c r="BF86" s="5">
        <f t="shared" si="30"/>
        <v>91145</v>
      </c>
      <c r="BG86" s="6">
        <f t="shared" si="38"/>
        <v>2424561</v>
      </c>
      <c r="BH86" s="6">
        <f t="shared" si="37"/>
        <v>2333416</v>
      </c>
    </row>
    <row r="87" spans="1:60" x14ac:dyDescent="0.25">
      <c r="A87" s="43">
        <v>26146</v>
      </c>
      <c r="B87" s="5">
        <v>180869</v>
      </c>
      <c r="C87" s="5">
        <v>79119</v>
      </c>
      <c r="D87" s="5">
        <v>39027</v>
      </c>
      <c r="E87" s="5">
        <v>2195</v>
      </c>
      <c r="F87" s="5">
        <v>14384</v>
      </c>
      <c r="G87" s="5">
        <v>0</v>
      </c>
      <c r="H87" s="5">
        <v>7103</v>
      </c>
      <c r="I87" s="6">
        <f t="shared" si="40"/>
        <v>322697</v>
      </c>
      <c r="J87" s="6">
        <f t="shared" si="32"/>
        <v>315594</v>
      </c>
      <c r="L87" s="5">
        <v>199029</v>
      </c>
      <c r="M87" s="5">
        <v>91463</v>
      </c>
      <c r="N87" s="5">
        <v>33437</v>
      </c>
      <c r="O87" s="5">
        <v>2649</v>
      </c>
      <c r="P87" s="5">
        <v>69229</v>
      </c>
      <c r="Q87" s="5">
        <v>0</v>
      </c>
      <c r="R87" s="5">
        <v>33282</v>
      </c>
      <c r="S87" s="6">
        <f t="shared" si="43"/>
        <v>429089</v>
      </c>
      <c r="T87" s="6">
        <f t="shared" si="33"/>
        <v>395807</v>
      </c>
      <c r="V87" s="5">
        <v>556821</v>
      </c>
      <c r="W87" s="5">
        <v>336810</v>
      </c>
      <c r="X87" s="5">
        <v>83745</v>
      </c>
      <c r="Y87" s="5">
        <v>7661</v>
      </c>
      <c r="Z87" s="5">
        <v>42210</v>
      </c>
      <c r="AA87" s="5">
        <v>0</v>
      </c>
      <c r="AB87" s="5">
        <v>13146</v>
      </c>
      <c r="AC87" s="6">
        <f t="shared" si="39"/>
        <v>1040393</v>
      </c>
      <c r="AD87" s="6">
        <f t="shared" si="34"/>
        <v>1027247</v>
      </c>
      <c r="AF87" s="5">
        <v>344345</v>
      </c>
      <c r="AG87" s="5">
        <v>139706</v>
      </c>
      <c r="AH87" s="5">
        <v>21671</v>
      </c>
      <c r="AI87" s="5">
        <v>3190</v>
      </c>
      <c r="AJ87" s="5">
        <v>20283</v>
      </c>
      <c r="AK87" s="5">
        <v>0</v>
      </c>
      <c r="AL87" s="5">
        <v>0</v>
      </c>
      <c r="AM87" s="6">
        <f t="shared" si="41"/>
        <v>529195</v>
      </c>
      <c r="AN87" s="6">
        <f t="shared" si="35"/>
        <v>529195</v>
      </c>
      <c r="AP87" s="5">
        <v>165704</v>
      </c>
      <c r="AQ87" s="5">
        <v>68906</v>
      </c>
      <c r="AR87" s="5">
        <v>17697</v>
      </c>
      <c r="AS87" s="5">
        <v>1417</v>
      </c>
      <c r="AT87" s="5">
        <v>12516</v>
      </c>
      <c r="AU87" s="5">
        <v>0</v>
      </c>
      <c r="AV87" s="5">
        <v>38029</v>
      </c>
      <c r="AW87" s="6">
        <f t="shared" si="42"/>
        <v>304269</v>
      </c>
      <c r="AX87" s="6">
        <f t="shared" si="36"/>
        <v>266240</v>
      </c>
      <c r="AZ87" s="5">
        <f t="shared" si="24"/>
        <v>1446768</v>
      </c>
      <c r="BA87" s="5">
        <f t="shared" si="25"/>
        <v>716004</v>
      </c>
      <c r="BB87" s="5">
        <f t="shared" si="26"/>
        <v>195577</v>
      </c>
      <c r="BC87" s="5">
        <f t="shared" si="27"/>
        <v>17112</v>
      </c>
      <c r="BD87" s="5">
        <f t="shared" si="28"/>
        <v>158622</v>
      </c>
      <c r="BE87" s="5">
        <f t="shared" si="29"/>
        <v>0</v>
      </c>
      <c r="BF87" s="5">
        <f t="shared" si="30"/>
        <v>91560</v>
      </c>
      <c r="BG87" s="6">
        <f t="shared" si="38"/>
        <v>2625643</v>
      </c>
      <c r="BH87" s="6">
        <f t="shared" si="37"/>
        <v>2534083</v>
      </c>
    </row>
    <row r="88" spans="1:60" x14ac:dyDescent="0.25">
      <c r="A88" s="43">
        <v>26177</v>
      </c>
      <c r="B88" s="5">
        <v>179195</v>
      </c>
      <c r="C88" s="5">
        <v>77814</v>
      </c>
      <c r="D88" s="5">
        <v>39611</v>
      </c>
      <c r="E88" s="5">
        <v>2193</v>
      </c>
      <c r="F88" s="5">
        <v>14877</v>
      </c>
      <c r="G88" s="5">
        <v>0</v>
      </c>
      <c r="H88" s="5">
        <v>6615</v>
      </c>
      <c r="I88" s="6">
        <f t="shared" si="40"/>
        <v>320305</v>
      </c>
      <c r="J88" s="6">
        <f t="shared" si="32"/>
        <v>313690</v>
      </c>
      <c r="L88" s="5">
        <v>203691</v>
      </c>
      <c r="M88" s="5">
        <v>91502</v>
      </c>
      <c r="N88" s="5">
        <v>30710</v>
      </c>
      <c r="O88" s="5">
        <v>2642</v>
      </c>
      <c r="P88" s="5">
        <v>67366</v>
      </c>
      <c r="Q88" s="5">
        <v>0</v>
      </c>
      <c r="R88" s="5">
        <v>36085</v>
      </c>
      <c r="S88" s="6">
        <f t="shared" si="43"/>
        <v>431996</v>
      </c>
      <c r="T88" s="6">
        <f t="shared" si="33"/>
        <v>395911</v>
      </c>
      <c r="V88" s="5">
        <v>540922</v>
      </c>
      <c r="W88" s="5">
        <v>333523</v>
      </c>
      <c r="X88" s="5">
        <v>82116</v>
      </c>
      <c r="Y88" s="5">
        <v>7663</v>
      </c>
      <c r="Z88" s="5">
        <v>65226</v>
      </c>
      <c r="AA88" s="5">
        <v>0</v>
      </c>
      <c r="AB88" s="5">
        <v>10782</v>
      </c>
      <c r="AC88" s="6">
        <f t="shared" si="39"/>
        <v>1040232</v>
      </c>
      <c r="AD88" s="6">
        <f t="shared" si="34"/>
        <v>1029450</v>
      </c>
      <c r="AF88" s="5">
        <v>334192</v>
      </c>
      <c r="AG88" s="5">
        <v>136503</v>
      </c>
      <c r="AH88" s="5">
        <v>22648</v>
      </c>
      <c r="AI88" s="5">
        <v>3194</v>
      </c>
      <c r="AJ88" s="5">
        <v>21525</v>
      </c>
      <c r="AK88" s="5">
        <v>0</v>
      </c>
      <c r="AL88" s="5">
        <v>0</v>
      </c>
      <c r="AM88" s="6">
        <f t="shared" si="41"/>
        <v>518062</v>
      </c>
      <c r="AN88" s="6">
        <f t="shared" si="35"/>
        <v>518062</v>
      </c>
      <c r="AP88" s="5">
        <v>165401</v>
      </c>
      <c r="AQ88" s="5">
        <v>67079</v>
      </c>
      <c r="AR88" s="5">
        <v>16830</v>
      </c>
      <c r="AS88" s="5">
        <v>1410</v>
      </c>
      <c r="AT88" s="5">
        <v>14094</v>
      </c>
      <c r="AU88" s="5">
        <v>0</v>
      </c>
      <c r="AV88" s="5">
        <v>37726</v>
      </c>
      <c r="AW88" s="6">
        <f t="shared" si="42"/>
        <v>302540</v>
      </c>
      <c r="AX88" s="6">
        <f t="shared" si="36"/>
        <v>264814</v>
      </c>
      <c r="AZ88" s="5">
        <f t="shared" si="24"/>
        <v>1423401</v>
      </c>
      <c r="BA88" s="5">
        <f t="shared" si="25"/>
        <v>706421</v>
      </c>
      <c r="BB88" s="5">
        <f t="shared" si="26"/>
        <v>191915</v>
      </c>
      <c r="BC88" s="5">
        <f t="shared" si="27"/>
        <v>17102</v>
      </c>
      <c r="BD88" s="5">
        <f t="shared" si="28"/>
        <v>183088</v>
      </c>
      <c r="BE88" s="5">
        <f t="shared" si="29"/>
        <v>0</v>
      </c>
      <c r="BF88" s="5">
        <f t="shared" si="30"/>
        <v>91208</v>
      </c>
      <c r="BG88" s="6">
        <f t="shared" si="38"/>
        <v>2613135</v>
      </c>
      <c r="BH88" s="6">
        <f t="shared" si="37"/>
        <v>2521927</v>
      </c>
    </row>
    <row r="89" spans="1:60" x14ac:dyDescent="0.25">
      <c r="A89" s="43">
        <v>26207</v>
      </c>
      <c r="B89" s="5">
        <v>172994</v>
      </c>
      <c r="C89" s="5">
        <v>76816</v>
      </c>
      <c r="D89" s="5">
        <v>39591</v>
      </c>
      <c r="E89" s="5">
        <v>2219</v>
      </c>
      <c r="F89" s="5">
        <v>15672</v>
      </c>
      <c r="G89" s="5">
        <v>0</v>
      </c>
      <c r="H89" s="5">
        <v>7017</v>
      </c>
      <c r="I89" s="6">
        <f t="shared" si="40"/>
        <v>314309</v>
      </c>
      <c r="J89" s="6">
        <f t="shared" si="32"/>
        <v>307292</v>
      </c>
      <c r="L89" s="5">
        <v>181984</v>
      </c>
      <c r="M89" s="5">
        <v>84688</v>
      </c>
      <c r="N89" s="5">
        <v>35083</v>
      </c>
      <c r="O89" s="5">
        <v>2658</v>
      </c>
      <c r="P89" s="5">
        <v>72269</v>
      </c>
      <c r="Q89" s="5">
        <v>0</v>
      </c>
      <c r="R89" s="5">
        <v>32669</v>
      </c>
      <c r="S89" s="6">
        <f t="shared" si="43"/>
        <v>409351</v>
      </c>
      <c r="T89" s="6">
        <f t="shared" si="33"/>
        <v>376682</v>
      </c>
      <c r="V89" s="5">
        <v>522377</v>
      </c>
      <c r="W89" s="5">
        <v>327139</v>
      </c>
      <c r="X89" s="5">
        <v>81660</v>
      </c>
      <c r="Y89" s="5">
        <v>7743</v>
      </c>
      <c r="Z89" s="5">
        <v>56057</v>
      </c>
      <c r="AA89" s="5">
        <v>0</v>
      </c>
      <c r="AB89" s="5">
        <v>11039</v>
      </c>
      <c r="AC89" s="6">
        <f t="shared" si="39"/>
        <v>1006015</v>
      </c>
      <c r="AD89" s="6">
        <f t="shared" si="34"/>
        <v>994976</v>
      </c>
      <c r="AF89" s="5">
        <v>320652</v>
      </c>
      <c r="AG89" s="5">
        <v>134707</v>
      </c>
      <c r="AH89" s="5">
        <v>22535</v>
      </c>
      <c r="AI89" s="5">
        <v>3227</v>
      </c>
      <c r="AJ89" s="5">
        <v>23205</v>
      </c>
      <c r="AK89" s="5">
        <v>0</v>
      </c>
      <c r="AL89" s="5">
        <v>0</v>
      </c>
      <c r="AM89" s="6">
        <f t="shared" si="41"/>
        <v>504326</v>
      </c>
      <c r="AN89" s="6">
        <f t="shared" si="35"/>
        <v>504326</v>
      </c>
      <c r="AP89" s="5">
        <v>162341</v>
      </c>
      <c r="AQ89" s="5">
        <v>66577</v>
      </c>
      <c r="AR89" s="5">
        <v>17220</v>
      </c>
      <c r="AS89" s="5">
        <v>1414</v>
      </c>
      <c r="AT89" s="5">
        <v>15523</v>
      </c>
      <c r="AU89" s="5">
        <v>0</v>
      </c>
      <c r="AV89" s="5">
        <v>40750</v>
      </c>
      <c r="AW89" s="6">
        <f t="shared" si="42"/>
        <v>303825</v>
      </c>
      <c r="AX89" s="6">
        <f t="shared" si="36"/>
        <v>263075</v>
      </c>
      <c r="AZ89" s="5">
        <f t="shared" si="24"/>
        <v>1360348</v>
      </c>
      <c r="BA89" s="5">
        <f t="shared" si="25"/>
        <v>689927</v>
      </c>
      <c r="BB89" s="5">
        <f t="shared" si="26"/>
        <v>196089</v>
      </c>
      <c r="BC89" s="5">
        <f t="shared" si="27"/>
        <v>17261</v>
      </c>
      <c r="BD89" s="5">
        <f t="shared" si="28"/>
        <v>182726</v>
      </c>
      <c r="BE89" s="5">
        <f t="shared" si="29"/>
        <v>0</v>
      </c>
      <c r="BF89" s="5">
        <f t="shared" si="30"/>
        <v>91475</v>
      </c>
      <c r="BG89" s="6">
        <f t="shared" ref="BG89:BG104" si="44">SUM(AZ89:BF89)</f>
        <v>2537826</v>
      </c>
      <c r="BH89" s="6">
        <f t="shared" si="37"/>
        <v>2446351</v>
      </c>
    </row>
    <row r="90" spans="1:60" x14ac:dyDescent="0.25">
      <c r="A90" s="43">
        <v>26238</v>
      </c>
      <c r="B90" s="5">
        <v>148209</v>
      </c>
      <c r="C90" s="5">
        <v>76062</v>
      </c>
      <c r="D90" s="5">
        <v>42835</v>
      </c>
      <c r="E90" s="5">
        <v>2238</v>
      </c>
      <c r="F90" s="5">
        <v>15851</v>
      </c>
      <c r="G90" s="5">
        <v>0</v>
      </c>
      <c r="H90" s="5">
        <v>6259</v>
      </c>
      <c r="I90" s="6">
        <f t="shared" si="40"/>
        <v>291454</v>
      </c>
      <c r="J90" s="6">
        <f t="shared" si="32"/>
        <v>285195</v>
      </c>
      <c r="L90" s="5">
        <v>143745</v>
      </c>
      <c r="M90" s="5">
        <v>77987</v>
      </c>
      <c r="N90" s="5">
        <v>33811</v>
      </c>
      <c r="O90" s="5">
        <v>2664</v>
      </c>
      <c r="P90" s="5">
        <v>60989</v>
      </c>
      <c r="Q90" s="5">
        <v>0</v>
      </c>
      <c r="R90" s="5">
        <v>33935</v>
      </c>
      <c r="S90" s="6">
        <f t="shared" si="43"/>
        <v>353131</v>
      </c>
      <c r="T90" s="6">
        <f t="shared" si="33"/>
        <v>319196</v>
      </c>
      <c r="V90" s="5">
        <v>442258</v>
      </c>
      <c r="W90" s="5">
        <v>326983</v>
      </c>
      <c r="X90" s="5">
        <v>81940</v>
      </c>
      <c r="Y90" s="5">
        <v>7718</v>
      </c>
      <c r="Z90" s="5">
        <v>55790</v>
      </c>
      <c r="AA90" s="5">
        <v>0</v>
      </c>
      <c r="AB90" s="5">
        <v>11191</v>
      </c>
      <c r="AC90" s="6">
        <f t="shared" si="39"/>
        <v>925880</v>
      </c>
      <c r="AD90" s="6">
        <f t="shared" si="34"/>
        <v>914689</v>
      </c>
      <c r="AF90" s="5">
        <v>269156</v>
      </c>
      <c r="AG90" s="5">
        <v>133577</v>
      </c>
      <c r="AH90" s="5">
        <v>22600</v>
      </c>
      <c r="AI90" s="5">
        <v>3242</v>
      </c>
      <c r="AJ90" s="5">
        <v>24793</v>
      </c>
      <c r="AK90" s="5">
        <v>0</v>
      </c>
      <c r="AL90" s="5">
        <v>0</v>
      </c>
      <c r="AM90" s="6">
        <f t="shared" si="41"/>
        <v>453368</v>
      </c>
      <c r="AN90" s="6">
        <f t="shared" si="35"/>
        <v>453368</v>
      </c>
      <c r="AP90" s="5">
        <v>134174</v>
      </c>
      <c r="AQ90" s="5">
        <v>64407</v>
      </c>
      <c r="AR90" s="5">
        <v>19166</v>
      </c>
      <c r="AS90" s="5">
        <v>1417</v>
      </c>
      <c r="AT90" s="5">
        <v>14624</v>
      </c>
      <c r="AU90" s="5">
        <v>0</v>
      </c>
      <c r="AV90" s="5">
        <v>27675</v>
      </c>
      <c r="AW90" s="6">
        <f t="shared" si="42"/>
        <v>261463</v>
      </c>
      <c r="AX90" s="6">
        <f t="shared" si="36"/>
        <v>233788</v>
      </c>
      <c r="AZ90" s="5">
        <f t="shared" si="24"/>
        <v>1137542</v>
      </c>
      <c r="BA90" s="5">
        <f t="shared" si="25"/>
        <v>679016</v>
      </c>
      <c r="BB90" s="5">
        <f t="shared" si="26"/>
        <v>200352</v>
      </c>
      <c r="BC90" s="5">
        <f t="shared" si="27"/>
        <v>17279</v>
      </c>
      <c r="BD90" s="5">
        <f t="shared" si="28"/>
        <v>172047</v>
      </c>
      <c r="BE90" s="5">
        <f t="shared" si="29"/>
        <v>0</v>
      </c>
      <c r="BF90" s="5">
        <f t="shared" si="30"/>
        <v>79060</v>
      </c>
      <c r="BG90" s="6">
        <f t="shared" si="44"/>
        <v>2285296</v>
      </c>
      <c r="BH90" s="6">
        <f t="shared" si="37"/>
        <v>2206236</v>
      </c>
    </row>
    <row r="91" spans="1:60" x14ac:dyDescent="0.25">
      <c r="A91" s="43">
        <v>26268</v>
      </c>
      <c r="B91" s="5">
        <v>112008</v>
      </c>
      <c r="C91" s="5">
        <v>67610</v>
      </c>
      <c r="D91" s="5">
        <v>39016</v>
      </c>
      <c r="E91" s="5">
        <v>2245</v>
      </c>
      <c r="F91" s="5">
        <v>13840</v>
      </c>
      <c r="G91" s="5">
        <v>0</v>
      </c>
      <c r="H91" s="5">
        <v>6029</v>
      </c>
      <c r="I91" s="6">
        <f t="shared" si="40"/>
        <v>240748</v>
      </c>
      <c r="J91" s="6">
        <f t="shared" si="32"/>
        <v>234719</v>
      </c>
      <c r="L91" s="5">
        <v>113417</v>
      </c>
      <c r="M91" s="5">
        <v>62799</v>
      </c>
      <c r="N91" s="5">
        <v>33539</v>
      </c>
      <c r="O91" s="5">
        <v>2671</v>
      </c>
      <c r="P91" s="5">
        <v>56046</v>
      </c>
      <c r="Q91" s="5">
        <v>0</v>
      </c>
      <c r="R91" s="5">
        <v>27160</v>
      </c>
      <c r="S91" s="6">
        <f t="shared" si="43"/>
        <v>295632</v>
      </c>
      <c r="T91" s="6">
        <f t="shared" si="33"/>
        <v>268472</v>
      </c>
      <c r="V91" s="5">
        <v>317976</v>
      </c>
      <c r="W91" s="5">
        <v>284603</v>
      </c>
      <c r="X91" s="5">
        <v>74045</v>
      </c>
      <c r="Y91" s="5">
        <v>7816</v>
      </c>
      <c r="Z91" s="5">
        <v>48482</v>
      </c>
      <c r="AA91" s="5">
        <v>0</v>
      </c>
      <c r="AB91" s="5">
        <v>8207</v>
      </c>
      <c r="AC91" s="6">
        <f t="shared" si="39"/>
        <v>741129</v>
      </c>
      <c r="AD91" s="6">
        <f t="shared" si="34"/>
        <v>732922</v>
      </c>
      <c r="AF91" s="5">
        <v>199191</v>
      </c>
      <c r="AG91" s="5">
        <v>119935</v>
      </c>
      <c r="AH91" s="5">
        <v>20402</v>
      </c>
      <c r="AI91" s="5">
        <v>3280</v>
      </c>
      <c r="AJ91" s="5">
        <v>22042</v>
      </c>
      <c r="AK91" s="5">
        <v>0</v>
      </c>
      <c r="AL91" s="5">
        <v>0</v>
      </c>
      <c r="AM91" s="6">
        <f t="shared" si="41"/>
        <v>364850</v>
      </c>
      <c r="AN91" s="6">
        <f t="shared" si="35"/>
        <v>364850</v>
      </c>
      <c r="AP91" s="5">
        <v>107474</v>
      </c>
      <c r="AQ91" s="5">
        <v>54745</v>
      </c>
      <c r="AR91" s="5">
        <v>15650</v>
      </c>
      <c r="AS91" s="5">
        <v>1395</v>
      </c>
      <c r="AT91" s="5">
        <v>12097</v>
      </c>
      <c r="AU91" s="5">
        <v>0</v>
      </c>
      <c r="AV91" s="5">
        <v>33860</v>
      </c>
      <c r="AW91" s="6">
        <f t="shared" si="42"/>
        <v>225221</v>
      </c>
      <c r="AX91" s="6">
        <f t="shared" si="36"/>
        <v>191361</v>
      </c>
      <c r="AZ91" s="5">
        <f t="shared" si="24"/>
        <v>850066</v>
      </c>
      <c r="BA91" s="5">
        <f t="shared" si="25"/>
        <v>589692</v>
      </c>
      <c r="BB91" s="5">
        <f t="shared" si="26"/>
        <v>182652</v>
      </c>
      <c r="BC91" s="5">
        <f t="shared" si="27"/>
        <v>17407</v>
      </c>
      <c r="BD91" s="5">
        <f t="shared" si="28"/>
        <v>152507</v>
      </c>
      <c r="BE91" s="5">
        <f t="shared" si="29"/>
        <v>0</v>
      </c>
      <c r="BF91" s="5">
        <f t="shared" si="30"/>
        <v>75256</v>
      </c>
      <c r="BG91" s="6">
        <f t="shared" si="44"/>
        <v>1867580</v>
      </c>
      <c r="BH91" s="6">
        <f t="shared" si="37"/>
        <v>1792324</v>
      </c>
    </row>
    <row r="92" spans="1:60" x14ac:dyDescent="0.25">
      <c r="A92" s="43">
        <v>26299</v>
      </c>
      <c r="B92" s="5">
        <v>124268</v>
      </c>
      <c r="C92" s="5">
        <v>71802</v>
      </c>
      <c r="D92" s="5">
        <v>44305</v>
      </c>
      <c r="E92" s="5">
        <v>2249</v>
      </c>
      <c r="F92" s="5">
        <v>13440</v>
      </c>
      <c r="G92" s="5">
        <v>0</v>
      </c>
      <c r="H92" s="5">
        <v>6466</v>
      </c>
      <c r="I92" s="6">
        <f t="shared" si="40"/>
        <v>262530</v>
      </c>
      <c r="J92" s="6">
        <f t="shared" si="32"/>
        <v>256064</v>
      </c>
      <c r="L92" s="5">
        <v>120804</v>
      </c>
      <c r="M92" s="5">
        <v>65051</v>
      </c>
      <c r="N92" s="5">
        <v>30730</v>
      </c>
      <c r="O92" s="5">
        <v>2698</v>
      </c>
      <c r="P92" s="5">
        <v>59258</v>
      </c>
      <c r="Q92" s="5">
        <v>0</v>
      </c>
      <c r="R92" s="5">
        <v>25084</v>
      </c>
      <c r="S92" s="6">
        <f t="shared" si="43"/>
        <v>303625</v>
      </c>
      <c r="T92" s="6">
        <f t="shared" si="33"/>
        <v>278541</v>
      </c>
      <c r="V92" s="5">
        <v>339050</v>
      </c>
      <c r="W92" s="5">
        <v>298016</v>
      </c>
      <c r="X92" s="5">
        <v>76546</v>
      </c>
      <c r="Y92" s="5">
        <v>7779</v>
      </c>
      <c r="Z92" s="5">
        <v>48318</v>
      </c>
      <c r="AA92" s="5">
        <v>0</v>
      </c>
      <c r="AB92" s="5">
        <v>7344</v>
      </c>
      <c r="AC92" s="6">
        <f t="shared" si="39"/>
        <v>777053</v>
      </c>
      <c r="AD92" s="6">
        <f t="shared" si="34"/>
        <v>769709</v>
      </c>
      <c r="AF92" s="5">
        <v>222025</v>
      </c>
      <c r="AG92" s="5">
        <v>124816</v>
      </c>
      <c r="AH92" s="5">
        <v>20882</v>
      </c>
      <c r="AI92" s="5">
        <v>3262</v>
      </c>
      <c r="AJ92" s="5">
        <v>21161</v>
      </c>
      <c r="AK92" s="5">
        <v>0</v>
      </c>
      <c r="AL92" s="5">
        <v>0</v>
      </c>
      <c r="AM92" s="6">
        <f t="shared" si="41"/>
        <v>392146</v>
      </c>
      <c r="AN92" s="6">
        <f t="shared" si="35"/>
        <v>392146</v>
      </c>
      <c r="AP92" s="5">
        <v>121495</v>
      </c>
      <c r="AQ92" s="5">
        <v>59144</v>
      </c>
      <c r="AR92" s="5">
        <v>16901</v>
      </c>
      <c r="AS92" s="5">
        <v>1423</v>
      </c>
      <c r="AT92" s="5">
        <v>12338</v>
      </c>
      <c r="AU92" s="5">
        <v>0</v>
      </c>
      <c r="AV92" s="5">
        <v>34998</v>
      </c>
      <c r="AW92" s="6">
        <f t="shared" si="42"/>
        <v>246299</v>
      </c>
      <c r="AX92" s="6">
        <f t="shared" si="36"/>
        <v>211301</v>
      </c>
      <c r="AZ92" s="5">
        <f t="shared" si="24"/>
        <v>927642</v>
      </c>
      <c r="BA92" s="5">
        <f t="shared" si="25"/>
        <v>618829</v>
      </c>
      <c r="BB92" s="5">
        <f t="shared" si="26"/>
        <v>189364</v>
      </c>
      <c r="BC92" s="5">
        <f t="shared" si="27"/>
        <v>17411</v>
      </c>
      <c r="BD92" s="5">
        <f t="shared" si="28"/>
        <v>154515</v>
      </c>
      <c r="BE92" s="5">
        <f t="shared" si="29"/>
        <v>0</v>
      </c>
      <c r="BF92" s="5">
        <f t="shared" si="30"/>
        <v>73892</v>
      </c>
      <c r="BG92" s="6">
        <f t="shared" si="44"/>
        <v>1981653</v>
      </c>
      <c r="BH92" s="6">
        <f t="shared" si="37"/>
        <v>1907761</v>
      </c>
    </row>
    <row r="93" spans="1:60" x14ac:dyDescent="0.25">
      <c r="A93" s="43">
        <v>26330</v>
      </c>
      <c r="B93" s="5">
        <v>123475</v>
      </c>
      <c r="C93" s="5">
        <v>69549</v>
      </c>
      <c r="D93" s="5">
        <v>44313</v>
      </c>
      <c r="E93" s="5">
        <v>2262</v>
      </c>
      <c r="F93" s="5">
        <v>14207</v>
      </c>
      <c r="G93" s="5">
        <v>0</v>
      </c>
      <c r="H93" s="5">
        <v>7325</v>
      </c>
      <c r="I93" s="6">
        <f t="shared" si="40"/>
        <v>261131</v>
      </c>
      <c r="J93" s="6">
        <f t="shared" si="32"/>
        <v>253806</v>
      </c>
      <c r="L93" s="5">
        <v>123876</v>
      </c>
      <c r="M93" s="5">
        <v>64147</v>
      </c>
      <c r="N93" s="5">
        <v>32149</v>
      </c>
      <c r="O93" s="5">
        <v>2700</v>
      </c>
      <c r="P93" s="5">
        <v>57691</v>
      </c>
      <c r="Q93" s="5">
        <v>0</v>
      </c>
      <c r="R93" s="5">
        <v>27164</v>
      </c>
      <c r="S93" s="6">
        <f t="shared" si="43"/>
        <v>307727</v>
      </c>
      <c r="T93" s="6">
        <f t="shared" si="33"/>
        <v>280563</v>
      </c>
      <c r="V93" s="5">
        <v>319883</v>
      </c>
      <c r="W93" s="5">
        <v>285436</v>
      </c>
      <c r="X93" s="5">
        <v>75899</v>
      </c>
      <c r="Y93" s="5">
        <v>7803</v>
      </c>
      <c r="Z93" s="5">
        <v>50041</v>
      </c>
      <c r="AA93" s="5">
        <v>0</v>
      </c>
      <c r="AB93" s="5">
        <v>8760</v>
      </c>
      <c r="AC93" s="6">
        <f t="shared" si="39"/>
        <v>747822</v>
      </c>
      <c r="AD93" s="6">
        <f t="shared" si="34"/>
        <v>739062</v>
      </c>
      <c r="AF93" s="5">
        <v>215723</v>
      </c>
      <c r="AG93" s="5">
        <v>123448</v>
      </c>
      <c r="AH93" s="5">
        <v>20722</v>
      </c>
      <c r="AI93" s="5">
        <v>3285</v>
      </c>
      <c r="AJ93" s="5">
        <v>22235</v>
      </c>
      <c r="AK93" s="5">
        <v>0</v>
      </c>
      <c r="AL93" s="5">
        <v>0</v>
      </c>
      <c r="AM93" s="6">
        <f t="shared" si="41"/>
        <v>385413</v>
      </c>
      <c r="AN93" s="6">
        <f t="shared" si="35"/>
        <v>385413</v>
      </c>
      <c r="AP93" s="5">
        <v>136235</v>
      </c>
      <c r="AQ93" s="5">
        <v>59501</v>
      </c>
      <c r="AR93" s="5">
        <v>20113</v>
      </c>
      <c r="AS93" s="5">
        <v>1397</v>
      </c>
      <c r="AT93" s="5">
        <v>13247</v>
      </c>
      <c r="AU93" s="5">
        <v>0</v>
      </c>
      <c r="AV93" s="5">
        <v>34562</v>
      </c>
      <c r="AW93" s="6">
        <f t="shared" si="42"/>
        <v>265055</v>
      </c>
      <c r="AX93" s="6">
        <f t="shared" si="36"/>
        <v>230493</v>
      </c>
      <c r="AZ93" s="5">
        <f t="shared" si="24"/>
        <v>919192</v>
      </c>
      <c r="BA93" s="5">
        <f t="shared" si="25"/>
        <v>602081</v>
      </c>
      <c r="BB93" s="5">
        <f t="shared" si="26"/>
        <v>193196</v>
      </c>
      <c r="BC93" s="5">
        <f t="shared" si="27"/>
        <v>17447</v>
      </c>
      <c r="BD93" s="5">
        <f t="shared" si="28"/>
        <v>157421</v>
      </c>
      <c r="BE93" s="5">
        <f t="shared" si="29"/>
        <v>0</v>
      </c>
      <c r="BF93" s="5">
        <f t="shared" si="30"/>
        <v>77811</v>
      </c>
      <c r="BG93" s="6">
        <f t="shared" si="44"/>
        <v>1967148</v>
      </c>
      <c r="BH93" s="6">
        <f t="shared" si="37"/>
        <v>1889337</v>
      </c>
    </row>
    <row r="94" spans="1:60" x14ac:dyDescent="0.25">
      <c r="A94" s="43">
        <v>26359</v>
      </c>
      <c r="B94" s="5">
        <v>131324</v>
      </c>
      <c r="C94" s="5">
        <v>69117</v>
      </c>
      <c r="D94" s="5">
        <v>43374</v>
      </c>
      <c r="E94" s="5">
        <v>2241</v>
      </c>
      <c r="F94" s="5">
        <v>14344</v>
      </c>
      <c r="G94" s="5">
        <v>0</v>
      </c>
      <c r="H94" s="5">
        <v>6621</v>
      </c>
      <c r="I94" s="6">
        <f t="shared" si="40"/>
        <v>267021</v>
      </c>
      <c r="J94" s="6">
        <f t="shared" si="32"/>
        <v>260400</v>
      </c>
      <c r="L94" s="5">
        <v>128825</v>
      </c>
      <c r="M94" s="5">
        <v>66206</v>
      </c>
      <c r="N94" s="5">
        <v>33813</v>
      </c>
      <c r="O94" s="5">
        <v>2713</v>
      </c>
      <c r="P94" s="5">
        <v>57895</v>
      </c>
      <c r="Q94" s="5">
        <v>0</v>
      </c>
      <c r="R94" s="5">
        <v>24098</v>
      </c>
      <c r="S94" s="6">
        <f t="shared" si="43"/>
        <v>313550</v>
      </c>
      <c r="T94" s="6">
        <f t="shared" si="33"/>
        <v>289452</v>
      </c>
      <c r="V94" s="5">
        <v>332145</v>
      </c>
      <c r="W94" s="5">
        <v>288337</v>
      </c>
      <c r="X94" s="5">
        <v>78106</v>
      </c>
      <c r="Y94" s="5">
        <v>7885</v>
      </c>
      <c r="Z94" s="5">
        <v>50033</v>
      </c>
      <c r="AA94" s="5">
        <v>0</v>
      </c>
      <c r="AB94" s="5">
        <v>10136</v>
      </c>
      <c r="AC94" s="6">
        <f t="shared" si="39"/>
        <v>766642</v>
      </c>
      <c r="AD94" s="6">
        <f t="shared" si="34"/>
        <v>756506</v>
      </c>
      <c r="AF94" s="5">
        <v>230514</v>
      </c>
      <c r="AG94" s="5">
        <v>127158</v>
      </c>
      <c r="AH94" s="5">
        <v>22488</v>
      </c>
      <c r="AI94" s="5">
        <v>3306</v>
      </c>
      <c r="AJ94" s="5">
        <v>24722</v>
      </c>
      <c r="AK94" s="5">
        <v>0</v>
      </c>
      <c r="AL94" s="5">
        <v>0</v>
      </c>
      <c r="AM94" s="6">
        <f t="shared" si="41"/>
        <v>408188</v>
      </c>
      <c r="AN94" s="6">
        <f t="shared" si="35"/>
        <v>408188</v>
      </c>
      <c r="AP94" s="5">
        <v>140713</v>
      </c>
      <c r="AQ94" s="5">
        <v>60727</v>
      </c>
      <c r="AR94" s="5">
        <v>20986</v>
      </c>
      <c r="AS94" s="5">
        <v>1441</v>
      </c>
      <c r="AT94" s="5">
        <v>13700</v>
      </c>
      <c r="AU94" s="5">
        <v>0</v>
      </c>
      <c r="AV94" s="5">
        <v>36925</v>
      </c>
      <c r="AW94" s="6">
        <f t="shared" si="42"/>
        <v>274492</v>
      </c>
      <c r="AX94" s="6">
        <f t="shared" si="36"/>
        <v>237567</v>
      </c>
      <c r="AZ94" s="5">
        <f t="shared" si="24"/>
        <v>963521</v>
      </c>
      <c r="BA94" s="5">
        <f t="shared" si="25"/>
        <v>611545</v>
      </c>
      <c r="BB94" s="5">
        <f t="shared" si="26"/>
        <v>198767</v>
      </c>
      <c r="BC94" s="5">
        <f t="shared" si="27"/>
        <v>17586</v>
      </c>
      <c r="BD94" s="5">
        <f t="shared" si="28"/>
        <v>160694</v>
      </c>
      <c r="BE94" s="5">
        <f t="shared" si="29"/>
        <v>0</v>
      </c>
      <c r="BF94" s="5">
        <f t="shared" si="30"/>
        <v>77780</v>
      </c>
      <c r="BG94" s="6">
        <f t="shared" si="44"/>
        <v>2029893</v>
      </c>
      <c r="BH94" s="6">
        <f t="shared" si="37"/>
        <v>1952113</v>
      </c>
    </row>
    <row r="95" spans="1:60" x14ac:dyDescent="0.25">
      <c r="A95" s="43">
        <v>26390</v>
      </c>
      <c r="B95" s="5">
        <v>120851</v>
      </c>
      <c r="C95" s="5">
        <v>71950</v>
      </c>
      <c r="D95" s="5">
        <v>40226</v>
      </c>
      <c r="E95" s="5">
        <v>2251</v>
      </c>
      <c r="F95" s="5">
        <v>14554</v>
      </c>
      <c r="G95" s="5">
        <v>0</v>
      </c>
      <c r="H95" s="5">
        <v>6443</v>
      </c>
      <c r="I95" s="6">
        <f t="shared" si="40"/>
        <v>256275</v>
      </c>
      <c r="J95" s="6">
        <f t="shared" si="32"/>
        <v>249832</v>
      </c>
      <c r="L95" s="5">
        <v>117076</v>
      </c>
      <c r="M95" s="5">
        <v>66801</v>
      </c>
      <c r="N95" s="5">
        <v>32484</v>
      </c>
      <c r="O95" s="5">
        <v>2714</v>
      </c>
      <c r="P95" s="5">
        <v>59856</v>
      </c>
      <c r="Q95" s="5">
        <v>0</v>
      </c>
      <c r="R95" s="5">
        <v>24401</v>
      </c>
      <c r="S95" s="6">
        <f t="shared" si="43"/>
        <v>303332</v>
      </c>
      <c r="T95" s="6">
        <f t="shared" si="33"/>
        <v>278931</v>
      </c>
      <c r="V95" s="5">
        <v>323185</v>
      </c>
      <c r="W95" s="5">
        <v>288032</v>
      </c>
      <c r="X95" s="5">
        <v>79876</v>
      </c>
      <c r="Y95" s="5">
        <v>7879</v>
      </c>
      <c r="Z95" s="5">
        <v>48557</v>
      </c>
      <c r="AA95" s="5">
        <v>0</v>
      </c>
      <c r="AB95" s="5">
        <v>9630</v>
      </c>
      <c r="AC95" s="6">
        <f t="shared" si="39"/>
        <v>757159</v>
      </c>
      <c r="AD95" s="6">
        <f t="shared" si="34"/>
        <v>747529</v>
      </c>
      <c r="AF95" s="5">
        <v>214241</v>
      </c>
      <c r="AG95" s="5">
        <v>125173</v>
      </c>
      <c r="AH95" s="5">
        <v>21796</v>
      </c>
      <c r="AI95" s="5">
        <v>3365</v>
      </c>
      <c r="AJ95" s="5">
        <v>23407</v>
      </c>
      <c r="AK95" s="5">
        <v>0</v>
      </c>
      <c r="AL95" s="5">
        <v>0</v>
      </c>
      <c r="AM95" s="6">
        <f t="shared" si="41"/>
        <v>387982</v>
      </c>
      <c r="AN95" s="6">
        <f t="shared" si="35"/>
        <v>387982</v>
      </c>
      <c r="AP95" s="5">
        <v>117808</v>
      </c>
      <c r="AQ95" s="5">
        <v>60727</v>
      </c>
      <c r="AR95" s="5">
        <v>21021</v>
      </c>
      <c r="AS95" s="5">
        <v>1457</v>
      </c>
      <c r="AT95" s="5">
        <v>12881</v>
      </c>
      <c r="AU95" s="5">
        <v>0</v>
      </c>
      <c r="AV95" s="5">
        <v>32896</v>
      </c>
      <c r="AW95" s="6">
        <f t="shared" si="42"/>
        <v>246790</v>
      </c>
      <c r="AX95" s="6">
        <f t="shared" si="36"/>
        <v>213894</v>
      </c>
      <c r="AZ95" s="5">
        <f t="shared" si="24"/>
        <v>893161</v>
      </c>
      <c r="BA95" s="5">
        <f t="shared" si="25"/>
        <v>612683</v>
      </c>
      <c r="BB95" s="5">
        <f t="shared" si="26"/>
        <v>195403</v>
      </c>
      <c r="BC95" s="5">
        <f t="shared" si="27"/>
        <v>17666</v>
      </c>
      <c r="BD95" s="5">
        <f t="shared" si="28"/>
        <v>159255</v>
      </c>
      <c r="BE95" s="5">
        <f t="shared" si="29"/>
        <v>0</v>
      </c>
      <c r="BF95" s="5">
        <f t="shared" si="30"/>
        <v>73370</v>
      </c>
      <c r="BG95" s="6">
        <f t="shared" si="44"/>
        <v>1951538</v>
      </c>
      <c r="BH95" s="6">
        <f t="shared" si="37"/>
        <v>1878168</v>
      </c>
    </row>
    <row r="96" spans="1:60" x14ac:dyDescent="0.25">
      <c r="A96" s="43">
        <v>26420</v>
      </c>
      <c r="B96" s="5">
        <v>138396</v>
      </c>
      <c r="C96" s="5">
        <v>77544</v>
      </c>
      <c r="D96" s="5">
        <v>46799</v>
      </c>
      <c r="E96" s="5">
        <v>2248</v>
      </c>
      <c r="F96" s="5">
        <v>15871</v>
      </c>
      <c r="G96" s="5">
        <v>0</v>
      </c>
      <c r="H96" s="5">
        <v>7412</v>
      </c>
      <c r="I96" s="6">
        <f t="shared" si="40"/>
        <v>288270</v>
      </c>
      <c r="J96" s="6">
        <f t="shared" si="32"/>
        <v>280858</v>
      </c>
      <c r="L96" s="5">
        <v>135035</v>
      </c>
      <c r="M96" s="5">
        <v>77079</v>
      </c>
      <c r="N96" s="5">
        <v>33376</v>
      </c>
      <c r="O96" s="5">
        <v>2724</v>
      </c>
      <c r="P96" s="5">
        <v>61725</v>
      </c>
      <c r="Q96" s="5">
        <v>0</v>
      </c>
      <c r="R96" s="5">
        <v>22698</v>
      </c>
      <c r="S96" s="6">
        <f t="shared" si="43"/>
        <v>332637</v>
      </c>
      <c r="T96" s="6">
        <f t="shared" si="33"/>
        <v>309939</v>
      </c>
      <c r="V96" s="5">
        <v>409065</v>
      </c>
      <c r="W96" s="5">
        <v>323526</v>
      </c>
      <c r="X96" s="5">
        <v>83690</v>
      </c>
      <c r="Y96" s="5">
        <v>8500</v>
      </c>
      <c r="Z96" s="5">
        <v>56651</v>
      </c>
      <c r="AA96" s="5">
        <v>0</v>
      </c>
      <c r="AB96" s="5">
        <v>11352</v>
      </c>
      <c r="AC96" s="6">
        <f t="shared" si="39"/>
        <v>892784</v>
      </c>
      <c r="AD96" s="6">
        <f t="shared" si="34"/>
        <v>881432</v>
      </c>
      <c r="AF96" s="5">
        <v>255268</v>
      </c>
      <c r="AG96" s="5">
        <v>135866</v>
      </c>
      <c r="AH96" s="5">
        <v>23538</v>
      </c>
      <c r="AI96" s="5">
        <v>3342</v>
      </c>
      <c r="AJ96" s="5">
        <v>25376</v>
      </c>
      <c r="AK96" s="5">
        <v>0</v>
      </c>
      <c r="AL96" s="5">
        <v>0</v>
      </c>
      <c r="AM96" s="6">
        <f t="shared" si="41"/>
        <v>443390</v>
      </c>
      <c r="AN96" s="6">
        <f t="shared" si="35"/>
        <v>443390</v>
      </c>
      <c r="AP96" s="5">
        <v>132710</v>
      </c>
      <c r="AQ96" s="5">
        <v>68519</v>
      </c>
      <c r="AR96" s="5">
        <v>22647</v>
      </c>
      <c r="AS96" s="5">
        <v>1459</v>
      </c>
      <c r="AT96" s="5">
        <v>15863</v>
      </c>
      <c r="AU96" s="5">
        <v>0</v>
      </c>
      <c r="AV96" s="5">
        <v>38962</v>
      </c>
      <c r="AW96" s="6">
        <f t="shared" si="42"/>
        <v>280160</v>
      </c>
      <c r="AX96" s="6">
        <f t="shared" si="36"/>
        <v>241198</v>
      </c>
      <c r="AZ96" s="5">
        <f t="shared" si="24"/>
        <v>1070474</v>
      </c>
      <c r="BA96" s="5">
        <f t="shared" si="25"/>
        <v>682534</v>
      </c>
      <c r="BB96" s="5">
        <f t="shared" si="26"/>
        <v>210050</v>
      </c>
      <c r="BC96" s="5">
        <f t="shared" si="27"/>
        <v>18273</v>
      </c>
      <c r="BD96" s="5">
        <f t="shared" si="28"/>
        <v>175486</v>
      </c>
      <c r="BE96" s="5">
        <f t="shared" si="29"/>
        <v>0</v>
      </c>
      <c r="BF96" s="5">
        <f t="shared" si="30"/>
        <v>80424</v>
      </c>
      <c r="BG96" s="6">
        <f t="shared" si="44"/>
        <v>2237241</v>
      </c>
      <c r="BH96" s="6">
        <f t="shared" si="37"/>
        <v>2156817</v>
      </c>
    </row>
    <row r="97" spans="1:60" x14ac:dyDescent="0.25">
      <c r="A97" s="43">
        <v>26451</v>
      </c>
      <c r="B97" s="5">
        <v>152175</v>
      </c>
      <c r="C97" s="5">
        <v>77416</v>
      </c>
      <c r="D97" s="5">
        <v>41691</v>
      </c>
      <c r="E97" s="5">
        <v>2261</v>
      </c>
      <c r="F97" s="5">
        <v>15222</v>
      </c>
      <c r="G97" s="5">
        <v>0</v>
      </c>
      <c r="H97" s="5">
        <v>6901</v>
      </c>
      <c r="I97" s="6">
        <f t="shared" si="40"/>
        <v>295666</v>
      </c>
      <c r="J97" s="6">
        <f t="shared" si="32"/>
        <v>288765</v>
      </c>
      <c r="L97" s="5">
        <v>155104</v>
      </c>
      <c r="M97" s="5">
        <v>82414</v>
      </c>
      <c r="N97" s="5">
        <v>33880</v>
      </c>
      <c r="O97" s="5">
        <v>2737</v>
      </c>
      <c r="P97" s="5">
        <v>64578</v>
      </c>
      <c r="Q97" s="5">
        <v>0</v>
      </c>
      <c r="R97" s="5">
        <v>37171</v>
      </c>
      <c r="S97" s="6">
        <f t="shared" si="43"/>
        <v>375884</v>
      </c>
      <c r="T97" s="6">
        <f t="shared" si="33"/>
        <v>338713</v>
      </c>
      <c r="V97" s="5">
        <v>452725</v>
      </c>
      <c r="W97" s="5">
        <v>331936</v>
      </c>
      <c r="X97" s="5">
        <v>86190</v>
      </c>
      <c r="Y97" s="5">
        <v>8402</v>
      </c>
      <c r="Z97" s="5">
        <v>55557</v>
      </c>
      <c r="AA97" s="5">
        <v>0</v>
      </c>
      <c r="AB97" s="5">
        <v>12873</v>
      </c>
      <c r="AC97" s="6">
        <f t="shared" si="39"/>
        <v>947683</v>
      </c>
      <c r="AD97" s="6">
        <f t="shared" si="34"/>
        <v>934810</v>
      </c>
      <c r="AF97" s="5">
        <v>289047</v>
      </c>
      <c r="AG97" s="5">
        <v>145906</v>
      </c>
      <c r="AH97" s="5">
        <v>23875</v>
      </c>
      <c r="AI97" s="5">
        <v>3365</v>
      </c>
      <c r="AJ97" s="5">
        <v>26648</v>
      </c>
      <c r="AK97" s="5">
        <v>0</v>
      </c>
      <c r="AL97" s="5">
        <v>0</v>
      </c>
      <c r="AM97" s="6">
        <f t="shared" si="41"/>
        <v>488841</v>
      </c>
      <c r="AN97" s="6">
        <f t="shared" si="35"/>
        <v>488841</v>
      </c>
      <c r="AP97" s="5">
        <v>153565</v>
      </c>
      <c r="AQ97" s="5">
        <v>72478</v>
      </c>
      <c r="AR97" s="5">
        <v>23212</v>
      </c>
      <c r="AS97" s="5">
        <v>1468</v>
      </c>
      <c r="AT97" s="5">
        <v>16433</v>
      </c>
      <c r="AU97" s="5">
        <v>0</v>
      </c>
      <c r="AV97" s="5">
        <v>42381</v>
      </c>
      <c r="AW97" s="6">
        <f t="shared" si="42"/>
        <v>309537</v>
      </c>
      <c r="AX97" s="6">
        <f t="shared" si="36"/>
        <v>267156</v>
      </c>
      <c r="AZ97" s="5">
        <f t="shared" si="24"/>
        <v>1202616</v>
      </c>
      <c r="BA97" s="5">
        <f t="shared" si="25"/>
        <v>710150</v>
      </c>
      <c r="BB97" s="5">
        <f t="shared" si="26"/>
        <v>208848</v>
      </c>
      <c r="BC97" s="5">
        <f t="shared" si="27"/>
        <v>18233</v>
      </c>
      <c r="BD97" s="5">
        <f t="shared" si="28"/>
        <v>178438</v>
      </c>
      <c r="BE97" s="5">
        <f t="shared" si="29"/>
        <v>0</v>
      </c>
      <c r="BF97" s="5">
        <f t="shared" si="30"/>
        <v>99326</v>
      </c>
      <c r="BG97" s="6">
        <f t="shared" si="44"/>
        <v>2417611</v>
      </c>
      <c r="BH97" s="6">
        <f t="shared" si="37"/>
        <v>2318285</v>
      </c>
    </row>
    <row r="98" spans="1:60" x14ac:dyDescent="0.25">
      <c r="A98" s="43">
        <v>26481</v>
      </c>
      <c r="B98" s="5">
        <v>196446</v>
      </c>
      <c r="C98" s="5">
        <v>84908</v>
      </c>
      <c r="D98" s="5">
        <v>41365</v>
      </c>
      <c r="E98" s="5">
        <v>2293</v>
      </c>
      <c r="F98" s="5">
        <v>15159</v>
      </c>
      <c r="G98" s="5">
        <v>0</v>
      </c>
      <c r="H98" s="5">
        <v>7844</v>
      </c>
      <c r="I98" s="6">
        <f t="shared" si="40"/>
        <v>348015</v>
      </c>
      <c r="J98" s="6">
        <f t="shared" si="32"/>
        <v>340171</v>
      </c>
      <c r="L98" s="5">
        <v>207235</v>
      </c>
      <c r="M98" s="5">
        <v>95630</v>
      </c>
      <c r="N98" s="5">
        <v>36090</v>
      </c>
      <c r="O98" s="5">
        <v>2728</v>
      </c>
      <c r="P98" s="5">
        <v>68689</v>
      </c>
      <c r="Q98" s="5">
        <v>0</v>
      </c>
      <c r="R98" s="5">
        <v>39106</v>
      </c>
      <c r="S98" s="6">
        <f t="shared" si="43"/>
        <v>449478</v>
      </c>
      <c r="T98" s="6">
        <f t="shared" si="33"/>
        <v>410372</v>
      </c>
      <c r="V98" s="5">
        <v>565669</v>
      </c>
      <c r="W98" s="5">
        <v>355490</v>
      </c>
      <c r="X98" s="5">
        <v>85987</v>
      </c>
      <c r="Y98" s="5">
        <v>8120</v>
      </c>
      <c r="Z98" s="5">
        <v>57942</v>
      </c>
      <c r="AA98" s="5">
        <v>0</v>
      </c>
      <c r="AB98" s="5">
        <v>12456</v>
      </c>
      <c r="AC98" s="6">
        <f t="shared" si="39"/>
        <v>1085664</v>
      </c>
      <c r="AD98" s="6">
        <f t="shared" si="34"/>
        <v>1073208</v>
      </c>
      <c r="AF98" s="5">
        <v>364544</v>
      </c>
      <c r="AG98" s="5">
        <v>153784</v>
      </c>
      <c r="AH98" s="5">
        <v>24215</v>
      </c>
      <c r="AI98" s="5">
        <v>3375</v>
      </c>
      <c r="AJ98" s="5">
        <v>23306</v>
      </c>
      <c r="AK98" s="5">
        <v>0</v>
      </c>
      <c r="AL98" s="5">
        <v>0</v>
      </c>
      <c r="AM98" s="6">
        <f t="shared" si="41"/>
        <v>569224</v>
      </c>
      <c r="AN98" s="6">
        <f t="shared" si="35"/>
        <v>569224</v>
      </c>
      <c r="AP98" s="5">
        <v>190268</v>
      </c>
      <c r="AQ98" s="5">
        <v>77369</v>
      </c>
      <c r="AR98" s="5">
        <v>22484</v>
      </c>
      <c r="AS98" s="5">
        <v>1491</v>
      </c>
      <c r="AT98" s="5">
        <v>15154</v>
      </c>
      <c r="AU98" s="5">
        <v>0</v>
      </c>
      <c r="AV98" s="5">
        <v>46740</v>
      </c>
      <c r="AW98" s="6">
        <f t="shared" si="42"/>
        <v>353506</v>
      </c>
      <c r="AX98" s="6">
        <f t="shared" si="36"/>
        <v>306766</v>
      </c>
      <c r="AZ98" s="5">
        <f t="shared" si="24"/>
        <v>1524162</v>
      </c>
      <c r="BA98" s="5">
        <f t="shared" si="25"/>
        <v>767181</v>
      </c>
      <c r="BB98" s="5">
        <f t="shared" si="26"/>
        <v>210141</v>
      </c>
      <c r="BC98" s="5">
        <f t="shared" si="27"/>
        <v>18007</v>
      </c>
      <c r="BD98" s="5">
        <f t="shared" si="28"/>
        <v>180250</v>
      </c>
      <c r="BE98" s="5">
        <f t="shared" si="29"/>
        <v>0</v>
      </c>
      <c r="BF98" s="5">
        <f t="shared" si="30"/>
        <v>106146</v>
      </c>
      <c r="BG98" s="6">
        <f t="shared" si="44"/>
        <v>2805887</v>
      </c>
      <c r="BH98" s="6">
        <f t="shared" si="37"/>
        <v>2699741</v>
      </c>
    </row>
    <row r="99" spans="1:60" x14ac:dyDescent="0.25">
      <c r="A99" s="43">
        <v>26512</v>
      </c>
      <c r="B99" s="5">
        <v>212865</v>
      </c>
      <c r="C99" s="5">
        <v>88779</v>
      </c>
      <c r="D99" s="5">
        <v>41203</v>
      </c>
      <c r="E99" s="5">
        <v>2342</v>
      </c>
      <c r="F99" s="5">
        <v>16032</v>
      </c>
      <c r="G99" s="5">
        <v>0</v>
      </c>
      <c r="H99" s="5">
        <v>8115</v>
      </c>
      <c r="I99" s="6">
        <f t="shared" si="40"/>
        <v>369336</v>
      </c>
      <c r="J99" s="6">
        <f t="shared" si="32"/>
        <v>361221</v>
      </c>
      <c r="L99" s="5">
        <v>226817</v>
      </c>
      <c r="M99" s="5">
        <v>102057</v>
      </c>
      <c r="N99" s="5">
        <v>37192</v>
      </c>
      <c r="O99" s="5">
        <v>2733</v>
      </c>
      <c r="P99" s="5">
        <v>67742</v>
      </c>
      <c r="Q99" s="5">
        <v>0</v>
      </c>
      <c r="R99" s="5">
        <v>44355</v>
      </c>
      <c r="S99" s="6">
        <f t="shared" si="43"/>
        <v>480896</v>
      </c>
      <c r="T99" s="6">
        <f t="shared" si="33"/>
        <v>436541</v>
      </c>
      <c r="V99" s="5">
        <v>600270</v>
      </c>
      <c r="W99" s="5">
        <v>368221</v>
      </c>
      <c r="X99" s="5">
        <v>89077</v>
      </c>
      <c r="Y99" s="5">
        <v>8557</v>
      </c>
      <c r="Z99" s="5">
        <v>56690</v>
      </c>
      <c r="AA99" s="5">
        <v>0</v>
      </c>
      <c r="AB99" s="5">
        <v>16825</v>
      </c>
      <c r="AC99" s="6">
        <f t="shared" si="39"/>
        <v>1139640</v>
      </c>
      <c r="AD99" s="6">
        <f t="shared" si="34"/>
        <v>1122815</v>
      </c>
      <c r="AF99" s="5">
        <v>388344</v>
      </c>
      <c r="AG99" s="5">
        <v>159719</v>
      </c>
      <c r="AH99" s="5">
        <v>26145</v>
      </c>
      <c r="AI99" s="5">
        <v>3366</v>
      </c>
      <c r="AJ99" s="5">
        <v>22122</v>
      </c>
      <c r="AK99" s="5">
        <v>0</v>
      </c>
      <c r="AL99" s="5">
        <v>0</v>
      </c>
      <c r="AM99" s="6">
        <f t="shared" si="41"/>
        <v>599696</v>
      </c>
      <c r="AN99" s="6">
        <f t="shared" si="35"/>
        <v>599696</v>
      </c>
      <c r="AP99" s="5">
        <v>206740</v>
      </c>
      <c r="AQ99" s="5">
        <v>80173</v>
      </c>
      <c r="AR99" s="5">
        <v>22096</v>
      </c>
      <c r="AS99" s="5">
        <v>1489</v>
      </c>
      <c r="AT99" s="5">
        <v>15505</v>
      </c>
      <c r="AU99" s="5">
        <v>0</v>
      </c>
      <c r="AV99" s="5">
        <v>49375</v>
      </c>
      <c r="AW99" s="6">
        <f t="shared" si="42"/>
        <v>375378</v>
      </c>
      <c r="AX99" s="6">
        <f t="shared" si="36"/>
        <v>326003</v>
      </c>
      <c r="AZ99" s="5">
        <f t="shared" si="24"/>
        <v>1635036</v>
      </c>
      <c r="BA99" s="5">
        <f t="shared" si="25"/>
        <v>798949</v>
      </c>
      <c r="BB99" s="5">
        <f t="shared" si="26"/>
        <v>215713</v>
      </c>
      <c r="BC99" s="5">
        <f t="shared" si="27"/>
        <v>18487</v>
      </c>
      <c r="BD99" s="5">
        <f t="shared" si="28"/>
        <v>178091</v>
      </c>
      <c r="BE99" s="5">
        <f t="shared" si="29"/>
        <v>0</v>
      </c>
      <c r="BF99" s="5">
        <f t="shared" si="30"/>
        <v>118670</v>
      </c>
      <c r="BG99" s="6">
        <f t="shared" si="44"/>
        <v>2964946</v>
      </c>
      <c r="BH99" s="6">
        <f t="shared" si="37"/>
        <v>2846276</v>
      </c>
    </row>
    <row r="100" spans="1:60" x14ac:dyDescent="0.25">
      <c r="A100" s="43">
        <v>26543</v>
      </c>
      <c r="B100" s="5">
        <v>215647</v>
      </c>
      <c r="C100" s="5">
        <v>88688</v>
      </c>
      <c r="D100" s="5">
        <v>40705</v>
      </c>
      <c r="E100" s="5">
        <v>2282</v>
      </c>
      <c r="F100" s="5">
        <v>17038</v>
      </c>
      <c r="G100" s="5">
        <v>0</v>
      </c>
      <c r="H100" s="5">
        <v>8215</v>
      </c>
      <c r="I100" s="6">
        <f t="shared" si="40"/>
        <v>372575</v>
      </c>
      <c r="J100" s="6">
        <f t="shared" si="32"/>
        <v>364360</v>
      </c>
      <c r="L100" s="5">
        <v>214884</v>
      </c>
      <c r="M100" s="5">
        <v>97821</v>
      </c>
      <c r="N100" s="5">
        <v>38647</v>
      </c>
      <c r="O100" s="5">
        <v>2759</v>
      </c>
      <c r="P100" s="5">
        <v>71777</v>
      </c>
      <c r="Q100" s="5">
        <v>0</v>
      </c>
      <c r="R100" s="5">
        <v>43249</v>
      </c>
      <c r="S100" s="6">
        <f t="shared" si="43"/>
        <v>469137</v>
      </c>
      <c r="T100" s="6">
        <f t="shared" si="33"/>
        <v>425888</v>
      </c>
      <c r="V100" s="5">
        <v>608705</v>
      </c>
      <c r="W100" s="5">
        <v>365697</v>
      </c>
      <c r="X100" s="5">
        <v>89143</v>
      </c>
      <c r="Y100" s="5">
        <v>8278</v>
      </c>
      <c r="Z100" s="5">
        <v>57150</v>
      </c>
      <c r="AA100" s="5">
        <v>0</v>
      </c>
      <c r="AB100" s="5">
        <v>18762</v>
      </c>
      <c r="AC100" s="6">
        <f t="shared" si="39"/>
        <v>1147735</v>
      </c>
      <c r="AD100" s="6">
        <f t="shared" si="34"/>
        <v>1128973</v>
      </c>
      <c r="AF100" s="5">
        <v>388661</v>
      </c>
      <c r="AG100" s="5">
        <v>159971</v>
      </c>
      <c r="AH100" s="5">
        <v>24389</v>
      </c>
      <c r="AI100" s="5">
        <v>3416</v>
      </c>
      <c r="AJ100" s="5">
        <v>26003</v>
      </c>
      <c r="AK100" s="5">
        <v>0</v>
      </c>
      <c r="AL100" s="5">
        <v>0</v>
      </c>
      <c r="AM100" s="6">
        <f t="shared" si="41"/>
        <v>602440</v>
      </c>
      <c r="AN100" s="6">
        <f t="shared" si="35"/>
        <v>602440</v>
      </c>
      <c r="AP100" s="5">
        <v>199971</v>
      </c>
      <c r="AQ100" s="5">
        <v>77332</v>
      </c>
      <c r="AR100" s="5">
        <v>19147</v>
      </c>
      <c r="AS100" s="5">
        <v>1487</v>
      </c>
      <c r="AT100" s="5">
        <v>16734</v>
      </c>
      <c r="AU100" s="5">
        <v>0</v>
      </c>
      <c r="AV100" s="5">
        <v>50020</v>
      </c>
      <c r="AW100" s="6">
        <f t="shared" si="42"/>
        <v>364691</v>
      </c>
      <c r="AX100" s="6">
        <f t="shared" si="36"/>
        <v>314671</v>
      </c>
      <c r="AZ100" s="5">
        <f t="shared" si="24"/>
        <v>1627868</v>
      </c>
      <c r="BA100" s="5">
        <f t="shared" si="25"/>
        <v>789509</v>
      </c>
      <c r="BB100" s="5">
        <f t="shared" si="26"/>
        <v>212031</v>
      </c>
      <c r="BC100" s="5">
        <f t="shared" si="27"/>
        <v>18222</v>
      </c>
      <c r="BD100" s="5">
        <f t="shared" si="28"/>
        <v>188702</v>
      </c>
      <c r="BE100" s="5">
        <f t="shared" si="29"/>
        <v>0</v>
      </c>
      <c r="BF100" s="5">
        <f t="shared" si="30"/>
        <v>120246</v>
      </c>
      <c r="BG100" s="6">
        <f t="shared" si="44"/>
        <v>2956578</v>
      </c>
      <c r="BH100" s="6">
        <f t="shared" si="37"/>
        <v>2836332</v>
      </c>
    </row>
    <row r="101" spans="1:60" x14ac:dyDescent="0.25">
      <c r="A101" s="43">
        <v>26573</v>
      </c>
      <c r="B101" s="5">
        <v>199414</v>
      </c>
      <c r="C101" s="5">
        <v>85898</v>
      </c>
      <c r="D101" s="5">
        <v>39606</v>
      </c>
      <c r="E101" s="5">
        <v>2225</v>
      </c>
      <c r="F101" s="5">
        <v>17241</v>
      </c>
      <c r="G101" s="5">
        <v>0</v>
      </c>
      <c r="H101" s="5">
        <v>8697</v>
      </c>
      <c r="I101" s="6">
        <f t="shared" si="40"/>
        <v>353081</v>
      </c>
      <c r="J101" s="6">
        <f t="shared" si="32"/>
        <v>344384</v>
      </c>
      <c r="L101" s="5">
        <v>191491</v>
      </c>
      <c r="M101" s="5">
        <v>90857</v>
      </c>
      <c r="N101" s="5">
        <v>37513</v>
      </c>
      <c r="O101" s="5">
        <v>2684</v>
      </c>
      <c r="P101" s="5">
        <v>68358</v>
      </c>
      <c r="Q101" s="5">
        <v>0</v>
      </c>
      <c r="R101" s="5">
        <v>33819</v>
      </c>
      <c r="S101" s="6">
        <f t="shared" si="43"/>
        <v>424722</v>
      </c>
      <c r="T101" s="6">
        <f t="shared" si="33"/>
        <v>390903</v>
      </c>
      <c r="V101" s="5">
        <v>551435</v>
      </c>
      <c r="W101" s="5">
        <v>349702</v>
      </c>
      <c r="X101" s="5">
        <v>88215</v>
      </c>
      <c r="Y101" s="5">
        <v>8270</v>
      </c>
      <c r="Z101" s="5">
        <v>58803</v>
      </c>
      <c r="AA101" s="5">
        <v>0</v>
      </c>
      <c r="AB101" s="5">
        <v>15959</v>
      </c>
      <c r="AC101" s="6">
        <f t="shared" si="39"/>
        <v>1072384</v>
      </c>
      <c r="AD101" s="6">
        <f t="shared" si="34"/>
        <v>1056425</v>
      </c>
      <c r="AF101" s="5">
        <v>358658</v>
      </c>
      <c r="AG101" s="5">
        <v>153572</v>
      </c>
      <c r="AH101" s="5">
        <v>25298</v>
      </c>
      <c r="AI101" s="5">
        <v>3453</v>
      </c>
      <c r="AJ101" s="5">
        <v>27789</v>
      </c>
      <c r="AK101" s="5">
        <v>0</v>
      </c>
      <c r="AL101" s="5">
        <v>0</v>
      </c>
      <c r="AM101" s="6">
        <f t="shared" si="41"/>
        <v>568770</v>
      </c>
      <c r="AN101" s="6">
        <f t="shared" si="35"/>
        <v>568770</v>
      </c>
      <c r="AP101" s="5">
        <v>179513</v>
      </c>
      <c r="AQ101" s="5">
        <v>73855</v>
      </c>
      <c r="AR101" s="5">
        <v>20110</v>
      </c>
      <c r="AS101" s="5">
        <v>1495</v>
      </c>
      <c r="AT101" s="5">
        <v>17089</v>
      </c>
      <c r="AU101" s="5">
        <v>0</v>
      </c>
      <c r="AV101" s="5">
        <v>42779</v>
      </c>
      <c r="AW101" s="6">
        <f t="shared" si="42"/>
        <v>334841</v>
      </c>
      <c r="AX101" s="6">
        <f t="shared" si="36"/>
        <v>292062</v>
      </c>
      <c r="AZ101" s="5">
        <f t="shared" si="24"/>
        <v>1480511</v>
      </c>
      <c r="BA101" s="5">
        <f t="shared" si="25"/>
        <v>753884</v>
      </c>
      <c r="BB101" s="5">
        <f t="shared" si="26"/>
        <v>210742</v>
      </c>
      <c r="BC101" s="5">
        <f t="shared" si="27"/>
        <v>18127</v>
      </c>
      <c r="BD101" s="5">
        <f t="shared" si="28"/>
        <v>189280</v>
      </c>
      <c r="BE101" s="5">
        <f t="shared" si="29"/>
        <v>0</v>
      </c>
      <c r="BF101" s="5">
        <f t="shared" si="30"/>
        <v>101254</v>
      </c>
      <c r="BG101" s="6">
        <f t="shared" si="44"/>
        <v>2753798</v>
      </c>
      <c r="BH101" s="6">
        <f t="shared" si="37"/>
        <v>2652544</v>
      </c>
    </row>
    <row r="102" spans="1:60" x14ac:dyDescent="0.25">
      <c r="A102" s="43">
        <v>26604</v>
      </c>
      <c r="B102" s="5">
        <v>172198</v>
      </c>
      <c r="C102" s="5">
        <v>86912</v>
      </c>
      <c r="D102" s="5">
        <v>44783</v>
      </c>
      <c r="E102" s="5">
        <v>2337</v>
      </c>
      <c r="F102" s="5">
        <v>17480</v>
      </c>
      <c r="G102" s="5">
        <v>0</v>
      </c>
      <c r="H102" s="5">
        <v>8012</v>
      </c>
      <c r="I102" s="6">
        <f t="shared" si="40"/>
        <v>331722</v>
      </c>
      <c r="J102" s="6">
        <f t="shared" si="32"/>
        <v>323710</v>
      </c>
      <c r="L102" s="5">
        <v>152428</v>
      </c>
      <c r="M102" s="5">
        <v>82824</v>
      </c>
      <c r="N102" s="5">
        <v>37630</v>
      </c>
      <c r="O102" s="5">
        <v>2736</v>
      </c>
      <c r="P102" s="5">
        <v>65414</v>
      </c>
      <c r="Q102" s="5">
        <v>0</v>
      </c>
      <c r="R102" s="5">
        <v>34959</v>
      </c>
      <c r="S102" s="6">
        <f t="shared" si="43"/>
        <v>375991</v>
      </c>
      <c r="T102" s="6">
        <f t="shared" si="33"/>
        <v>341032</v>
      </c>
      <c r="V102" s="5">
        <v>485996</v>
      </c>
      <c r="W102" s="5">
        <v>353981</v>
      </c>
      <c r="X102" s="5">
        <v>88936</v>
      </c>
      <c r="Y102" s="5">
        <v>8328</v>
      </c>
      <c r="Z102" s="5">
        <v>57614</v>
      </c>
      <c r="AA102" s="5">
        <v>0</v>
      </c>
      <c r="AB102" s="5">
        <v>13687</v>
      </c>
      <c r="AC102" s="6">
        <f t="shared" si="39"/>
        <v>1008542</v>
      </c>
      <c r="AD102" s="6">
        <f t="shared" si="34"/>
        <v>994855</v>
      </c>
      <c r="AF102" s="5">
        <v>311847</v>
      </c>
      <c r="AG102" s="5">
        <v>155283</v>
      </c>
      <c r="AH102" s="5">
        <v>24820</v>
      </c>
      <c r="AI102" s="5">
        <v>3452</v>
      </c>
      <c r="AJ102" s="5">
        <v>28143</v>
      </c>
      <c r="AK102" s="5">
        <v>0</v>
      </c>
      <c r="AL102" s="5">
        <v>0</v>
      </c>
      <c r="AM102" s="6">
        <f t="shared" si="41"/>
        <v>523545</v>
      </c>
      <c r="AN102" s="6">
        <f t="shared" si="35"/>
        <v>523545</v>
      </c>
      <c r="AP102" s="5">
        <v>152577</v>
      </c>
      <c r="AQ102" s="5">
        <v>73445</v>
      </c>
      <c r="AR102" s="5">
        <v>20444</v>
      </c>
      <c r="AS102" s="5">
        <v>1496</v>
      </c>
      <c r="AT102" s="5">
        <v>16659</v>
      </c>
      <c r="AU102" s="5">
        <v>0</v>
      </c>
      <c r="AV102" s="5">
        <v>41863</v>
      </c>
      <c r="AW102" s="6">
        <f t="shared" si="42"/>
        <v>306484</v>
      </c>
      <c r="AX102" s="6">
        <f t="shared" si="36"/>
        <v>264621</v>
      </c>
      <c r="AZ102" s="5">
        <f t="shared" si="24"/>
        <v>1275046</v>
      </c>
      <c r="BA102" s="5">
        <f t="shared" si="25"/>
        <v>752445</v>
      </c>
      <c r="BB102" s="5">
        <f t="shared" si="26"/>
        <v>216613</v>
      </c>
      <c r="BC102" s="5">
        <f t="shared" si="27"/>
        <v>18349</v>
      </c>
      <c r="BD102" s="5">
        <f t="shared" si="28"/>
        <v>185310</v>
      </c>
      <c r="BE102" s="5">
        <f t="shared" si="29"/>
        <v>0</v>
      </c>
      <c r="BF102" s="5">
        <f t="shared" si="30"/>
        <v>98521</v>
      </c>
      <c r="BG102" s="6">
        <f t="shared" si="44"/>
        <v>2546284</v>
      </c>
      <c r="BH102" s="6">
        <f t="shared" si="37"/>
        <v>2447763</v>
      </c>
    </row>
    <row r="103" spans="1:60" x14ac:dyDescent="0.25">
      <c r="A103" s="43">
        <v>26634</v>
      </c>
      <c r="B103" s="5">
        <v>156480</v>
      </c>
      <c r="C103" s="5">
        <v>80452</v>
      </c>
      <c r="D103" s="5">
        <v>46090</v>
      </c>
      <c r="E103" s="5">
        <v>2325</v>
      </c>
      <c r="F103" s="5">
        <v>15709</v>
      </c>
      <c r="G103" s="5">
        <v>0</v>
      </c>
      <c r="H103" s="5">
        <v>7885</v>
      </c>
      <c r="I103" s="6">
        <f t="shared" si="40"/>
        <v>308941</v>
      </c>
      <c r="J103" s="6">
        <f t="shared" si="32"/>
        <v>301056</v>
      </c>
      <c r="L103" s="5">
        <v>142062</v>
      </c>
      <c r="M103" s="5">
        <v>72296</v>
      </c>
      <c r="N103" s="5">
        <v>36358</v>
      </c>
      <c r="O103" s="5">
        <v>2719</v>
      </c>
      <c r="P103" s="5">
        <v>62521</v>
      </c>
      <c r="Q103" s="5">
        <v>0</v>
      </c>
      <c r="R103" s="5">
        <v>32374</v>
      </c>
      <c r="S103" s="6">
        <f t="shared" si="43"/>
        <v>348330</v>
      </c>
      <c r="T103" s="6">
        <f t="shared" si="33"/>
        <v>315956</v>
      </c>
      <c r="V103" s="5">
        <v>409011</v>
      </c>
      <c r="W103" s="5">
        <v>327608</v>
      </c>
      <c r="X103" s="5">
        <v>83305</v>
      </c>
      <c r="Y103" s="5">
        <v>8506</v>
      </c>
      <c r="Z103" s="5">
        <v>53094</v>
      </c>
      <c r="AA103" s="5">
        <v>0</v>
      </c>
      <c r="AB103" s="5">
        <v>13315</v>
      </c>
      <c r="AC103" s="6">
        <f t="shared" si="39"/>
        <v>894839</v>
      </c>
      <c r="AD103" s="6">
        <f t="shared" si="34"/>
        <v>881524</v>
      </c>
      <c r="AF103" s="5">
        <v>273150</v>
      </c>
      <c r="AG103" s="5">
        <v>143827</v>
      </c>
      <c r="AH103" s="5">
        <v>24005</v>
      </c>
      <c r="AI103" s="5">
        <v>3376</v>
      </c>
      <c r="AJ103" s="5">
        <v>25866</v>
      </c>
      <c r="AK103" s="5">
        <v>0</v>
      </c>
      <c r="AL103" s="5">
        <v>0</v>
      </c>
      <c r="AM103" s="6">
        <f t="shared" si="41"/>
        <v>470224</v>
      </c>
      <c r="AN103" s="6">
        <f t="shared" si="35"/>
        <v>470224</v>
      </c>
      <c r="AP103" s="5">
        <v>152817</v>
      </c>
      <c r="AQ103" s="5">
        <v>65521</v>
      </c>
      <c r="AR103" s="5">
        <v>17716</v>
      </c>
      <c r="AS103" s="5">
        <v>1497</v>
      </c>
      <c r="AT103" s="5">
        <v>14270</v>
      </c>
      <c r="AU103" s="5">
        <v>0</v>
      </c>
      <c r="AV103" s="5">
        <v>41076</v>
      </c>
      <c r="AW103" s="6">
        <f t="shared" si="42"/>
        <v>292897</v>
      </c>
      <c r="AX103" s="6">
        <f t="shared" si="36"/>
        <v>251821</v>
      </c>
      <c r="AZ103" s="5">
        <f t="shared" si="24"/>
        <v>1133520</v>
      </c>
      <c r="BA103" s="5">
        <f t="shared" si="25"/>
        <v>689704</v>
      </c>
      <c r="BB103" s="5">
        <f t="shared" si="26"/>
        <v>207474</v>
      </c>
      <c r="BC103" s="5">
        <f t="shared" si="27"/>
        <v>18423</v>
      </c>
      <c r="BD103" s="5">
        <f t="shared" si="28"/>
        <v>171460</v>
      </c>
      <c r="BE103" s="5">
        <f t="shared" si="29"/>
        <v>0</v>
      </c>
      <c r="BF103" s="5">
        <f t="shared" si="30"/>
        <v>94650</v>
      </c>
      <c r="BG103" s="6">
        <f t="shared" si="44"/>
        <v>2315231</v>
      </c>
      <c r="BH103" s="6">
        <f t="shared" si="37"/>
        <v>2220581</v>
      </c>
    </row>
    <row r="104" spans="1:60" x14ac:dyDescent="0.25">
      <c r="A104" s="43">
        <v>26665</v>
      </c>
      <c r="B104" s="5">
        <v>172540</v>
      </c>
      <c r="C104" s="5">
        <v>80848</v>
      </c>
      <c r="D104" s="5">
        <v>45128</v>
      </c>
      <c r="E104" s="5">
        <v>2335</v>
      </c>
      <c r="F104" s="5">
        <v>14629</v>
      </c>
      <c r="G104" s="5">
        <v>0</v>
      </c>
      <c r="H104" s="5">
        <v>8536</v>
      </c>
      <c r="I104" s="6">
        <f t="shared" si="40"/>
        <v>324016</v>
      </c>
      <c r="J104" s="6">
        <f t="shared" si="32"/>
        <v>315480</v>
      </c>
      <c r="L104" s="5">
        <v>155506</v>
      </c>
      <c r="M104" s="5">
        <v>73126</v>
      </c>
      <c r="N104" s="5">
        <v>36001</v>
      </c>
      <c r="O104" s="5">
        <v>2722</v>
      </c>
      <c r="P104" s="5">
        <v>55541</v>
      </c>
      <c r="Q104" s="5">
        <v>0</v>
      </c>
      <c r="R104" s="5">
        <v>32201</v>
      </c>
      <c r="S104" s="6">
        <f t="shared" si="43"/>
        <v>355097</v>
      </c>
      <c r="T104" s="6">
        <f t="shared" si="33"/>
        <v>322896</v>
      </c>
      <c r="V104" s="5">
        <v>415476</v>
      </c>
      <c r="W104" s="5">
        <v>311690</v>
      </c>
      <c r="X104" s="5">
        <v>82781</v>
      </c>
      <c r="Y104" s="5">
        <v>8576</v>
      </c>
      <c r="Z104" s="5">
        <v>49465</v>
      </c>
      <c r="AA104" s="5">
        <v>0</v>
      </c>
      <c r="AB104" s="5">
        <v>10957</v>
      </c>
      <c r="AC104" s="6">
        <f t="shared" si="39"/>
        <v>878945</v>
      </c>
      <c r="AD104" s="6">
        <f t="shared" si="34"/>
        <v>867988</v>
      </c>
      <c r="AF104" s="5">
        <v>294471</v>
      </c>
      <c r="AG104" s="5">
        <v>140747</v>
      </c>
      <c r="AH104" s="5">
        <v>23748</v>
      </c>
      <c r="AI104" s="5">
        <v>3463</v>
      </c>
      <c r="AJ104" s="5">
        <v>23578</v>
      </c>
      <c r="AK104" s="5">
        <v>0</v>
      </c>
      <c r="AL104" s="5">
        <v>0</v>
      </c>
      <c r="AM104" s="6">
        <f t="shared" si="41"/>
        <v>486007</v>
      </c>
      <c r="AN104" s="6">
        <f t="shared" si="35"/>
        <v>486007</v>
      </c>
      <c r="AP104" s="5">
        <v>181284</v>
      </c>
      <c r="AQ104" s="5">
        <v>66721</v>
      </c>
      <c r="AR104" s="5">
        <v>20956</v>
      </c>
      <c r="AS104" s="5">
        <v>1510</v>
      </c>
      <c r="AT104" s="5">
        <v>13515</v>
      </c>
      <c r="AU104" s="5">
        <v>0</v>
      </c>
      <c r="AV104" s="5">
        <v>44298</v>
      </c>
      <c r="AW104" s="6">
        <f t="shared" si="42"/>
        <v>328284</v>
      </c>
      <c r="AX104" s="6">
        <f t="shared" si="36"/>
        <v>283986</v>
      </c>
      <c r="AZ104" s="5">
        <f t="shared" si="24"/>
        <v>1219277</v>
      </c>
      <c r="BA104" s="5">
        <f t="shared" si="25"/>
        <v>673132</v>
      </c>
      <c r="BB104" s="5">
        <f t="shared" si="26"/>
        <v>208614</v>
      </c>
      <c r="BC104" s="5">
        <f t="shared" si="27"/>
        <v>18606</v>
      </c>
      <c r="BD104" s="5">
        <f t="shared" si="28"/>
        <v>156728</v>
      </c>
      <c r="BE104" s="5">
        <f t="shared" si="29"/>
        <v>0</v>
      </c>
      <c r="BF104" s="5">
        <f t="shared" si="30"/>
        <v>95992</v>
      </c>
      <c r="BG104" s="6">
        <f t="shared" si="44"/>
        <v>2372349</v>
      </c>
      <c r="BH104" s="6">
        <f t="shared" si="37"/>
        <v>2276357</v>
      </c>
    </row>
    <row r="105" spans="1:60" x14ac:dyDescent="0.25">
      <c r="A105" s="43">
        <v>26696</v>
      </c>
      <c r="B105" s="5">
        <v>172044</v>
      </c>
      <c r="C105" s="5">
        <v>75610</v>
      </c>
      <c r="D105" s="5">
        <v>45210</v>
      </c>
      <c r="E105" s="5">
        <v>2336</v>
      </c>
      <c r="F105" s="5">
        <v>14904</v>
      </c>
      <c r="G105" s="5">
        <v>0</v>
      </c>
      <c r="H105" s="5">
        <v>8205</v>
      </c>
      <c r="I105" s="6">
        <f t="shared" si="40"/>
        <v>318309</v>
      </c>
      <c r="J105" s="6">
        <f t="shared" si="32"/>
        <v>310104</v>
      </c>
      <c r="L105" s="5">
        <v>160278</v>
      </c>
      <c r="M105" s="5">
        <v>71809</v>
      </c>
      <c r="N105" s="5">
        <v>36403</v>
      </c>
      <c r="O105" s="5">
        <v>2728</v>
      </c>
      <c r="P105" s="5">
        <v>57447</v>
      </c>
      <c r="Q105" s="5">
        <v>0</v>
      </c>
      <c r="R105" s="5">
        <v>39823</v>
      </c>
      <c r="S105" s="6">
        <f t="shared" si="43"/>
        <v>368488</v>
      </c>
      <c r="T105" s="6">
        <f t="shared" si="33"/>
        <v>328665</v>
      </c>
      <c r="V105" s="5">
        <v>387986</v>
      </c>
      <c r="W105" s="5">
        <v>298569</v>
      </c>
      <c r="X105" s="5">
        <v>85144</v>
      </c>
      <c r="Y105" s="5">
        <v>8617</v>
      </c>
      <c r="Z105" s="5">
        <v>48278</v>
      </c>
      <c r="AA105" s="5">
        <v>0</v>
      </c>
      <c r="AB105" s="5">
        <v>4484</v>
      </c>
      <c r="AC105" s="6">
        <f t="shared" si="39"/>
        <v>833078</v>
      </c>
      <c r="AD105" s="6">
        <f t="shared" si="34"/>
        <v>828594</v>
      </c>
      <c r="AF105" s="5">
        <v>286959</v>
      </c>
      <c r="AG105" s="5">
        <v>135718</v>
      </c>
      <c r="AH105" s="5">
        <v>23173</v>
      </c>
      <c r="AI105" s="5">
        <v>3494</v>
      </c>
      <c r="AJ105" s="5">
        <v>23493</v>
      </c>
      <c r="AK105" s="5">
        <v>0</v>
      </c>
      <c r="AL105" s="5">
        <v>0</v>
      </c>
      <c r="AM105" s="6">
        <f t="shared" si="41"/>
        <v>472837</v>
      </c>
      <c r="AN105" s="6">
        <f t="shared" si="35"/>
        <v>472837</v>
      </c>
      <c r="AP105" s="5">
        <v>196993</v>
      </c>
      <c r="AQ105" s="5">
        <v>65143</v>
      </c>
      <c r="AR105" s="5">
        <v>21999</v>
      </c>
      <c r="AS105" s="5">
        <v>1541</v>
      </c>
      <c r="AT105" s="5">
        <v>14138</v>
      </c>
      <c r="AU105" s="5">
        <v>0</v>
      </c>
      <c r="AV105" s="5">
        <v>47269</v>
      </c>
      <c r="AW105" s="6">
        <f t="shared" si="42"/>
        <v>347083</v>
      </c>
      <c r="AX105" s="6">
        <f t="shared" si="36"/>
        <v>299814</v>
      </c>
      <c r="AZ105" s="5">
        <f t="shared" si="24"/>
        <v>1204260</v>
      </c>
      <c r="BA105" s="5">
        <f t="shared" si="25"/>
        <v>646849</v>
      </c>
      <c r="BB105" s="5">
        <f t="shared" si="26"/>
        <v>211929</v>
      </c>
      <c r="BC105" s="5">
        <f t="shared" si="27"/>
        <v>18716</v>
      </c>
      <c r="BD105" s="5">
        <f t="shared" si="28"/>
        <v>158260</v>
      </c>
      <c r="BE105" s="5">
        <f t="shared" si="29"/>
        <v>0</v>
      </c>
      <c r="BF105" s="5">
        <f t="shared" si="30"/>
        <v>99781</v>
      </c>
      <c r="BG105" s="6">
        <f t="shared" ref="BG105:BG120" si="45">SUM(AZ105:BF105)</f>
        <v>2339795</v>
      </c>
      <c r="BH105" s="6">
        <f t="shared" si="37"/>
        <v>2240014</v>
      </c>
    </row>
    <row r="106" spans="1:60" x14ac:dyDescent="0.25">
      <c r="A106" s="43">
        <v>26724</v>
      </c>
      <c r="B106" s="5">
        <v>175473</v>
      </c>
      <c r="C106" s="5">
        <v>77304</v>
      </c>
      <c r="D106" s="5">
        <v>43718</v>
      </c>
      <c r="E106" s="5">
        <v>2351</v>
      </c>
      <c r="F106" s="5">
        <v>14285</v>
      </c>
      <c r="G106" s="5">
        <v>0</v>
      </c>
      <c r="H106" s="5">
        <v>8121</v>
      </c>
      <c r="I106" s="6">
        <f t="shared" si="40"/>
        <v>321252</v>
      </c>
      <c r="J106" s="6">
        <f t="shared" si="32"/>
        <v>313131</v>
      </c>
      <c r="L106" s="5">
        <v>151367</v>
      </c>
      <c r="M106" s="5">
        <v>73254</v>
      </c>
      <c r="N106" s="5">
        <v>38420</v>
      </c>
      <c r="O106" s="5">
        <v>2629</v>
      </c>
      <c r="P106" s="5">
        <v>61051</v>
      </c>
      <c r="Q106" s="5">
        <v>0</v>
      </c>
      <c r="R106" s="5">
        <v>31026</v>
      </c>
      <c r="S106" s="6">
        <f t="shared" si="43"/>
        <v>357747</v>
      </c>
      <c r="T106" s="6">
        <f t="shared" si="33"/>
        <v>326721</v>
      </c>
      <c r="V106" s="5">
        <v>379437</v>
      </c>
      <c r="W106" s="5">
        <v>294229</v>
      </c>
      <c r="X106" s="5">
        <v>83098</v>
      </c>
      <c r="Y106" s="5">
        <v>8596</v>
      </c>
      <c r="Z106" s="5">
        <v>49991</v>
      </c>
      <c r="AA106" s="5">
        <v>0</v>
      </c>
      <c r="AB106" s="5">
        <v>10405</v>
      </c>
      <c r="AC106" s="6">
        <f t="shared" si="39"/>
        <v>825756</v>
      </c>
      <c r="AD106" s="6">
        <f t="shared" si="34"/>
        <v>815351</v>
      </c>
      <c r="AF106" s="5">
        <v>289117</v>
      </c>
      <c r="AG106" s="5">
        <v>136311</v>
      </c>
      <c r="AH106" s="5">
        <v>24685</v>
      </c>
      <c r="AI106" s="5">
        <v>3497</v>
      </c>
      <c r="AJ106" s="5">
        <v>25811</v>
      </c>
      <c r="AK106" s="5">
        <v>0</v>
      </c>
      <c r="AL106" s="5">
        <v>0</v>
      </c>
      <c r="AM106" s="6">
        <f t="shared" si="41"/>
        <v>479421</v>
      </c>
      <c r="AN106" s="6">
        <f t="shared" si="35"/>
        <v>479421</v>
      </c>
      <c r="AP106" s="5">
        <v>184594</v>
      </c>
      <c r="AQ106" s="5">
        <v>67939</v>
      </c>
      <c r="AR106" s="5">
        <v>22280</v>
      </c>
      <c r="AS106" s="5">
        <v>1545</v>
      </c>
      <c r="AT106" s="5">
        <v>14373</v>
      </c>
      <c r="AU106" s="5">
        <v>0</v>
      </c>
      <c r="AV106" s="5">
        <v>41892</v>
      </c>
      <c r="AW106" s="6">
        <f t="shared" si="42"/>
        <v>332623</v>
      </c>
      <c r="AX106" s="6">
        <f t="shared" si="36"/>
        <v>290731</v>
      </c>
      <c r="AZ106" s="5">
        <f t="shared" si="24"/>
        <v>1179988</v>
      </c>
      <c r="BA106" s="5">
        <f t="shared" si="25"/>
        <v>649037</v>
      </c>
      <c r="BB106" s="5">
        <f t="shared" si="26"/>
        <v>212201</v>
      </c>
      <c r="BC106" s="5">
        <f t="shared" si="27"/>
        <v>18618</v>
      </c>
      <c r="BD106" s="5">
        <f t="shared" si="28"/>
        <v>165511</v>
      </c>
      <c r="BE106" s="5">
        <f t="shared" si="29"/>
        <v>0</v>
      </c>
      <c r="BF106" s="5">
        <f t="shared" si="30"/>
        <v>91444</v>
      </c>
      <c r="BG106" s="6">
        <f t="shared" si="45"/>
        <v>2316799</v>
      </c>
      <c r="BH106" s="6">
        <f t="shared" si="37"/>
        <v>2225355</v>
      </c>
    </row>
    <row r="107" spans="1:60" x14ac:dyDescent="0.25">
      <c r="A107" s="43">
        <v>26755</v>
      </c>
      <c r="B107" s="5">
        <v>153948</v>
      </c>
      <c r="C107" s="5">
        <v>85111</v>
      </c>
      <c r="D107" s="5">
        <v>44600</v>
      </c>
      <c r="E107" s="5">
        <v>2360</v>
      </c>
      <c r="F107" s="5">
        <v>16006</v>
      </c>
      <c r="G107" s="5">
        <v>0</v>
      </c>
      <c r="H107" s="5">
        <v>8658</v>
      </c>
      <c r="I107" s="6">
        <f t="shared" si="40"/>
        <v>310683</v>
      </c>
      <c r="J107" s="6">
        <f t="shared" si="32"/>
        <v>302025</v>
      </c>
      <c r="L107" s="5">
        <v>132770</v>
      </c>
      <c r="M107" s="5">
        <v>75171</v>
      </c>
      <c r="N107" s="5">
        <v>37517</v>
      </c>
      <c r="O107" s="5">
        <v>2917</v>
      </c>
      <c r="P107" s="5">
        <v>60412</v>
      </c>
      <c r="Q107" s="5">
        <v>0</v>
      </c>
      <c r="R107" s="5">
        <v>30619</v>
      </c>
      <c r="S107" s="6">
        <f t="shared" si="43"/>
        <v>339406</v>
      </c>
      <c r="T107" s="6">
        <f t="shared" si="33"/>
        <v>308787</v>
      </c>
      <c r="V107" s="5">
        <v>389191</v>
      </c>
      <c r="W107" s="5">
        <v>332896</v>
      </c>
      <c r="X107" s="5">
        <v>92824</v>
      </c>
      <c r="Y107" s="5">
        <v>8555</v>
      </c>
      <c r="Z107" s="5">
        <v>54276</v>
      </c>
      <c r="AA107" s="5">
        <v>0</v>
      </c>
      <c r="AB107" s="5">
        <v>9449</v>
      </c>
      <c r="AC107" s="6">
        <f t="shared" si="39"/>
        <v>887191</v>
      </c>
      <c r="AD107" s="6">
        <f t="shared" si="34"/>
        <v>877742</v>
      </c>
      <c r="AF107" s="5">
        <v>267264</v>
      </c>
      <c r="AG107" s="5">
        <v>150943</v>
      </c>
      <c r="AH107" s="5">
        <v>25820</v>
      </c>
      <c r="AI107" s="5">
        <v>3527</v>
      </c>
      <c r="AJ107" s="5">
        <v>27871</v>
      </c>
      <c r="AK107" s="5">
        <v>0</v>
      </c>
      <c r="AL107" s="5">
        <v>0</v>
      </c>
      <c r="AM107" s="6">
        <f t="shared" si="41"/>
        <v>475425</v>
      </c>
      <c r="AN107" s="6">
        <f t="shared" si="35"/>
        <v>475425</v>
      </c>
      <c r="AP107" s="5">
        <v>144978</v>
      </c>
      <c r="AQ107" s="5">
        <v>71092</v>
      </c>
      <c r="AR107" s="5">
        <v>24700</v>
      </c>
      <c r="AS107" s="5">
        <v>1561</v>
      </c>
      <c r="AT107" s="5">
        <v>14731</v>
      </c>
      <c r="AU107" s="5">
        <v>0</v>
      </c>
      <c r="AV107" s="5">
        <v>38636</v>
      </c>
      <c r="AW107" s="6">
        <f t="shared" si="42"/>
        <v>295698</v>
      </c>
      <c r="AX107" s="6">
        <f t="shared" si="36"/>
        <v>257062</v>
      </c>
      <c r="AZ107" s="5">
        <f t="shared" si="24"/>
        <v>1088151</v>
      </c>
      <c r="BA107" s="5">
        <f t="shared" si="25"/>
        <v>715213</v>
      </c>
      <c r="BB107" s="5">
        <f t="shared" si="26"/>
        <v>225461</v>
      </c>
      <c r="BC107" s="5">
        <f t="shared" si="27"/>
        <v>18920</v>
      </c>
      <c r="BD107" s="5">
        <f t="shared" si="28"/>
        <v>173296</v>
      </c>
      <c r="BE107" s="5">
        <f t="shared" si="29"/>
        <v>0</v>
      </c>
      <c r="BF107" s="5">
        <f t="shared" si="30"/>
        <v>87362</v>
      </c>
      <c r="BG107" s="6">
        <f t="shared" si="45"/>
        <v>2308403</v>
      </c>
      <c r="BH107" s="6">
        <f t="shared" si="37"/>
        <v>2221041</v>
      </c>
    </row>
    <row r="108" spans="1:60" x14ac:dyDescent="0.25">
      <c r="A108" s="43">
        <v>26785</v>
      </c>
      <c r="B108" s="5">
        <v>150447</v>
      </c>
      <c r="C108" s="5">
        <v>91724</v>
      </c>
      <c r="D108" s="5">
        <v>46334</v>
      </c>
      <c r="E108" s="5">
        <v>2409</v>
      </c>
      <c r="F108" s="5">
        <v>8585</v>
      </c>
      <c r="G108" s="5">
        <v>0</v>
      </c>
      <c r="H108" s="5">
        <v>8782</v>
      </c>
      <c r="I108" s="6">
        <f t="shared" si="40"/>
        <v>308281</v>
      </c>
      <c r="J108" s="6">
        <f t="shared" si="32"/>
        <v>299499</v>
      </c>
      <c r="L108" s="5">
        <v>136051</v>
      </c>
      <c r="M108" s="5">
        <v>92134</v>
      </c>
      <c r="N108" s="5">
        <v>36484</v>
      </c>
      <c r="O108" s="5">
        <v>2952</v>
      </c>
      <c r="P108" s="5">
        <v>48513</v>
      </c>
      <c r="Q108" s="5">
        <v>0</v>
      </c>
      <c r="R108" s="5">
        <v>32551</v>
      </c>
      <c r="S108" s="6">
        <f t="shared" si="43"/>
        <v>348685</v>
      </c>
      <c r="T108" s="6">
        <f t="shared" si="33"/>
        <v>316134</v>
      </c>
      <c r="V108" s="5">
        <v>402094</v>
      </c>
      <c r="W108" s="5">
        <v>358271</v>
      </c>
      <c r="X108" s="5">
        <v>94533</v>
      </c>
      <c r="Y108" s="5">
        <v>7520</v>
      </c>
      <c r="Z108" s="5">
        <v>23717</v>
      </c>
      <c r="AA108" s="5">
        <v>0</v>
      </c>
      <c r="AB108" s="5">
        <v>9194</v>
      </c>
      <c r="AC108" s="6">
        <f t="shared" si="39"/>
        <v>895329</v>
      </c>
      <c r="AD108" s="6">
        <f t="shared" si="34"/>
        <v>886135</v>
      </c>
      <c r="AF108" s="5">
        <v>265303</v>
      </c>
      <c r="AG108" s="5">
        <v>163379</v>
      </c>
      <c r="AH108" s="5">
        <v>26646</v>
      </c>
      <c r="AI108" s="5">
        <v>3677</v>
      </c>
      <c r="AJ108" s="5">
        <v>17835</v>
      </c>
      <c r="AK108" s="5">
        <v>0</v>
      </c>
      <c r="AL108" s="5">
        <v>0</v>
      </c>
      <c r="AM108" s="6">
        <f t="shared" si="41"/>
        <v>476840</v>
      </c>
      <c r="AN108" s="6">
        <f t="shared" si="35"/>
        <v>476840</v>
      </c>
      <c r="AP108" s="5">
        <v>140161</v>
      </c>
      <c r="AQ108" s="5">
        <v>81567</v>
      </c>
      <c r="AR108" s="5">
        <v>22365</v>
      </c>
      <c r="AS108" s="5">
        <v>1689</v>
      </c>
      <c r="AT108" s="5">
        <v>4328</v>
      </c>
      <c r="AU108" s="5">
        <v>0</v>
      </c>
      <c r="AV108" s="5">
        <v>41283</v>
      </c>
      <c r="AW108" s="6">
        <f t="shared" si="42"/>
        <v>291393</v>
      </c>
      <c r="AX108" s="6">
        <f t="shared" si="36"/>
        <v>250110</v>
      </c>
      <c r="AZ108" s="5">
        <f t="shared" si="24"/>
        <v>1094056</v>
      </c>
      <c r="BA108" s="5">
        <f t="shared" si="25"/>
        <v>787075</v>
      </c>
      <c r="BB108" s="5">
        <f t="shared" si="26"/>
        <v>226362</v>
      </c>
      <c r="BC108" s="5">
        <f t="shared" si="27"/>
        <v>18247</v>
      </c>
      <c r="BD108" s="5">
        <f t="shared" si="28"/>
        <v>102978</v>
      </c>
      <c r="BE108" s="5">
        <f t="shared" si="29"/>
        <v>0</v>
      </c>
      <c r="BF108" s="5">
        <f t="shared" si="30"/>
        <v>91810</v>
      </c>
      <c r="BG108" s="6">
        <f t="shared" si="45"/>
        <v>2320528</v>
      </c>
      <c r="BH108" s="6">
        <f t="shared" si="37"/>
        <v>2228718</v>
      </c>
    </row>
    <row r="109" spans="1:60" x14ac:dyDescent="0.25">
      <c r="A109" s="43">
        <v>26816</v>
      </c>
      <c r="B109" s="5">
        <v>203820</v>
      </c>
      <c r="C109" s="5">
        <v>111366</v>
      </c>
      <c r="D109" s="5">
        <v>50541</v>
      </c>
      <c r="E109" s="5">
        <v>2674</v>
      </c>
      <c r="F109" s="5">
        <v>363</v>
      </c>
      <c r="G109" s="5">
        <v>0</v>
      </c>
      <c r="H109" s="5">
        <v>9272</v>
      </c>
      <c r="I109" s="6">
        <f t="shared" si="40"/>
        <v>378036</v>
      </c>
      <c r="J109" s="6">
        <f t="shared" si="32"/>
        <v>368764</v>
      </c>
      <c r="L109" s="5">
        <v>195221</v>
      </c>
      <c r="M109" s="5">
        <v>121143</v>
      </c>
      <c r="N109" s="5">
        <v>35012</v>
      </c>
      <c r="O109" s="5">
        <v>3190</v>
      </c>
      <c r="P109" s="5">
        <v>45553</v>
      </c>
      <c r="Q109" s="5">
        <v>0</v>
      </c>
      <c r="R109" s="5">
        <v>47338</v>
      </c>
      <c r="S109" s="6">
        <f t="shared" si="43"/>
        <v>447457</v>
      </c>
      <c r="T109" s="6">
        <f t="shared" si="33"/>
        <v>400119</v>
      </c>
      <c r="V109" s="5">
        <v>557659</v>
      </c>
      <c r="W109" s="5">
        <v>416481</v>
      </c>
      <c r="X109" s="5">
        <v>96172</v>
      </c>
      <c r="Y109" s="5">
        <v>10705</v>
      </c>
      <c r="Z109" s="5">
        <v>15588</v>
      </c>
      <c r="AA109" s="5">
        <v>0</v>
      </c>
      <c r="AB109" s="5">
        <v>11734</v>
      </c>
      <c r="AC109" s="6">
        <f t="shared" si="39"/>
        <v>1108339</v>
      </c>
      <c r="AD109" s="6">
        <f t="shared" si="34"/>
        <v>1096605</v>
      </c>
      <c r="AF109" s="5">
        <v>379256</v>
      </c>
      <c r="AG109" s="5">
        <v>190508</v>
      </c>
      <c r="AH109" s="5">
        <v>28465</v>
      </c>
      <c r="AI109" s="5">
        <v>3940</v>
      </c>
      <c r="AJ109" s="5">
        <v>940</v>
      </c>
      <c r="AK109" s="5">
        <v>0</v>
      </c>
      <c r="AL109" s="5">
        <v>0</v>
      </c>
      <c r="AM109" s="6">
        <f t="shared" si="41"/>
        <v>603109</v>
      </c>
      <c r="AN109" s="6">
        <f t="shared" si="35"/>
        <v>603109</v>
      </c>
      <c r="AP109" s="5">
        <v>204022</v>
      </c>
      <c r="AQ109" s="5">
        <v>105582</v>
      </c>
      <c r="AR109" s="5">
        <v>24696</v>
      </c>
      <c r="AS109" s="5">
        <v>1767</v>
      </c>
      <c r="AT109" s="5">
        <v>205</v>
      </c>
      <c r="AU109" s="5">
        <v>0</v>
      </c>
      <c r="AV109" s="5">
        <v>56452</v>
      </c>
      <c r="AW109" s="6">
        <f t="shared" si="42"/>
        <v>392724</v>
      </c>
      <c r="AX109" s="6">
        <f t="shared" si="36"/>
        <v>336272</v>
      </c>
      <c r="AZ109" s="5">
        <f t="shared" si="24"/>
        <v>1539978</v>
      </c>
      <c r="BA109" s="5">
        <f t="shared" si="25"/>
        <v>945080</v>
      </c>
      <c r="BB109" s="5">
        <f t="shared" si="26"/>
        <v>234886</v>
      </c>
      <c r="BC109" s="5">
        <f t="shared" si="27"/>
        <v>22276</v>
      </c>
      <c r="BD109" s="5">
        <f t="shared" si="28"/>
        <v>62649</v>
      </c>
      <c r="BE109" s="5">
        <f t="shared" si="29"/>
        <v>0</v>
      </c>
      <c r="BF109" s="5">
        <f t="shared" si="30"/>
        <v>124796</v>
      </c>
      <c r="BG109" s="6">
        <f t="shared" si="45"/>
        <v>2929665</v>
      </c>
      <c r="BH109" s="6">
        <f t="shared" si="37"/>
        <v>2804869</v>
      </c>
    </row>
    <row r="110" spans="1:60" x14ac:dyDescent="0.25">
      <c r="A110" s="43">
        <v>26846</v>
      </c>
      <c r="B110" s="5">
        <v>225877</v>
      </c>
      <c r="C110" s="5">
        <v>110840</v>
      </c>
      <c r="D110" s="5">
        <v>38320</v>
      </c>
      <c r="E110" s="5">
        <v>2513</v>
      </c>
      <c r="F110" s="5">
        <v>290</v>
      </c>
      <c r="G110" s="5">
        <v>0</v>
      </c>
      <c r="H110" s="5">
        <v>9018</v>
      </c>
      <c r="I110" s="6">
        <f t="shared" si="40"/>
        <v>386858</v>
      </c>
      <c r="J110" s="6">
        <f t="shared" si="32"/>
        <v>377840</v>
      </c>
      <c r="L110" s="5">
        <v>233082</v>
      </c>
      <c r="M110" s="5">
        <v>125987</v>
      </c>
      <c r="N110" s="5">
        <v>45509</v>
      </c>
      <c r="O110" s="5">
        <v>3073</v>
      </c>
      <c r="P110" s="5">
        <v>43536</v>
      </c>
      <c r="Q110" s="5">
        <v>0</v>
      </c>
      <c r="R110" s="5">
        <v>53475</v>
      </c>
      <c r="S110" s="6">
        <f t="shared" si="43"/>
        <v>504662</v>
      </c>
      <c r="T110" s="6">
        <f t="shared" si="33"/>
        <v>451187</v>
      </c>
      <c r="V110" s="5">
        <v>584981</v>
      </c>
      <c r="W110" s="5">
        <v>429262</v>
      </c>
      <c r="X110" s="5">
        <v>85658</v>
      </c>
      <c r="Y110" s="5">
        <v>9469</v>
      </c>
      <c r="Z110" s="5">
        <v>10004</v>
      </c>
      <c r="AA110" s="5">
        <v>0</v>
      </c>
      <c r="AB110" s="5">
        <v>15569</v>
      </c>
      <c r="AC110" s="6">
        <f t="shared" si="39"/>
        <v>1134943</v>
      </c>
      <c r="AD110" s="6">
        <f t="shared" si="34"/>
        <v>1119374</v>
      </c>
      <c r="AF110" s="5">
        <v>397167</v>
      </c>
      <c r="AG110" s="5">
        <v>203845</v>
      </c>
      <c r="AH110" s="5">
        <v>35932</v>
      </c>
      <c r="AI110" s="5">
        <v>3812</v>
      </c>
      <c r="AJ110" s="5">
        <v>369</v>
      </c>
      <c r="AK110" s="5">
        <v>0</v>
      </c>
      <c r="AL110" s="5">
        <v>0</v>
      </c>
      <c r="AM110" s="6">
        <f t="shared" si="41"/>
        <v>641125</v>
      </c>
      <c r="AN110" s="6">
        <f t="shared" si="35"/>
        <v>641125</v>
      </c>
      <c r="AP110" s="5">
        <v>231564</v>
      </c>
      <c r="AQ110" s="5">
        <v>103639</v>
      </c>
      <c r="AR110" s="5">
        <v>24729</v>
      </c>
      <c r="AS110" s="5">
        <v>453</v>
      </c>
      <c r="AT110" s="5">
        <v>1784</v>
      </c>
      <c r="AU110" s="5">
        <v>0</v>
      </c>
      <c r="AV110" s="5">
        <v>56162</v>
      </c>
      <c r="AW110" s="6">
        <f t="shared" si="42"/>
        <v>418331</v>
      </c>
      <c r="AX110" s="6">
        <f t="shared" si="36"/>
        <v>362169</v>
      </c>
      <c r="AZ110" s="5">
        <f t="shared" si="24"/>
        <v>1672671</v>
      </c>
      <c r="BA110" s="5">
        <f t="shared" si="25"/>
        <v>973573</v>
      </c>
      <c r="BB110" s="5">
        <f t="shared" si="26"/>
        <v>230148</v>
      </c>
      <c r="BC110" s="5">
        <f t="shared" si="27"/>
        <v>19320</v>
      </c>
      <c r="BD110" s="5">
        <f t="shared" si="28"/>
        <v>55983</v>
      </c>
      <c r="BE110" s="5">
        <f t="shared" si="29"/>
        <v>0</v>
      </c>
      <c r="BF110" s="5">
        <f t="shared" si="30"/>
        <v>134224</v>
      </c>
      <c r="BG110" s="6">
        <f t="shared" si="45"/>
        <v>3085919</v>
      </c>
      <c r="BH110" s="6">
        <f t="shared" si="37"/>
        <v>2951695</v>
      </c>
    </row>
    <row r="111" spans="1:60" x14ac:dyDescent="0.25">
      <c r="A111" s="43">
        <v>26877</v>
      </c>
      <c r="B111" s="5">
        <v>246210</v>
      </c>
      <c r="C111" s="5">
        <v>117373</v>
      </c>
      <c r="D111" s="5">
        <v>49410</v>
      </c>
      <c r="E111" s="5">
        <v>2658</v>
      </c>
      <c r="F111" s="5">
        <v>550</v>
      </c>
      <c r="G111" s="5">
        <v>0</v>
      </c>
      <c r="H111" s="5">
        <v>8806</v>
      </c>
      <c r="I111" s="6">
        <f t="shared" si="40"/>
        <v>425007</v>
      </c>
      <c r="J111" s="6">
        <f t="shared" si="32"/>
        <v>416201</v>
      </c>
      <c r="L111" s="5">
        <v>249600</v>
      </c>
      <c r="M111" s="5">
        <v>133898</v>
      </c>
      <c r="N111" s="5">
        <v>42932</v>
      </c>
      <c r="O111" s="5">
        <v>3227</v>
      </c>
      <c r="P111" s="5">
        <v>43043</v>
      </c>
      <c r="Q111" s="5">
        <v>0</v>
      </c>
      <c r="R111" s="5">
        <v>56899</v>
      </c>
      <c r="S111" s="6">
        <f t="shared" si="43"/>
        <v>529599</v>
      </c>
      <c r="T111" s="6">
        <f t="shared" si="33"/>
        <v>472700</v>
      </c>
      <c r="V111" s="5">
        <v>640635</v>
      </c>
      <c r="W111" s="5">
        <v>461230</v>
      </c>
      <c r="X111" s="5">
        <v>112600</v>
      </c>
      <c r="Y111" s="5">
        <v>9170</v>
      </c>
      <c r="Z111" s="5">
        <v>7206</v>
      </c>
      <c r="AA111" s="5">
        <v>0</v>
      </c>
      <c r="AB111" s="5">
        <v>18042</v>
      </c>
      <c r="AC111" s="6">
        <f t="shared" si="39"/>
        <v>1248883</v>
      </c>
      <c r="AD111" s="6">
        <f t="shared" si="34"/>
        <v>1230841</v>
      </c>
      <c r="AF111" s="5">
        <v>440546</v>
      </c>
      <c r="AG111" s="5">
        <v>207037</v>
      </c>
      <c r="AH111" s="5">
        <v>30051</v>
      </c>
      <c r="AI111" s="5">
        <v>3968</v>
      </c>
      <c r="AJ111" s="5">
        <v>319</v>
      </c>
      <c r="AK111" s="5">
        <v>0</v>
      </c>
      <c r="AL111" s="5">
        <v>0</v>
      </c>
      <c r="AM111" s="6">
        <f t="shared" si="41"/>
        <v>681921</v>
      </c>
      <c r="AN111" s="6">
        <f t="shared" si="35"/>
        <v>681921</v>
      </c>
      <c r="AP111" s="5">
        <v>233773</v>
      </c>
      <c r="AQ111" s="5">
        <v>104056</v>
      </c>
      <c r="AR111" s="5">
        <v>24206</v>
      </c>
      <c r="AS111" s="5">
        <v>1775</v>
      </c>
      <c r="AT111" s="5">
        <v>138</v>
      </c>
      <c r="AU111" s="5">
        <v>0</v>
      </c>
      <c r="AV111" s="5">
        <v>57122</v>
      </c>
      <c r="AW111" s="6">
        <f t="shared" si="42"/>
        <v>421070</v>
      </c>
      <c r="AX111" s="6">
        <f t="shared" si="36"/>
        <v>363948</v>
      </c>
      <c r="AZ111" s="5">
        <f t="shared" si="24"/>
        <v>1810764</v>
      </c>
      <c r="BA111" s="5">
        <f t="shared" si="25"/>
        <v>1023594</v>
      </c>
      <c r="BB111" s="5">
        <f t="shared" si="26"/>
        <v>259199</v>
      </c>
      <c r="BC111" s="5">
        <f t="shared" si="27"/>
        <v>20798</v>
      </c>
      <c r="BD111" s="5">
        <f t="shared" si="28"/>
        <v>51256</v>
      </c>
      <c r="BE111" s="5">
        <f t="shared" si="29"/>
        <v>0</v>
      </c>
      <c r="BF111" s="5">
        <f t="shared" si="30"/>
        <v>140869</v>
      </c>
      <c r="BG111" s="6">
        <f t="shared" si="45"/>
        <v>3306480</v>
      </c>
      <c r="BH111" s="6">
        <f t="shared" si="37"/>
        <v>3165611</v>
      </c>
    </row>
    <row r="112" spans="1:60" x14ac:dyDescent="0.25">
      <c r="A112" s="43">
        <v>26908</v>
      </c>
      <c r="B112" s="5">
        <v>251783</v>
      </c>
      <c r="C112" s="5">
        <v>118662</v>
      </c>
      <c r="D112" s="5">
        <v>44946</v>
      </c>
      <c r="E112" s="5">
        <v>2594</v>
      </c>
      <c r="F112" s="5">
        <v>16</v>
      </c>
      <c r="G112" s="5">
        <v>0</v>
      </c>
      <c r="H112" s="5">
        <v>10182</v>
      </c>
      <c r="I112" s="6">
        <f t="shared" si="40"/>
        <v>428183</v>
      </c>
      <c r="J112" s="6">
        <f t="shared" si="32"/>
        <v>418001</v>
      </c>
      <c r="L112" s="5">
        <v>246290</v>
      </c>
      <c r="M112" s="5">
        <v>131972</v>
      </c>
      <c r="N112" s="5">
        <v>49063</v>
      </c>
      <c r="O112" s="5">
        <v>3272</v>
      </c>
      <c r="P112" s="5">
        <v>43789</v>
      </c>
      <c r="Q112" s="5">
        <v>0</v>
      </c>
      <c r="R112" s="5">
        <v>53551</v>
      </c>
      <c r="S112" s="6">
        <f t="shared" si="43"/>
        <v>527937</v>
      </c>
      <c r="T112" s="6">
        <f t="shared" si="33"/>
        <v>474386</v>
      </c>
      <c r="V112" s="5">
        <v>640358</v>
      </c>
      <c r="W112" s="5">
        <v>435290</v>
      </c>
      <c r="X112" s="5">
        <v>108632</v>
      </c>
      <c r="Y112" s="5">
        <v>9536</v>
      </c>
      <c r="Z112" s="5">
        <v>12018</v>
      </c>
      <c r="AA112" s="5">
        <v>0</v>
      </c>
      <c r="AB112" s="5">
        <v>16556</v>
      </c>
      <c r="AC112" s="6">
        <f t="shared" si="39"/>
        <v>1222390</v>
      </c>
      <c r="AD112" s="6">
        <f t="shared" si="34"/>
        <v>1205834</v>
      </c>
      <c r="AF112" s="5">
        <v>446555</v>
      </c>
      <c r="AG112" s="5">
        <v>214888</v>
      </c>
      <c r="AH112" s="5">
        <v>32677</v>
      </c>
      <c r="AI112" s="5">
        <v>3965</v>
      </c>
      <c r="AJ112" s="5">
        <v>313</v>
      </c>
      <c r="AK112" s="5">
        <v>0</v>
      </c>
      <c r="AL112" s="5">
        <v>0</v>
      </c>
      <c r="AM112" s="6">
        <f t="shared" si="41"/>
        <v>698398</v>
      </c>
      <c r="AN112" s="6">
        <f t="shared" si="35"/>
        <v>698398</v>
      </c>
      <c r="AP112" s="5">
        <v>233829</v>
      </c>
      <c r="AQ112" s="5">
        <v>107292</v>
      </c>
      <c r="AR112" s="5">
        <v>21329</v>
      </c>
      <c r="AS112" s="5">
        <v>1831</v>
      </c>
      <c r="AT112" s="5">
        <v>117</v>
      </c>
      <c r="AU112" s="5">
        <v>0</v>
      </c>
      <c r="AV112" s="5">
        <v>56475</v>
      </c>
      <c r="AW112" s="6">
        <f t="shared" si="42"/>
        <v>420873</v>
      </c>
      <c r="AX112" s="6">
        <f t="shared" si="36"/>
        <v>364398</v>
      </c>
      <c r="AZ112" s="5">
        <f t="shared" si="24"/>
        <v>1818815</v>
      </c>
      <c r="BA112" s="5">
        <f t="shared" si="25"/>
        <v>1008104</v>
      </c>
      <c r="BB112" s="5">
        <f t="shared" si="26"/>
        <v>256647</v>
      </c>
      <c r="BC112" s="5">
        <f t="shared" si="27"/>
        <v>21198</v>
      </c>
      <c r="BD112" s="5">
        <f t="shared" si="28"/>
        <v>56253</v>
      </c>
      <c r="BE112" s="5">
        <f t="shared" si="29"/>
        <v>0</v>
      </c>
      <c r="BF112" s="5">
        <f t="shared" si="30"/>
        <v>136764</v>
      </c>
      <c r="BG112" s="6">
        <f t="shared" si="45"/>
        <v>3297781</v>
      </c>
      <c r="BH112" s="6">
        <f t="shared" si="37"/>
        <v>3161017</v>
      </c>
    </row>
    <row r="113" spans="1:60" x14ac:dyDescent="0.25">
      <c r="A113" s="43">
        <v>26938</v>
      </c>
      <c r="B113" s="5">
        <v>236230</v>
      </c>
      <c r="C113" s="5">
        <v>115856</v>
      </c>
      <c r="D113" s="5">
        <v>37539</v>
      </c>
      <c r="E113" s="5">
        <v>2594</v>
      </c>
      <c r="F113" s="5">
        <v>89</v>
      </c>
      <c r="G113" s="5">
        <v>0</v>
      </c>
      <c r="H113" s="5">
        <v>8711</v>
      </c>
      <c r="I113" s="6">
        <f t="shared" si="40"/>
        <v>401019</v>
      </c>
      <c r="J113" s="6">
        <f t="shared" si="32"/>
        <v>392308</v>
      </c>
      <c r="L113" s="5">
        <v>219279</v>
      </c>
      <c r="M113" s="5">
        <v>127728</v>
      </c>
      <c r="N113" s="5">
        <v>38828</v>
      </c>
      <c r="O113" s="5">
        <v>3250</v>
      </c>
      <c r="P113" s="5">
        <v>408</v>
      </c>
      <c r="Q113" s="5">
        <v>0</v>
      </c>
      <c r="R113" s="5">
        <v>43854</v>
      </c>
      <c r="S113" s="6">
        <f t="shared" si="43"/>
        <v>433347</v>
      </c>
      <c r="T113" s="6">
        <f t="shared" si="33"/>
        <v>389493</v>
      </c>
      <c r="V113" s="5">
        <v>598213</v>
      </c>
      <c r="W113" s="5">
        <v>429574</v>
      </c>
      <c r="X113" s="5">
        <v>100286</v>
      </c>
      <c r="Y113" s="5">
        <v>9044</v>
      </c>
      <c r="Z113" s="5">
        <v>11184</v>
      </c>
      <c r="AA113" s="5">
        <v>0</v>
      </c>
      <c r="AB113" s="5">
        <v>22773</v>
      </c>
      <c r="AC113" s="6">
        <f t="shared" si="39"/>
        <v>1171074</v>
      </c>
      <c r="AD113" s="6">
        <f t="shared" si="34"/>
        <v>1148301</v>
      </c>
      <c r="AF113" s="5">
        <v>416684</v>
      </c>
      <c r="AG113" s="5">
        <v>211709</v>
      </c>
      <c r="AH113" s="5">
        <v>30549</v>
      </c>
      <c r="AI113" s="5">
        <v>3886</v>
      </c>
      <c r="AJ113" s="5">
        <v>353</v>
      </c>
      <c r="AK113" s="5">
        <v>0</v>
      </c>
      <c r="AL113" s="5">
        <v>0</v>
      </c>
      <c r="AM113" s="6">
        <f t="shared" si="41"/>
        <v>663181</v>
      </c>
      <c r="AN113" s="6">
        <f t="shared" si="35"/>
        <v>663181</v>
      </c>
      <c r="AP113" s="5">
        <v>220528</v>
      </c>
      <c r="AQ113" s="5">
        <v>104874</v>
      </c>
      <c r="AR113" s="5">
        <v>21201</v>
      </c>
      <c r="AS113" s="5">
        <v>1779</v>
      </c>
      <c r="AT113" s="5">
        <v>170</v>
      </c>
      <c r="AU113" s="5">
        <v>0</v>
      </c>
      <c r="AV113" s="5">
        <v>51154</v>
      </c>
      <c r="AW113" s="6">
        <f t="shared" si="42"/>
        <v>399706</v>
      </c>
      <c r="AX113" s="6">
        <f t="shared" si="36"/>
        <v>348552</v>
      </c>
      <c r="AZ113" s="5">
        <f t="shared" si="24"/>
        <v>1690934</v>
      </c>
      <c r="BA113" s="5">
        <f t="shared" si="25"/>
        <v>989741</v>
      </c>
      <c r="BB113" s="5">
        <f t="shared" si="26"/>
        <v>228403</v>
      </c>
      <c r="BC113" s="5">
        <f t="shared" si="27"/>
        <v>20553</v>
      </c>
      <c r="BD113" s="5">
        <f t="shared" si="28"/>
        <v>12204</v>
      </c>
      <c r="BE113" s="5">
        <f t="shared" si="29"/>
        <v>0</v>
      </c>
      <c r="BF113" s="5">
        <f t="shared" si="30"/>
        <v>126492</v>
      </c>
      <c r="BG113" s="6">
        <f t="shared" si="45"/>
        <v>3068327</v>
      </c>
      <c r="BH113" s="6">
        <f t="shared" si="37"/>
        <v>2941835</v>
      </c>
    </row>
    <row r="114" spans="1:60" x14ac:dyDescent="0.25">
      <c r="A114" s="43">
        <v>26969</v>
      </c>
      <c r="B114" s="5">
        <v>181764</v>
      </c>
      <c r="C114" s="5">
        <v>107349</v>
      </c>
      <c r="D114" s="5">
        <v>48213</v>
      </c>
      <c r="E114" s="5">
        <v>2628</v>
      </c>
      <c r="F114" s="5">
        <v>100</v>
      </c>
      <c r="G114" s="5">
        <v>0</v>
      </c>
      <c r="H114" s="5">
        <v>8457</v>
      </c>
      <c r="I114" s="6">
        <f t="shared" si="40"/>
        <v>348511</v>
      </c>
      <c r="J114" s="6">
        <f t="shared" si="32"/>
        <v>340054</v>
      </c>
      <c r="L114" s="5">
        <v>150431</v>
      </c>
      <c r="M114" s="5">
        <v>103039</v>
      </c>
      <c r="N114" s="5">
        <v>40920</v>
      </c>
      <c r="O114" s="5">
        <v>3234</v>
      </c>
      <c r="P114" s="5">
        <v>38145</v>
      </c>
      <c r="Q114" s="5">
        <v>0</v>
      </c>
      <c r="R114" s="5">
        <v>35604</v>
      </c>
      <c r="S114" s="6">
        <f t="shared" si="43"/>
        <v>371373</v>
      </c>
      <c r="T114" s="6">
        <f t="shared" si="33"/>
        <v>335769</v>
      </c>
      <c r="V114" s="5">
        <v>470993</v>
      </c>
      <c r="W114" s="5">
        <v>425375</v>
      </c>
      <c r="X114" s="5">
        <v>99863</v>
      </c>
      <c r="Y114" s="5">
        <v>8637</v>
      </c>
      <c r="Z114" s="5">
        <v>9930</v>
      </c>
      <c r="AA114" s="5">
        <v>0</v>
      </c>
      <c r="AB114" s="5">
        <v>19978</v>
      </c>
      <c r="AC114" s="6">
        <f t="shared" si="39"/>
        <v>1034776</v>
      </c>
      <c r="AD114" s="6">
        <f t="shared" si="34"/>
        <v>1014798</v>
      </c>
      <c r="AF114" s="5">
        <v>317202</v>
      </c>
      <c r="AG114" s="5">
        <v>191976</v>
      </c>
      <c r="AH114" s="5">
        <v>29956</v>
      </c>
      <c r="AI114" s="5">
        <v>3993</v>
      </c>
      <c r="AJ114" s="5">
        <v>419</v>
      </c>
      <c r="AK114" s="5">
        <v>0</v>
      </c>
      <c r="AL114" s="5">
        <v>0</v>
      </c>
      <c r="AM114" s="6">
        <f t="shared" si="41"/>
        <v>543546</v>
      </c>
      <c r="AN114" s="6">
        <f t="shared" si="35"/>
        <v>543546</v>
      </c>
      <c r="AP114" s="5">
        <v>160419</v>
      </c>
      <c r="AQ114" s="5">
        <v>97100</v>
      </c>
      <c r="AR114" s="5">
        <v>19536</v>
      </c>
      <c r="AS114" s="5">
        <v>1798</v>
      </c>
      <c r="AT114" s="5">
        <v>172</v>
      </c>
      <c r="AU114" s="5">
        <v>0</v>
      </c>
      <c r="AV114" s="5">
        <v>48517</v>
      </c>
      <c r="AW114" s="6">
        <f t="shared" si="42"/>
        <v>327542</v>
      </c>
      <c r="AX114" s="6">
        <f t="shared" si="36"/>
        <v>279025</v>
      </c>
      <c r="AZ114" s="5">
        <f t="shared" si="24"/>
        <v>1280809</v>
      </c>
      <c r="BA114" s="5">
        <f t="shared" si="25"/>
        <v>924839</v>
      </c>
      <c r="BB114" s="5">
        <f t="shared" si="26"/>
        <v>238488</v>
      </c>
      <c r="BC114" s="5">
        <f t="shared" si="27"/>
        <v>20290</v>
      </c>
      <c r="BD114" s="5">
        <f t="shared" si="28"/>
        <v>48766</v>
      </c>
      <c r="BE114" s="5">
        <f t="shared" si="29"/>
        <v>0</v>
      </c>
      <c r="BF114" s="5">
        <f t="shared" si="30"/>
        <v>112556</v>
      </c>
      <c r="BG114" s="6">
        <f t="shared" si="45"/>
        <v>2625748</v>
      </c>
      <c r="BH114" s="6">
        <f t="shared" si="37"/>
        <v>2513192</v>
      </c>
    </row>
    <row r="115" spans="1:60" x14ac:dyDescent="0.25">
      <c r="A115" s="43">
        <v>26999</v>
      </c>
      <c r="B115" s="5">
        <v>176343</v>
      </c>
      <c r="C115" s="5">
        <v>104394</v>
      </c>
      <c r="D115" s="5">
        <v>43395</v>
      </c>
      <c r="E115" s="5">
        <v>2659</v>
      </c>
      <c r="F115" s="5">
        <v>83</v>
      </c>
      <c r="G115" s="5">
        <v>0</v>
      </c>
      <c r="H115" s="5">
        <v>8765</v>
      </c>
      <c r="I115" s="6">
        <f t="shared" si="40"/>
        <v>335639</v>
      </c>
      <c r="J115" s="6">
        <f t="shared" si="32"/>
        <v>326874</v>
      </c>
      <c r="L115" s="5">
        <v>147609</v>
      </c>
      <c r="M115" s="5">
        <v>95402</v>
      </c>
      <c r="N115" s="5">
        <v>38342</v>
      </c>
      <c r="O115" s="5">
        <v>3237</v>
      </c>
      <c r="P115" s="5">
        <v>30511</v>
      </c>
      <c r="Q115" s="5">
        <v>0</v>
      </c>
      <c r="R115" s="5">
        <v>37222</v>
      </c>
      <c r="S115" s="6">
        <f t="shared" si="43"/>
        <v>352323</v>
      </c>
      <c r="T115" s="6">
        <f t="shared" si="33"/>
        <v>315101</v>
      </c>
      <c r="V115" s="5">
        <v>425996</v>
      </c>
      <c r="W115" s="5">
        <v>369315</v>
      </c>
      <c r="X115" s="5">
        <v>92665</v>
      </c>
      <c r="Y115" s="5">
        <v>9824</v>
      </c>
      <c r="Z115" s="5">
        <v>7655</v>
      </c>
      <c r="AA115" s="5">
        <v>0</v>
      </c>
      <c r="AB115" s="5">
        <v>18213</v>
      </c>
      <c r="AC115" s="6">
        <f t="shared" si="39"/>
        <v>923668</v>
      </c>
      <c r="AD115" s="6">
        <f t="shared" si="34"/>
        <v>905455</v>
      </c>
      <c r="AF115" s="5">
        <v>302454</v>
      </c>
      <c r="AG115" s="5">
        <v>185118</v>
      </c>
      <c r="AH115" s="5">
        <v>28130</v>
      </c>
      <c r="AI115" s="5">
        <v>4054</v>
      </c>
      <c r="AJ115" s="5">
        <v>380</v>
      </c>
      <c r="AK115" s="5">
        <v>0</v>
      </c>
      <c r="AL115" s="5">
        <v>0</v>
      </c>
      <c r="AM115" s="6">
        <f t="shared" si="41"/>
        <v>520136</v>
      </c>
      <c r="AN115" s="6">
        <f t="shared" si="35"/>
        <v>520136</v>
      </c>
      <c r="AP115" s="5">
        <v>170872</v>
      </c>
      <c r="AQ115" s="5">
        <v>89919</v>
      </c>
      <c r="AR115" s="5">
        <v>20051</v>
      </c>
      <c r="AS115" s="5">
        <v>1805</v>
      </c>
      <c r="AT115" s="5">
        <v>134</v>
      </c>
      <c r="AU115" s="5">
        <v>0</v>
      </c>
      <c r="AV115" s="5">
        <v>43740</v>
      </c>
      <c r="AW115" s="6">
        <f t="shared" si="42"/>
        <v>326521</v>
      </c>
      <c r="AX115" s="6">
        <f t="shared" si="36"/>
        <v>282781</v>
      </c>
      <c r="AZ115" s="5">
        <f t="shared" si="24"/>
        <v>1223274</v>
      </c>
      <c r="BA115" s="5">
        <f t="shared" si="25"/>
        <v>844148</v>
      </c>
      <c r="BB115" s="5">
        <f t="shared" si="26"/>
        <v>222583</v>
      </c>
      <c r="BC115" s="5">
        <f t="shared" si="27"/>
        <v>21579</v>
      </c>
      <c r="BD115" s="5">
        <f t="shared" si="28"/>
        <v>38763</v>
      </c>
      <c r="BE115" s="5">
        <f t="shared" si="29"/>
        <v>0</v>
      </c>
      <c r="BF115" s="5">
        <f t="shared" si="30"/>
        <v>107940</v>
      </c>
      <c r="BG115" s="6">
        <f t="shared" si="45"/>
        <v>2458287</v>
      </c>
      <c r="BH115" s="6">
        <f t="shared" si="37"/>
        <v>2350347</v>
      </c>
    </row>
    <row r="116" spans="1:60" x14ac:dyDescent="0.25">
      <c r="A116" s="43">
        <v>27030</v>
      </c>
      <c r="B116" s="5">
        <v>184957</v>
      </c>
      <c r="C116" s="5">
        <v>94478</v>
      </c>
      <c r="D116" s="5">
        <v>37828</v>
      </c>
      <c r="E116" s="5">
        <v>2642</v>
      </c>
      <c r="F116" s="5">
        <v>26</v>
      </c>
      <c r="G116" s="5">
        <v>0</v>
      </c>
      <c r="H116" s="5">
        <v>8454</v>
      </c>
      <c r="I116" s="6">
        <f t="shared" si="40"/>
        <v>328385</v>
      </c>
      <c r="J116" s="6">
        <f t="shared" si="32"/>
        <v>319931</v>
      </c>
      <c r="L116" s="5">
        <v>155424</v>
      </c>
      <c r="M116" s="5">
        <v>86283</v>
      </c>
      <c r="N116" s="5">
        <v>33772</v>
      </c>
      <c r="O116" s="5">
        <v>3208</v>
      </c>
      <c r="P116" s="5">
        <v>27416</v>
      </c>
      <c r="Q116" s="5">
        <v>0</v>
      </c>
      <c r="R116" s="5">
        <v>36816</v>
      </c>
      <c r="S116" s="6">
        <f t="shared" si="43"/>
        <v>342919</v>
      </c>
      <c r="T116" s="6">
        <f t="shared" si="33"/>
        <v>306103</v>
      </c>
      <c r="V116" s="5">
        <v>403114</v>
      </c>
      <c r="W116" s="5">
        <v>344772</v>
      </c>
      <c r="X116" s="5">
        <v>89100</v>
      </c>
      <c r="Y116" s="5">
        <v>9987</v>
      </c>
      <c r="Z116" s="5">
        <v>7185</v>
      </c>
      <c r="AA116" s="5">
        <v>0</v>
      </c>
      <c r="AB116" s="5">
        <v>13129</v>
      </c>
      <c r="AC116" s="6">
        <f t="shared" si="39"/>
        <v>867287</v>
      </c>
      <c r="AD116" s="6">
        <f t="shared" si="34"/>
        <v>854158</v>
      </c>
      <c r="AF116" s="5">
        <v>302220</v>
      </c>
      <c r="AG116" s="5">
        <v>162278</v>
      </c>
      <c r="AH116" s="5">
        <v>26496</v>
      </c>
      <c r="AI116" s="5">
        <v>3720</v>
      </c>
      <c r="AJ116" s="5">
        <v>235</v>
      </c>
      <c r="AK116" s="5">
        <v>0</v>
      </c>
      <c r="AL116" s="5">
        <v>0</v>
      </c>
      <c r="AM116" s="6">
        <f t="shared" si="41"/>
        <v>494949</v>
      </c>
      <c r="AN116" s="6">
        <f t="shared" si="35"/>
        <v>494949</v>
      </c>
      <c r="AP116" s="5">
        <v>187478</v>
      </c>
      <c r="AQ116" s="5">
        <v>84275</v>
      </c>
      <c r="AR116" s="5">
        <v>19010</v>
      </c>
      <c r="AS116" s="5">
        <v>1797</v>
      </c>
      <c r="AT116" s="5">
        <v>89</v>
      </c>
      <c r="AU116" s="5">
        <v>0</v>
      </c>
      <c r="AV116" s="5">
        <v>44105</v>
      </c>
      <c r="AW116" s="6">
        <f t="shared" si="42"/>
        <v>336754</v>
      </c>
      <c r="AX116" s="6">
        <f t="shared" si="36"/>
        <v>292649</v>
      </c>
      <c r="AZ116" s="5">
        <f t="shared" si="24"/>
        <v>1233193</v>
      </c>
      <c r="BA116" s="5">
        <f t="shared" si="25"/>
        <v>772086</v>
      </c>
      <c r="BB116" s="5">
        <f t="shared" si="26"/>
        <v>206206</v>
      </c>
      <c r="BC116" s="5">
        <f t="shared" si="27"/>
        <v>21354</v>
      </c>
      <c r="BD116" s="5">
        <f t="shared" si="28"/>
        <v>34951</v>
      </c>
      <c r="BE116" s="5">
        <f t="shared" si="29"/>
        <v>0</v>
      </c>
      <c r="BF116" s="5">
        <f t="shared" si="30"/>
        <v>102504</v>
      </c>
      <c r="BG116" s="6">
        <f t="shared" si="45"/>
        <v>2370294</v>
      </c>
      <c r="BH116" s="6">
        <f t="shared" si="37"/>
        <v>2267790</v>
      </c>
    </row>
    <row r="117" spans="1:60" x14ac:dyDescent="0.25">
      <c r="A117" s="43">
        <v>27061</v>
      </c>
      <c r="B117" s="5">
        <v>158871</v>
      </c>
      <c r="C117" s="5">
        <v>97544</v>
      </c>
      <c r="D117" s="5">
        <v>41413</v>
      </c>
      <c r="E117" s="5">
        <v>2669</v>
      </c>
      <c r="F117" s="5">
        <v>23</v>
      </c>
      <c r="G117" s="5">
        <v>0</v>
      </c>
      <c r="H117" s="5">
        <v>8410</v>
      </c>
      <c r="I117" s="6">
        <f t="shared" si="40"/>
        <v>308930</v>
      </c>
      <c r="J117" s="6">
        <f t="shared" si="32"/>
        <v>300520</v>
      </c>
      <c r="L117" s="5">
        <v>135446</v>
      </c>
      <c r="M117" s="5">
        <v>89408</v>
      </c>
      <c r="N117" s="5">
        <v>35854</v>
      </c>
      <c r="O117" s="5">
        <v>3215</v>
      </c>
      <c r="P117" s="5">
        <v>28793</v>
      </c>
      <c r="Q117" s="5">
        <v>0</v>
      </c>
      <c r="R117" s="5">
        <v>38353</v>
      </c>
      <c r="S117" s="6">
        <f t="shared" si="43"/>
        <v>331069</v>
      </c>
      <c r="T117" s="6">
        <f t="shared" si="33"/>
        <v>292716</v>
      </c>
      <c r="V117" s="5">
        <v>365250</v>
      </c>
      <c r="W117" s="5">
        <v>362535</v>
      </c>
      <c r="X117" s="5">
        <v>89672</v>
      </c>
      <c r="Y117" s="5">
        <v>9580</v>
      </c>
      <c r="Z117" s="5">
        <v>7390</v>
      </c>
      <c r="AA117" s="5">
        <v>0</v>
      </c>
      <c r="AB117" s="5">
        <v>11487</v>
      </c>
      <c r="AC117" s="6">
        <f t="shared" si="39"/>
        <v>845914</v>
      </c>
      <c r="AD117" s="6">
        <f t="shared" si="34"/>
        <v>834427</v>
      </c>
      <c r="AF117" s="5">
        <v>268549</v>
      </c>
      <c r="AG117" s="5">
        <v>177418</v>
      </c>
      <c r="AH117" s="5">
        <v>26616</v>
      </c>
      <c r="AI117" s="5">
        <v>3744</v>
      </c>
      <c r="AJ117" s="5">
        <v>264</v>
      </c>
      <c r="AK117" s="5">
        <v>0</v>
      </c>
      <c r="AL117" s="5">
        <v>0</v>
      </c>
      <c r="AM117" s="6">
        <f t="shared" si="41"/>
        <v>476591</v>
      </c>
      <c r="AN117" s="6">
        <f t="shared" si="35"/>
        <v>476591</v>
      </c>
      <c r="AP117" s="5">
        <v>154999</v>
      </c>
      <c r="AQ117" s="5">
        <v>88685</v>
      </c>
      <c r="AR117" s="5">
        <v>22833</v>
      </c>
      <c r="AS117" s="5">
        <v>1797</v>
      </c>
      <c r="AT117" s="5">
        <v>123</v>
      </c>
      <c r="AU117" s="5">
        <v>0</v>
      </c>
      <c r="AV117" s="5">
        <v>47389</v>
      </c>
      <c r="AW117" s="6">
        <f t="shared" si="42"/>
        <v>315826</v>
      </c>
      <c r="AX117" s="6">
        <f t="shared" si="36"/>
        <v>268437</v>
      </c>
      <c r="AZ117" s="5">
        <f t="shared" si="24"/>
        <v>1083115</v>
      </c>
      <c r="BA117" s="5">
        <f t="shared" si="25"/>
        <v>815590</v>
      </c>
      <c r="BB117" s="5">
        <f t="shared" si="26"/>
        <v>216388</v>
      </c>
      <c r="BC117" s="5">
        <f t="shared" si="27"/>
        <v>21005</v>
      </c>
      <c r="BD117" s="5">
        <f t="shared" si="28"/>
        <v>36593</v>
      </c>
      <c r="BE117" s="5">
        <f t="shared" si="29"/>
        <v>0</v>
      </c>
      <c r="BF117" s="5">
        <f t="shared" si="30"/>
        <v>105639</v>
      </c>
      <c r="BG117" s="6">
        <f t="shared" si="45"/>
        <v>2278330</v>
      </c>
      <c r="BH117" s="6">
        <f t="shared" si="37"/>
        <v>2172691</v>
      </c>
    </row>
    <row r="118" spans="1:60" x14ac:dyDescent="0.25">
      <c r="A118" s="43">
        <v>27089</v>
      </c>
      <c r="B118" s="5">
        <v>175667</v>
      </c>
      <c r="C118" s="5">
        <v>101884</v>
      </c>
      <c r="D118" s="5">
        <v>40988</v>
      </c>
      <c r="E118" s="5">
        <v>2446</v>
      </c>
      <c r="F118" s="5">
        <v>61</v>
      </c>
      <c r="G118" s="5">
        <v>0</v>
      </c>
      <c r="H118" s="5">
        <v>10142</v>
      </c>
      <c r="I118" s="6">
        <f t="shared" si="40"/>
        <v>331188</v>
      </c>
      <c r="J118" s="6">
        <f t="shared" si="32"/>
        <v>321046</v>
      </c>
      <c r="L118" s="5">
        <v>152558</v>
      </c>
      <c r="M118" s="5">
        <v>93497</v>
      </c>
      <c r="N118" s="5">
        <v>37763</v>
      </c>
      <c r="O118" s="5">
        <v>3204</v>
      </c>
      <c r="P118" s="5">
        <v>29459</v>
      </c>
      <c r="Q118" s="5">
        <v>0</v>
      </c>
      <c r="R118" s="5">
        <v>36455</v>
      </c>
      <c r="S118" s="6">
        <f t="shared" si="43"/>
        <v>352936</v>
      </c>
      <c r="T118" s="6">
        <f t="shared" si="33"/>
        <v>316481</v>
      </c>
      <c r="V118" s="5">
        <v>381418</v>
      </c>
      <c r="W118" s="5">
        <v>359433</v>
      </c>
      <c r="X118" s="5">
        <v>88661</v>
      </c>
      <c r="Y118" s="5">
        <v>8722</v>
      </c>
      <c r="Z118" s="5">
        <v>7685</v>
      </c>
      <c r="AA118" s="5">
        <v>0</v>
      </c>
      <c r="AB118" s="5">
        <v>16661</v>
      </c>
      <c r="AC118" s="6">
        <f t="shared" si="39"/>
        <v>862580</v>
      </c>
      <c r="AD118" s="6">
        <f t="shared" si="34"/>
        <v>845919</v>
      </c>
      <c r="AF118" s="5">
        <v>290322</v>
      </c>
      <c r="AG118" s="5">
        <v>172607</v>
      </c>
      <c r="AH118" s="5">
        <v>28706</v>
      </c>
      <c r="AI118" s="5">
        <v>3817</v>
      </c>
      <c r="AJ118" s="5">
        <v>388</v>
      </c>
      <c r="AK118" s="5">
        <v>0</v>
      </c>
      <c r="AL118" s="5">
        <v>0</v>
      </c>
      <c r="AM118" s="6">
        <f t="shared" si="41"/>
        <v>495840</v>
      </c>
      <c r="AN118" s="6">
        <f t="shared" si="35"/>
        <v>495840</v>
      </c>
      <c r="AP118" s="5">
        <v>182292</v>
      </c>
      <c r="AQ118" s="5">
        <v>90414</v>
      </c>
      <c r="AR118" s="5">
        <v>25049</v>
      </c>
      <c r="AS118" s="5">
        <v>1798</v>
      </c>
      <c r="AT118" s="5">
        <v>140</v>
      </c>
      <c r="AU118" s="5">
        <v>0</v>
      </c>
      <c r="AV118" s="5">
        <v>46659</v>
      </c>
      <c r="AW118" s="6">
        <f t="shared" si="42"/>
        <v>346352</v>
      </c>
      <c r="AX118" s="6">
        <f t="shared" si="36"/>
        <v>299693</v>
      </c>
      <c r="AZ118" s="5">
        <f t="shared" si="24"/>
        <v>1182257</v>
      </c>
      <c r="BA118" s="5">
        <f t="shared" si="25"/>
        <v>817835</v>
      </c>
      <c r="BB118" s="5">
        <f t="shared" si="26"/>
        <v>221167</v>
      </c>
      <c r="BC118" s="5">
        <f t="shared" si="27"/>
        <v>19987</v>
      </c>
      <c r="BD118" s="5">
        <f t="shared" si="28"/>
        <v>37733</v>
      </c>
      <c r="BE118" s="5">
        <f t="shared" si="29"/>
        <v>0</v>
      </c>
      <c r="BF118" s="5">
        <f t="shared" si="30"/>
        <v>109917</v>
      </c>
      <c r="BG118" s="6">
        <f t="shared" si="45"/>
        <v>2388896</v>
      </c>
      <c r="BH118" s="6">
        <f t="shared" si="37"/>
        <v>2278979</v>
      </c>
    </row>
    <row r="119" spans="1:60" x14ac:dyDescent="0.25">
      <c r="A119" s="43">
        <v>27120</v>
      </c>
      <c r="B119" s="5">
        <v>178057</v>
      </c>
      <c r="C119" s="5">
        <v>109508</v>
      </c>
      <c r="D119" s="5">
        <v>41918</v>
      </c>
      <c r="E119" s="5">
        <v>2579</v>
      </c>
      <c r="F119" s="5">
        <v>109</v>
      </c>
      <c r="G119" s="5">
        <v>0</v>
      </c>
      <c r="H119" s="5">
        <v>10105</v>
      </c>
      <c r="I119" s="6">
        <f t="shared" si="40"/>
        <v>342276</v>
      </c>
      <c r="J119" s="6">
        <f t="shared" si="32"/>
        <v>332171</v>
      </c>
      <c r="L119" s="5">
        <v>140280</v>
      </c>
      <c r="M119" s="5">
        <v>98041</v>
      </c>
      <c r="N119" s="5">
        <v>37576</v>
      </c>
      <c r="O119" s="5">
        <v>3250</v>
      </c>
      <c r="P119" s="5">
        <v>29525</v>
      </c>
      <c r="Q119" s="5">
        <v>0</v>
      </c>
      <c r="R119" s="5">
        <v>35835</v>
      </c>
      <c r="S119" s="6">
        <f t="shared" si="43"/>
        <v>344507</v>
      </c>
      <c r="T119" s="6">
        <f t="shared" si="33"/>
        <v>308672</v>
      </c>
      <c r="V119" s="5">
        <v>427040</v>
      </c>
      <c r="W119" s="5">
        <v>386527</v>
      </c>
      <c r="X119" s="5">
        <v>94781</v>
      </c>
      <c r="Y119" s="5">
        <v>9344</v>
      </c>
      <c r="Z119" s="5">
        <v>8694</v>
      </c>
      <c r="AA119" s="5">
        <v>0</v>
      </c>
      <c r="AB119" s="5">
        <v>18668</v>
      </c>
      <c r="AC119" s="6">
        <f t="shared" si="39"/>
        <v>945054</v>
      </c>
      <c r="AD119" s="6">
        <f t="shared" si="34"/>
        <v>926386</v>
      </c>
      <c r="AF119" s="5">
        <v>302554</v>
      </c>
      <c r="AG119" s="5">
        <v>193015</v>
      </c>
      <c r="AH119" s="5">
        <v>29651</v>
      </c>
      <c r="AI119" s="5">
        <v>3839</v>
      </c>
      <c r="AJ119" s="5">
        <v>510</v>
      </c>
      <c r="AK119" s="5">
        <v>0</v>
      </c>
      <c r="AL119" s="5">
        <v>0</v>
      </c>
      <c r="AM119" s="6">
        <f t="shared" si="41"/>
        <v>529569</v>
      </c>
      <c r="AN119" s="6">
        <f t="shared" si="35"/>
        <v>529569</v>
      </c>
      <c r="AP119" s="5">
        <v>167327</v>
      </c>
      <c r="AQ119" s="5">
        <v>100175</v>
      </c>
      <c r="AR119" s="5">
        <v>24933</v>
      </c>
      <c r="AS119" s="5">
        <v>1799</v>
      </c>
      <c r="AT119" s="5">
        <v>197</v>
      </c>
      <c r="AU119" s="5">
        <v>0</v>
      </c>
      <c r="AV119" s="5">
        <v>50315</v>
      </c>
      <c r="AW119" s="6">
        <f t="shared" si="42"/>
        <v>344746</v>
      </c>
      <c r="AX119" s="6">
        <f t="shared" si="36"/>
        <v>294431</v>
      </c>
      <c r="AZ119" s="5">
        <f t="shared" ref="AZ119:AZ182" si="46">B119+L119+V119+AF119+AP119</f>
        <v>1215258</v>
      </c>
      <c r="BA119" s="5">
        <f t="shared" ref="BA119:BA182" si="47">C119+M119+W119+AG119+AQ119</f>
        <v>887266</v>
      </c>
      <c r="BB119" s="5">
        <f t="shared" ref="BB119:BB182" si="48">D119+N119+X119+AH119+AR119</f>
        <v>228859</v>
      </c>
      <c r="BC119" s="5">
        <f t="shared" ref="BC119:BC182" si="49">E119+O119+Y119+AI119+AS119</f>
        <v>20811</v>
      </c>
      <c r="BD119" s="5">
        <f t="shared" ref="BD119:BD182" si="50">F119+P119+Z119+AJ119+AT119</f>
        <v>39035</v>
      </c>
      <c r="BE119" s="5">
        <f t="shared" ref="BE119:BE182" si="51">G119+Q119+AA119+AK119+AU119</f>
        <v>0</v>
      </c>
      <c r="BF119" s="5">
        <f t="shared" ref="BF119:BF182" si="52">H119+R119+AB119+AL119+AV119</f>
        <v>114923</v>
      </c>
      <c r="BG119" s="6">
        <f t="shared" si="45"/>
        <v>2506152</v>
      </c>
      <c r="BH119" s="6">
        <f t="shared" si="37"/>
        <v>2391229</v>
      </c>
    </row>
    <row r="120" spans="1:60" x14ac:dyDescent="0.25">
      <c r="A120" s="43">
        <v>27150</v>
      </c>
      <c r="B120" s="5">
        <v>167504</v>
      </c>
      <c r="C120" s="5">
        <v>109809</v>
      </c>
      <c r="D120" s="5">
        <v>44582</v>
      </c>
      <c r="E120" s="5">
        <v>2537</v>
      </c>
      <c r="F120" s="5">
        <v>161</v>
      </c>
      <c r="G120" s="5">
        <v>0</v>
      </c>
      <c r="H120" s="5">
        <v>9501</v>
      </c>
      <c r="I120" s="6">
        <f t="shared" si="40"/>
        <v>334094</v>
      </c>
      <c r="J120" s="6">
        <f t="shared" si="32"/>
        <v>324593</v>
      </c>
      <c r="L120" s="5">
        <v>141755</v>
      </c>
      <c r="M120" s="5">
        <v>100615</v>
      </c>
      <c r="N120" s="5">
        <v>37333</v>
      </c>
      <c r="O120" s="5">
        <v>3272</v>
      </c>
      <c r="P120" s="5">
        <v>30325</v>
      </c>
      <c r="Q120" s="5">
        <v>0</v>
      </c>
      <c r="R120" s="5">
        <v>44019</v>
      </c>
      <c r="S120" s="6">
        <f t="shared" si="43"/>
        <v>357319</v>
      </c>
      <c r="T120" s="6">
        <f t="shared" si="33"/>
        <v>313300</v>
      </c>
      <c r="V120" s="5">
        <v>422794</v>
      </c>
      <c r="W120" s="5">
        <v>386323</v>
      </c>
      <c r="X120" s="5">
        <v>87989</v>
      </c>
      <c r="Y120" s="5">
        <v>9413</v>
      </c>
      <c r="Z120" s="5">
        <v>8521</v>
      </c>
      <c r="AA120" s="5">
        <v>0</v>
      </c>
      <c r="AB120" s="5">
        <v>16041</v>
      </c>
      <c r="AC120" s="6">
        <f t="shared" si="39"/>
        <v>931081</v>
      </c>
      <c r="AD120" s="6">
        <f t="shared" si="34"/>
        <v>915040</v>
      </c>
      <c r="AF120" s="5">
        <v>299130</v>
      </c>
      <c r="AG120" s="5">
        <v>194666</v>
      </c>
      <c r="AH120" s="5">
        <v>30307</v>
      </c>
      <c r="AI120" s="5">
        <v>3838</v>
      </c>
      <c r="AJ120" s="5">
        <v>524</v>
      </c>
      <c r="AK120" s="5">
        <v>0</v>
      </c>
      <c r="AL120" s="5">
        <v>0</v>
      </c>
      <c r="AM120" s="6">
        <f t="shared" si="41"/>
        <v>528465</v>
      </c>
      <c r="AN120" s="6">
        <f t="shared" si="35"/>
        <v>528465</v>
      </c>
      <c r="AP120" s="5">
        <v>157345</v>
      </c>
      <c r="AQ120" s="5">
        <v>99039</v>
      </c>
      <c r="AR120" s="5">
        <v>23747</v>
      </c>
      <c r="AS120" s="5">
        <v>1820</v>
      </c>
      <c r="AT120" s="5">
        <v>173</v>
      </c>
      <c r="AU120" s="5">
        <v>0</v>
      </c>
      <c r="AV120" s="5">
        <v>50048</v>
      </c>
      <c r="AW120" s="6">
        <f t="shared" si="42"/>
        <v>332172</v>
      </c>
      <c r="AX120" s="6">
        <f t="shared" si="36"/>
        <v>282124</v>
      </c>
      <c r="AZ120" s="5">
        <f t="shared" si="46"/>
        <v>1188528</v>
      </c>
      <c r="BA120" s="5">
        <f t="shared" si="47"/>
        <v>890452</v>
      </c>
      <c r="BB120" s="5">
        <f t="shared" si="48"/>
        <v>223958</v>
      </c>
      <c r="BC120" s="5">
        <f t="shared" si="49"/>
        <v>20880</v>
      </c>
      <c r="BD120" s="5">
        <f t="shared" si="50"/>
        <v>39704</v>
      </c>
      <c r="BE120" s="5">
        <f t="shared" si="51"/>
        <v>0</v>
      </c>
      <c r="BF120" s="5">
        <f t="shared" si="52"/>
        <v>119609</v>
      </c>
      <c r="BG120" s="6">
        <f t="shared" si="45"/>
        <v>2483131</v>
      </c>
      <c r="BH120" s="6">
        <f t="shared" si="37"/>
        <v>2363522</v>
      </c>
    </row>
    <row r="121" spans="1:60" x14ac:dyDescent="0.25">
      <c r="A121" s="43">
        <v>27181</v>
      </c>
      <c r="B121" s="5">
        <v>222763</v>
      </c>
      <c r="C121" s="5">
        <v>117228</v>
      </c>
      <c r="D121" s="5">
        <v>41471</v>
      </c>
      <c r="E121" s="5">
        <v>2571</v>
      </c>
      <c r="F121" s="5">
        <v>184</v>
      </c>
      <c r="G121" s="5">
        <v>0</v>
      </c>
      <c r="H121" s="5">
        <v>10158</v>
      </c>
      <c r="I121" s="6">
        <f t="shared" si="40"/>
        <v>394375</v>
      </c>
      <c r="J121" s="6">
        <f t="shared" si="32"/>
        <v>384217</v>
      </c>
      <c r="L121" s="5">
        <v>197576</v>
      </c>
      <c r="M121" s="5">
        <v>119734</v>
      </c>
      <c r="N121" s="5">
        <v>29084</v>
      </c>
      <c r="O121" s="5">
        <v>3266</v>
      </c>
      <c r="P121" s="5">
        <v>34789</v>
      </c>
      <c r="Q121" s="5">
        <v>0</v>
      </c>
      <c r="R121" s="5">
        <v>49672</v>
      </c>
      <c r="S121" s="6">
        <f t="shared" si="43"/>
        <v>434121</v>
      </c>
      <c r="T121" s="6">
        <f t="shared" si="33"/>
        <v>384449</v>
      </c>
      <c r="V121" s="5">
        <v>546307</v>
      </c>
      <c r="W121" s="5">
        <v>408265</v>
      </c>
      <c r="X121" s="5">
        <v>96133</v>
      </c>
      <c r="Y121" s="5">
        <v>9684</v>
      </c>
      <c r="Z121" s="5">
        <v>10866</v>
      </c>
      <c r="AA121" s="5">
        <v>0</v>
      </c>
      <c r="AB121" s="5">
        <v>22560</v>
      </c>
      <c r="AC121" s="6">
        <f t="shared" si="39"/>
        <v>1093815</v>
      </c>
      <c r="AD121" s="6">
        <f t="shared" si="34"/>
        <v>1071255</v>
      </c>
      <c r="AF121" s="5">
        <v>390919</v>
      </c>
      <c r="AG121" s="5">
        <v>208230</v>
      </c>
      <c r="AH121" s="5">
        <v>30746</v>
      </c>
      <c r="AI121" s="5">
        <v>3907</v>
      </c>
      <c r="AJ121" s="5">
        <v>473</v>
      </c>
      <c r="AK121" s="5">
        <v>0</v>
      </c>
      <c r="AL121" s="5">
        <v>0</v>
      </c>
      <c r="AM121" s="6">
        <f t="shared" si="41"/>
        <v>634275</v>
      </c>
      <c r="AN121" s="6">
        <f t="shared" si="35"/>
        <v>634275</v>
      </c>
      <c r="AP121" s="5">
        <v>215313</v>
      </c>
      <c r="AQ121" s="5">
        <v>110157</v>
      </c>
      <c r="AR121" s="5">
        <v>25976</v>
      </c>
      <c r="AS121" s="5">
        <v>1834</v>
      </c>
      <c r="AT121" s="5">
        <v>183</v>
      </c>
      <c r="AU121" s="5">
        <v>0</v>
      </c>
      <c r="AV121" s="5">
        <v>56346</v>
      </c>
      <c r="AW121" s="6">
        <f t="shared" si="42"/>
        <v>409809</v>
      </c>
      <c r="AX121" s="6">
        <f t="shared" si="36"/>
        <v>353463</v>
      </c>
      <c r="AZ121" s="5">
        <f t="shared" si="46"/>
        <v>1572878</v>
      </c>
      <c r="BA121" s="5">
        <f t="shared" si="47"/>
        <v>963614</v>
      </c>
      <c r="BB121" s="5">
        <f t="shared" si="48"/>
        <v>223410</v>
      </c>
      <c r="BC121" s="5">
        <f t="shared" si="49"/>
        <v>21262</v>
      </c>
      <c r="BD121" s="5">
        <f t="shared" si="50"/>
        <v>46495</v>
      </c>
      <c r="BE121" s="5">
        <f t="shared" si="51"/>
        <v>0</v>
      </c>
      <c r="BF121" s="5">
        <f t="shared" si="52"/>
        <v>138736</v>
      </c>
      <c r="BG121" s="6">
        <f t="shared" ref="BG121:BG136" si="53">SUM(AZ121:BF121)</f>
        <v>2966395</v>
      </c>
      <c r="BH121" s="6">
        <f t="shared" si="37"/>
        <v>2827659</v>
      </c>
    </row>
    <row r="122" spans="1:60" x14ac:dyDescent="0.25">
      <c r="A122" s="43">
        <v>27211</v>
      </c>
      <c r="B122" s="5">
        <v>233689</v>
      </c>
      <c r="C122" s="5">
        <v>117735</v>
      </c>
      <c r="D122" s="5">
        <v>40298</v>
      </c>
      <c r="E122" s="5">
        <v>2550</v>
      </c>
      <c r="F122" s="5">
        <v>176</v>
      </c>
      <c r="G122" s="5">
        <v>0</v>
      </c>
      <c r="H122" s="5">
        <v>9015</v>
      </c>
      <c r="I122" s="6">
        <f t="shared" si="40"/>
        <v>403463</v>
      </c>
      <c r="J122" s="6">
        <f t="shared" si="32"/>
        <v>394448</v>
      </c>
      <c r="L122" s="5">
        <v>210452</v>
      </c>
      <c r="M122" s="5">
        <v>124758</v>
      </c>
      <c r="N122" s="5">
        <v>47892</v>
      </c>
      <c r="O122" s="5">
        <v>3284</v>
      </c>
      <c r="P122" s="5">
        <v>32706</v>
      </c>
      <c r="Q122" s="5">
        <v>0</v>
      </c>
      <c r="R122" s="5">
        <v>52741</v>
      </c>
      <c r="S122" s="6">
        <f t="shared" si="43"/>
        <v>471833</v>
      </c>
      <c r="T122" s="6">
        <f t="shared" si="33"/>
        <v>419092</v>
      </c>
      <c r="V122" s="5">
        <v>582164</v>
      </c>
      <c r="W122" s="5">
        <v>424517</v>
      </c>
      <c r="X122" s="5">
        <v>81778</v>
      </c>
      <c r="Y122" s="5">
        <v>9414</v>
      </c>
      <c r="Z122" s="5">
        <v>10557</v>
      </c>
      <c r="AA122" s="5">
        <v>0</v>
      </c>
      <c r="AB122" s="5">
        <v>23568</v>
      </c>
      <c r="AC122" s="6">
        <f t="shared" si="39"/>
        <v>1131998</v>
      </c>
      <c r="AD122" s="6">
        <f t="shared" si="34"/>
        <v>1108430</v>
      </c>
      <c r="AF122" s="5">
        <v>413152</v>
      </c>
      <c r="AG122" s="5">
        <v>209069</v>
      </c>
      <c r="AH122" s="5">
        <v>28821</v>
      </c>
      <c r="AI122" s="5">
        <v>3949</v>
      </c>
      <c r="AJ122" s="5">
        <v>375</v>
      </c>
      <c r="AK122" s="5">
        <v>0</v>
      </c>
      <c r="AL122" s="5">
        <v>0</v>
      </c>
      <c r="AM122" s="6">
        <f t="shared" si="41"/>
        <v>655366</v>
      </c>
      <c r="AN122" s="6">
        <f t="shared" si="35"/>
        <v>655366</v>
      </c>
      <c r="AP122" s="5">
        <v>222267</v>
      </c>
      <c r="AQ122" s="5">
        <v>107793</v>
      </c>
      <c r="AR122" s="5">
        <v>19520</v>
      </c>
      <c r="AS122" s="5">
        <v>1843</v>
      </c>
      <c r="AT122" s="5">
        <v>151</v>
      </c>
      <c r="AU122" s="5">
        <v>0</v>
      </c>
      <c r="AV122" s="5">
        <v>54672</v>
      </c>
      <c r="AW122" s="6">
        <f t="shared" si="42"/>
        <v>406246</v>
      </c>
      <c r="AX122" s="6">
        <f t="shared" si="36"/>
        <v>351574</v>
      </c>
      <c r="AZ122" s="5">
        <f t="shared" si="46"/>
        <v>1661724</v>
      </c>
      <c r="BA122" s="5">
        <f t="shared" si="47"/>
        <v>983872</v>
      </c>
      <c r="BB122" s="5">
        <f t="shared" si="48"/>
        <v>218309</v>
      </c>
      <c r="BC122" s="5">
        <f t="shared" si="49"/>
        <v>21040</v>
      </c>
      <c r="BD122" s="5">
        <f t="shared" si="50"/>
        <v>43965</v>
      </c>
      <c r="BE122" s="5">
        <f t="shared" si="51"/>
        <v>0</v>
      </c>
      <c r="BF122" s="5">
        <f t="shared" si="52"/>
        <v>139996</v>
      </c>
      <c r="BG122" s="6">
        <f t="shared" si="53"/>
        <v>3068906</v>
      </c>
      <c r="BH122" s="6">
        <f t="shared" si="37"/>
        <v>2928910</v>
      </c>
    </row>
    <row r="123" spans="1:60" x14ac:dyDescent="0.25">
      <c r="A123" s="43">
        <v>27242</v>
      </c>
      <c r="B123" s="5">
        <v>243755</v>
      </c>
      <c r="C123" s="5">
        <v>119343</v>
      </c>
      <c r="D123" s="5">
        <v>41251</v>
      </c>
      <c r="E123" s="5">
        <v>2558</v>
      </c>
      <c r="F123" s="5">
        <v>117</v>
      </c>
      <c r="G123" s="5">
        <v>0</v>
      </c>
      <c r="H123" s="5">
        <v>9414</v>
      </c>
      <c r="I123" s="6">
        <f t="shared" si="40"/>
        <v>416438</v>
      </c>
      <c r="J123" s="6">
        <f t="shared" si="32"/>
        <v>407024</v>
      </c>
      <c r="L123" s="5">
        <v>218927</v>
      </c>
      <c r="M123" s="5">
        <v>128128</v>
      </c>
      <c r="N123" s="5">
        <v>29411</v>
      </c>
      <c r="O123" s="5">
        <v>3307</v>
      </c>
      <c r="P123" s="5">
        <v>32463</v>
      </c>
      <c r="Q123" s="5">
        <v>0</v>
      </c>
      <c r="R123" s="5">
        <v>54763</v>
      </c>
      <c r="S123" s="6">
        <f t="shared" si="43"/>
        <v>466999</v>
      </c>
      <c r="T123" s="6">
        <f t="shared" si="33"/>
        <v>412236</v>
      </c>
      <c r="V123" s="5">
        <v>611359</v>
      </c>
      <c r="W123" s="5">
        <v>438036</v>
      </c>
      <c r="X123" s="5">
        <v>96044</v>
      </c>
      <c r="Y123" s="5">
        <v>9509</v>
      </c>
      <c r="Z123" s="5">
        <v>10293</v>
      </c>
      <c r="AA123" s="5">
        <v>0</v>
      </c>
      <c r="AB123" s="5">
        <v>21204</v>
      </c>
      <c r="AC123" s="6">
        <f t="shared" si="39"/>
        <v>1186445</v>
      </c>
      <c r="AD123" s="6">
        <f t="shared" si="34"/>
        <v>1165241</v>
      </c>
      <c r="AF123" s="5">
        <v>435047</v>
      </c>
      <c r="AG123" s="5">
        <v>211984</v>
      </c>
      <c r="AH123" s="5">
        <v>29194</v>
      </c>
      <c r="AI123" s="5">
        <v>3927</v>
      </c>
      <c r="AJ123" s="5">
        <v>349</v>
      </c>
      <c r="AK123" s="5">
        <v>0</v>
      </c>
      <c r="AL123" s="5">
        <v>0</v>
      </c>
      <c r="AM123" s="6">
        <f t="shared" si="41"/>
        <v>680501</v>
      </c>
      <c r="AN123" s="6">
        <f t="shared" si="35"/>
        <v>680501</v>
      </c>
      <c r="AP123" s="5">
        <v>234078</v>
      </c>
      <c r="AQ123" s="5">
        <v>107941</v>
      </c>
      <c r="AR123" s="5">
        <v>26907</v>
      </c>
      <c r="AS123" s="5">
        <v>1851</v>
      </c>
      <c r="AT123" s="5">
        <v>116</v>
      </c>
      <c r="AU123" s="5">
        <v>0</v>
      </c>
      <c r="AV123" s="5">
        <v>60149</v>
      </c>
      <c r="AW123" s="6">
        <f t="shared" si="42"/>
        <v>431042</v>
      </c>
      <c r="AX123" s="6">
        <f t="shared" si="36"/>
        <v>370893</v>
      </c>
      <c r="AZ123" s="5">
        <f t="shared" si="46"/>
        <v>1743166</v>
      </c>
      <c r="BA123" s="5">
        <f t="shared" si="47"/>
        <v>1005432</v>
      </c>
      <c r="BB123" s="5">
        <f t="shared" si="48"/>
        <v>222807</v>
      </c>
      <c r="BC123" s="5">
        <f t="shared" si="49"/>
        <v>21152</v>
      </c>
      <c r="BD123" s="5">
        <f t="shared" si="50"/>
        <v>43338</v>
      </c>
      <c r="BE123" s="5">
        <f t="shared" si="51"/>
        <v>0</v>
      </c>
      <c r="BF123" s="5">
        <f t="shared" si="52"/>
        <v>145530</v>
      </c>
      <c r="BG123" s="6">
        <f t="shared" si="53"/>
        <v>3181425</v>
      </c>
      <c r="BH123" s="6">
        <f t="shared" si="37"/>
        <v>3035895</v>
      </c>
    </row>
    <row r="124" spans="1:60" x14ac:dyDescent="0.25">
      <c r="A124" s="43">
        <v>27273</v>
      </c>
      <c r="B124" s="5">
        <v>277247</v>
      </c>
      <c r="C124" s="5">
        <v>125611</v>
      </c>
      <c r="D124" s="5">
        <v>41665</v>
      </c>
      <c r="E124" s="5">
        <v>2574</v>
      </c>
      <c r="F124" s="5">
        <v>71</v>
      </c>
      <c r="G124" s="5">
        <v>0</v>
      </c>
      <c r="H124" s="5">
        <v>10392</v>
      </c>
      <c r="I124" s="6">
        <f t="shared" si="40"/>
        <v>457560</v>
      </c>
      <c r="J124" s="6">
        <f t="shared" si="32"/>
        <v>447168</v>
      </c>
      <c r="L124" s="5">
        <v>251950</v>
      </c>
      <c r="M124" s="5">
        <v>136424</v>
      </c>
      <c r="N124" s="5">
        <v>52898</v>
      </c>
      <c r="O124" s="5">
        <v>3315</v>
      </c>
      <c r="P124" s="5">
        <v>36238</v>
      </c>
      <c r="Q124" s="5">
        <v>0</v>
      </c>
      <c r="R124" s="5">
        <v>55378</v>
      </c>
      <c r="S124" s="6">
        <f t="shared" si="43"/>
        <v>536203</v>
      </c>
      <c r="T124" s="6">
        <f t="shared" si="33"/>
        <v>480825</v>
      </c>
      <c r="V124" s="5">
        <v>668875</v>
      </c>
      <c r="W124" s="5">
        <v>465284</v>
      </c>
      <c r="X124" s="5">
        <v>102647</v>
      </c>
      <c r="Y124" s="5">
        <v>10883</v>
      </c>
      <c r="Z124" s="5">
        <v>12415</v>
      </c>
      <c r="AA124" s="5">
        <v>0</v>
      </c>
      <c r="AB124" s="5">
        <v>20034</v>
      </c>
      <c r="AC124" s="6">
        <f t="shared" si="39"/>
        <v>1280138</v>
      </c>
      <c r="AD124" s="6">
        <f t="shared" si="34"/>
        <v>1260104</v>
      </c>
      <c r="AF124" s="5">
        <v>481241</v>
      </c>
      <c r="AG124" s="5">
        <v>221674</v>
      </c>
      <c r="AH124" s="5">
        <v>29200</v>
      </c>
      <c r="AI124" s="5">
        <v>3922</v>
      </c>
      <c r="AJ124" s="5">
        <v>339</v>
      </c>
      <c r="AK124" s="5">
        <v>0</v>
      </c>
      <c r="AL124" s="5">
        <v>0</v>
      </c>
      <c r="AM124" s="6">
        <f t="shared" si="41"/>
        <v>736376</v>
      </c>
      <c r="AN124" s="6">
        <f t="shared" si="35"/>
        <v>736376</v>
      </c>
      <c r="AP124" s="5">
        <v>250779</v>
      </c>
      <c r="AQ124" s="5">
        <v>112532</v>
      </c>
      <c r="AR124" s="5">
        <v>20192</v>
      </c>
      <c r="AS124" s="5">
        <v>1856</v>
      </c>
      <c r="AT124" s="5">
        <v>134</v>
      </c>
      <c r="AU124" s="5">
        <v>0</v>
      </c>
      <c r="AV124" s="5">
        <v>62037</v>
      </c>
      <c r="AW124" s="6">
        <f t="shared" si="42"/>
        <v>447530</v>
      </c>
      <c r="AX124" s="6">
        <f t="shared" si="36"/>
        <v>385493</v>
      </c>
      <c r="AZ124" s="5">
        <f t="shared" si="46"/>
        <v>1930092</v>
      </c>
      <c r="BA124" s="5">
        <f t="shared" si="47"/>
        <v>1061525</v>
      </c>
      <c r="BB124" s="5">
        <f t="shared" si="48"/>
        <v>246602</v>
      </c>
      <c r="BC124" s="5">
        <f t="shared" si="49"/>
        <v>22550</v>
      </c>
      <c r="BD124" s="5">
        <f t="shared" si="50"/>
        <v>49197</v>
      </c>
      <c r="BE124" s="5">
        <f t="shared" si="51"/>
        <v>0</v>
      </c>
      <c r="BF124" s="5">
        <f t="shared" si="52"/>
        <v>147841</v>
      </c>
      <c r="BG124" s="6">
        <f t="shared" si="53"/>
        <v>3457807</v>
      </c>
      <c r="BH124" s="6">
        <f t="shared" si="37"/>
        <v>3309966</v>
      </c>
    </row>
    <row r="125" spans="1:60" x14ac:dyDescent="0.25">
      <c r="A125" s="43">
        <v>27303</v>
      </c>
      <c r="B125" s="5">
        <v>241002</v>
      </c>
      <c r="C125" s="5">
        <v>119691</v>
      </c>
      <c r="D125" s="5">
        <v>40435</v>
      </c>
      <c r="E125" s="5">
        <v>2578</v>
      </c>
      <c r="F125" s="5">
        <v>90</v>
      </c>
      <c r="G125" s="5">
        <v>0</v>
      </c>
      <c r="H125" s="5">
        <v>9787</v>
      </c>
      <c r="I125" s="6">
        <f t="shared" si="40"/>
        <v>413583</v>
      </c>
      <c r="J125" s="6">
        <f t="shared" si="32"/>
        <v>403796</v>
      </c>
      <c r="L125" s="5">
        <v>202487</v>
      </c>
      <c r="M125" s="5">
        <v>125101</v>
      </c>
      <c r="N125" s="5">
        <v>40207</v>
      </c>
      <c r="O125" s="5">
        <v>3337</v>
      </c>
      <c r="P125" s="5">
        <v>30419</v>
      </c>
      <c r="Q125" s="5">
        <v>0</v>
      </c>
      <c r="R125" s="5">
        <v>41436</v>
      </c>
      <c r="S125" s="6">
        <f t="shared" si="43"/>
        <v>442987</v>
      </c>
      <c r="T125" s="6">
        <f t="shared" si="33"/>
        <v>401551</v>
      </c>
      <c r="V125" s="5">
        <v>591279</v>
      </c>
      <c r="W125" s="5">
        <v>459090</v>
      </c>
      <c r="X125" s="5">
        <v>71340</v>
      </c>
      <c r="Y125" s="5">
        <v>9944</v>
      </c>
      <c r="Z125" s="5">
        <v>10657</v>
      </c>
      <c r="AA125" s="5">
        <v>0</v>
      </c>
      <c r="AB125" s="5">
        <v>21877</v>
      </c>
      <c r="AC125" s="6">
        <f t="shared" si="39"/>
        <v>1164187</v>
      </c>
      <c r="AD125" s="6">
        <f t="shared" si="34"/>
        <v>1142310</v>
      </c>
      <c r="AF125" s="5">
        <v>416399</v>
      </c>
      <c r="AG125" s="5">
        <v>220111</v>
      </c>
      <c r="AH125" s="5">
        <v>30109</v>
      </c>
      <c r="AI125" s="5">
        <v>4054</v>
      </c>
      <c r="AJ125" s="5">
        <v>394</v>
      </c>
      <c r="AK125" s="5">
        <v>0</v>
      </c>
      <c r="AL125" s="5">
        <v>0</v>
      </c>
      <c r="AM125" s="6">
        <f t="shared" si="41"/>
        <v>671067</v>
      </c>
      <c r="AN125" s="6">
        <f t="shared" si="35"/>
        <v>671067</v>
      </c>
      <c r="AP125" s="5">
        <v>216539</v>
      </c>
      <c r="AQ125" s="5">
        <v>109795</v>
      </c>
      <c r="AR125" s="5">
        <v>20110</v>
      </c>
      <c r="AS125" s="5">
        <v>1885</v>
      </c>
      <c r="AT125" s="5">
        <v>179</v>
      </c>
      <c r="AU125" s="5">
        <v>0</v>
      </c>
      <c r="AV125" s="5">
        <v>52594</v>
      </c>
      <c r="AW125" s="6">
        <f t="shared" si="42"/>
        <v>401102</v>
      </c>
      <c r="AX125" s="6">
        <f t="shared" si="36"/>
        <v>348508</v>
      </c>
      <c r="AZ125" s="5">
        <f t="shared" si="46"/>
        <v>1667706</v>
      </c>
      <c r="BA125" s="5">
        <f t="shared" si="47"/>
        <v>1033788</v>
      </c>
      <c r="BB125" s="5">
        <f t="shared" si="48"/>
        <v>202201</v>
      </c>
      <c r="BC125" s="5">
        <f t="shared" si="49"/>
        <v>21798</v>
      </c>
      <c r="BD125" s="5">
        <f t="shared" si="50"/>
        <v>41739</v>
      </c>
      <c r="BE125" s="5">
        <f t="shared" si="51"/>
        <v>0</v>
      </c>
      <c r="BF125" s="5">
        <f t="shared" si="52"/>
        <v>125694</v>
      </c>
      <c r="BG125" s="6">
        <f t="shared" si="53"/>
        <v>3092926</v>
      </c>
      <c r="BH125" s="6">
        <f t="shared" si="37"/>
        <v>2967232</v>
      </c>
    </row>
    <row r="126" spans="1:60" x14ac:dyDescent="0.25">
      <c r="A126" s="43">
        <v>27334</v>
      </c>
      <c r="B126" s="5">
        <v>165329</v>
      </c>
      <c r="C126" s="5">
        <v>109189</v>
      </c>
      <c r="D126" s="5">
        <v>40595</v>
      </c>
      <c r="E126" s="5">
        <v>2632</v>
      </c>
      <c r="F126" s="5">
        <v>127</v>
      </c>
      <c r="G126" s="5">
        <v>0</v>
      </c>
      <c r="H126" s="5">
        <v>7888</v>
      </c>
      <c r="I126" s="6">
        <f t="shared" si="40"/>
        <v>325760</v>
      </c>
      <c r="J126" s="6">
        <f t="shared" si="32"/>
        <v>317872</v>
      </c>
      <c r="L126" s="5">
        <v>134691</v>
      </c>
      <c r="M126" s="5">
        <v>102048</v>
      </c>
      <c r="N126" s="5">
        <v>38705</v>
      </c>
      <c r="O126" s="5">
        <v>3382</v>
      </c>
      <c r="P126" s="5">
        <v>29618</v>
      </c>
      <c r="Q126" s="5">
        <v>0</v>
      </c>
      <c r="R126" s="5">
        <v>39280</v>
      </c>
      <c r="S126" s="6">
        <f t="shared" si="43"/>
        <v>347724</v>
      </c>
      <c r="T126" s="6">
        <f t="shared" si="33"/>
        <v>308444</v>
      </c>
      <c r="V126" s="5">
        <v>409675</v>
      </c>
      <c r="W126" s="5">
        <v>419794</v>
      </c>
      <c r="X126" s="5">
        <v>98470</v>
      </c>
      <c r="Y126" s="5">
        <v>10058</v>
      </c>
      <c r="Z126" s="5">
        <v>9376</v>
      </c>
      <c r="AA126" s="5">
        <v>0</v>
      </c>
      <c r="AB126" s="5">
        <v>15227</v>
      </c>
      <c r="AC126" s="6">
        <f t="shared" si="39"/>
        <v>962600</v>
      </c>
      <c r="AD126" s="6">
        <f t="shared" si="34"/>
        <v>947373</v>
      </c>
      <c r="AF126" s="5">
        <v>279579</v>
      </c>
      <c r="AG126" s="5">
        <v>200200</v>
      </c>
      <c r="AH126" s="5">
        <v>28003</v>
      </c>
      <c r="AI126" s="5">
        <v>4082</v>
      </c>
      <c r="AJ126" s="5">
        <v>535</v>
      </c>
      <c r="AK126" s="5">
        <v>0</v>
      </c>
      <c r="AL126" s="5">
        <v>0</v>
      </c>
      <c r="AM126" s="6">
        <f t="shared" si="41"/>
        <v>512399</v>
      </c>
      <c r="AN126" s="6">
        <f t="shared" si="35"/>
        <v>512399</v>
      </c>
      <c r="AP126" s="5">
        <v>143520</v>
      </c>
      <c r="AQ126" s="5">
        <v>96951</v>
      </c>
      <c r="AR126" s="5">
        <v>20082</v>
      </c>
      <c r="AS126" s="5">
        <v>1884</v>
      </c>
      <c r="AT126" s="5">
        <v>178</v>
      </c>
      <c r="AU126" s="5">
        <v>0</v>
      </c>
      <c r="AV126" s="5">
        <v>45184</v>
      </c>
      <c r="AW126" s="6">
        <f t="shared" si="42"/>
        <v>307799</v>
      </c>
      <c r="AX126" s="6">
        <f t="shared" si="36"/>
        <v>262615</v>
      </c>
      <c r="AZ126" s="5">
        <f t="shared" si="46"/>
        <v>1132794</v>
      </c>
      <c r="BA126" s="5">
        <f t="shared" si="47"/>
        <v>928182</v>
      </c>
      <c r="BB126" s="5">
        <f t="shared" si="48"/>
        <v>225855</v>
      </c>
      <c r="BC126" s="5">
        <f t="shared" si="49"/>
        <v>22038</v>
      </c>
      <c r="BD126" s="5">
        <f t="shared" si="50"/>
        <v>39834</v>
      </c>
      <c r="BE126" s="5">
        <f t="shared" si="51"/>
        <v>0</v>
      </c>
      <c r="BF126" s="5">
        <f t="shared" si="52"/>
        <v>107579</v>
      </c>
      <c r="BG126" s="6">
        <f t="shared" si="53"/>
        <v>2456282</v>
      </c>
      <c r="BH126" s="6">
        <f t="shared" si="37"/>
        <v>2348703</v>
      </c>
    </row>
    <row r="127" spans="1:60" x14ac:dyDescent="0.25">
      <c r="A127" s="43">
        <v>27364</v>
      </c>
      <c r="B127" s="5">
        <v>177452</v>
      </c>
      <c r="C127" s="5">
        <v>109030</v>
      </c>
      <c r="D127" s="5">
        <v>41174</v>
      </c>
      <c r="E127" s="5">
        <v>2639</v>
      </c>
      <c r="F127" s="5">
        <v>115</v>
      </c>
      <c r="G127" s="5">
        <v>0</v>
      </c>
      <c r="H127" s="5">
        <v>9291</v>
      </c>
      <c r="I127" s="6">
        <f t="shared" si="40"/>
        <v>339701</v>
      </c>
      <c r="J127" s="6">
        <f t="shared" si="32"/>
        <v>330410</v>
      </c>
      <c r="L127" s="5">
        <v>159557</v>
      </c>
      <c r="M127" s="5">
        <v>98452</v>
      </c>
      <c r="N127" s="5">
        <v>38319</v>
      </c>
      <c r="O127" s="5">
        <v>3388</v>
      </c>
      <c r="P127" s="5">
        <v>28759</v>
      </c>
      <c r="Q127" s="5">
        <v>0</v>
      </c>
      <c r="R127" s="5">
        <v>44902</v>
      </c>
      <c r="S127" s="6">
        <f t="shared" si="43"/>
        <v>373377</v>
      </c>
      <c r="T127" s="6">
        <f t="shared" si="33"/>
        <v>328475</v>
      </c>
      <c r="V127" s="5">
        <v>384996</v>
      </c>
      <c r="W127" s="5">
        <v>389154</v>
      </c>
      <c r="X127" s="5">
        <v>82552</v>
      </c>
      <c r="Y127" s="5">
        <v>10710</v>
      </c>
      <c r="Z127" s="5">
        <v>8188</v>
      </c>
      <c r="AA127" s="5">
        <v>0</v>
      </c>
      <c r="AB127" s="5">
        <v>15324</v>
      </c>
      <c r="AC127" s="6">
        <f t="shared" si="39"/>
        <v>890924</v>
      </c>
      <c r="AD127" s="6">
        <f t="shared" si="34"/>
        <v>875600</v>
      </c>
      <c r="AF127" s="5">
        <v>291202</v>
      </c>
      <c r="AG127" s="5">
        <v>189524</v>
      </c>
      <c r="AH127" s="5">
        <v>27655</v>
      </c>
      <c r="AI127" s="5">
        <v>4187</v>
      </c>
      <c r="AJ127" s="5">
        <v>459</v>
      </c>
      <c r="AK127" s="5">
        <v>0</v>
      </c>
      <c r="AL127" s="5">
        <v>0</v>
      </c>
      <c r="AM127" s="6">
        <f t="shared" si="41"/>
        <v>513027</v>
      </c>
      <c r="AN127" s="6">
        <f t="shared" si="35"/>
        <v>513027</v>
      </c>
      <c r="AP127" s="5">
        <v>178490</v>
      </c>
      <c r="AQ127" s="5">
        <v>95404</v>
      </c>
      <c r="AR127" s="5">
        <v>20266</v>
      </c>
      <c r="AS127" s="5">
        <v>1939</v>
      </c>
      <c r="AT127" s="5">
        <v>173</v>
      </c>
      <c r="AU127" s="5">
        <v>0</v>
      </c>
      <c r="AV127" s="5">
        <v>47326</v>
      </c>
      <c r="AW127" s="6">
        <f t="shared" si="42"/>
        <v>343598</v>
      </c>
      <c r="AX127" s="6">
        <f t="shared" si="36"/>
        <v>296272</v>
      </c>
      <c r="AZ127" s="5">
        <f t="shared" si="46"/>
        <v>1191697</v>
      </c>
      <c r="BA127" s="5">
        <f t="shared" si="47"/>
        <v>881564</v>
      </c>
      <c r="BB127" s="5">
        <f t="shared" si="48"/>
        <v>209966</v>
      </c>
      <c r="BC127" s="5">
        <f t="shared" si="49"/>
        <v>22863</v>
      </c>
      <c r="BD127" s="5">
        <f t="shared" si="50"/>
        <v>37694</v>
      </c>
      <c r="BE127" s="5">
        <f t="shared" si="51"/>
        <v>0</v>
      </c>
      <c r="BF127" s="5">
        <f t="shared" si="52"/>
        <v>116843</v>
      </c>
      <c r="BG127" s="6">
        <f t="shared" si="53"/>
        <v>2460627</v>
      </c>
      <c r="BH127" s="6">
        <f t="shared" si="37"/>
        <v>2343784</v>
      </c>
    </row>
    <row r="128" spans="1:60" x14ac:dyDescent="0.25">
      <c r="A128" s="43">
        <v>27395</v>
      </c>
      <c r="B128" s="5">
        <v>187352</v>
      </c>
      <c r="C128" s="5">
        <v>108195</v>
      </c>
      <c r="D128" s="5">
        <v>39094</v>
      </c>
      <c r="E128" s="5">
        <v>2846</v>
      </c>
      <c r="F128" s="5">
        <v>76</v>
      </c>
      <c r="G128" s="5">
        <v>0</v>
      </c>
      <c r="H128" s="5">
        <v>11154</v>
      </c>
      <c r="I128" s="6">
        <f t="shared" si="40"/>
        <v>348717</v>
      </c>
      <c r="J128" s="6">
        <f t="shared" si="32"/>
        <v>337563</v>
      </c>
      <c r="L128" s="5">
        <v>164534</v>
      </c>
      <c r="M128" s="5">
        <v>99454</v>
      </c>
      <c r="N128" s="5">
        <v>36150</v>
      </c>
      <c r="O128" s="5">
        <v>3409</v>
      </c>
      <c r="P128" s="5">
        <v>28011</v>
      </c>
      <c r="Q128" s="5">
        <v>0</v>
      </c>
      <c r="R128" s="5">
        <v>42783</v>
      </c>
      <c r="S128" s="6">
        <f t="shared" si="43"/>
        <v>374341</v>
      </c>
      <c r="T128" s="6">
        <f t="shared" si="33"/>
        <v>331558</v>
      </c>
      <c r="V128" s="5">
        <v>399011</v>
      </c>
      <c r="W128" s="5">
        <v>391168</v>
      </c>
      <c r="X128" s="5">
        <v>70618</v>
      </c>
      <c r="Y128" s="5">
        <v>11223</v>
      </c>
      <c r="Z128" s="5">
        <v>8418</v>
      </c>
      <c r="AA128" s="5">
        <v>0</v>
      </c>
      <c r="AB128" s="5">
        <v>8761</v>
      </c>
      <c r="AC128" s="6">
        <f t="shared" si="39"/>
        <v>889199</v>
      </c>
      <c r="AD128" s="6">
        <f t="shared" si="34"/>
        <v>880438</v>
      </c>
      <c r="AF128" s="5">
        <v>299587</v>
      </c>
      <c r="AG128" s="5">
        <v>189578</v>
      </c>
      <c r="AH128" s="5">
        <v>26099</v>
      </c>
      <c r="AI128" s="5">
        <v>4128</v>
      </c>
      <c r="AJ128" s="5">
        <v>388</v>
      </c>
      <c r="AK128" s="5">
        <v>0</v>
      </c>
      <c r="AL128" s="5">
        <v>0</v>
      </c>
      <c r="AM128" s="6">
        <f t="shared" si="41"/>
        <v>519780</v>
      </c>
      <c r="AN128" s="6">
        <f t="shared" si="35"/>
        <v>519780</v>
      </c>
      <c r="AP128" s="5">
        <v>193386</v>
      </c>
      <c r="AQ128" s="5">
        <v>96318</v>
      </c>
      <c r="AR128" s="5">
        <v>20653</v>
      </c>
      <c r="AS128" s="5">
        <v>1910</v>
      </c>
      <c r="AT128" s="5">
        <v>116</v>
      </c>
      <c r="AU128" s="5">
        <v>0</v>
      </c>
      <c r="AV128" s="5">
        <v>53202</v>
      </c>
      <c r="AW128" s="6">
        <f t="shared" si="42"/>
        <v>365585</v>
      </c>
      <c r="AX128" s="6">
        <f t="shared" si="36"/>
        <v>312383</v>
      </c>
      <c r="AZ128" s="5">
        <f t="shared" si="46"/>
        <v>1243870</v>
      </c>
      <c r="BA128" s="5">
        <f t="shared" si="47"/>
        <v>884713</v>
      </c>
      <c r="BB128" s="5">
        <f t="shared" si="48"/>
        <v>192614</v>
      </c>
      <c r="BC128" s="5">
        <f t="shared" si="49"/>
        <v>23516</v>
      </c>
      <c r="BD128" s="5">
        <f t="shared" si="50"/>
        <v>37009</v>
      </c>
      <c r="BE128" s="5">
        <f t="shared" si="51"/>
        <v>0</v>
      </c>
      <c r="BF128" s="5">
        <f t="shared" si="52"/>
        <v>115900</v>
      </c>
      <c r="BG128" s="6">
        <f t="shared" si="53"/>
        <v>2497622</v>
      </c>
      <c r="BH128" s="6">
        <f t="shared" si="37"/>
        <v>2381722</v>
      </c>
    </row>
    <row r="129" spans="1:60" x14ac:dyDescent="0.25">
      <c r="A129" s="43">
        <v>27426</v>
      </c>
      <c r="B129" s="5">
        <v>170211</v>
      </c>
      <c r="C129" s="5">
        <v>110390</v>
      </c>
      <c r="D129" s="5">
        <v>41181</v>
      </c>
      <c r="E129" s="5">
        <v>2779</v>
      </c>
      <c r="F129" s="5">
        <v>97</v>
      </c>
      <c r="G129" s="5">
        <v>0</v>
      </c>
      <c r="H129" s="5">
        <v>10019</v>
      </c>
      <c r="I129" s="6">
        <f t="shared" si="40"/>
        <v>334677</v>
      </c>
      <c r="J129" s="6">
        <f t="shared" si="32"/>
        <v>324658</v>
      </c>
      <c r="L129" s="5">
        <v>144591</v>
      </c>
      <c r="M129" s="5">
        <v>97544</v>
      </c>
      <c r="N129" s="5">
        <v>37464</v>
      </c>
      <c r="O129" s="5">
        <v>3422</v>
      </c>
      <c r="P129" s="5">
        <v>29680</v>
      </c>
      <c r="Q129" s="5">
        <v>0</v>
      </c>
      <c r="R129" s="5">
        <v>38378</v>
      </c>
      <c r="S129" s="6">
        <f t="shared" si="43"/>
        <v>351079</v>
      </c>
      <c r="T129" s="6">
        <f t="shared" si="33"/>
        <v>312701</v>
      </c>
      <c r="V129" s="5">
        <v>365968</v>
      </c>
      <c r="W129" s="5">
        <v>372599</v>
      </c>
      <c r="X129" s="5">
        <v>75243</v>
      </c>
      <c r="Y129" s="5">
        <v>10380</v>
      </c>
      <c r="Z129" s="5">
        <v>7906</v>
      </c>
      <c r="AA129" s="5">
        <v>0</v>
      </c>
      <c r="AB129" s="5">
        <v>15092</v>
      </c>
      <c r="AC129" s="6">
        <f t="shared" si="39"/>
        <v>847188</v>
      </c>
      <c r="AD129" s="6">
        <f t="shared" si="34"/>
        <v>832096</v>
      </c>
      <c r="AF129" s="5">
        <v>278881</v>
      </c>
      <c r="AG129" s="5">
        <v>194154</v>
      </c>
      <c r="AH129" s="5">
        <v>25562</v>
      </c>
      <c r="AI129" s="5">
        <v>4506</v>
      </c>
      <c r="AJ129" s="5">
        <v>454</v>
      </c>
      <c r="AK129" s="5">
        <v>0</v>
      </c>
      <c r="AL129" s="5">
        <v>0</v>
      </c>
      <c r="AM129" s="6">
        <f t="shared" si="41"/>
        <v>503557</v>
      </c>
      <c r="AN129" s="6">
        <f t="shared" si="35"/>
        <v>503557</v>
      </c>
      <c r="AP129" s="5">
        <v>168841</v>
      </c>
      <c r="AQ129" s="5">
        <v>95903</v>
      </c>
      <c r="AR129" s="5">
        <v>23922</v>
      </c>
      <c r="AS129" s="5">
        <v>1966</v>
      </c>
      <c r="AT129" s="5">
        <v>143</v>
      </c>
      <c r="AU129" s="5">
        <v>0</v>
      </c>
      <c r="AV129" s="5">
        <v>46542</v>
      </c>
      <c r="AW129" s="6">
        <f t="shared" si="42"/>
        <v>337317</v>
      </c>
      <c r="AX129" s="6">
        <f t="shared" si="36"/>
        <v>290775</v>
      </c>
      <c r="AZ129" s="5">
        <f t="shared" si="46"/>
        <v>1128492</v>
      </c>
      <c r="BA129" s="5">
        <f t="shared" si="47"/>
        <v>870590</v>
      </c>
      <c r="BB129" s="5">
        <f t="shared" si="48"/>
        <v>203372</v>
      </c>
      <c r="BC129" s="5">
        <f t="shared" si="49"/>
        <v>23053</v>
      </c>
      <c r="BD129" s="5">
        <f t="shared" si="50"/>
        <v>38280</v>
      </c>
      <c r="BE129" s="5">
        <f t="shared" si="51"/>
        <v>0</v>
      </c>
      <c r="BF129" s="5">
        <f t="shared" si="52"/>
        <v>110031</v>
      </c>
      <c r="BG129" s="6">
        <f t="shared" si="53"/>
        <v>2373818</v>
      </c>
      <c r="BH129" s="6">
        <f t="shared" si="37"/>
        <v>2263787</v>
      </c>
    </row>
    <row r="130" spans="1:60" x14ac:dyDescent="0.25">
      <c r="A130" s="43">
        <v>27454</v>
      </c>
      <c r="B130" s="5">
        <v>166331</v>
      </c>
      <c r="C130" s="5">
        <v>108353</v>
      </c>
      <c r="D130" s="5">
        <v>42538</v>
      </c>
      <c r="E130" s="5">
        <v>2768</v>
      </c>
      <c r="F130" s="5">
        <v>124</v>
      </c>
      <c r="G130" s="5">
        <v>0</v>
      </c>
      <c r="H130" s="5">
        <v>10423</v>
      </c>
      <c r="I130" s="6">
        <f t="shared" si="40"/>
        <v>330537</v>
      </c>
      <c r="J130" s="6">
        <f t="shared" si="32"/>
        <v>320114</v>
      </c>
      <c r="L130" s="5">
        <v>144740</v>
      </c>
      <c r="M130" s="5">
        <v>97808</v>
      </c>
      <c r="N130" s="5">
        <v>35944</v>
      </c>
      <c r="O130" s="5">
        <v>3433</v>
      </c>
      <c r="P130" s="5">
        <v>28403</v>
      </c>
      <c r="Q130" s="5">
        <v>0</v>
      </c>
      <c r="R130" s="5">
        <v>41335</v>
      </c>
      <c r="S130" s="6">
        <f t="shared" si="43"/>
        <v>351663</v>
      </c>
      <c r="T130" s="6">
        <f t="shared" si="33"/>
        <v>310328</v>
      </c>
      <c r="V130" s="5">
        <v>366155</v>
      </c>
      <c r="W130" s="5">
        <v>387797</v>
      </c>
      <c r="X130" s="5">
        <v>72506</v>
      </c>
      <c r="Y130" s="5">
        <v>10700</v>
      </c>
      <c r="Z130" s="5">
        <v>9148</v>
      </c>
      <c r="AA130" s="5">
        <v>0</v>
      </c>
      <c r="AB130" s="5">
        <v>13420</v>
      </c>
      <c r="AC130" s="6">
        <f t="shared" si="39"/>
        <v>859726</v>
      </c>
      <c r="AD130" s="6">
        <f t="shared" si="34"/>
        <v>846306</v>
      </c>
      <c r="AF130" s="5">
        <v>278931</v>
      </c>
      <c r="AG130" s="5">
        <v>191628</v>
      </c>
      <c r="AH130" s="5">
        <v>24812</v>
      </c>
      <c r="AI130" s="5">
        <v>4252</v>
      </c>
      <c r="AJ130" s="5">
        <v>529</v>
      </c>
      <c r="AK130" s="5">
        <v>0</v>
      </c>
      <c r="AL130" s="5">
        <v>0</v>
      </c>
      <c r="AM130" s="6">
        <f t="shared" si="41"/>
        <v>500152</v>
      </c>
      <c r="AN130" s="6">
        <f t="shared" si="35"/>
        <v>500152</v>
      </c>
      <c r="AP130" s="5">
        <v>170926</v>
      </c>
      <c r="AQ130" s="5">
        <v>96684</v>
      </c>
      <c r="AR130" s="5">
        <v>24648</v>
      </c>
      <c r="AS130" s="5">
        <v>1935</v>
      </c>
      <c r="AT130" s="5">
        <v>183</v>
      </c>
      <c r="AU130" s="5">
        <v>0</v>
      </c>
      <c r="AV130" s="5">
        <v>49541</v>
      </c>
      <c r="AW130" s="6">
        <f t="shared" si="42"/>
        <v>343917</v>
      </c>
      <c r="AX130" s="6">
        <f t="shared" si="36"/>
        <v>294376</v>
      </c>
      <c r="AZ130" s="5">
        <f t="shared" si="46"/>
        <v>1127083</v>
      </c>
      <c r="BA130" s="5">
        <f t="shared" si="47"/>
        <v>882270</v>
      </c>
      <c r="BB130" s="5">
        <f t="shared" si="48"/>
        <v>200448</v>
      </c>
      <c r="BC130" s="5">
        <f t="shared" si="49"/>
        <v>23088</v>
      </c>
      <c r="BD130" s="5">
        <f t="shared" si="50"/>
        <v>38387</v>
      </c>
      <c r="BE130" s="5">
        <f t="shared" si="51"/>
        <v>0</v>
      </c>
      <c r="BF130" s="5">
        <f t="shared" si="52"/>
        <v>114719</v>
      </c>
      <c r="BG130" s="6">
        <f t="shared" si="53"/>
        <v>2385995</v>
      </c>
      <c r="BH130" s="6">
        <f t="shared" si="37"/>
        <v>2271276</v>
      </c>
    </row>
    <row r="131" spans="1:60" x14ac:dyDescent="0.25">
      <c r="A131" s="43">
        <v>27485</v>
      </c>
      <c r="B131" s="5">
        <v>178838</v>
      </c>
      <c r="C131" s="5">
        <v>117697</v>
      </c>
      <c r="D131" s="5">
        <v>42750</v>
      </c>
      <c r="E131" s="5">
        <v>2816</v>
      </c>
      <c r="F131" s="5">
        <v>190</v>
      </c>
      <c r="G131" s="5">
        <v>0</v>
      </c>
      <c r="H131" s="5">
        <v>9754</v>
      </c>
      <c r="I131" s="6">
        <f t="shared" si="40"/>
        <v>352045</v>
      </c>
      <c r="J131" s="6">
        <f t="shared" si="32"/>
        <v>342291</v>
      </c>
      <c r="L131" s="5">
        <v>139997</v>
      </c>
      <c r="M131" s="5">
        <v>104382</v>
      </c>
      <c r="N131" s="5">
        <v>36329</v>
      </c>
      <c r="O131" s="5">
        <v>3438</v>
      </c>
      <c r="P131" s="5">
        <v>31385</v>
      </c>
      <c r="Q131" s="5">
        <v>0</v>
      </c>
      <c r="R131" s="5">
        <v>38599</v>
      </c>
      <c r="S131" s="6">
        <f t="shared" si="43"/>
        <v>354130</v>
      </c>
      <c r="T131" s="6">
        <f t="shared" si="33"/>
        <v>315531</v>
      </c>
      <c r="V131" s="5">
        <v>409856</v>
      </c>
      <c r="W131" s="5">
        <v>397996</v>
      </c>
      <c r="X131" s="5">
        <v>78539</v>
      </c>
      <c r="Y131" s="5">
        <v>10721</v>
      </c>
      <c r="Z131" s="5">
        <v>9354</v>
      </c>
      <c r="AA131" s="5">
        <v>0</v>
      </c>
      <c r="AB131" s="5">
        <v>17394</v>
      </c>
      <c r="AC131" s="6">
        <f t="shared" si="39"/>
        <v>923860</v>
      </c>
      <c r="AD131" s="6">
        <f t="shared" si="34"/>
        <v>906466</v>
      </c>
      <c r="AF131" s="5">
        <v>309386</v>
      </c>
      <c r="AG131" s="5">
        <v>204474</v>
      </c>
      <c r="AH131" s="5">
        <v>25669</v>
      </c>
      <c r="AI131" s="5">
        <v>4265</v>
      </c>
      <c r="AJ131" s="5">
        <v>535</v>
      </c>
      <c r="AK131" s="5">
        <v>0</v>
      </c>
      <c r="AL131" s="5">
        <v>0</v>
      </c>
      <c r="AM131" s="6">
        <f t="shared" si="41"/>
        <v>544329</v>
      </c>
      <c r="AN131" s="6">
        <f t="shared" si="35"/>
        <v>544329</v>
      </c>
      <c r="AP131" s="5">
        <v>170062</v>
      </c>
      <c r="AQ131" s="5">
        <v>103283</v>
      </c>
      <c r="AR131" s="5">
        <v>24251</v>
      </c>
      <c r="AS131" s="5">
        <v>1945</v>
      </c>
      <c r="AT131" s="5">
        <v>226</v>
      </c>
      <c r="AU131" s="5">
        <v>0</v>
      </c>
      <c r="AV131" s="5">
        <v>52138</v>
      </c>
      <c r="AW131" s="6">
        <f t="shared" si="42"/>
        <v>351905</v>
      </c>
      <c r="AX131" s="6">
        <f t="shared" si="36"/>
        <v>299767</v>
      </c>
      <c r="AZ131" s="5">
        <f t="shared" si="46"/>
        <v>1208139</v>
      </c>
      <c r="BA131" s="5">
        <f t="shared" si="47"/>
        <v>927832</v>
      </c>
      <c r="BB131" s="5">
        <f t="shared" si="48"/>
        <v>207538</v>
      </c>
      <c r="BC131" s="5">
        <f t="shared" si="49"/>
        <v>23185</v>
      </c>
      <c r="BD131" s="5">
        <f t="shared" si="50"/>
        <v>41690</v>
      </c>
      <c r="BE131" s="5">
        <f t="shared" si="51"/>
        <v>0</v>
      </c>
      <c r="BF131" s="5">
        <f t="shared" si="52"/>
        <v>117885</v>
      </c>
      <c r="BG131" s="6">
        <f t="shared" si="53"/>
        <v>2526269</v>
      </c>
      <c r="BH131" s="6">
        <f t="shared" si="37"/>
        <v>2408384</v>
      </c>
    </row>
    <row r="132" spans="1:60" x14ac:dyDescent="0.25">
      <c r="A132" s="43">
        <v>27515</v>
      </c>
      <c r="B132" s="5">
        <v>196753</v>
      </c>
      <c r="C132" s="5">
        <v>128236</v>
      </c>
      <c r="D132" s="5">
        <v>41183</v>
      </c>
      <c r="E132" s="5">
        <v>3078</v>
      </c>
      <c r="F132" s="5">
        <v>260</v>
      </c>
      <c r="G132" s="5">
        <v>0</v>
      </c>
      <c r="H132" s="5">
        <v>10529</v>
      </c>
      <c r="I132" s="6">
        <f t="shared" si="40"/>
        <v>380039</v>
      </c>
      <c r="J132" s="6">
        <f t="shared" si="32"/>
        <v>369510</v>
      </c>
      <c r="L132" s="5">
        <v>163212</v>
      </c>
      <c r="M132" s="5">
        <v>118466</v>
      </c>
      <c r="N132" s="5">
        <v>38995</v>
      </c>
      <c r="O132" s="5">
        <v>3452</v>
      </c>
      <c r="P132" s="5">
        <v>35535</v>
      </c>
      <c r="Q132" s="5">
        <v>0</v>
      </c>
      <c r="R132" s="5">
        <v>50848</v>
      </c>
      <c r="S132" s="6">
        <f t="shared" si="43"/>
        <v>410508</v>
      </c>
      <c r="T132" s="6">
        <f t="shared" si="33"/>
        <v>359660</v>
      </c>
      <c r="V132" s="5">
        <v>483125</v>
      </c>
      <c r="W132" s="5">
        <v>430362</v>
      </c>
      <c r="X132" s="5">
        <v>78209</v>
      </c>
      <c r="Y132" s="5">
        <v>10834</v>
      </c>
      <c r="Z132" s="5">
        <v>10122</v>
      </c>
      <c r="AA132" s="5">
        <v>0</v>
      </c>
      <c r="AB132" s="5">
        <v>17024</v>
      </c>
      <c r="AC132" s="6">
        <f t="shared" si="39"/>
        <v>1029676</v>
      </c>
      <c r="AD132" s="6">
        <f t="shared" si="34"/>
        <v>1012652</v>
      </c>
      <c r="AF132" s="5">
        <v>346385</v>
      </c>
      <c r="AG132" s="5">
        <v>221182</v>
      </c>
      <c r="AH132" s="5">
        <v>29409</v>
      </c>
      <c r="AI132" s="5">
        <v>4300</v>
      </c>
      <c r="AJ132" s="5">
        <v>572</v>
      </c>
      <c r="AK132" s="5">
        <v>0</v>
      </c>
      <c r="AL132" s="5">
        <v>0</v>
      </c>
      <c r="AM132" s="6">
        <f t="shared" si="41"/>
        <v>601848</v>
      </c>
      <c r="AN132" s="6">
        <f t="shared" si="35"/>
        <v>601848</v>
      </c>
      <c r="AP132" s="5">
        <v>193816</v>
      </c>
      <c r="AQ132" s="5">
        <v>111991</v>
      </c>
      <c r="AR132" s="5">
        <v>25463</v>
      </c>
      <c r="AS132" s="5">
        <v>1881</v>
      </c>
      <c r="AT132" s="5">
        <v>237</v>
      </c>
      <c r="AU132" s="5">
        <v>0</v>
      </c>
      <c r="AV132" s="5">
        <v>62821</v>
      </c>
      <c r="AW132" s="6">
        <f t="shared" si="42"/>
        <v>396209</v>
      </c>
      <c r="AX132" s="6">
        <f t="shared" si="36"/>
        <v>333388</v>
      </c>
      <c r="AZ132" s="5">
        <f t="shared" si="46"/>
        <v>1383291</v>
      </c>
      <c r="BA132" s="5">
        <f t="shared" si="47"/>
        <v>1010237</v>
      </c>
      <c r="BB132" s="5">
        <f t="shared" si="48"/>
        <v>213259</v>
      </c>
      <c r="BC132" s="5">
        <f t="shared" si="49"/>
        <v>23545</v>
      </c>
      <c r="BD132" s="5">
        <f t="shared" si="50"/>
        <v>46726</v>
      </c>
      <c r="BE132" s="5">
        <f t="shared" si="51"/>
        <v>0</v>
      </c>
      <c r="BF132" s="5">
        <f t="shared" si="52"/>
        <v>141222</v>
      </c>
      <c r="BG132" s="6">
        <f t="shared" si="53"/>
        <v>2818280</v>
      </c>
      <c r="BH132" s="6">
        <f t="shared" si="37"/>
        <v>2677058</v>
      </c>
    </row>
    <row r="133" spans="1:60" x14ac:dyDescent="0.25">
      <c r="A133" s="43">
        <v>27546</v>
      </c>
      <c r="B133" s="5">
        <v>235432</v>
      </c>
      <c r="C133" s="5">
        <v>131979</v>
      </c>
      <c r="D133" s="5">
        <v>40288</v>
      </c>
      <c r="E133" s="5">
        <v>2951</v>
      </c>
      <c r="F133" s="5">
        <v>270</v>
      </c>
      <c r="G133" s="5">
        <v>0</v>
      </c>
      <c r="H133" s="5">
        <v>10948</v>
      </c>
      <c r="I133" s="6">
        <f t="shared" si="40"/>
        <v>421868</v>
      </c>
      <c r="J133" s="6">
        <f t="shared" si="32"/>
        <v>410920</v>
      </c>
      <c r="L133" s="5">
        <v>206998</v>
      </c>
      <c r="M133" s="5">
        <v>137716</v>
      </c>
      <c r="N133" s="5">
        <v>40505</v>
      </c>
      <c r="O133" s="5">
        <v>3430</v>
      </c>
      <c r="P133" s="5">
        <v>38769</v>
      </c>
      <c r="Q133" s="5">
        <v>0</v>
      </c>
      <c r="R133" s="5">
        <v>55218</v>
      </c>
      <c r="S133" s="6">
        <f t="shared" si="43"/>
        <v>482636</v>
      </c>
      <c r="T133" s="6">
        <f t="shared" si="33"/>
        <v>427418</v>
      </c>
      <c r="V133" s="5">
        <v>573357</v>
      </c>
      <c r="W133" s="5">
        <v>450717</v>
      </c>
      <c r="X133" s="5">
        <v>79122</v>
      </c>
      <c r="Y133" s="5">
        <v>10946</v>
      </c>
      <c r="Z133" s="5">
        <v>11533</v>
      </c>
      <c r="AA133" s="5">
        <v>0</v>
      </c>
      <c r="AB133" s="5">
        <v>20844</v>
      </c>
      <c r="AC133" s="6">
        <f t="shared" si="39"/>
        <v>1146519</v>
      </c>
      <c r="AD133" s="6">
        <f t="shared" si="34"/>
        <v>1125675</v>
      </c>
      <c r="AF133" s="5">
        <v>405686</v>
      </c>
      <c r="AG133" s="5">
        <v>230782</v>
      </c>
      <c r="AH133" s="5">
        <v>27219</v>
      </c>
      <c r="AI133" s="5">
        <v>4629</v>
      </c>
      <c r="AJ133" s="5">
        <v>463</v>
      </c>
      <c r="AK133" s="5">
        <v>0</v>
      </c>
      <c r="AL133" s="5">
        <v>0</v>
      </c>
      <c r="AM133" s="6">
        <f t="shared" si="41"/>
        <v>668779</v>
      </c>
      <c r="AN133" s="6">
        <f t="shared" si="35"/>
        <v>668779</v>
      </c>
      <c r="AP133" s="5">
        <v>237881</v>
      </c>
      <c r="AQ133" s="5">
        <v>125147</v>
      </c>
      <c r="AR133" s="5">
        <v>26315</v>
      </c>
      <c r="AS133" s="5">
        <v>1979</v>
      </c>
      <c r="AT133" s="5">
        <v>256</v>
      </c>
      <c r="AU133" s="5">
        <v>0</v>
      </c>
      <c r="AV133" s="5">
        <v>62499</v>
      </c>
      <c r="AW133" s="6">
        <f t="shared" si="42"/>
        <v>454077</v>
      </c>
      <c r="AX133" s="6">
        <f t="shared" si="36"/>
        <v>391578</v>
      </c>
      <c r="AZ133" s="5">
        <f t="shared" si="46"/>
        <v>1659354</v>
      </c>
      <c r="BA133" s="5">
        <f t="shared" si="47"/>
        <v>1076341</v>
      </c>
      <c r="BB133" s="5">
        <f t="shared" si="48"/>
        <v>213449</v>
      </c>
      <c r="BC133" s="5">
        <f t="shared" si="49"/>
        <v>23935</v>
      </c>
      <c r="BD133" s="5">
        <f t="shared" si="50"/>
        <v>51291</v>
      </c>
      <c r="BE133" s="5">
        <f t="shared" si="51"/>
        <v>0</v>
      </c>
      <c r="BF133" s="5">
        <f t="shared" si="52"/>
        <v>149509</v>
      </c>
      <c r="BG133" s="6">
        <f t="shared" si="53"/>
        <v>3173879</v>
      </c>
      <c r="BH133" s="6">
        <f t="shared" si="37"/>
        <v>3024370</v>
      </c>
    </row>
    <row r="134" spans="1:60" x14ac:dyDescent="0.25">
      <c r="A134" s="43">
        <v>27576</v>
      </c>
      <c r="B134" s="5">
        <v>243831</v>
      </c>
      <c r="C134" s="5">
        <v>127557</v>
      </c>
      <c r="D134" s="5">
        <v>43720</v>
      </c>
      <c r="E134" s="5">
        <v>2943</v>
      </c>
      <c r="F134" s="5">
        <v>345</v>
      </c>
      <c r="G134" s="5">
        <v>0</v>
      </c>
      <c r="H134" s="5">
        <v>9663</v>
      </c>
      <c r="I134" s="6">
        <f t="shared" si="40"/>
        <v>428059</v>
      </c>
      <c r="J134" s="6">
        <f t="shared" si="32"/>
        <v>418396</v>
      </c>
      <c r="L134" s="5">
        <v>217804</v>
      </c>
      <c r="M134" s="5">
        <v>136601</v>
      </c>
      <c r="N134" s="5">
        <v>39832</v>
      </c>
      <c r="O134" s="5">
        <v>3464</v>
      </c>
      <c r="P134" s="5">
        <v>36667</v>
      </c>
      <c r="Q134" s="5">
        <v>0</v>
      </c>
      <c r="R134" s="5">
        <v>57338</v>
      </c>
      <c r="S134" s="6">
        <f t="shared" si="43"/>
        <v>491706</v>
      </c>
      <c r="T134" s="6">
        <f t="shared" si="33"/>
        <v>434368</v>
      </c>
      <c r="V134" s="5">
        <v>577002</v>
      </c>
      <c r="W134" s="5">
        <v>453326</v>
      </c>
      <c r="X134" s="5">
        <v>83620</v>
      </c>
      <c r="Y134" s="5">
        <v>11007</v>
      </c>
      <c r="Z134" s="5">
        <v>10231</v>
      </c>
      <c r="AA134" s="5">
        <v>0</v>
      </c>
      <c r="AB134" s="5">
        <v>22263</v>
      </c>
      <c r="AC134" s="6">
        <f t="shared" si="39"/>
        <v>1157449</v>
      </c>
      <c r="AD134" s="6">
        <f t="shared" si="34"/>
        <v>1135186</v>
      </c>
      <c r="AF134" s="5">
        <v>403525</v>
      </c>
      <c r="AG134" s="5">
        <v>218861</v>
      </c>
      <c r="AH134" s="5">
        <v>27681</v>
      </c>
      <c r="AI134" s="5">
        <v>4433</v>
      </c>
      <c r="AJ134" s="5">
        <v>418</v>
      </c>
      <c r="AK134" s="5">
        <v>0</v>
      </c>
      <c r="AL134" s="5">
        <v>0</v>
      </c>
      <c r="AM134" s="6">
        <f t="shared" si="41"/>
        <v>654918</v>
      </c>
      <c r="AN134" s="6">
        <f t="shared" si="35"/>
        <v>654918</v>
      </c>
      <c r="AP134" s="5">
        <v>238757</v>
      </c>
      <c r="AQ134" s="5">
        <v>119010</v>
      </c>
      <c r="AR134" s="5">
        <v>26189</v>
      </c>
      <c r="AS134" s="5">
        <v>1974</v>
      </c>
      <c r="AT134" s="5">
        <v>195</v>
      </c>
      <c r="AU134" s="5">
        <v>0</v>
      </c>
      <c r="AV134" s="5">
        <v>62825</v>
      </c>
      <c r="AW134" s="6">
        <f t="shared" si="42"/>
        <v>448950</v>
      </c>
      <c r="AX134" s="6">
        <f t="shared" si="36"/>
        <v>386125</v>
      </c>
      <c r="AZ134" s="5">
        <f t="shared" si="46"/>
        <v>1680919</v>
      </c>
      <c r="BA134" s="5">
        <f t="shared" si="47"/>
        <v>1055355</v>
      </c>
      <c r="BB134" s="5">
        <f t="shared" si="48"/>
        <v>221042</v>
      </c>
      <c r="BC134" s="5">
        <f t="shared" si="49"/>
        <v>23821</v>
      </c>
      <c r="BD134" s="5">
        <f t="shared" si="50"/>
        <v>47856</v>
      </c>
      <c r="BE134" s="5">
        <f t="shared" si="51"/>
        <v>0</v>
      </c>
      <c r="BF134" s="5">
        <f t="shared" si="52"/>
        <v>152089</v>
      </c>
      <c r="BG134" s="6">
        <f t="shared" si="53"/>
        <v>3181082</v>
      </c>
      <c r="BH134" s="6">
        <f t="shared" si="37"/>
        <v>3028993</v>
      </c>
    </row>
    <row r="135" spans="1:60" x14ac:dyDescent="0.25">
      <c r="A135" s="43">
        <v>27607</v>
      </c>
      <c r="B135" s="5">
        <v>262189</v>
      </c>
      <c r="C135" s="5">
        <v>129920</v>
      </c>
      <c r="D135" s="5">
        <v>39737</v>
      </c>
      <c r="E135" s="5">
        <v>3141</v>
      </c>
      <c r="F135" s="5">
        <v>86</v>
      </c>
      <c r="G135" s="5">
        <v>0</v>
      </c>
      <c r="H135" s="5">
        <v>10423</v>
      </c>
      <c r="I135" s="6">
        <f t="shared" si="40"/>
        <v>445496</v>
      </c>
      <c r="J135" s="6">
        <f t="shared" si="32"/>
        <v>435073</v>
      </c>
      <c r="L135" s="5">
        <v>231789</v>
      </c>
      <c r="M135" s="5">
        <v>140439</v>
      </c>
      <c r="N135" s="5">
        <v>39495</v>
      </c>
      <c r="O135" s="5">
        <v>3471</v>
      </c>
      <c r="P135" s="5">
        <v>37872</v>
      </c>
      <c r="Q135" s="5">
        <v>0</v>
      </c>
      <c r="R135" s="5">
        <v>59841</v>
      </c>
      <c r="S135" s="6">
        <f t="shared" si="43"/>
        <v>512907</v>
      </c>
      <c r="T135" s="6">
        <f t="shared" si="33"/>
        <v>453066</v>
      </c>
      <c r="V135" s="5">
        <v>626814</v>
      </c>
      <c r="W135" s="5">
        <v>454431</v>
      </c>
      <c r="X135" s="5">
        <v>87634</v>
      </c>
      <c r="Y135" s="5">
        <v>10946</v>
      </c>
      <c r="Z135" s="5">
        <v>11636</v>
      </c>
      <c r="AA135" s="5">
        <v>0</v>
      </c>
      <c r="AB135" s="5">
        <v>20440</v>
      </c>
      <c r="AC135" s="6">
        <f t="shared" si="39"/>
        <v>1211901</v>
      </c>
      <c r="AD135" s="6">
        <f t="shared" si="34"/>
        <v>1191461</v>
      </c>
      <c r="AF135" s="5">
        <v>453380</v>
      </c>
      <c r="AG135" s="5">
        <v>231104</v>
      </c>
      <c r="AH135" s="5">
        <v>28242</v>
      </c>
      <c r="AI135" s="5">
        <v>4479</v>
      </c>
      <c r="AJ135" s="5">
        <v>481</v>
      </c>
      <c r="AK135" s="5">
        <v>0</v>
      </c>
      <c r="AL135" s="5">
        <v>0</v>
      </c>
      <c r="AM135" s="6">
        <f t="shared" si="41"/>
        <v>717686</v>
      </c>
      <c r="AN135" s="6">
        <f t="shared" si="35"/>
        <v>717686</v>
      </c>
      <c r="AP135" s="5">
        <v>234600</v>
      </c>
      <c r="AQ135" s="5">
        <v>117037</v>
      </c>
      <c r="AR135" s="5">
        <v>26011</v>
      </c>
      <c r="AS135" s="5">
        <v>1976</v>
      </c>
      <c r="AT135" s="5">
        <v>134</v>
      </c>
      <c r="AU135" s="5">
        <v>0</v>
      </c>
      <c r="AV135" s="5">
        <v>67600</v>
      </c>
      <c r="AW135" s="6">
        <f t="shared" si="42"/>
        <v>447358</v>
      </c>
      <c r="AX135" s="6">
        <f t="shared" si="36"/>
        <v>379758</v>
      </c>
      <c r="AZ135" s="5">
        <f t="shared" si="46"/>
        <v>1808772</v>
      </c>
      <c r="BA135" s="5">
        <f t="shared" si="47"/>
        <v>1072931</v>
      </c>
      <c r="BB135" s="5">
        <f t="shared" si="48"/>
        <v>221119</v>
      </c>
      <c r="BC135" s="5">
        <f t="shared" si="49"/>
        <v>24013</v>
      </c>
      <c r="BD135" s="5">
        <f t="shared" si="50"/>
        <v>50209</v>
      </c>
      <c r="BE135" s="5">
        <f t="shared" si="51"/>
        <v>0</v>
      </c>
      <c r="BF135" s="5">
        <f t="shared" si="52"/>
        <v>158304</v>
      </c>
      <c r="BG135" s="6">
        <f t="shared" si="53"/>
        <v>3335348</v>
      </c>
      <c r="BH135" s="6">
        <f t="shared" si="37"/>
        <v>3177044</v>
      </c>
    </row>
    <row r="136" spans="1:60" x14ac:dyDescent="0.25">
      <c r="A136" s="43">
        <v>27638</v>
      </c>
      <c r="B136" s="5">
        <v>281807</v>
      </c>
      <c r="C136" s="5">
        <v>138295</v>
      </c>
      <c r="D136" s="5">
        <v>41325</v>
      </c>
      <c r="E136" s="5">
        <v>3362</v>
      </c>
      <c r="F136" s="5">
        <v>112</v>
      </c>
      <c r="G136" s="5">
        <v>0</v>
      </c>
      <c r="H136" s="5">
        <v>11403</v>
      </c>
      <c r="I136" s="6">
        <f t="shared" si="40"/>
        <v>476304</v>
      </c>
      <c r="J136" s="6">
        <f t="shared" ref="J136:J199" si="54">I136-H136</f>
        <v>464901</v>
      </c>
      <c r="L136" s="5">
        <v>244260</v>
      </c>
      <c r="M136" s="5">
        <v>144888</v>
      </c>
      <c r="N136" s="5">
        <v>40198</v>
      </c>
      <c r="O136" s="5">
        <v>3489</v>
      </c>
      <c r="P136" s="5">
        <v>35534</v>
      </c>
      <c r="Q136" s="5">
        <v>0</v>
      </c>
      <c r="R136" s="5">
        <v>55046</v>
      </c>
      <c r="S136" s="6">
        <f t="shared" si="43"/>
        <v>523415</v>
      </c>
      <c r="T136" s="6">
        <f t="shared" ref="T136:T199" si="55">S136-R136</f>
        <v>468369</v>
      </c>
      <c r="V136" s="5">
        <v>653783</v>
      </c>
      <c r="W136" s="5">
        <v>473107</v>
      </c>
      <c r="X136" s="5">
        <v>88816</v>
      </c>
      <c r="Y136" s="5">
        <v>10855</v>
      </c>
      <c r="Z136" s="5">
        <v>12109</v>
      </c>
      <c r="AA136" s="5">
        <v>0</v>
      </c>
      <c r="AB136" s="5">
        <v>21604</v>
      </c>
      <c r="AC136" s="6">
        <f t="shared" si="39"/>
        <v>1260274</v>
      </c>
      <c r="AD136" s="6">
        <f t="shared" ref="AD136:AD199" si="56">AC136-AB136</f>
        <v>1238670</v>
      </c>
      <c r="AF136" s="5">
        <v>473709</v>
      </c>
      <c r="AG136" s="5">
        <v>242907</v>
      </c>
      <c r="AH136" s="5">
        <v>28440</v>
      </c>
      <c r="AI136" s="5">
        <v>4552</v>
      </c>
      <c r="AJ136" s="5">
        <v>408</v>
      </c>
      <c r="AK136" s="5">
        <v>0</v>
      </c>
      <c r="AL136" s="5">
        <v>0</v>
      </c>
      <c r="AM136" s="6">
        <f t="shared" si="41"/>
        <v>750016</v>
      </c>
      <c r="AN136" s="6">
        <f t="shared" ref="AN136:AN199" si="57">AM136-AL136</f>
        <v>750016</v>
      </c>
      <c r="AP136" s="5">
        <v>237188</v>
      </c>
      <c r="AQ136" s="5">
        <v>118386</v>
      </c>
      <c r="AR136" s="5">
        <v>23661</v>
      </c>
      <c r="AS136" s="5">
        <v>1986</v>
      </c>
      <c r="AT136" s="5">
        <v>131</v>
      </c>
      <c r="AU136" s="5">
        <v>0</v>
      </c>
      <c r="AV136" s="5">
        <v>62421</v>
      </c>
      <c r="AW136" s="6">
        <f t="shared" si="42"/>
        <v>443773</v>
      </c>
      <c r="AX136" s="6">
        <f t="shared" ref="AX136:AX199" si="58">AW136-AV136</f>
        <v>381352</v>
      </c>
      <c r="AZ136" s="5">
        <f t="shared" si="46"/>
        <v>1890747</v>
      </c>
      <c r="BA136" s="5">
        <f t="shared" si="47"/>
        <v>1117583</v>
      </c>
      <c r="BB136" s="5">
        <f t="shared" si="48"/>
        <v>222440</v>
      </c>
      <c r="BC136" s="5">
        <f t="shared" si="49"/>
        <v>24244</v>
      </c>
      <c r="BD136" s="5">
        <f t="shared" si="50"/>
        <v>48294</v>
      </c>
      <c r="BE136" s="5">
        <f t="shared" si="51"/>
        <v>0</v>
      </c>
      <c r="BF136" s="5">
        <f t="shared" si="52"/>
        <v>150474</v>
      </c>
      <c r="BG136" s="6">
        <f t="shared" si="53"/>
        <v>3453782</v>
      </c>
      <c r="BH136" s="6">
        <f t="shared" ref="BH136:BH199" si="59">BG136-BF136</f>
        <v>3303308</v>
      </c>
    </row>
    <row r="137" spans="1:60" x14ac:dyDescent="0.25">
      <c r="A137" s="43">
        <v>27668</v>
      </c>
      <c r="B137" s="5">
        <v>240012</v>
      </c>
      <c r="C137" s="5">
        <v>129862</v>
      </c>
      <c r="D137" s="5">
        <v>40507</v>
      </c>
      <c r="E137" s="5">
        <v>3049</v>
      </c>
      <c r="F137" s="5">
        <v>146</v>
      </c>
      <c r="G137" s="5">
        <v>0</v>
      </c>
      <c r="H137" s="5">
        <v>10033</v>
      </c>
      <c r="I137" s="6">
        <f t="shared" si="40"/>
        <v>423609</v>
      </c>
      <c r="J137" s="6">
        <f t="shared" si="54"/>
        <v>413576</v>
      </c>
      <c r="L137" s="5">
        <v>203510</v>
      </c>
      <c r="M137" s="5">
        <v>132109</v>
      </c>
      <c r="N137" s="5">
        <v>47395</v>
      </c>
      <c r="O137" s="5">
        <v>3512</v>
      </c>
      <c r="P137" s="5">
        <v>36331</v>
      </c>
      <c r="Q137" s="5">
        <v>0</v>
      </c>
      <c r="R137" s="5">
        <v>51245</v>
      </c>
      <c r="S137" s="6">
        <f t="shared" si="43"/>
        <v>474102</v>
      </c>
      <c r="T137" s="6">
        <f t="shared" si="55"/>
        <v>422857</v>
      </c>
      <c r="V137" s="5">
        <v>588283</v>
      </c>
      <c r="W137" s="5">
        <v>474599</v>
      </c>
      <c r="X137" s="5">
        <v>85291</v>
      </c>
      <c r="Y137" s="5">
        <v>10873</v>
      </c>
      <c r="Z137" s="5">
        <v>11338</v>
      </c>
      <c r="AA137" s="5">
        <v>0</v>
      </c>
      <c r="AB137" s="5">
        <v>20877</v>
      </c>
      <c r="AC137" s="6">
        <f t="shared" si="39"/>
        <v>1191261</v>
      </c>
      <c r="AD137" s="6">
        <f t="shared" si="56"/>
        <v>1170384</v>
      </c>
      <c r="AF137" s="5">
        <v>414678</v>
      </c>
      <c r="AG137" s="5">
        <v>232799</v>
      </c>
      <c r="AH137" s="5">
        <v>29918</v>
      </c>
      <c r="AI137" s="5">
        <v>4535</v>
      </c>
      <c r="AJ137" s="5">
        <v>451</v>
      </c>
      <c r="AK137" s="5">
        <v>0</v>
      </c>
      <c r="AL137" s="5">
        <v>0</v>
      </c>
      <c r="AM137" s="6">
        <f t="shared" si="41"/>
        <v>682381</v>
      </c>
      <c r="AN137" s="6">
        <f t="shared" si="57"/>
        <v>682381</v>
      </c>
      <c r="AP137" s="5">
        <v>206895</v>
      </c>
      <c r="AQ137" s="5">
        <v>113964</v>
      </c>
      <c r="AR137" s="5">
        <v>22531</v>
      </c>
      <c r="AS137" s="5">
        <v>2025</v>
      </c>
      <c r="AT137" s="5">
        <v>205</v>
      </c>
      <c r="AU137" s="5">
        <v>0</v>
      </c>
      <c r="AV137" s="5">
        <v>56764</v>
      </c>
      <c r="AW137" s="6">
        <f t="shared" si="42"/>
        <v>402384</v>
      </c>
      <c r="AX137" s="6">
        <f t="shared" si="58"/>
        <v>345620</v>
      </c>
      <c r="AZ137" s="5">
        <f t="shared" si="46"/>
        <v>1653378</v>
      </c>
      <c r="BA137" s="5">
        <f t="shared" si="47"/>
        <v>1083333</v>
      </c>
      <c r="BB137" s="5">
        <f t="shared" si="48"/>
        <v>225642</v>
      </c>
      <c r="BC137" s="5">
        <f t="shared" si="49"/>
        <v>23994</v>
      </c>
      <c r="BD137" s="5">
        <f t="shared" si="50"/>
        <v>48471</v>
      </c>
      <c r="BE137" s="5">
        <f t="shared" si="51"/>
        <v>0</v>
      </c>
      <c r="BF137" s="5">
        <f t="shared" si="52"/>
        <v>138919</v>
      </c>
      <c r="BG137" s="6">
        <f t="shared" ref="BG137:BG152" si="60">SUM(AZ137:BF137)</f>
        <v>3173737</v>
      </c>
      <c r="BH137" s="6">
        <f t="shared" si="59"/>
        <v>3034818</v>
      </c>
    </row>
    <row r="138" spans="1:60" x14ac:dyDescent="0.25">
      <c r="A138" s="43">
        <v>27699</v>
      </c>
      <c r="B138" s="5">
        <v>205933</v>
      </c>
      <c r="C138" s="5">
        <v>126881</v>
      </c>
      <c r="D138" s="5">
        <v>44367</v>
      </c>
      <c r="E138" s="5">
        <v>3088</v>
      </c>
      <c r="F138" s="5">
        <v>194</v>
      </c>
      <c r="G138" s="5">
        <v>0</v>
      </c>
      <c r="H138" s="5">
        <v>9437</v>
      </c>
      <c r="I138" s="6">
        <f t="shared" si="40"/>
        <v>389900</v>
      </c>
      <c r="J138" s="6">
        <f t="shared" si="54"/>
        <v>380463</v>
      </c>
      <c r="L138" s="5">
        <v>160191</v>
      </c>
      <c r="M138" s="5">
        <v>117638</v>
      </c>
      <c r="N138" s="5">
        <v>39045</v>
      </c>
      <c r="O138" s="5">
        <v>3517</v>
      </c>
      <c r="P138" s="5">
        <v>28756</v>
      </c>
      <c r="Q138" s="5">
        <v>0</v>
      </c>
      <c r="R138" s="5">
        <v>48514</v>
      </c>
      <c r="S138" s="6">
        <f t="shared" si="43"/>
        <v>397661</v>
      </c>
      <c r="T138" s="6">
        <f t="shared" si="55"/>
        <v>349147</v>
      </c>
      <c r="V138" s="5">
        <v>489263</v>
      </c>
      <c r="W138" s="5">
        <v>431517</v>
      </c>
      <c r="X138" s="5">
        <v>84917</v>
      </c>
      <c r="Y138" s="5">
        <v>11138</v>
      </c>
      <c r="Z138" s="5">
        <v>10319</v>
      </c>
      <c r="AA138" s="5">
        <v>0</v>
      </c>
      <c r="AB138" s="5">
        <v>18362</v>
      </c>
      <c r="AC138" s="6">
        <f t="shared" ref="AC138:AC201" si="61">SUM(V138:AB138)</f>
        <v>1045516</v>
      </c>
      <c r="AD138" s="6">
        <f t="shared" si="56"/>
        <v>1027154</v>
      </c>
      <c r="AF138" s="5">
        <v>339861</v>
      </c>
      <c r="AG138" s="5">
        <v>222710</v>
      </c>
      <c r="AH138" s="5">
        <v>26553</v>
      </c>
      <c r="AI138" s="5">
        <v>4572</v>
      </c>
      <c r="AJ138" s="5">
        <v>485</v>
      </c>
      <c r="AK138" s="5">
        <v>0</v>
      </c>
      <c r="AL138" s="5">
        <v>0</v>
      </c>
      <c r="AM138" s="6">
        <f t="shared" si="41"/>
        <v>594181</v>
      </c>
      <c r="AN138" s="6">
        <f t="shared" si="57"/>
        <v>594181</v>
      </c>
      <c r="AP138" s="5">
        <v>175421</v>
      </c>
      <c r="AQ138" s="5">
        <v>110034</v>
      </c>
      <c r="AR138" s="5">
        <v>24458</v>
      </c>
      <c r="AS138" s="5">
        <v>2027</v>
      </c>
      <c r="AT138" s="5">
        <v>244</v>
      </c>
      <c r="AU138" s="5">
        <v>0</v>
      </c>
      <c r="AV138" s="5">
        <v>52404</v>
      </c>
      <c r="AW138" s="6">
        <f t="shared" si="42"/>
        <v>364588</v>
      </c>
      <c r="AX138" s="6">
        <f t="shared" si="58"/>
        <v>312184</v>
      </c>
      <c r="AZ138" s="5">
        <f t="shared" si="46"/>
        <v>1370669</v>
      </c>
      <c r="BA138" s="5">
        <f t="shared" si="47"/>
        <v>1008780</v>
      </c>
      <c r="BB138" s="5">
        <f t="shared" si="48"/>
        <v>219340</v>
      </c>
      <c r="BC138" s="5">
        <f t="shared" si="49"/>
        <v>24342</v>
      </c>
      <c r="BD138" s="5">
        <f t="shared" si="50"/>
        <v>39998</v>
      </c>
      <c r="BE138" s="5">
        <f t="shared" si="51"/>
        <v>0</v>
      </c>
      <c r="BF138" s="5">
        <f t="shared" si="52"/>
        <v>128717</v>
      </c>
      <c r="BG138" s="6">
        <f t="shared" si="60"/>
        <v>2791846</v>
      </c>
      <c r="BH138" s="6">
        <f t="shared" si="59"/>
        <v>2663129</v>
      </c>
    </row>
    <row r="139" spans="1:60" x14ac:dyDescent="0.25">
      <c r="A139" s="43">
        <v>27729</v>
      </c>
      <c r="B139" s="5">
        <v>174550</v>
      </c>
      <c r="C139" s="5">
        <v>106841</v>
      </c>
      <c r="D139" s="5">
        <v>39680</v>
      </c>
      <c r="E139" s="5">
        <v>3097</v>
      </c>
      <c r="F139" s="5">
        <v>159</v>
      </c>
      <c r="G139" s="5">
        <v>0</v>
      </c>
      <c r="H139" s="5">
        <v>10603</v>
      </c>
      <c r="I139" s="6">
        <f t="shared" ref="I139:I202" si="62">SUM(B139:H139)</f>
        <v>334930</v>
      </c>
      <c r="J139" s="6">
        <f t="shared" si="54"/>
        <v>324327</v>
      </c>
      <c r="L139" s="5">
        <v>153786</v>
      </c>
      <c r="M139" s="5">
        <v>98736</v>
      </c>
      <c r="N139" s="5">
        <v>32587</v>
      </c>
      <c r="O139" s="5">
        <v>3518</v>
      </c>
      <c r="P139" s="5">
        <v>27729</v>
      </c>
      <c r="Q139" s="5">
        <v>0</v>
      </c>
      <c r="R139" s="5">
        <v>50472</v>
      </c>
      <c r="S139" s="6">
        <f t="shared" si="43"/>
        <v>366828</v>
      </c>
      <c r="T139" s="6">
        <f t="shared" si="55"/>
        <v>316356</v>
      </c>
      <c r="V139" s="5">
        <v>372402</v>
      </c>
      <c r="W139" s="5">
        <v>372995</v>
      </c>
      <c r="X139" s="5">
        <v>74327</v>
      </c>
      <c r="Y139" s="5">
        <v>11046</v>
      </c>
      <c r="Z139" s="5">
        <v>7673</v>
      </c>
      <c r="AA139" s="5">
        <v>0</v>
      </c>
      <c r="AB139" s="5">
        <v>15952</v>
      </c>
      <c r="AC139" s="6">
        <f t="shared" si="61"/>
        <v>854395</v>
      </c>
      <c r="AD139" s="6">
        <f t="shared" si="56"/>
        <v>838443</v>
      </c>
      <c r="AF139" s="5">
        <v>280725</v>
      </c>
      <c r="AG139" s="5">
        <v>187055</v>
      </c>
      <c r="AH139" s="5">
        <v>25337</v>
      </c>
      <c r="AI139" s="5">
        <v>4575</v>
      </c>
      <c r="AJ139" s="5">
        <v>455</v>
      </c>
      <c r="AK139" s="5">
        <v>0</v>
      </c>
      <c r="AL139" s="5">
        <v>0</v>
      </c>
      <c r="AM139" s="6">
        <f t="shared" ref="AM139:AM202" si="63">SUM(AF139:AL139)</f>
        <v>498147</v>
      </c>
      <c r="AN139" s="6">
        <f t="shared" si="57"/>
        <v>498147</v>
      </c>
      <c r="AP139" s="5">
        <v>176322</v>
      </c>
      <c r="AQ139" s="5">
        <v>95163</v>
      </c>
      <c r="AR139" s="5">
        <v>22291</v>
      </c>
      <c r="AS139" s="5">
        <v>2041</v>
      </c>
      <c r="AT139" s="5">
        <v>180</v>
      </c>
      <c r="AU139" s="5">
        <v>0</v>
      </c>
      <c r="AV139" s="5">
        <v>48944</v>
      </c>
      <c r="AW139" s="6">
        <f t="shared" ref="AW139:AW202" si="64">SUM(AP139:AV139)</f>
        <v>344941</v>
      </c>
      <c r="AX139" s="6">
        <f t="shared" si="58"/>
        <v>295997</v>
      </c>
      <c r="AZ139" s="5">
        <f t="shared" si="46"/>
        <v>1157785</v>
      </c>
      <c r="BA139" s="5">
        <f t="shared" si="47"/>
        <v>860790</v>
      </c>
      <c r="BB139" s="5">
        <f t="shared" si="48"/>
        <v>194222</v>
      </c>
      <c r="BC139" s="5">
        <f t="shared" si="49"/>
        <v>24277</v>
      </c>
      <c r="BD139" s="5">
        <f t="shared" si="50"/>
        <v>36196</v>
      </c>
      <c r="BE139" s="5">
        <f t="shared" si="51"/>
        <v>0</v>
      </c>
      <c r="BF139" s="5">
        <f t="shared" si="52"/>
        <v>125971</v>
      </c>
      <c r="BG139" s="6">
        <f t="shared" si="60"/>
        <v>2399241</v>
      </c>
      <c r="BH139" s="6">
        <f t="shared" si="59"/>
        <v>2273270</v>
      </c>
    </row>
    <row r="140" spans="1:60" x14ac:dyDescent="0.25">
      <c r="A140" s="43">
        <v>27760</v>
      </c>
      <c r="B140" s="5">
        <v>225677</v>
      </c>
      <c r="C140" s="5">
        <v>116192</v>
      </c>
      <c r="D140" s="5">
        <v>44043</v>
      </c>
      <c r="E140" s="5">
        <v>3094</v>
      </c>
      <c r="F140" s="5">
        <v>109</v>
      </c>
      <c r="G140" s="5">
        <v>0</v>
      </c>
      <c r="H140" s="5">
        <v>11893</v>
      </c>
      <c r="I140" s="6">
        <f t="shared" si="62"/>
        <v>401008</v>
      </c>
      <c r="J140" s="6">
        <f t="shared" si="54"/>
        <v>389115</v>
      </c>
      <c r="L140" s="5">
        <v>209080</v>
      </c>
      <c r="M140" s="5">
        <v>111003</v>
      </c>
      <c r="N140" s="5">
        <v>39623</v>
      </c>
      <c r="O140" s="5">
        <v>3528</v>
      </c>
      <c r="P140" s="5">
        <v>29995</v>
      </c>
      <c r="Q140" s="5">
        <v>0</v>
      </c>
      <c r="R140" s="5">
        <v>67430</v>
      </c>
      <c r="S140" s="6">
        <f t="shared" ref="S140:S203" si="65">SUM(L140:R140)</f>
        <v>460659</v>
      </c>
      <c r="T140" s="6">
        <f t="shared" si="55"/>
        <v>393229</v>
      </c>
      <c r="V140" s="5">
        <v>424713</v>
      </c>
      <c r="W140" s="5">
        <v>388376</v>
      </c>
      <c r="X140" s="5">
        <v>73180</v>
      </c>
      <c r="Y140" s="5">
        <v>11971</v>
      </c>
      <c r="Z140" s="5">
        <v>7491</v>
      </c>
      <c r="AA140" s="5">
        <v>0</v>
      </c>
      <c r="AB140" s="5">
        <v>17685</v>
      </c>
      <c r="AC140" s="6">
        <f t="shared" si="61"/>
        <v>923416</v>
      </c>
      <c r="AD140" s="6">
        <f t="shared" si="56"/>
        <v>905731</v>
      </c>
      <c r="AF140" s="5">
        <v>353209</v>
      </c>
      <c r="AG140" s="5">
        <v>198239</v>
      </c>
      <c r="AH140" s="5">
        <v>25962</v>
      </c>
      <c r="AI140" s="5">
        <v>4731</v>
      </c>
      <c r="AJ140" s="5">
        <v>355</v>
      </c>
      <c r="AK140" s="5">
        <v>0</v>
      </c>
      <c r="AL140" s="5">
        <v>0</v>
      </c>
      <c r="AM140" s="6">
        <f t="shared" si="63"/>
        <v>582496</v>
      </c>
      <c r="AN140" s="6">
        <f t="shared" si="57"/>
        <v>582496</v>
      </c>
      <c r="AP140" s="5">
        <v>266714</v>
      </c>
      <c r="AQ140" s="5">
        <v>108467</v>
      </c>
      <c r="AR140" s="5">
        <v>24103</v>
      </c>
      <c r="AS140" s="5">
        <v>2056</v>
      </c>
      <c r="AT140" s="5">
        <v>143</v>
      </c>
      <c r="AU140" s="5">
        <v>0</v>
      </c>
      <c r="AV140" s="5">
        <v>73328</v>
      </c>
      <c r="AW140" s="6">
        <f t="shared" si="64"/>
        <v>474811</v>
      </c>
      <c r="AX140" s="6">
        <f t="shared" si="58"/>
        <v>401483</v>
      </c>
      <c r="AZ140" s="5">
        <f t="shared" si="46"/>
        <v>1479393</v>
      </c>
      <c r="BA140" s="5">
        <f t="shared" si="47"/>
        <v>922277</v>
      </c>
      <c r="BB140" s="5">
        <f t="shared" si="48"/>
        <v>206911</v>
      </c>
      <c r="BC140" s="5">
        <f t="shared" si="49"/>
        <v>25380</v>
      </c>
      <c r="BD140" s="5">
        <f t="shared" si="50"/>
        <v>38093</v>
      </c>
      <c r="BE140" s="5">
        <f t="shared" si="51"/>
        <v>0</v>
      </c>
      <c r="BF140" s="5">
        <f t="shared" si="52"/>
        <v>170336</v>
      </c>
      <c r="BG140" s="6">
        <f t="shared" si="60"/>
        <v>2842390</v>
      </c>
      <c r="BH140" s="6">
        <f t="shared" si="59"/>
        <v>2672054</v>
      </c>
    </row>
    <row r="141" spans="1:60" x14ac:dyDescent="0.25">
      <c r="A141" s="43">
        <v>27791</v>
      </c>
      <c r="B141" s="5">
        <v>226308</v>
      </c>
      <c r="C141" s="5">
        <v>109811</v>
      </c>
      <c r="D141" s="5">
        <v>41252</v>
      </c>
      <c r="E141" s="5">
        <v>3014</v>
      </c>
      <c r="F141" s="5">
        <v>143</v>
      </c>
      <c r="G141" s="5">
        <v>0</v>
      </c>
      <c r="H141" s="5">
        <v>12319</v>
      </c>
      <c r="I141" s="6">
        <f t="shared" si="62"/>
        <v>392847</v>
      </c>
      <c r="J141" s="6">
        <f t="shared" si="54"/>
        <v>380528</v>
      </c>
      <c r="L141" s="5">
        <v>190607</v>
      </c>
      <c r="M141" s="5">
        <v>105412</v>
      </c>
      <c r="N141" s="5">
        <v>35894</v>
      </c>
      <c r="O141" s="5">
        <v>3537</v>
      </c>
      <c r="P141" s="5">
        <v>26381</v>
      </c>
      <c r="Q141" s="5">
        <v>0</v>
      </c>
      <c r="R141" s="5">
        <v>54186</v>
      </c>
      <c r="S141" s="6">
        <f t="shared" si="65"/>
        <v>416017</v>
      </c>
      <c r="T141" s="6">
        <f t="shared" si="55"/>
        <v>361831</v>
      </c>
      <c r="V141" s="5">
        <v>398994</v>
      </c>
      <c r="W141" s="5">
        <v>352307</v>
      </c>
      <c r="X141" s="5">
        <v>70250</v>
      </c>
      <c r="Y141" s="5">
        <v>10299</v>
      </c>
      <c r="Z141" s="5">
        <v>7833</v>
      </c>
      <c r="AA141" s="5">
        <v>0</v>
      </c>
      <c r="AB141" s="5">
        <v>17405</v>
      </c>
      <c r="AC141" s="6">
        <f t="shared" si="61"/>
        <v>857088</v>
      </c>
      <c r="AD141" s="6">
        <f t="shared" si="56"/>
        <v>839683</v>
      </c>
      <c r="AF141" s="5">
        <v>339867</v>
      </c>
      <c r="AG141" s="5">
        <v>179716</v>
      </c>
      <c r="AH141" s="5">
        <v>24840</v>
      </c>
      <c r="AI141" s="5">
        <v>4719</v>
      </c>
      <c r="AJ141" s="5">
        <v>381</v>
      </c>
      <c r="AK141" s="5">
        <v>0</v>
      </c>
      <c r="AL141" s="5">
        <v>0</v>
      </c>
      <c r="AM141" s="6">
        <f t="shared" si="63"/>
        <v>549523</v>
      </c>
      <c r="AN141" s="6">
        <f t="shared" si="57"/>
        <v>549523</v>
      </c>
      <c r="AP141" s="5">
        <v>254113</v>
      </c>
      <c r="AQ141" s="5">
        <v>101120</v>
      </c>
      <c r="AR141" s="5">
        <v>25393</v>
      </c>
      <c r="AS141" s="5">
        <v>2093</v>
      </c>
      <c r="AT141" s="5">
        <v>160</v>
      </c>
      <c r="AU141" s="5">
        <v>0</v>
      </c>
      <c r="AV141" s="5">
        <v>63073</v>
      </c>
      <c r="AW141" s="6">
        <f t="shared" si="64"/>
        <v>445952</v>
      </c>
      <c r="AX141" s="6">
        <f t="shared" si="58"/>
        <v>382879</v>
      </c>
      <c r="AZ141" s="5">
        <f t="shared" si="46"/>
        <v>1409889</v>
      </c>
      <c r="BA141" s="5">
        <f t="shared" si="47"/>
        <v>848366</v>
      </c>
      <c r="BB141" s="5">
        <f t="shared" si="48"/>
        <v>197629</v>
      </c>
      <c r="BC141" s="5">
        <f t="shared" si="49"/>
        <v>23662</v>
      </c>
      <c r="BD141" s="5">
        <f t="shared" si="50"/>
        <v>34898</v>
      </c>
      <c r="BE141" s="5">
        <f t="shared" si="51"/>
        <v>0</v>
      </c>
      <c r="BF141" s="5">
        <f t="shared" si="52"/>
        <v>146983</v>
      </c>
      <c r="BG141" s="6">
        <f t="shared" si="60"/>
        <v>2661427</v>
      </c>
      <c r="BH141" s="6">
        <f t="shared" si="59"/>
        <v>2514444</v>
      </c>
    </row>
    <row r="142" spans="1:60" x14ac:dyDescent="0.25">
      <c r="A142" s="43">
        <v>27820</v>
      </c>
      <c r="B142" s="5">
        <v>178582</v>
      </c>
      <c r="C142" s="5">
        <v>113297</v>
      </c>
      <c r="D142" s="5">
        <v>44118</v>
      </c>
      <c r="E142" s="5">
        <v>3116</v>
      </c>
      <c r="F142" s="5">
        <v>84</v>
      </c>
      <c r="G142" s="5">
        <v>0</v>
      </c>
      <c r="H142" s="5">
        <v>9980</v>
      </c>
      <c r="I142" s="6">
        <f t="shared" si="62"/>
        <v>349177</v>
      </c>
      <c r="J142" s="6">
        <f t="shared" si="54"/>
        <v>339197</v>
      </c>
      <c r="L142" s="5">
        <v>149537</v>
      </c>
      <c r="M142" s="5">
        <v>106618</v>
      </c>
      <c r="N142" s="5">
        <v>35510</v>
      </c>
      <c r="O142" s="5">
        <v>3545</v>
      </c>
      <c r="P142" s="5">
        <v>27943</v>
      </c>
      <c r="Q142" s="5">
        <v>0</v>
      </c>
      <c r="R142" s="5">
        <v>45123</v>
      </c>
      <c r="S142" s="6">
        <f t="shared" si="65"/>
        <v>368276</v>
      </c>
      <c r="T142" s="6">
        <f t="shared" si="55"/>
        <v>323153</v>
      </c>
      <c r="V142" s="5">
        <v>369584</v>
      </c>
      <c r="W142" s="5">
        <v>382512</v>
      </c>
      <c r="X142" s="5">
        <v>74528</v>
      </c>
      <c r="Y142" s="5">
        <v>10977</v>
      </c>
      <c r="Z142" s="5">
        <v>7115</v>
      </c>
      <c r="AA142" s="5">
        <v>0</v>
      </c>
      <c r="AB142" s="5">
        <v>16289</v>
      </c>
      <c r="AC142" s="6">
        <f t="shared" si="61"/>
        <v>861005</v>
      </c>
      <c r="AD142" s="6">
        <f t="shared" si="56"/>
        <v>844716</v>
      </c>
      <c r="AF142" s="5">
        <v>291103</v>
      </c>
      <c r="AG142" s="5">
        <v>195280</v>
      </c>
      <c r="AH142" s="5">
        <v>25376</v>
      </c>
      <c r="AI142" s="5">
        <v>4744</v>
      </c>
      <c r="AJ142" s="5">
        <v>535</v>
      </c>
      <c r="AK142" s="5">
        <v>0</v>
      </c>
      <c r="AL142" s="5">
        <v>0</v>
      </c>
      <c r="AM142" s="6">
        <f t="shared" si="63"/>
        <v>517038</v>
      </c>
      <c r="AN142" s="6">
        <f t="shared" si="57"/>
        <v>517038</v>
      </c>
      <c r="AP142" s="5">
        <v>184118</v>
      </c>
      <c r="AQ142" s="5">
        <v>103320</v>
      </c>
      <c r="AR142" s="5">
        <v>25276</v>
      </c>
      <c r="AS142" s="5">
        <v>2122</v>
      </c>
      <c r="AT142" s="5">
        <v>202</v>
      </c>
      <c r="AU142" s="5">
        <v>0</v>
      </c>
      <c r="AV142" s="5">
        <v>49300</v>
      </c>
      <c r="AW142" s="6">
        <f t="shared" si="64"/>
        <v>364338</v>
      </c>
      <c r="AX142" s="6">
        <f t="shared" si="58"/>
        <v>315038</v>
      </c>
      <c r="AZ142" s="5">
        <f t="shared" si="46"/>
        <v>1172924</v>
      </c>
      <c r="BA142" s="5">
        <f t="shared" si="47"/>
        <v>901027</v>
      </c>
      <c r="BB142" s="5">
        <f t="shared" si="48"/>
        <v>204808</v>
      </c>
      <c r="BC142" s="5">
        <f t="shared" si="49"/>
        <v>24504</v>
      </c>
      <c r="BD142" s="5">
        <f t="shared" si="50"/>
        <v>35879</v>
      </c>
      <c r="BE142" s="5">
        <f t="shared" si="51"/>
        <v>0</v>
      </c>
      <c r="BF142" s="5">
        <f t="shared" si="52"/>
        <v>120692</v>
      </c>
      <c r="BG142" s="6">
        <f t="shared" si="60"/>
        <v>2459834</v>
      </c>
      <c r="BH142" s="6">
        <f t="shared" si="59"/>
        <v>2339142</v>
      </c>
    </row>
    <row r="143" spans="1:60" x14ac:dyDescent="0.25">
      <c r="A143" s="43">
        <v>27851</v>
      </c>
      <c r="B143" s="5">
        <v>173203</v>
      </c>
      <c r="C143" s="5">
        <v>121780</v>
      </c>
      <c r="D143" s="5">
        <v>46633</v>
      </c>
      <c r="E143" s="5">
        <v>3117</v>
      </c>
      <c r="F143" s="5">
        <v>225</v>
      </c>
      <c r="G143" s="5">
        <v>0</v>
      </c>
      <c r="H143" s="5">
        <v>10295</v>
      </c>
      <c r="I143" s="6">
        <f t="shared" si="62"/>
        <v>355253</v>
      </c>
      <c r="J143" s="6">
        <f t="shared" si="54"/>
        <v>344958</v>
      </c>
      <c r="L143" s="5">
        <v>145266</v>
      </c>
      <c r="M143" s="5">
        <v>113496</v>
      </c>
      <c r="N143" s="5">
        <v>32815</v>
      </c>
      <c r="O143" s="5">
        <v>3579</v>
      </c>
      <c r="P143" s="5">
        <v>27066</v>
      </c>
      <c r="Q143" s="5">
        <v>0</v>
      </c>
      <c r="R143" s="5">
        <v>49564</v>
      </c>
      <c r="S143" s="6">
        <f t="shared" si="65"/>
        <v>371786</v>
      </c>
      <c r="T143" s="6">
        <f t="shared" si="55"/>
        <v>322222</v>
      </c>
      <c r="V143" s="5">
        <v>386134</v>
      </c>
      <c r="W143" s="5">
        <v>414844</v>
      </c>
      <c r="X143" s="5">
        <v>75320</v>
      </c>
      <c r="Y143" s="5">
        <v>13338</v>
      </c>
      <c r="Z143" s="5">
        <v>8359</v>
      </c>
      <c r="AA143" s="5">
        <v>0</v>
      </c>
      <c r="AB143" s="5">
        <v>20332</v>
      </c>
      <c r="AC143" s="6">
        <f t="shared" si="61"/>
        <v>918327</v>
      </c>
      <c r="AD143" s="6">
        <f t="shared" si="56"/>
        <v>897995</v>
      </c>
      <c r="AF143" s="5">
        <v>292629</v>
      </c>
      <c r="AG143" s="5">
        <v>215007</v>
      </c>
      <c r="AH143" s="5">
        <v>27711</v>
      </c>
      <c r="AI143" s="5">
        <v>4844</v>
      </c>
      <c r="AJ143" s="5">
        <v>734</v>
      </c>
      <c r="AK143" s="5">
        <v>0</v>
      </c>
      <c r="AL143" s="5">
        <v>0</v>
      </c>
      <c r="AM143" s="6">
        <f t="shared" si="63"/>
        <v>540925</v>
      </c>
      <c r="AN143" s="6">
        <f t="shared" si="57"/>
        <v>540925</v>
      </c>
      <c r="AP143" s="5">
        <v>166149</v>
      </c>
      <c r="AQ143" s="5">
        <v>110670</v>
      </c>
      <c r="AR143" s="5">
        <v>27323</v>
      </c>
      <c r="AS143" s="5">
        <v>2109</v>
      </c>
      <c r="AT143" s="5">
        <v>286</v>
      </c>
      <c r="AU143" s="5">
        <v>0</v>
      </c>
      <c r="AV143" s="5">
        <v>53708</v>
      </c>
      <c r="AW143" s="6">
        <f t="shared" si="64"/>
        <v>360245</v>
      </c>
      <c r="AX143" s="6">
        <f t="shared" si="58"/>
        <v>306537</v>
      </c>
      <c r="AZ143" s="5">
        <f t="shared" si="46"/>
        <v>1163381</v>
      </c>
      <c r="BA143" s="5">
        <f t="shared" si="47"/>
        <v>975797</v>
      </c>
      <c r="BB143" s="5">
        <f t="shared" si="48"/>
        <v>209802</v>
      </c>
      <c r="BC143" s="5">
        <f t="shared" si="49"/>
        <v>26987</v>
      </c>
      <c r="BD143" s="5">
        <f t="shared" si="50"/>
        <v>36670</v>
      </c>
      <c r="BE143" s="5">
        <f t="shared" si="51"/>
        <v>0</v>
      </c>
      <c r="BF143" s="5">
        <f t="shared" si="52"/>
        <v>133899</v>
      </c>
      <c r="BG143" s="6">
        <f t="shared" si="60"/>
        <v>2546536</v>
      </c>
      <c r="BH143" s="6">
        <f t="shared" si="59"/>
        <v>2412637</v>
      </c>
    </row>
    <row r="144" spans="1:60" x14ac:dyDescent="0.25">
      <c r="A144" s="43">
        <v>27881</v>
      </c>
      <c r="B144" s="5">
        <v>184890</v>
      </c>
      <c r="C144" s="5">
        <v>129294</v>
      </c>
      <c r="D144" s="5">
        <v>46468</v>
      </c>
      <c r="E144" s="5">
        <v>3128</v>
      </c>
      <c r="F144" s="5">
        <v>301</v>
      </c>
      <c r="G144" s="5">
        <v>0</v>
      </c>
      <c r="H144" s="5">
        <v>11319</v>
      </c>
      <c r="I144" s="6">
        <f t="shared" si="62"/>
        <v>375400</v>
      </c>
      <c r="J144" s="6">
        <f t="shared" si="54"/>
        <v>364081</v>
      </c>
      <c r="L144" s="5">
        <v>151250</v>
      </c>
      <c r="M144" s="5">
        <v>121569</v>
      </c>
      <c r="N144" s="5">
        <v>38526</v>
      </c>
      <c r="O144" s="5">
        <v>3574</v>
      </c>
      <c r="P144" s="5">
        <v>31501</v>
      </c>
      <c r="Q144" s="5">
        <v>0</v>
      </c>
      <c r="R144" s="5">
        <v>48848</v>
      </c>
      <c r="S144" s="6">
        <f t="shared" si="65"/>
        <v>395268</v>
      </c>
      <c r="T144" s="6">
        <f t="shared" si="55"/>
        <v>346420</v>
      </c>
      <c r="V144" s="5">
        <v>424953</v>
      </c>
      <c r="W144" s="5">
        <v>429316</v>
      </c>
      <c r="X144" s="5">
        <v>83800</v>
      </c>
      <c r="Y144" s="5">
        <v>12069</v>
      </c>
      <c r="Z144" s="5">
        <v>9122</v>
      </c>
      <c r="AA144" s="5">
        <v>0</v>
      </c>
      <c r="AB144" s="5">
        <v>18413</v>
      </c>
      <c r="AC144" s="6">
        <f t="shared" si="61"/>
        <v>977673</v>
      </c>
      <c r="AD144" s="6">
        <f t="shared" si="56"/>
        <v>959260</v>
      </c>
      <c r="AF144" s="5">
        <v>304557</v>
      </c>
      <c r="AG144" s="5">
        <v>213377</v>
      </c>
      <c r="AH144" s="5">
        <v>28367</v>
      </c>
      <c r="AI144" s="5">
        <v>4789</v>
      </c>
      <c r="AJ144" s="5">
        <v>637</v>
      </c>
      <c r="AK144" s="5">
        <v>0</v>
      </c>
      <c r="AL144" s="5">
        <v>0</v>
      </c>
      <c r="AM144" s="6">
        <f t="shared" si="63"/>
        <v>551727</v>
      </c>
      <c r="AN144" s="6">
        <f t="shared" si="57"/>
        <v>551727</v>
      </c>
      <c r="AP144" s="5">
        <v>169299</v>
      </c>
      <c r="AQ144" s="5">
        <v>119594</v>
      </c>
      <c r="AR144" s="5">
        <v>27646</v>
      </c>
      <c r="AS144" s="5">
        <v>2144</v>
      </c>
      <c r="AT144" s="5">
        <v>271</v>
      </c>
      <c r="AU144" s="5">
        <v>0</v>
      </c>
      <c r="AV144" s="5">
        <v>55863</v>
      </c>
      <c r="AW144" s="6">
        <f t="shared" si="64"/>
        <v>374817</v>
      </c>
      <c r="AX144" s="6">
        <f t="shared" si="58"/>
        <v>318954</v>
      </c>
      <c r="AZ144" s="5">
        <f t="shared" si="46"/>
        <v>1234949</v>
      </c>
      <c r="BA144" s="5">
        <f t="shared" si="47"/>
        <v>1013150</v>
      </c>
      <c r="BB144" s="5">
        <f t="shared" si="48"/>
        <v>224807</v>
      </c>
      <c r="BC144" s="5">
        <f t="shared" si="49"/>
        <v>25704</v>
      </c>
      <c r="BD144" s="5">
        <f t="shared" si="50"/>
        <v>41832</v>
      </c>
      <c r="BE144" s="5">
        <f t="shared" si="51"/>
        <v>0</v>
      </c>
      <c r="BF144" s="5">
        <f t="shared" si="52"/>
        <v>134443</v>
      </c>
      <c r="BG144" s="6">
        <f t="shared" si="60"/>
        <v>2674885</v>
      </c>
      <c r="BH144" s="6">
        <f t="shared" si="59"/>
        <v>2540442</v>
      </c>
    </row>
    <row r="145" spans="1:60" x14ac:dyDescent="0.25">
      <c r="A145" s="43">
        <v>27912</v>
      </c>
      <c r="B145" s="5">
        <v>207436</v>
      </c>
      <c r="C145" s="5">
        <v>127699</v>
      </c>
      <c r="D145" s="5">
        <v>44764</v>
      </c>
      <c r="E145" s="5">
        <v>3481</v>
      </c>
      <c r="F145" s="5">
        <v>276</v>
      </c>
      <c r="G145" s="5">
        <v>0</v>
      </c>
      <c r="H145" s="5">
        <v>10614</v>
      </c>
      <c r="I145" s="6">
        <f t="shared" si="62"/>
        <v>394270</v>
      </c>
      <c r="J145" s="6">
        <f t="shared" si="54"/>
        <v>383656</v>
      </c>
      <c r="L145" s="5">
        <v>169857</v>
      </c>
      <c r="M145" s="5">
        <v>127908</v>
      </c>
      <c r="N145" s="5">
        <v>37073</v>
      </c>
      <c r="O145" s="5">
        <v>3597</v>
      </c>
      <c r="P145" s="5">
        <v>33858</v>
      </c>
      <c r="Q145" s="5">
        <v>0</v>
      </c>
      <c r="R145" s="5">
        <v>53758</v>
      </c>
      <c r="S145" s="6">
        <f t="shared" si="65"/>
        <v>426051</v>
      </c>
      <c r="T145" s="6">
        <f t="shared" si="55"/>
        <v>372293</v>
      </c>
      <c r="V145" s="5">
        <v>505477</v>
      </c>
      <c r="W145" s="5">
        <v>445408</v>
      </c>
      <c r="X145" s="5">
        <v>80950</v>
      </c>
      <c r="Y145" s="5">
        <v>10542</v>
      </c>
      <c r="Z145" s="5">
        <v>9039</v>
      </c>
      <c r="AA145" s="5">
        <v>0</v>
      </c>
      <c r="AB145" s="5">
        <v>19152</v>
      </c>
      <c r="AC145" s="6">
        <f t="shared" si="61"/>
        <v>1070568</v>
      </c>
      <c r="AD145" s="6">
        <f t="shared" si="56"/>
        <v>1051416</v>
      </c>
      <c r="AF145" s="5">
        <v>358660</v>
      </c>
      <c r="AG145" s="5">
        <v>226390</v>
      </c>
      <c r="AH145" s="5">
        <v>25462</v>
      </c>
      <c r="AI145" s="5">
        <v>4819</v>
      </c>
      <c r="AJ145" s="5">
        <v>517</v>
      </c>
      <c r="AK145" s="5">
        <v>0</v>
      </c>
      <c r="AL145" s="5">
        <v>0</v>
      </c>
      <c r="AM145" s="6">
        <f t="shared" si="63"/>
        <v>615848</v>
      </c>
      <c r="AN145" s="6">
        <f t="shared" si="57"/>
        <v>615848</v>
      </c>
      <c r="AP145" s="5">
        <v>195447</v>
      </c>
      <c r="AQ145" s="5">
        <v>120146</v>
      </c>
      <c r="AR145" s="5">
        <v>27630</v>
      </c>
      <c r="AS145" s="5">
        <v>2133</v>
      </c>
      <c r="AT145" s="5">
        <v>216</v>
      </c>
      <c r="AU145" s="5">
        <v>0</v>
      </c>
      <c r="AV145" s="5">
        <v>57382</v>
      </c>
      <c r="AW145" s="6">
        <f t="shared" si="64"/>
        <v>402954</v>
      </c>
      <c r="AX145" s="6">
        <f t="shared" si="58"/>
        <v>345572</v>
      </c>
      <c r="AZ145" s="5">
        <f t="shared" si="46"/>
        <v>1436877</v>
      </c>
      <c r="BA145" s="5">
        <f t="shared" si="47"/>
        <v>1047551</v>
      </c>
      <c r="BB145" s="5">
        <f t="shared" si="48"/>
        <v>215879</v>
      </c>
      <c r="BC145" s="5">
        <f t="shared" si="49"/>
        <v>24572</v>
      </c>
      <c r="BD145" s="5">
        <f t="shared" si="50"/>
        <v>43906</v>
      </c>
      <c r="BE145" s="5">
        <f t="shared" si="51"/>
        <v>0</v>
      </c>
      <c r="BF145" s="5">
        <f t="shared" si="52"/>
        <v>140906</v>
      </c>
      <c r="BG145" s="6">
        <f t="shared" si="60"/>
        <v>2909691</v>
      </c>
      <c r="BH145" s="6">
        <f t="shared" si="59"/>
        <v>2768785</v>
      </c>
    </row>
    <row r="146" spans="1:60" x14ac:dyDescent="0.25">
      <c r="A146" s="43">
        <v>27942</v>
      </c>
      <c r="B146" s="5">
        <v>250189</v>
      </c>
      <c r="C146" s="5">
        <v>135891</v>
      </c>
      <c r="D146" s="5">
        <v>42410</v>
      </c>
      <c r="E146" s="5">
        <v>3339</v>
      </c>
      <c r="F146" s="5">
        <v>255</v>
      </c>
      <c r="G146" s="5">
        <v>0</v>
      </c>
      <c r="H146" s="5">
        <v>10717</v>
      </c>
      <c r="I146" s="6">
        <f t="shared" si="62"/>
        <v>442801</v>
      </c>
      <c r="J146" s="6">
        <f t="shared" si="54"/>
        <v>432084</v>
      </c>
      <c r="L146" s="5">
        <v>220806</v>
      </c>
      <c r="M146" s="5">
        <v>141888</v>
      </c>
      <c r="N146" s="5">
        <v>41668</v>
      </c>
      <c r="O146" s="5">
        <v>3591</v>
      </c>
      <c r="P146" s="5">
        <v>35470</v>
      </c>
      <c r="Q146" s="5">
        <v>0</v>
      </c>
      <c r="R146" s="5">
        <v>70658</v>
      </c>
      <c r="S146" s="6">
        <f t="shared" si="65"/>
        <v>514081</v>
      </c>
      <c r="T146" s="6">
        <f t="shared" si="55"/>
        <v>443423</v>
      </c>
      <c r="V146" s="5">
        <v>584249</v>
      </c>
      <c r="W146" s="5">
        <v>465475</v>
      </c>
      <c r="X146" s="5">
        <v>90731</v>
      </c>
      <c r="Y146" s="5">
        <v>11938</v>
      </c>
      <c r="Z146" s="5">
        <v>10560</v>
      </c>
      <c r="AA146" s="5">
        <v>0</v>
      </c>
      <c r="AB146" s="5">
        <v>22095</v>
      </c>
      <c r="AC146" s="6">
        <f t="shared" si="61"/>
        <v>1185048</v>
      </c>
      <c r="AD146" s="6">
        <f t="shared" si="56"/>
        <v>1162953</v>
      </c>
      <c r="AF146" s="5">
        <v>416134</v>
      </c>
      <c r="AG146" s="5">
        <v>235004</v>
      </c>
      <c r="AH146" s="5">
        <v>30328</v>
      </c>
      <c r="AI146" s="5">
        <v>4893</v>
      </c>
      <c r="AJ146" s="5">
        <v>488</v>
      </c>
      <c r="AK146" s="5">
        <v>0</v>
      </c>
      <c r="AL146" s="5">
        <v>0</v>
      </c>
      <c r="AM146" s="6">
        <f t="shared" si="63"/>
        <v>686847</v>
      </c>
      <c r="AN146" s="6">
        <f t="shared" si="57"/>
        <v>686847</v>
      </c>
      <c r="AP146" s="5">
        <v>234129</v>
      </c>
      <c r="AQ146" s="5">
        <v>122922</v>
      </c>
      <c r="AR146" s="5">
        <v>29552</v>
      </c>
      <c r="AS146" s="5">
        <v>2211</v>
      </c>
      <c r="AT146" s="5">
        <v>199</v>
      </c>
      <c r="AU146" s="5">
        <v>0</v>
      </c>
      <c r="AV146" s="5">
        <v>68820</v>
      </c>
      <c r="AW146" s="6">
        <f t="shared" si="64"/>
        <v>457833</v>
      </c>
      <c r="AX146" s="6">
        <f t="shared" si="58"/>
        <v>389013</v>
      </c>
      <c r="AZ146" s="5">
        <f t="shared" si="46"/>
        <v>1705507</v>
      </c>
      <c r="BA146" s="5">
        <f t="shared" si="47"/>
        <v>1101180</v>
      </c>
      <c r="BB146" s="5">
        <f t="shared" si="48"/>
        <v>234689</v>
      </c>
      <c r="BC146" s="5">
        <f t="shared" si="49"/>
        <v>25972</v>
      </c>
      <c r="BD146" s="5">
        <f t="shared" si="50"/>
        <v>46972</v>
      </c>
      <c r="BE146" s="5">
        <f t="shared" si="51"/>
        <v>0</v>
      </c>
      <c r="BF146" s="5">
        <f t="shared" si="52"/>
        <v>172290</v>
      </c>
      <c r="BG146" s="6">
        <f t="shared" si="60"/>
        <v>3286610</v>
      </c>
      <c r="BH146" s="6">
        <f t="shared" si="59"/>
        <v>3114320</v>
      </c>
    </row>
    <row r="147" spans="1:60" x14ac:dyDescent="0.25">
      <c r="A147" s="43">
        <v>27973</v>
      </c>
      <c r="B147" s="5">
        <v>275639</v>
      </c>
      <c r="C147" s="5">
        <v>138411</v>
      </c>
      <c r="D147" s="5">
        <v>44396</v>
      </c>
      <c r="E147" s="5">
        <v>3384</v>
      </c>
      <c r="F147" s="5">
        <v>371</v>
      </c>
      <c r="G147" s="5">
        <v>0</v>
      </c>
      <c r="H147" s="5">
        <v>11456</v>
      </c>
      <c r="I147" s="6">
        <f t="shared" si="62"/>
        <v>473657</v>
      </c>
      <c r="J147" s="6">
        <f t="shared" si="54"/>
        <v>462201</v>
      </c>
      <c r="L147" s="5">
        <v>251734</v>
      </c>
      <c r="M147" s="5">
        <v>147755</v>
      </c>
      <c r="N147" s="5">
        <v>41922</v>
      </c>
      <c r="O147" s="5">
        <v>3620</v>
      </c>
      <c r="P147" s="5">
        <v>33039</v>
      </c>
      <c r="Q147" s="5">
        <v>0</v>
      </c>
      <c r="R147" s="5">
        <v>72885</v>
      </c>
      <c r="S147" s="6">
        <f t="shared" si="65"/>
        <v>550955</v>
      </c>
      <c r="T147" s="6">
        <f t="shared" si="55"/>
        <v>478070</v>
      </c>
      <c r="V147" s="5">
        <v>646135</v>
      </c>
      <c r="W147" s="5">
        <v>474900</v>
      </c>
      <c r="X147" s="5">
        <v>75585</v>
      </c>
      <c r="Y147" s="5">
        <v>11437</v>
      </c>
      <c r="Z147" s="5">
        <v>10862</v>
      </c>
      <c r="AA147" s="5">
        <v>0</v>
      </c>
      <c r="AB147" s="5">
        <v>25306</v>
      </c>
      <c r="AC147" s="6">
        <f t="shared" si="61"/>
        <v>1244225</v>
      </c>
      <c r="AD147" s="6">
        <f t="shared" si="56"/>
        <v>1218919</v>
      </c>
      <c r="AF147" s="5">
        <v>471850</v>
      </c>
      <c r="AG147" s="5">
        <v>237906</v>
      </c>
      <c r="AH147" s="5">
        <v>28492</v>
      </c>
      <c r="AI147" s="5">
        <v>4905</v>
      </c>
      <c r="AJ147" s="5">
        <v>425</v>
      </c>
      <c r="AK147" s="5">
        <v>0</v>
      </c>
      <c r="AL147" s="5">
        <v>0</v>
      </c>
      <c r="AM147" s="6">
        <f t="shared" si="63"/>
        <v>743578</v>
      </c>
      <c r="AN147" s="6">
        <f t="shared" si="57"/>
        <v>743578</v>
      </c>
      <c r="AP147" s="5">
        <v>254390</v>
      </c>
      <c r="AQ147" s="5">
        <v>124093</v>
      </c>
      <c r="AR147" s="5">
        <v>27045</v>
      </c>
      <c r="AS147" s="5">
        <v>2192</v>
      </c>
      <c r="AT147" s="5">
        <v>150</v>
      </c>
      <c r="AU147" s="5">
        <v>0</v>
      </c>
      <c r="AV147" s="5">
        <v>67376</v>
      </c>
      <c r="AW147" s="6">
        <f t="shared" si="64"/>
        <v>475246</v>
      </c>
      <c r="AX147" s="6">
        <f t="shared" si="58"/>
        <v>407870</v>
      </c>
      <c r="AZ147" s="5">
        <f t="shared" si="46"/>
        <v>1899748</v>
      </c>
      <c r="BA147" s="5">
        <f t="shared" si="47"/>
        <v>1123065</v>
      </c>
      <c r="BB147" s="5">
        <f t="shared" si="48"/>
        <v>217440</v>
      </c>
      <c r="BC147" s="5">
        <f t="shared" si="49"/>
        <v>25538</v>
      </c>
      <c r="BD147" s="5">
        <f t="shared" si="50"/>
        <v>44847</v>
      </c>
      <c r="BE147" s="5">
        <f t="shared" si="51"/>
        <v>0</v>
      </c>
      <c r="BF147" s="5">
        <f t="shared" si="52"/>
        <v>177023</v>
      </c>
      <c r="BG147" s="6">
        <f t="shared" si="60"/>
        <v>3487661</v>
      </c>
      <c r="BH147" s="6">
        <f t="shared" si="59"/>
        <v>3310638</v>
      </c>
    </row>
    <row r="148" spans="1:60" x14ac:dyDescent="0.25">
      <c r="A148" s="43">
        <v>28004</v>
      </c>
      <c r="B148" s="5">
        <v>279151</v>
      </c>
      <c r="C148" s="5">
        <v>143269</v>
      </c>
      <c r="D148" s="5">
        <v>43208</v>
      </c>
      <c r="E148" s="5">
        <v>3403</v>
      </c>
      <c r="F148" s="5">
        <v>0</v>
      </c>
      <c r="G148" s="5">
        <v>0</v>
      </c>
      <c r="H148" s="5">
        <v>11883</v>
      </c>
      <c r="I148" s="6">
        <f t="shared" si="62"/>
        <v>480914</v>
      </c>
      <c r="J148" s="6">
        <f t="shared" si="54"/>
        <v>469031</v>
      </c>
      <c r="L148" s="5">
        <v>251292</v>
      </c>
      <c r="M148" s="5">
        <v>151493</v>
      </c>
      <c r="N148" s="5">
        <v>42143</v>
      </c>
      <c r="O148" s="5">
        <v>3605</v>
      </c>
      <c r="P148" s="5">
        <v>34851</v>
      </c>
      <c r="Q148" s="5">
        <v>0</v>
      </c>
      <c r="R148" s="5">
        <v>71374</v>
      </c>
      <c r="S148" s="6">
        <f t="shared" si="65"/>
        <v>554758</v>
      </c>
      <c r="T148" s="6">
        <f t="shared" si="55"/>
        <v>483384</v>
      </c>
      <c r="V148" s="5">
        <v>654602</v>
      </c>
      <c r="W148" s="5">
        <v>500869</v>
      </c>
      <c r="X148" s="5">
        <v>84431</v>
      </c>
      <c r="Y148" s="5">
        <v>12416</v>
      </c>
      <c r="Z148" s="5">
        <v>10498</v>
      </c>
      <c r="AA148" s="5">
        <v>0</v>
      </c>
      <c r="AB148" s="5">
        <v>26580</v>
      </c>
      <c r="AC148" s="6">
        <f t="shared" si="61"/>
        <v>1289396</v>
      </c>
      <c r="AD148" s="6">
        <f t="shared" si="56"/>
        <v>1262816</v>
      </c>
      <c r="AF148" s="5">
        <v>488164</v>
      </c>
      <c r="AG148" s="5">
        <v>253209</v>
      </c>
      <c r="AH148" s="5">
        <v>31511</v>
      </c>
      <c r="AI148" s="5">
        <v>5236</v>
      </c>
      <c r="AJ148" s="5">
        <v>395</v>
      </c>
      <c r="AK148" s="5">
        <v>0</v>
      </c>
      <c r="AL148" s="5">
        <v>0</v>
      </c>
      <c r="AM148" s="6">
        <f t="shared" si="63"/>
        <v>778515</v>
      </c>
      <c r="AN148" s="6">
        <f t="shared" si="57"/>
        <v>778515</v>
      </c>
      <c r="AP148" s="5">
        <v>264986</v>
      </c>
      <c r="AQ148" s="5">
        <v>133848</v>
      </c>
      <c r="AR148" s="5">
        <v>24528</v>
      </c>
      <c r="AS148" s="5">
        <v>2207</v>
      </c>
      <c r="AT148" s="5">
        <v>130</v>
      </c>
      <c r="AU148" s="5">
        <v>0</v>
      </c>
      <c r="AV148" s="5">
        <v>74218</v>
      </c>
      <c r="AW148" s="6">
        <f t="shared" si="64"/>
        <v>499917</v>
      </c>
      <c r="AX148" s="6">
        <f t="shared" si="58"/>
        <v>425699</v>
      </c>
      <c r="AZ148" s="5">
        <f t="shared" si="46"/>
        <v>1938195</v>
      </c>
      <c r="BA148" s="5">
        <f t="shared" si="47"/>
        <v>1182688</v>
      </c>
      <c r="BB148" s="5">
        <f t="shared" si="48"/>
        <v>225821</v>
      </c>
      <c r="BC148" s="5">
        <f t="shared" si="49"/>
        <v>26867</v>
      </c>
      <c r="BD148" s="5">
        <f t="shared" si="50"/>
        <v>45874</v>
      </c>
      <c r="BE148" s="5">
        <f t="shared" si="51"/>
        <v>0</v>
      </c>
      <c r="BF148" s="5">
        <f t="shared" si="52"/>
        <v>184055</v>
      </c>
      <c r="BG148" s="6">
        <f t="shared" si="60"/>
        <v>3603500</v>
      </c>
      <c r="BH148" s="6">
        <f t="shared" si="59"/>
        <v>3419445</v>
      </c>
    </row>
    <row r="149" spans="1:60" x14ac:dyDescent="0.25">
      <c r="A149" s="43">
        <v>28034</v>
      </c>
      <c r="B149" s="5">
        <v>243097</v>
      </c>
      <c r="C149" s="5">
        <v>134381</v>
      </c>
      <c r="D149" s="5">
        <v>43569</v>
      </c>
      <c r="E149" s="5">
        <v>3411</v>
      </c>
      <c r="F149" s="5">
        <v>163</v>
      </c>
      <c r="G149" s="5">
        <v>0</v>
      </c>
      <c r="H149" s="5">
        <v>10023</v>
      </c>
      <c r="I149" s="6">
        <f t="shared" si="62"/>
        <v>434644</v>
      </c>
      <c r="J149" s="6">
        <f t="shared" si="54"/>
        <v>424621</v>
      </c>
      <c r="L149" s="5">
        <v>194895</v>
      </c>
      <c r="M149" s="5">
        <v>131949</v>
      </c>
      <c r="N149" s="5">
        <v>46129</v>
      </c>
      <c r="O149" s="5">
        <v>3623</v>
      </c>
      <c r="P149" s="5">
        <v>31745</v>
      </c>
      <c r="Q149" s="5">
        <v>0</v>
      </c>
      <c r="R149" s="5">
        <v>55291</v>
      </c>
      <c r="S149" s="6">
        <f t="shared" si="65"/>
        <v>463632</v>
      </c>
      <c r="T149" s="6">
        <f t="shared" si="55"/>
        <v>408341</v>
      </c>
      <c r="V149" s="5">
        <v>572975</v>
      </c>
      <c r="W149" s="5">
        <v>469012</v>
      </c>
      <c r="X149" s="5">
        <v>82235</v>
      </c>
      <c r="Y149" s="5">
        <v>12116</v>
      </c>
      <c r="Z149" s="5">
        <v>9531</v>
      </c>
      <c r="AA149" s="5">
        <v>0</v>
      </c>
      <c r="AB149" s="5">
        <v>23047</v>
      </c>
      <c r="AC149" s="6">
        <f t="shared" si="61"/>
        <v>1168916</v>
      </c>
      <c r="AD149" s="6">
        <f t="shared" si="56"/>
        <v>1145869</v>
      </c>
      <c r="AF149" s="5">
        <v>414793</v>
      </c>
      <c r="AG149" s="5">
        <v>236679</v>
      </c>
      <c r="AH149" s="5">
        <v>27877</v>
      </c>
      <c r="AI149" s="5">
        <v>4918</v>
      </c>
      <c r="AJ149" s="5">
        <v>473</v>
      </c>
      <c r="AK149" s="5">
        <v>0</v>
      </c>
      <c r="AL149" s="5">
        <v>0</v>
      </c>
      <c r="AM149" s="6">
        <f t="shared" si="63"/>
        <v>684740</v>
      </c>
      <c r="AN149" s="6">
        <f t="shared" si="57"/>
        <v>684740</v>
      </c>
      <c r="AP149" s="5">
        <v>207702</v>
      </c>
      <c r="AQ149" s="5">
        <v>120668</v>
      </c>
      <c r="AR149" s="5">
        <v>23142</v>
      </c>
      <c r="AS149" s="5">
        <v>2214</v>
      </c>
      <c r="AT149" s="5">
        <v>207</v>
      </c>
      <c r="AU149" s="5">
        <v>0</v>
      </c>
      <c r="AV149" s="5">
        <v>56708</v>
      </c>
      <c r="AW149" s="6">
        <f t="shared" si="64"/>
        <v>410641</v>
      </c>
      <c r="AX149" s="6">
        <f t="shared" si="58"/>
        <v>353933</v>
      </c>
      <c r="AZ149" s="5">
        <f t="shared" si="46"/>
        <v>1633462</v>
      </c>
      <c r="BA149" s="5">
        <f t="shared" si="47"/>
        <v>1092689</v>
      </c>
      <c r="BB149" s="5">
        <f t="shared" si="48"/>
        <v>222952</v>
      </c>
      <c r="BC149" s="5">
        <f t="shared" si="49"/>
        <v>26282</v>
      </c>
      <c r="BD149" s="5">
        <f t="shared" si="50"/>
        <v>42119</v>
      </c>
      <c r="BE149" s="5">
        <f t="shared" si="51"/>
        <v>0</v>
      </c>
      <c r="BF149" s="5">
        <f t="shared" si="52"/>
        <v>145069</v>
      </c>
      <c r="BG149" s="6">
        <f t="shared" si="60"/>
        <v>3162573</v>
      </c>
      <c r="BH149" s="6">
        <f t="shared" si="59"/>
        <v>3017504</v>
      </c>
    </row>
    <row r="150" spans="1:60" x14ac:dyDescent="0.25">
      <c r="A150" s="43">
        <v>28065</v>
      </c>
      <c r="B150" s="5">
        <v>185364</v>
      </c>
      <c r="C150" s="5">
        <v>124089</v>
      </c>
      <c r="D150" s="5">
        <v>43232</v>
      </c>
      <c r="E150" s="5">
        <v>3419</v>
      </c>
      <c r="F150" s="5">
        <v>178</v>
      </c>
      <c r="G150" s="5">
        <v>0</v>
      </c>
      <c r="H150" s="5">
        <v>9991</v>
      </c>
      <c r="I150" s="6">
        <f t="shared" si="62"/>
        <v>366273</v>
      </c>
      <c r="J150" s="6">
        <f t="shared" si="54"/>
        <v>356282</v>
      </c>
      <c r="L150" s="5">
        <v>149269</v>
      </c>
      <c r="M150" s="5">
        <v>105412</v>
      </c>
      <c r="N150" s="5">
        <v>41728</v>
      </c>
      <c r="O150" s="5">
        <v>3635</v>
      </c>
      <c r="P150" s="5">
        <v>26666</v>
      </c>
      <c r="Q150" s="5">
        <v>0</v>
      </c>
      <c r="R150" s="5">
        <v>53334</v>
      </c>
      <c r="S150" s="6">
        <f t="shared" si="65"/>
        <v>380044</v>
      </c>
      <c r="T150" s="6">
        <f t="shared" si="55"/>
        <v>326710</v>
      </c>
      <c r="V150" s="5">
        <v>419456</v>
      </c>
      <c r="W150" s="5">
        <v>408350</v>
      </c>
      <c r="X150" s="5">
        <v>78587</v>
      </c>
      <c r="Y150" s="5">
        <v>11789</v>
      </c>
      <c r="Z150" s="5">
        <v>8256</v>
      </c>
      <c r="AA150" s="5">
        <v>0</v>
      </c>
      <c r="AB150" s="5">
        <v>18371</v>
      </c>
      <c r="AC150" s="6">
        <f t="shared" si="61"/>
        <v>944809</v>
      </c>
      <c r="AD150" s="6">
        <f t="shared" si="56"/>
        <v>926438</v>
      </c>
      <c r="AF150" s="5">
        <v>305594</v>
      </c>
      <c r="AG150" s="5">
        <v>212622</v>
      </c>
      <c r="AH150" s="5">
        <v>28254</v>
      </c>
      <c r="AI150" s="5">
        <v>5021</v>
      </c>
      <c r="AJ150" s="5">
        <v>466</v>
      </c>
      <c r="AK150" s="5">
        <v>0</v>
      </c>
      <c r="AL150" s="5">
        <v>0</v>
      </c>
      <c r="AM150" s="6">
        <f t="shared" si="63"/>
        <v>551957</v>
      </c>
      <c r="AN150" s="6">
        <f t="shared" si="57"/>
        <v>551957</v>
      </c>
      <c r="AP150" s="5">
        <v>161146</v>
      </c>
      <c r="AQ150" s="5">
        <v>102307</v>
      </c>
      <c r="AR150" s="5">
        <v>23717</v>
      </c>
      <c r="AS150" s="5">
        <v>2217</v>
      </c>
      <c r="AT150" s="5">
        <v>223</v>
      </c>
      <c r="AU150" s="5">
        <v>0</v>
      </c>
      <c r="AV150" s="5">
        <v>47960</v>
      </c>
      <c r="AW150" s="6">
        <f t="shared" si="64"/>
        <v>337570</v>
      </c>
      <c r="AX150" s="6">
        <f t="shared" si="58"/>
        <v>289610</v>
      </c>
      <c r="AZ150" s="5">
        <f t="shared" si="46"/>
        <v>1220829</v>
      </c>
      <c r="BA150" s="5">
        <f t="shared" si="47"/>
        <v>952780</v>
      </c>
      <c r="BB150" s="5">
        <f t="shared" si="48"/>
        <v>215518</v>
      </c>
      <c r="BC150" s="5">
        <f t="shared" si="49"/>
        <v>26081</v>
      </c>
      <c r="BD150" s="5">
        <f t="shared" si="50"/>
        <v>35789</v>
      </c>
      <c r="BE150" s="5">
        <f t="shared" si="51"/>
        <v>0</v>
      </c>
      <c r="BF150" s="5">
        <f t="shared" si="52"/>
        <v>129656</v>
      </c>
      <c r="BG150" s="6">
        <f t="shared" si="60"/>
        <v>2580653</v>
      </c>
      <c r="BH150" s="6">
        <f t="shared" si="59"/>
        <v>2450997</v>
      </c>
    </row>
    <row r="151" spans="1:60" x14ac:dyDescent="0.25">
      <c r="A151" s="43">
        <v>28095</v>
      </c>
      <c r="B151" s="5">
        <v>196537</v>
      </c>
      <c r="C151" s="5">
        <v>120520</v>
      </c>
      <c r="D151" s="5">
        <v>44927</v>
      </c>
      <c r="E151" s="5">
        <v>3476</v>
      </c>
      <c r="F151" s="5">
        <v>172</v>
      </c>
      <c r="G151" s="5">
        <v>0</v>
      </c>
      <c r="H151" s="5">
        <v>11316</v>
      </c>
      <c r="I151" s="6">
        <f t="shared" si="62"/>
        <v>376948</v>
      </c>
      <c r="J151" s="6">
        <f t="shared" si="54"/>
        <v>365632</v>
      </c>
      <c r="L151" s="5">
        <v>181037</v>
      </c>
      <c r="M151" s="5">
        <v>104137</v>
      </c>
      <c r="N151" s="5">
        <v>47569</v>
      </c>
      <c r="O151" s="5">
        <v>3635</v>
      </c>
      <c r="P151" s="5">
        <v>25976</v>
      </c>
      <c r="Q151" s="5">
        <v>0</v>
      </c>
      <c r="R151" s="5">
        <v>58690</v>
      </c>
      <c r="S151" s="6">
        <f t="shared" si="65"/>
        <v>421044</v>
      </c>
      <c r="T151" s="6">
        <f t="shared" si="55"/>
        <v>362354</v>
      </c>
      <c r="V151" s="5">
        <v>413512</v>
      </c>
      <c r="W151" s="5">
        <v>413591</v>
      </c>
      <c r="X151" s="5">
        <v>77570</v>
      </c>
      <c r="Y151" s="5">
        <v>12383</v>
      </c>
      <c r="Z151" s="5">
        <v>7750</v>
      </c>
      <c r="AA151" s="5">
        <v>0</v>
      </c>
      <c r="AB151" s="5">
        <v>17164</v>
      </c>
      <c r="AC151" s="6">
        <f t="shared" si="61"/>
        <v>941970</v>
      </c>
      <c r="AD151" s="6">
        <f t="shared" si="56"/>
        <v>924806</v>
      </c>
      <c r="AF151" s="5">
        <v>320542</v>
      </c>
      <c r="AG151" s="5">
        <v>211296</v>
      </c>
      <c r="AH151" s="5">
        <v>26192</v>
      </c>
      <c r="AI151" s="5">
        <v>5091</v>
      </c>
      <c r="AJ151" s="5">
        <v>502</v>
      </c>
      <c r="AK151" s="5">
        <v>0</v>
      </c>
      <c r="AL151" s="5">
        <v>0</v>
      </c>
      <c r="AM151" s="6">
        <f t="shared" si="63"/>
        <v>563623</v>
      </c>
      <c r="AN151" s="6">
        <f t="shared" si="57"/>
        <v>563623</v>
      </c>
      <c r="AP151" s="5">
        <v>218556</v>
      </c>
      <c r="AQ151" s="5">
        <v>106950</v>
      </c>
      <c r="AR151" s="5">
        <v>23967</v>
      </c>
      <c r="AS151" s="5">
        <v>2276</v>
      </c>
      <c r="AT151" s="5">
        <v>180</v>
      </c>
      <c r="AU151" s="5">
        <v>0</v>
      </c>
      <c r="AV151" s="5">
        <v>58263</v>
      </c>
      <c r="AW151" s="6">
        <f t="shared" si="64"/>
        <v>410192</v>
      </c>
      <c r="AX151" s="6">
        <f t="shared" si="58"/>
        <v>351929</v>
      </c>
      <c r="AZ151" s="5">
        <f t="shared" si="46"/>
        <v>1330184</v>
      </c>
      <c r="BA151" s="5">
        <f t="shared" si="47"/>
        <v>956494</v>
      </c>
      <c r="BB151" s="5">
        <f t="shared" si="48"/>
        <v>220225</v>
      </c>
      <c r="BC151" s="5">
        <f t="shared" si="49"/>
        <v>26861</v>
      </c>
      <c r="BD151" s="5">
        <f t="shared" si="50"/>
        <v>34580</v>
      </c>
      <c r="BE151" s="5">
        <f t="shared" si="51"/>
        <v>0</v>
      </c>
      <c r="BF151" s="5">
        <f t="shared" si="52"/>
        <v>145433</v>
      </c>
      <c r="BG151" s="6">
        <f t="shared" si="60"/>
        <v>2713777</v>
      </c>
      <c r="BH151" s="6">
        <f t="shared" si="59"/>
        <v>2568344</v>
      </c>
    </row>
    <row r="152" spans="1:60" x14ac:dyDescent="0.25">
      <c r="A152" s="43">
        <v>28126</v>
      </c>
      <c r="B152" s="5">
        <v>247338</v>
      </c>
      <c r="C152" s="5">
        <v>121382</v>
      </c>
      <c r="D152" s="5">
        <v>50237</v>
      </c>
      <c r="E152" s="5">
        <v>3474</v>
      </c>
      <c r="F152" s="5">
        <v>105</v>
      </c>
      <c r="G152" s="5">
        <v>0</v>
      </c>
      <c r="H152" s="5">
        <v>13259</v>
      </c>
      <c r="I152" s="6">
        <f t="shared" si="62"/>
        <v>435795</v>
      </c>
      <c r="J152" s="6">
        <f t="shared" si="54"/>
        <v>422536</v>
      </c>
      <c r="L152" s="5">
        <v>225511</v>
      </c>
      <c r="M152" s="5">
        <v>115085</v>
      </c>
      <c r="N152" s="5">
        <v>42739</v>
      </c>
      <c r="O152" s="5">
        <v>3645</v>
      </c>
      <c r="P152" s="5">
        <v>29163</v>
      </c>
      <c r="Q152" s="5">
        <v>0</v>
      </c>
      <c r="R152" s="5">
        <v>73508</v>
      </c>
      <c r="S152" s="6">
        <f t="shared" si="65"/>
        <v>489651</v>
      </c>
      <c r="T152" s="6">
        <f t="shared" si="55"/>
        <v>416143</v>
      </c>
      <c r="V152" s="5">
        <v>453724</v>
      </c>
      <c r="W152" s="5">
        <v>394105</v>
      </c>
      <c r="X152" s="5">
        <v>73188</v>
      </c>
      <c r="Y152" s="5">
        <v>12279</v>
      </c>
      <c r="Z152" s="5">
        <v>7115</v>
      </c>
      <c r="AA152" s="5">
        <v>0</v>
      </c>
      <c r="AB152" s="5">
        <v>17702</v>
      </c>
      <c r="AC152" s="6">
        <f t="shared" si="61"/>
        <v>958113</v>
      </c>
      <c r="AD152" s="6">
        <f t="shared" si="56"/>
        <v>940411</v>
      </c>
      <c r="AF152" s="5">
        <v>375766</v>
      </c>
      <c r="AG152" s="5">
        <v>205329</v>
      </c>
      <c r="AH152" s="5">
        <v>25992</v>
      </c>
      <c r="AI152" s="5">
        <v>5250</v>
      </c>
      <c r="AJ152" s="5">
        <v>347</v>
      </c>
      <c r="AK152" s="5">
        <v>0</v>
      </c>
      <c r="AL152" s="5">
        <v>0</v>
      </c>
      <c r="AM152" s="6">
        <f t="shared" si="63"/>
        <v>612684</v>
      </c>
      <c r="AN152" s="6">
        <f t="shared" si="57"/>
        <v>612684</v>
      </c>
      <c r="AP152" s="5">
        <v>293969</v>
      </c>
      <c r="AQ152" s="5">
        <v>113686</v>
      </c>
      <c r="AR152" s="5">
        <v>25265</v>
      </c>
      <c r="AS152" s="5">
        <v>2237</v>
      </c>
      <c r="AT152" s="5">
        <v>134</v>
      </c>
      <c r="AU152" s="5">
        <v>0</v>
      </c>
      <c r="AV152" s="5">
        <v>74808</v>
      </c>
      <c r="AW152" s="6">
        <f t="shared" si="64"/>
        <v>510099</v>
      </c>
      <c r="AX152" s="6">
        <f t="shared" si="58"/>
        <v>435291</v>
      </c>
      <c r="AZ152" s="5">
        <f t="shared" si="46"/>
        <v>1596308</v>
      </c>
      <c r="BA152" s="5">
        <f t="shared" si="47"/>
        <v>949587</v>
      </c>
      <c r="BB152" s="5">
        <f t="shared" si="48"/>
        <v>217421</v>
      </c>
      <c r="BC152" s="5">
        <f t="shared" si="49"/>
        <v>26885</v>
      </c>
      <c r="BD152" s="5">
        <f t="shared" si="50"/>
        <v>36864</v>
      </c>
      <c r="BE152" s="5">
        <f t="shared" si="51"/>
        <v>0</v>
      </c>
      <c r="BF152" s="5">
        <f t="shared" si="52"/>
        <v>179277</v>
      </c>
      <c r="BG152" s="6">
        <f t="shared" si="60"/>
        <v>3006342</v>
      </c>
      <c r="BH152" s="6">
        <f t="shared" si="59"/>
        <v>2827065</v>
      </c>
    </row>
    <row r="153" spans="1:60" x14ac:dyDescent="0.25">
      <c r="A153" s="43">
        <v>28157</v>
      </c>
      <c r="B153" s="5">
        <v>275225</v>
      </c>
      <c r="C153" s="5">
        <v>113795</v>
      </c>
      <c r="D153" s="5">
        <v>43353</v>
      </c>
      <c r="E153" s="5">
        <v>3548</v>
      </c>
      <c r="F153" s="5">
        <v>101</v>
      </c>
      <c r="G153" s="5">
        <v>0</v>
      </c>
      <c r="H153" s="5">
        <v>13642</v>
      </c>
      <c r="I153" s="6">
        <f t="shared" si="62"/>
        <v>449664</v>
      </c>
      <c r="J153" s="6">
        <f t="shared" si="54"/>
        <v>436022</v>
      </c>
      <c r="L153" s="5">
        <v>241450</v>
      </c>
      <c r="M153" s="5">
        <v>116576</v>
      </c>
      <c r="N153" s="5">
        <v>43482</v>
      </c>
      <c r="O153" s="5">
        <v>3653</v>
      </c>
      <c r="P153" s="5">
        <v>26300</v>
      </c>
      <c r="Q153" s="5">
        <v>0</v>
      </c>
      <c r="R153" s="5">
        <v>73748</v>
      </c>
      <c r="S153" s="6">
        <f t="shared" si="65"/>
        <v>505209</v>
      </c>
      <c r="T153" s="6">
        <f t="shared" si="55"/>
        <v>431461</v>
      </c>
      <c r="V153" s="5">
        <v>464238</v>
      </c>
      <c r="W153" s="5">
        <v>359115</v>
      </c>
      <c r="X153" s="5">
        <v>70427</v>
      </c>
      <c r="Y153" s="5">
        <v>12004</v>
      </c>
      <c r="Z153" s="5">
        <v>7167</v>
      </c>
      <c r="AA153" s="5">
        <v>0</v>
      </c>
      <c r="AB153" s="5">
        <v>19600</v>
      </c>
      <c r="AC153" s="6">
        <f t="shared" si="61"/>
        <v>932551</v>
      </c>
      <c r="AD153" s="6">
        <f t="shared" si="56"/>
        <v>912951</v>
      </c>
      <c r="AF153" s="5">
        <v>408474</v>
      </c>
      <c r="AG153" s="5">
        <v>185580</v>
      </c>
      <c r="AH153" s="5">
        <v>23858</v>
      </c>
      <c r="AI153" s="5">
        <v>5174</v>
      </c>
      <c r="AJ153" s="5">
        <v>369</v>
      </c>
      <c r="AK153" s="5">
        <v>0</v>
      </c>
      <c r="AL153" s="5">
        <v>0</v>
      </c>
      <c r="AM153" s="6">
        <f t="shared" si="63"/>
        <v>623455</v>
      </c>
      <c r="AN153" s="6">
        <f t="shared" si="57"/>
        <v>623455</v>
      </c>
      <c r="AP153" s="5">
        <v>328810</v>
      </c>
      <c r="AQ153" s="5">
        <v>111420</v>
      </c>
      <c r="AR153" s="5">
        <v>27750</v>
      </c>
      <c r="AS153" s="5">
        <v>2264</v>
      </c>
      <c r="AT153" s="5">
        <v>147</v>
      </c>
      <c r="AU153" s="5">
        <v>0</v>
      </c>
      <c r="AV153" s="5">
        <v>76119</v>
      </c>
      <c r="AW153" s="6">
        <f t="shared" si="64"/>
        <v>546510</v>
      </c>
      <c r="AX153" s="6">
        <f t="shared" si="58"/>
        <v>470391</v>
      </c>
      <c r="AZ153" s="5">
        <f t="shared" si="46"/>
        <v>1718197</v>
      </c>
      <c r="BA153" s="5">
        <f t="shared" si="47"/>
        <v>886486</v>
      </c>
      <c r="BB153" s="5">
        <f t="shared" si="48"/>
        <v>208870</v>
      </c>
      <c r="BC153" s="5">
        <f t="shared" si="49"/>
        <v>26643</v>
      </c>
      <c r="BD153" s="5">
        <f t="shared" si="50"/>
        <v>34084</v>
      </c>
      <c r="BE153" s="5">
        <f t="shared" si="51"/>
        <v>0</v>
      </c>
      <c r="BF153" s="5">
        <f t="shared" si="52"/>
        <v>183109</v>
      </c>
      <c r="BG153" s="6">
        <f t="shared" ref="BG153:BG168" si="66">SUM(AZ153:BF153)</f>
        <v>3057389</v>
      </c>
      <c r="BH153" s="6">
        <f t="shared" si="59"/>
        <v>2874280</v>
      </c>
    </row>
    <row r="154" spans="1:60" x14ac:dyDescent="0.25">
      <c r="A154" s="43">
        <v>28185</v>
      </c>
      <c r="B154" s="5">
        <v>223378</v>
      </c>
      <c r="C154" s="5">
        <v>121715</v>
      </c>
      <c r="D154" s="5">
        <v>41085</v>
      </c>
      <c r="E154" s="5">
        <v>3496</v>
      </c>
      <c r="F154" s="5">
        <v>130</v>
      </c>
      <c r="G154" s="5">
        <v>0</v>
      </c>
      <c r="H154" s="5">
        <v>11645</v>
      </c>
      <c r="I154" s="6">
        <f t="shared" si="62"/>
        <v>401449</v>
      </c>
      <c r="J154" s="6">
        <f t="shared" si="54"/>
        <v>389804</v>
      </c>
      <c r="L154" s="5">
        <v>190136</v>
      </c>
      <c r="M154" s="5">
        <v>112228</v>
      </c>
      <c r="N154" s="5">
        <v>46018</v>
      </c>
      <c r="O154" s="5">
        <v>3655</v>
      </c>
      <c r="P154" s="5">
        <v>26717</v>
      </c>
      <c r="Q154" s="5">
        <v>0</v>
      </c>
      <c r="R154" s="5">
        <v>58232</v>
      </c>
      <c r="S154" s="6">
        <f t="shared" si="65"/>
        <v>436986</v>
      </c>
      <c r="T154" s="6">
        <f t="shared" si="55"/>
        <v>378754</v>
      </c>
      <c r="V154" s="5">
        <v>414443</v>
      </c>
      <c r="W154" s="5">
        <v>398528</v>
      </c>
      <c r="X154" s="5">
        <v>71284</v>
      </c>
      <c r="Y154" s="5">
        <v>12207</v>
      </c>
      <c r="Z154" s="5">
        <v>7419</v>
      </c>
      <c r="AA154" s="5">
        <v>0</v>
      </c>
      <c r="AB154" s="5">
        <v>20488</v>
      </c>
      <c r="AC154" s="6">
        <f t="shared" si="61"/>
        <v>924369</v>
      </c>
      <c r="AD154" s="6">
        <f t="shared" si="56"/>
        <v>903881</v>
      </c>
      <c r="AF154" s="5">
        <v>350673</v>
      </c>
      <c r="AG154" s="5">
        <v>211373</v>
      </c>
      <c r="AH154" s="5">
        <v>27570</v>
      </c>
      <c r="AI154" s="5">
        <v>5206</v>
      </c>
      <c r="AJ154" s="5">
        <v>588</v>
      </c>
      <c r="AK154" s="5">
        <v>0</v>
      </c>
      <c r="AL154" s="5">
        <v>0</v>
      </c>
      <c r="AM154" s="6">
        <f t="shared" si="63"/>
        <v>595410</v>
      </c>
      <c r="AN154" s="6">
        <f t="shared" si="57"/>
        <v>595410</v>
      </c>
      <c r="AP154" s="5">
        <v>246870</v>
      </c>
      <c r="AQ154" s="5">
        <v>115239</v>
      </c>
      <c r="AR154" s="5">
        <v>30956</v>
      </c>
      <c r="AS154" s="5">
        <v>2272</v>
      </c>
      <c r="AT154" s="5">
        <v>225</v>
      </c>
      <c r="AU154" s="5">
        <v>0</v>
      </c>
      <c r="AV154" s="5">
        <v>65454</v>
      </c>
      <c r="AW154" s="6">
        <f t="shared" si="64"/>
        <v>461016</v>
      </c>
      <c r="AX154" s="6">
        <f t="shared" si="58"/>
        <v>395562</v>
      </c>
      <c r="AZ154" s="5">
        <f t="shared" si="46"/>
        <v>1425500</v>
      </c>
      <c r="BA154" s="5">
        <f t="shared" si="47"/>
        <v>959083</v>
      </c>
      <c r="BB154" s="5">
        <f t="shared" si="48"/>
        <v>216913</v>
      </c>
      <c r="BC154" s="5">
        <f t="shared" si="49"/>
        <v>26836</v>
      </c>
      <c r="BD154" s="5">
        <f t="shared" si="50"/>
        <v>35079</v>
      </c>
      <c r="BE154" s="5">
        <f t="shared" si="51"/>
        <v>0</v>
      </c>
      <c r="BF154" s="5">
        <f t="shared" si="52"/>
        <v>155819</v>
      </c>
      <c r="BG154" s="6">
        <f t="shared" si="66"/>
        <v>2819230</v>
      </c>
      <c r="BH154" s="6">
        <f t="shared" si="59"/>
        <v>2663411</v>
      </c>
    </row>
    <row r="155" spans="1:60" x14ac:dyDescent="0.25">
      <c r="A155" s="43">
        <v>28216</v>
      </c>
      <c r="B155" s="5">
        <v>201959</v>
      </c>
      <c r="C155" s="5">
        <v>137151</v>
      </c>
      <c r="D155" s="5">
        <v>48359</v>
      </c>
      <c r="E155" s="5">
        <v>3583</v>
      </c>
      <c r="F155" s="5">
        <v>211</v>
      </c>
      <c r="G155" s="5">
        <v>0</v>
      </c>
      <c r="H155" s="5">
        <v>11571</v>
      </c>
      <c r="I155" s="6">
        <f t="shared" si="62"/>
        <v>402834</v>
      </c>
      <c r="J155" s="6">
        <f t="shared" si="54"/>
        <v>391263</v>
      </c>
      <c r="L155" s="5">
        <v>159342</v>
      </c>
      <c r="M155" s="5">
        <v>121363</v>
      </c>
      <c r="N155" s="5">
        <v>49322</v>
      </c>
      <c r="O155" s="5">
        <v>3688</v>
      </c>
      <c r="P155" s="5">
        <v>29576</v>
      </c>
      <c r="Q155" s="5">
        <v>0</v>
      </c>
      <c r="R155" s="5">
        <v>54397</v>
      </c>
      <c r="S155" s="6">
        <f t="shared" si="65"/>
        <v>417688</v>
      </c>
      <c r="T155" s="6">
        <f t="shared" si="55"/>
        <v>363291</v>
      </c>
      <c r="V155" s="5">
        <v>445095</v>
      </c>
      <c r="W155" s="5">
        <v>437302</v>
      </c>
      <c r="X155" s="5">
        <v>81355</v>
      </c>
      <c r="Y155" s="5">
        <v>12119</v>
      </c>
      <c r="Z155" s="5">
        <v>7825</v>
      </c>
      <c r="AA155" s="5">
        <v>0</v>
      </c>
      <c r="AB155" s="5">
        <v>20434</v>
      </c>
      <c r="AC155" s="6">
        <f t="shared" si="61"/>
        <v>1004130</v>
      </c>
      <c r="AD155" s="6">
        <f t="shared" si="56"/>
        <v>983696</v>
      </c>
      <c r="AF155" s="5">
        <v>336865</v>
      </c>
      <c r="AG155" s="5">
        <v>233864</v>
      </c>
      <c r="AH155" s="5">
        <v>28738</v>
      </c>
      <c r="AI155" s="5">
        <v>5269</v>
      </c>
      <c r="AJ155" s="5">
        <v>792</v>
      </c>
      <c r="AK155" s="5">
        <v>0</v>
      </c>
      <c r="AL155" s="5">
        <v>0</v>
      </c>
      <c r="AM155" s="6">
        <f t="shared" si="63"/>
        <v>605528</v>
      </c>
      <c r="AN155" s="6">
        <f t="shared" si="57"/>
        <v>605528</v>
      </c>
      <c r="AP155" s="5">
        <v>186748</v>
      </c>
      <c r="AQ155" s="5">
        <v>125285</v>
      </c>
      <c r="AR155" s="5">
        <v>30914</v>
      </c>
      <c r="AS155" s="5">
        <v>2260</v>
      </c>
      <c r="AT155" s="5">
        <v>291</v>
      </c>
      <c r="AU155" s="5">
        <v>0</v>
      </c>
      <c r="AV155" s="5">
        <v>62674</v>
      </c>
      <c r="AW155" s="6">
        <f t="shared" si="64"/>
        <v>408172</v>
      </c>
      <c r="AX155" s="6">
        <f t="shared" si="58"/>
        <v>345498</v>
      </c>
      <c r="AZ155" s="5">
        <f t="shared" si="46"/>
        <v>1330009</v>
      </c>
      <c r="BA155" s="5">
        <f t="shared" si="47"/>
        <v>1054965</v>
      </c>
      <c r="BB155" s="5">
        <f t="shared" si="48"/>
        <v>238688</v>
      </c>
      <c r="BC155" s="5">
        <f t="shared" si="49"/>
        <v>26919</v>
      </c>
      <c r="BD155" s="5">
        <f t="shared" si="50"/>
        <v>38695</v>
      </c>
      <c r="BE155" s="5">
        <f t="shared" si="51"/>
        <v>0</v>
      </c>
      <c r="BF155" s="5">
        <f t="shared" si="52"/>
        <v>149076</v>
      </c>
      <c r="BG155" s="6">
        <f t="shared" si="66"/>
        <v>2838352</v>
      </c>
      <c r="BH155" s="6">
        <f t="shared" si="59"/>
        <v>2689276</v>
      </c>
    </row>
    <row r="156" spans="1:60" x14ac:dyDescent="0.25">
      <c r="A156" s="43">
        <v>28246</v>
      </c>
      <c r="B156" s="5">
        <v>182010</v>
      </c>
      <c r="C156" s="5">
        <v>129395</v>
      </c>
      <c r="D156" s="5">
        <v>44003</v>
      </c>
      <c r="E156" s="5">
        <v>3575</v>
      </c>
      <c r="F156" s="5">
        <v>295</v>
      </c>
      <c r="G156" s="5">
        <v>0</v>
      </c>
      <c r="H156" s="5">
        <v>10922</v>
      </c>
      <c r="I156" s="6">
        <f t="shared" si="62"/>
        <v>370200</v>
      </c>
      <c r="J156" s="6">
        <f t="shared" si="54"/>
        <v>359278</v>
      </c>
      <c r="L156" s="5">
        <v>150693</v>
      </c>
      <c r="M156" s="5">
        <v>120396</v>
      </c>
      <c r="N156" s="5">
        <v>45700</v>
      </c>
      <c r="O156" s="5">
        <v>3679</v>
      </c>
      <c r="P156" s="5">
        <v>28531</v>
      </c>
      <c r="Q156" s="5">
        <v>0</v>
      </c>
      <c r="R156" s="5">
        <v>50740</v>
      </c>
      <c r="S156" s="6">
        <f t="shared" si="65"/>
        <v>399739</v>
      </c>
      <c r="T156" s="6">
        <f t="shared" si="55"/>
        <v>348999</v>
      </c>
      <c r="V156" s="5">
        <v>407231</v>
      </c>
      <c r="W156" s="5">
        <v>431355</v>
      </c>
      <c r="X156" s="5">
        <v>79215</v>
      </c>
      <c r="Y156" s="5">
        <v>12026</v>
      </c>
      <c r="Z156" s="5">
        <v>8487</v>
      </c>
      <c r="AA156" s="5">
        <v>0</v>
      </c>
      <c r="AB156" s="5">
        <v>19955</v>
      </c>
      <c r="AC156" s="6">
        <f t="shared" si="61"/>
        <v>958269</v>
      </c>
      <c r="AD156" s="6">
        <f t="shared" si="56"/>
        <v>938314</v>
      </c>
      <c r="AF156" s="5">
        <v>297487</v>
      </c>
      <c r="AG156" s="5">
        <v>221913</v>
      </c>
      <c r="AH156" s="5">
        <v>27283</v>
      </c>
      <c r="AI156" s="5">
        <v>5256</v>
      </c>
      <c r="AJ156" s="5">
        <v>690</v>
      </c>
      <c r="AK156" s="5">
        <v>0</v>
      </c>
      <c r="AL156" s="5">
        <v>0</v>
      </c>
      <c r="AM156" s="6">
        <f t="shared" si="63"/>
        <v>552629</v>
      </c>
      <c r="AN156" s="6">
        <f t="shared" si="57"/>
        <v>552629</v>
      </c>
      <c r="AP156" s="5">
        <v>165803</v>
      </c>
      <c r="AQ156" s="5">
        <v>118451</v>
      </c>
      <c r="AR156" s="5">
        <v>31351</v>
      </c>
      <c r="AS156" s="5">
        <v>2264</v>
      </c>
      <c r="AT156" s="5">
        <v>244</v>
      </c>
      <c r="AU156" s="5">
        <v>0</v>
      </c>
      <c r="AV156" s="5">
        <v>54590</v>
      </c>
      <c r="AW156" s="6">
        <f t="shared" si="64"/>
        <v>372703</v>
      </c>
      <c r="AX156" s="6">
        <f t="shared" si="58"/>
        <v>318113</v>
      </c>
      <c r="AZ156" s="5">
        <f t="shared" si="46"/>
        <v>1203224</v>
      </c>
      <c r="BA156" s="5">
        <f t="shared" si="47"/>
        <v>1021510</v>
      </c>
      <c r="BB156" s="5">
        <f t="shared" si="48"/>
        <v>227552</v>
      </c>
      <c r="BC156" s="5">
        <f t="shared" si="49"/>
        <v>26800</v>
      </c>
      <c r="BD156" s="5">
        <f t="shared" si="50"/>
        <v>38247</v>
      </c>
      <c r="BE156" s="5">
        <f t="shared" si="51"/>
        <v>0</v>
      </c>
      <c r="BF156" s="5">
        <f t="shared" si="52"/>
        <v>136207</v>
      </c>
      <c r="BG156" s="6">
        <f t="shared" si="66"/>
        <v>2653540</v>
      </c>
      <c r="BH156" s="6">
        <f t="shared" si="59"/>
        <v>2517333</v>
      </c>
    </row>
    <row r="157" spans="1:60" x14ac:dyDescent="0.25">
      <c r="A157" s="43">
        <v>28277</v>
      </c>
      <c r="B157" s="5">
        <v>217587</v>
      </c>
      <c r="C157" s="5">
        <v>137786</v>
      </c>
      <c r="D157" s="5">
        <v>41026</v>
      </c>
      <c r="E157" s="5">
        <v>3562</v>
      </c>
      <c r="F157" s="5">
        <v>273</v>
      </c>
      <c r="G157" s="5">
        <v>0</v>
      </c>
      <c r="H157" s="5">
        <v>11322</v>
      </c>
      <c r="I157" s="6">
        <f t="shared" si="62"/>
        <v>411556</v>
      </c>
      <c r="J157" s="6">
        <f t="shared" si="54"/>
        <v>400234</v>
      </c>
      <c r="L157" s="5">
        <v>194328</v>
      </c>
      <c r="M157" s="5">
        <v>136687</v>
      </c>
      <c r="N157" s="5">
        <v>50203</v>
      </c>
      <c r="O157" s="5">
        <v>3616</v>
      </c>
      <c r="P157" s="5">
        <v>31373</v>
      </c>
      <c r="Q157" s="5">
        <v>0</v>
      </c>
      <c r="R157" s="5">
        <v>63255</v>
      </c>
      <c r="S157" s="6">
        <f t="shared" si="65"/>
        <v>479462</v>
      </c>
      <c r="T157" s="6">
        <f t="shared" si="55"/>
        <v>416207</v>
      </c>
      <c r="V157" s="5">
        <v>513888</v>
      </c>
      <c r="W157" s="5">
        <v>469534</v>
      </c>
      <c r="X157" s="5">
        <v>82785</v>
      </c>
      <c r="Y157" s="5">
        <v>12063</v>
      </c>
      <c r="Z157" s="5">
        <v>9398</v>
      </c>
      <c r="AA157" s="5">
        <v>0</v>
      </c>
      <c r="AB157" s="5">
        <v>22364</v>
      </c>
      <c r="AC157" s="6">
        <f t="shared" si="61"/>
        <v>1110032</v>
      </c>
      <c r="AD157" s="6">
        <f t="shared" si="56"/>
        <v>1087668</v>
      </c>
      <c r="AF157" s="5">
        <v>372388</v>
      </c>
      <c r="AG157" s="5">
        <v>238655</v>
      </c>
      <c r="AH157" s="5">
        <v>27923</v>
      </c>
      <c r="AI157" s="5">
        <v>5138</v>
      </c>
      <c r="AJ157" s="5">
        <v>595</v>
      </c>
      <c r="AK157" s="5">
        <v>0</v>
      </c>
      <c r="AL157" s="5">
        <v>0</v>
      </c>
      <c r="AM157" s="6">
        <f t="shared" si="63"/>
        <v>644699</v>
      </c>
      <c r="AN157" s="6">
        <f t="shared" si="57"/>
        <v>644699</v>
      </c>
      <c r="AP157" s="5">
        <v>211205</v>
      </c>
      <c r="AQ157" s="5">
        <v>133392</v>
      </c>
      <c r="AR157" s="5">
        <v>30028</v>
      </c>
      <c r="AS157" s="5">
        <v>2276</v>
      </c>
      <c r="AT157" s="5">
        <v>236</v>
      </c>
      <c r="AU157" s="5">
        <v>0</v>
      </c>
      <c r="AV157" s="5">
        <v>66597</v>
      </c>
      <c r="AW157" s="6">
        <f t="shared" si="64"/>
        <v>443734</v>
      </c>
      <c r="AX157" s="6">
        <f t="shared" si="58"/>
        <v>377137</v>
      </c>
      <c r="AZ157" s="5">
        <f t="shared" si="46"/>
        <v>1509396</v>
      </c>
      <c r="BA157" s="5">
        <f t="shared" si="47"/>
        <v>1116054</v>
      </c>
      <c r="BB157" s="5">
        <f t="shared" si="48"/>
        <v>231965</v>
      </c>
      <c r="BC157" s="5">
        <f t="shared" si="49"/>
        <v>26655</v>
      </c>
      <c r="BD157" s="5">
        <f t="shared" si="50"/>
        <v>41875</v>
      </c>
      <c r="BE157" s="5">
        <f t="shared" si="51"/>
        <v>0</v>
      </c>
      <c r="BF157" s="5">
        <f t="shared" si="52"/>
        <v>163538</v>
      </c>
      <c r="BG157" s="6">
        <f t="shared" si="66"/>
        <v>3089483</v>
      </c>
      <c r="BH157" s="6">
        <f t="shared" si="59"/>
        <v>2925945</v>
      </c>
    </row>
    <row r="158" spans="1:60" x14ac:dyDescent="0.25">
      <c r="A158" s="43">
        <v>28307</v>
      </c>
      <c r="B158" s="5">
        <v>308229</v>
      </c>
      <c r="C158" s="5">
        <v>162639</v>
      </c>
      <c r="D158" s="5">
        <v>36229</v>
      </c>
      <c r="E158" s="5">
        <v>3602</v>
      </c>
      <c r="F158" s="5">
        <v>241</v>
      </c>
      <c r="G158" s="5">
        <v>0</v>
      </c>
      <c r="H158" s="5">
        <v>12763</v>
      </c>
      <c r="I158" s="6">
        <f t="shared" si="62"/>
        <v>523703</v>
      </c>
      <c r="J158" s="6">
        <f t="shared" si="54"/>
        <v>510940</v>
      </c>
      <c r="L158" s="5">
        <v>283712</v>
      </c>
      <c r="M158" s="5">
        <v>163902</v>
      </c>
      <c r="N158" s="5">
        <v>55161</v>
      </c>
      <c r="O158" s="5">
        <v>3658</v>
      </c>
      <c r="P158" s="5">
        <v>36760</v>
      </c>
      <c r="Q158" s="5">
        <v>0</v>
      </c>
      <c r="R158" s="5">
        <v>86220</v>
      </c>
      <c r="S158" s="6">
        <f t="shared" si="65"/>
        <v>629413</v>
      </c>
      <c r="T158" s="6">
        <f t="shared" si="55"/>
        <v>543193</v>
      </c>
      <c r="V158" s="5">
        <v>718880</v>
      </c>
      <c r="W158" s="5">
        <v>529668</v>
      </c>
      <c r="X158" s="5">
        <v>87076</v>
      </c>
      <c r="Y158" s="5">
        <v>12775</v>
      </c>
      <c r="Z158" s="5">
        <v>11436</v>
      </c>
      <c r="AA158" s="5">
        <v>0</v>
      </c>
      <c r="AB158" s="5">
        <v>26015</v>
      </c>
      <c r="AC158" s="6">
        <f t="shared" si="61"/>
        <v>1385850</v>
      </c>
      <c r="AD158" s="6">
        <f t="shared" si="56"/>
        <v>1359835</v>
      </c>
      <c r="AF158" s="5">
        <v>530356</v>
      </c>
      <c r="AG158" s="5">
        <v>271086</v>
      </c>
      <c r="AH158" s="5">
        <v>28933</v>
      </c>
      <c r="AI158" s="5">
        <v>5195</v>
      </c>
      <c r="AJ158" s="5">
        <v>475</v>
      </c>
      <c r="AK158" s="5">
        <v>0</v>
      </c>
      <c r="AL158" s="5">
        <v>0</v>
      </c>
      <c r="AM158" s="6">
        <f t="shared" si="63"/>
        <v>836045</v>
      </c>
      <c r="AN158" s="6">
        <f t="shared" si="57"/>
        <v>836045</v>
      </c>
      <c r="AP158" s="5">
        <v>286730</v>
      </c>
      <c r="AQ158" s="5">
        <v>145756</v>
      </c>
      <c r="AR158" s="5">
        <v>30068</v>
      </c>
      <c r="AS158" s="5">
        <v>2314</v>
      </c>
      <c r="AT158" s="5">
        <v>225</v>
      </c>
      <c r="AU158" s="5">
        <v>0</v>
      </c>
      <c r="AV158" s="5">
        <v>82509</v>
      </c>
      <c r="AW158" s="6">
        <f t="shared" si="64"/>
        <v>547602</v>
      </c>
      <c r="AX158" s="6">
        <f t="shared" si="58"/>
        <v>465093</v>
      </c>
      <c r="AZ158" s="5">
        <f t="shared" si="46"/>
        <v>2127907</v>
      </c>
      <c r="BA158" s="5">
        <f t="shared" si="47"/>
        <v>1273051</v>
      </c>
      <c r="BB158" s="5">
        <f t="shared" si="48"/>
        <v>237467</v>
      </c>
      <c r="BC158" s="5">
        <f t="shared" si="49"/>
        <v>27544</v>
      </c>
      <c r="BD158" s="5">
        <f t="shared" si="50"/>
        <v>49137</v>
      </c>
      <c r="BE158" s="5">
        <f t="shared" si="51"/>
        <v>0</v>
      </c>
      <c r="BF158" s="5">
        <f t="shared" si="52"/>
        <v>207507</v>
      </c>
      <c r="BG158" s="6">
        <f t="shared" si="66"/>
        <v>3922613</v>
      </c>
      <c r="BH158" s="6">
        <f t="shared" si="59"/>
        <v>3715106</v>
      </c>
    </row>
    <row r="159" spans="1:60" x14ac:dyDescent="0.25">
      <c r="A159" s="43">
        <v>28338</v>
      </c>
      <c r="B159" s="5">
        <v>309685</v>
      </c>
      <c r="C159" s="5">
        <v>156760</v>
      </c>
      <c r="D159" s="5">
        <v>43061</v>
      </c>
      <c r="E159" s="5">
        <v>3663</v>
      </c>
      <c r="F159" s="5">
        <v>201</v>
      </c>
      <c r="G159" s="5">
        <v>0</v>
      </c>
      <c r="H159" s="5">
        <v>11711</v>
      </c>
      <c r="I159" s="6">
        <f t="shared" si="62"/>
        <v>525081</v>
      </c>
      <c r="J159" s="6">
        <f t="shared" si="54"/>
        <v>513370</v>
      </c>
      <c r="L159" s="5">
        <v>274758</v>
      </c>
      <c r="M159" s="5">
        <v>161142</v>
      </c>
      <c r="N159" s="5">
        <v>51785</v>
      </c>
      <c r="O159" s="5">
        <v>3687</v>
      </c>
      <c r="P159" s="5">
        <v>34836</v>
      </c>
      <c r="Q159" s="5">
        <v>0</v>
      </c>
      <c r="R159" s="5">
        <v>79869</v>
      </c>
      <c r="S159" s="6">
        <f t="shared" si="65"/>
        <v>606077</v>
      </c>
      <c r="T159" s="6">
        <f t="shared" si="55"/>
        <v>526208</v>
      </c>
      <c r="V159" s="5">
        <v>684140</v>
      </c>
      <c r="W159" s="5">
        <v>517847</v>
      </c>
      <c r="X159" s="5">
        <v>87962</v>
      </c>
      <c r="Y159" s="5">
        <v>12727</v>
      </c>
      <c r="Z159" s="5">
        <v>10884</v>
      </c>
      <c r="AA159" s="5">
        <v>0</v>
      </c>
      <c r="AB159" s="5">
        <v>30974</v>
      </c>
      <c r="AC159" s="6">
        <f t="shared" si="61"/>
        <v>1344534</v>
      </c>
      <c r="AD159" s="6">
        <f t="shared" si="56"/>
        <v>1313560</v>
      </c>
      <c r="AF159" s="5">
        <v>514549</v>
      </c>
      <c r="AG159" s="5">
        <v>263970</v>
      </c>
      <c r="AH159" s="5">
        <v>32024</v>
      </c>
      <c r="AI159" s="5">
        <v>5498</v>
      </c>
      <c r="AJ159" s="5">
        <v>398</v>
      </c>
      <c r="AK159" s="5">
        <v>0</v>
      </c>
      <c r="AL159" s="5">
        <v>0</v>
      </c>
      <c r="AM159" s="6">
        <f t="shared" si="63"/>
        <v>816439</v>
      </c>
      <c r="AN159" s="6">
        <f t="shared" si="57"/>
        <v>816439</v>
      </c>
      <c r="AP159" s="5">
        <v>268355</v>
      </c>
      <c r="AQ159" s="5">
        <v>139836</v>
      </c>
      <c r="AR159" s="5">
        <v>27867</v>
      </c>
      <c r="AS159" s="5">
        <v>2320</v>
      </c>
      <c r="AT159" s="5">
        <v>186</v>
      </c>
      <c r="AU159" s="5">
        <v>0</v>
      </c>
      <c r="AV159" s="5">
        <v>77216</v>
      </c>
      <c r="AW159" s="6">
        <f t="shared" si="64"/>
        <v>515780</v>
      </c>
      <c r="AX159" s="6">
        <f t="shared" si="58"/>
        <v>438564</v>
      </c>
      <c r="AZ159" s="5">
        <f t="shared" si="46"/>
        <v>2051487</v>
      </c>
      <c r="BA159" s="5">
        <f t="shared" si="47"/>
        <v>1239555</v>
      </c>
      <c r="BB159" s="5">
        <f t="shared" si="48"/>
        <v>242699</v>
      </c>
      <c r="BC159" s="5">
        <f t="shared" si="49"/>
        <v>27895</v>
      </c>
      <c r="BD159" s="5">
        <f t="shared" si="50"/>
        <v>46505</v>
      </c>
      <c r="BE159" s="5">
        <f t="shared" si="51"/>
        <v>0</v>
      </c>
      <c r="BF159" s="5">
        <f t="shared" si="52"/>
        <v>199770</v>
      </c>
      <c r="BG159" s="6">
        <f t="shared" si="66"/>
        <v>3807911</v>
      </c>
      <c r="BH159" s="6">
        <f t="shared" si="59"/>
        <v>3608141</v>
      </c>
    </row>
    <row r="160" spans="1:60" x14ac:dyDescent="0.25">
      <c r="A160" s="43">
        <v>28369</v>
      </c>
      <c r="B160" s="5">
        <v>279673</v>
      </c>
      <c r="C160" s="5">
        <v>149157</v>
      </c>
      <c r="D160" s="5">
        <v>38408</v>
      </c>
      <c r="E160" s="5">
        <v>3652</v>
      </c>
      <c r="F160" s="5">
        <v>149</v>
      </c>
      <c r="G160" s="5">
        <v>0</v>
      </c>
      <c r="H160" s="5">
        <v>11695</v>
      </c>
      <c r="I160" s="6">
        <f t="shared" si="62"/>
        <v>482734</v>
      </c>
      <c r="J160" s="6">
        <f t="shared" si="54"/>
        <v>471039</v>
      </c>
      <c r="L160" s="5">
        <v>255217</v>
      </c>
      <c r="M160" s="5">
        <v>155313</v>
      </c>
      <c r="N160" s="5">
        <v>54782</v>
      </c>
      <c r="O160" s="5">
        <v>3977</v>
      </c>
      <c r="P160" s="5">
        <v>35055</v>
      </c>
      <c r="Q160" s="5">
        <v>0</v>
      </c>
      <c r="R160" s="5">
        <v>80594</v>
      </c>
      <c r="S160" s="6">
        <f t="shared" si="65"/>
        <v>584938</v>
      </c>
      <c r="T160" s="6">
        <f t="shared" si="55"/>
        <v>504344</v>
      </c>
      <c r="V160" s="5">
        <v>648339</v>
      </c>
      <c r="W160" s="5">
        <v>511225</v>
      </c>
      <c r="X160" s="5">
        <v>82659</v>
      </c>
      <c r="Y160" s="5">
        <v>12465</v>
      </c>
      <c r="Z160" s="5">
        <v>10604</v>
      </c>
      <c r="AA160" s="5">
        <v>0</v>
      </c>
      <c r="AB160" s="5">
        <v>27213</v>
      </c>
      <c r="AC160" s="6">
        <f t="shared" si="61"/>
        <v>1292505</v>
      </c>
      <c r="AD160" s="6">
        <f t="shared" si="56"/>
        <v>1265292</v>
      </c>
      <c r="AF160" s="5">
        <v>482570</v>
      </c>
      <c r="AG160" s="5">
        <v>260047</v>
      </c>
      <c r="AH160" s="5">
        <v>30107</v>
      </c>
      <c r="AI160" s="5">
        <v>5390</v>
      </c>
      <c r="AJ160" s="5">
        <v>390</v>
      </c>
      <c r="AK160" s="5">
        <v>0</v>
      </c>
      <c r="AL160" s="5">
        <v>0</v>
      </c>
      <c r="AM160" s="6">
        <f t="shared" si="63"/>
        <v>778504</v>
      </c>
      <c r="AN160" s="6">
        <f t="shared" si="57"/>
        <v>778504</v>
      </c>
      <c r="AP160" s="5">
        <v>261452</v>
      </c>
      <c r="AQ160" s="5">
        <v>140101</v>
      </c>
      <c r="AR160" s="5">
        <v>26296</v>
      </c>
      <c r="AS160" s="5">
        <v>2327</v>
      </c>
      <c r="AT160" s="5">
        <v>161</v>
      </c>
      <c r="AU160" s="5">
        <v>0</v>
      </c>
      <c r="AV160" s="5">
        <v>81186</v>
      </c>
      <c r="AW160" s="6">
        <f t="shared" si="64"/>
        <v>511523</v>
      </c>
      <c r="AX160" s="6">
        <f t="shared" si="58"/>
        <v>430337</v>
      </c>
      <c r="AZ160" s="5">
        <f t="shared" si="46"/>
        <v>1927251</v>
      </c>
      <c r="BA160" s="5">
        <f t="shared" si="47"/>
        <v>1215843</v>
      </c>
      <c r="BB160" s="5">
        <f t="shared" si="48"/>
        <v>232252</v>
      </c>
      <c r="BC160" s="5">
        <f t="shared" si="49"/>
        <v>27811</v>
      </c>
      <c r="BD160" s="5">
        <f t="shared" si="50"/>
        <v>46359</v>
      </c>
      <c r="BE160" s="5">
        <f t="shared" si="51"/>
        <v>0</v>
      </c>
      <c r="BF160" s="5">
        <f t="shared" si="52"/>
        <v>200688</v>
      </c>
      <c r="BG160" s="6">
        <f t="shared" si="66"/>
        <v>3650204</v>
      </c>
      <c r="BH160" s="6">
        <f t="shared" si="59"/>
        <v>3449516</v>
      </c>
    </row>
    <row r="161" spans="1:60" x14ac:dyDescent="0.25">
      <c r="A161" s="43">
        <v>28399</v>
      </c>
      <c r="B161" s="5">
        <v>249799</v>
      </c>
      <c r="C161" s="5">
        <v>127200</v>
      </c>
      <c r="D161" s="5">
        <v>58809</v>
      </c>
      <c r="E161" s="5">
        <v>3661</v>
      </c>
      <c r="F161" s="5">
        <v>176</v>
      </c>
      <c r="G161" s="5">
        <v>0</v>
      </c>
      <c r="H161" s="5">
        <v>10931</v>
      </c>
      <c r="I161" s="6">
        <f t="shared" si="62"/>
        <v>450576</v>
      </c>
      <c r="J161" s="6">
        <f t="shared" si="54"/>
        <v>439645</v>
      </c>
      <c r="L161" s="5">
        <v>213440</v>
      </c>
      <c r="M161" s="5">
        <v>139314</v>
      </c>
      <c r="N161" s="5">
        <v>53378</v>
      </c>
      <c r="O161" s="5">
        <v>3787</v>
      </c>
      <c r="P161" s="5">
        <v>27797</v>
      </c>
      <c r="Q161" s="5">
        <v>0</v>
      </c>
      <c r="R161" s="5">
        <v>59901</v>
      </c>
      <c r="S161" s="6">
        <f t="shared" si="65"/>
        <v>497617</v>
      </c>
      <c r="T161" s="6">
        <f t="shared" si="55"/>
        <v>437716</v>
      </c>
      <c r="V161" s="5">
        <v>574090</v>
      </c>
      <c r="W161" s="5">
        <v>481621</v>
      </c>
      <c r="X161" s="5">
        <v>84445</v>
      </c>
      <c r="Y161" s="5">
        <v>13172</v>
      </c>
      <c r="Z161" s="5">
        <v>9567</v>
      </c>
      <c r="AA161" s="5">
        <v>0</v>
      </c>
      <c r="AB161" s="5">
        <v>25976</v>
      </c>
      <c r="AC161" s="6">
        <f t="shared" si="61"/>
        <v>1188871</v>
      </c>
      <c r="AD161" s="6">
        <f t="shared" si="56"/>
        <v>1162895</v>
      </c>
      <c r="AF161" s="5">
        <v>414457</v>
      </c>
      <c r="AG161" s="5">
        <v>245981</v>
      </c>
      <c r="AH161" s="5">
        <v>26433</v>
      </c>
      <c r="AI161" s="5">
        <v>5428</v>
      </c>
      <c r="AJ161" s="5">
        <v>445</v>
      </c>
      <c r="AK161" s="5">
        <v>0</v>
      </c>
      <c r="AL161" s="5">
        <v>0</v>
      </c>
      <c r="AM161" s="6">
        <f t="shared" si="63"/>
        <v>692744</v>
      </c>
      <c r="AN161" s="6">
        <f t="shared" si="57"/>
        <v>692744</v>
      </c>
      <c r="AP161" s="5">
        <v>235999</v>
      </c>
      <c r="AQ161" s="5">
        <v>133398</v>
      </c>
      <c r="AR161" s="5">
        <v>28131</v>
      </c>
      <c r="AS161" s="5">
        <v>2503</v>
      </c>
      <c r="AT161" s="5">
        <v>219</v>
      </c>
      <c r="AU161" s="5">
        <v>0</v>
      </c>
      <c r="AV161" s="5">
        <v>66211</v>
      </c>
      <c r="AW161" s="6">
        <f t="shared" si="64"/>
        <v>466461</v>
      </c>
      <c r="AX161" s="6">
        <f t="shared" si="58"/>
        <v>400250</v>
      </c>
      <c r="AZ161" s="5">
        <f t="shared" si="46"/>
        <v>1687785</v>
      </c>
      <c r="BA161" s="5">
        <f t="shared" si="47"/>
        <v>1127514</v>
      </c>
      <c r="BB161" s="5">
        <f t="shared" si="48"/>
        <v>251196</v>
      </c>
      <c r="BC161" s="5">
        <f t="shared" si="49"/>
        <v>28551</v>
      </c>
      <c r="BD161" s="5">
        <f t="shared" si="50"/>
        <v>38204</v>
      </c>
      <c r="BE161" s="5">
        <f t="shared" si="51"/>
        <v>0</v>
      </c>
      <c r="BF161" s="5">
        <f t="shared" si="52"/>
        <v>163019</v>
      </c>
      <c r="BG161" s="6">
        <f t="shared" si="66"/>
        <v>3296269</v>
      </c>
      <c r="BH161" s="6">
        <f t="shared" si="59"/>
        <v>3133250</v>
      </c>
    </row>
    <row r="162" spans="1:60" x14ac:dyDescent="0.25">
      <c r="A162" s="43">
        <v>28430</v>
      </c>
      <c r="B162" s="5">
        <v>186713</v>
      </c>
      <c r="C162" s="5">
        <v>136418</v>
      </c>
      <c r="D162" s="5">
        <v>36152</v>
      </c>
      <c r="E162" s="5">
        <v>3678</v>
      </c>
      <c r="F162" s="5">
        <v>179</v>
      </c>
      <c r="G162" s="5">
        <v>0</v>
      </c>
      <c r="H162" s="5">
        <v>9975</v>
      </c>
      <c r="I162" s="6">
        <f t="shared" si="62"/>
        <v>373115</v>
      </c>
      <c r="J162" s="6">
        <f t="shared" si="54"/>
        <v>363140</v>
      </c>
      <c r="L162" s="5">
        <v>151122</v>
      </c>
      <c r="M162" s="5">
        <v>112295</v>
      </c>
      <c r="N162" s="5">
        <v>51084</v>
      </c>
      <c r="O162" s="5">
        <v>3787</v>
      </c>
      <c r="P162" s="5">
        <v>27125</v>
      </c>
      <c r="Q162" s="5">
        <v>0</v>
      </c>
      <c r="R162" s="5">
        <v>45806</v>
      </c>
      <c r="S162" s="6">
        <f t="shared" si="65"/>
        <v>391219</v>
      </c>
      <c r="T162" s="6">
        <f t="shared" si="55"/>
        <v>345413</v>
      </c>
      <c r="V162" s="5">
        <v>416481</v>
      </c>
      <c r="W162" s="5">
        <v>441455</v>
      </c>
      <c r="X162" s="5">
        <v>77776</v>
      </c>
      <c r="Y162" s="5">
        <v>12772</v>
      </c>
      <c r="Z162" s="5">
        <v>7845</v>
      </c>
      <c r="AA162" s="5">
        <v>0</v>
      </c>
      <c r="AB162" s="5">
        <v>21347</v>
      </c>
      <c r="AC162" s="6">
        <f t="shared" si="61"/>
        <v>977676</v>
      </c>
      <c r="AD162" s="6">
        <f t="shared" si="56"/>
        <v>956329</v>
      </c>
      <c r="AF162" s="5">
        <v>308792</v>
      </c>
      <c r="AG162" s="5">
        <v>226218</v>
      </c>
      <c r="AH162" s="5">
        <v>28630</v>
      </c>
      <c r="AI162" s="5">
        <v>5450</v>
      </c>
      <c r="AJ162" s="5">
        <v>582</v>
      </c>
      <c r="AK162" s="5">
        <v>0</v>
      </c>
      <c r="AL162" s="5">
        <v>0</v>
      </c>
      <c r="AM162" s="6">
        <f t="shared" si="63"/>
        <v>569672</v>
      </c>
      <c r="AN162" s="6">
        <f t="shared" si="57"/>
        <v>569672</v>
      </c>
      <c r="AP162" s="5">
        <v>171438</v>
      </c>
      <c r="AQ162" s="5">
        <v>118267</v>
      </c>
      <c r="AR162" s="5">
        <v>26412</v>
      </c>
      <c r="AS162" s="5">
        <v>2347</v>
      </c>
      <c r="AT162" s="5">
        <v>242</v>
      </c>
      <c r="AU162" s="5">
        <v>0</v>
      </c>
      <c r="AV162" s="5">
        <v>57833</v>
      </c>
      <c r="AW162" s="6">
        <f t="shared" si="64"/>
        <v>376539</v>
      </c>
      <c r="AX162" s="6">
        <f t="shared" si="58"/>
        <v>318706</v>
      </c>
      <c r="AZ162" s="5">
        <f t="shared" si="46"/>
        <v>1234546</v>
      </c>
      <c r="BA162" s="5">
        <f t="shared" si="47"/>
        <v>1034653</v>
      </c>
      <c r="BB162" s="5">
        <f t="shared" si="48"/>
        <v>220054</v>
      </c>
      <c r="BC162" s="5">
        <f t="shared" si="49"/>
        <v>28034</v>
      </c>
      <c r="BD162" s="5">
        <f t="shared" si="50"/>
        <v>35973</v>
      </c>
      <c r="BE162" s="5">
        <f t="shared" si="51"/>
        <v>0</v>
      </c>
      <c r="BF162" s="5">
        <f t="shared" si="52"/>
        <v>134961</v>
      </c>
      <c r="BG162" s="6">
        <f t="shared" si="66"/>
        <v>2688221</v>
      </c>
      <c r="BH162" s="6">
        <f t="shared" si="59"/>
        <v>2553260</v>
      </c>
    </row>
    <row r="163" spans="1:60" x14ac:dyDescent="0.25">
      <c r="A163" s="43">
        <v>28460</v>
      </c>
      <c r="B163" s="5">
        <v>192425</v>
      </c>
      <c r="C163" s="5">
        <v>126804</v>
      </c>
      <c r="D163" s="5">
        <v>44068</v>
      </c>
      <c r="E163" s="5">
        <v>3678</v>
      </c>
      <c r="F163" s="5">
        <v>162</v>
      </c>
      <c r="G163" s="5">
        <v>0</v>
      </c>
      <c r="H163" s="5">
        <v>9655</v>
      </c>
      <c r="I163" s="6">
        <f t="shared" si="62"/>
        <v>376792</v>
      </c>
      <c r="J163" s="6">
        <f t="shared" si="54"/>
        <v>367137</v>
      </c>
      <c r="L163" s="5">
        <v>163169</v>
      </c>
      <c r="M163" s="5">
        <v>106916</v>
      </c>
      <c r="N163" s="5">
        <v>53811</v>
      </c>
      <c r="O163" s="5">
        <v>3791</v>
      </c>
      <c r="P163" s="5">
        <v>24497</v>
      </c>
      <c r="Q163" s="5">
        <v>0</v>
      </c>
      <c r="R163" s="5">
        <v>50154</v>
      </c>
      <c r="S163" s="6">
        <f t="shared" si="65"/>
        <v>402338</v>
      </c>
      <c r="T163" s="6">
        <f t="shared" si="55"/>
        <v>352184</v>
      </c>
      <c r="V163" s="5">
        <v>403476</v>
      </c>
      <c r="W163" s="5">
        <v>432113</v>
      </c>
      <c r="X163" s="5">
        <v>80217</v>
      </c>
      <c r="Y163" s="5">
        <v>12731</v>
      </c>
      <c r="Z163" s="5">
        <v>7510</v>
      </c>
      <c r="AA163" s="5">
        <v>0</v>
      </c>
      <c r="AB163" s="5">
        <v>19846</v>
      </c>
      <c r="AC163" s="6">
        <f t="shared" si="61"/>
        <v>955893</v>
      </c>
      <c r="AD163" s="6">
        <f t="shared" si="56"/>
        <v>936047</v>
      </c>
      <c r="AF163" s="5">
        <v>308989</v>
      </c>
      <c r="AG163" s="5">
        <v>225145</v>
      </c>
      <c r="AH163" s="5">
        <v>26313</v>
      </c>
      <c r="AI163" s="5">
        <v>5548</v>
      </c>
      <c r="AJ163" s="5">
        <v>462</v>
      </c>
      <c r="AK163" s="5">
        <v>0</v>
      </c>
      <c r="AL163" s="5">
        <v>0</v>
      </c>
      <c r="AM163" s="6">
        <f t="shared" si="63"/>
        <v>566457</v>
      </c>
      <c r="AN163" s="6">
        <f t="shared" si="57"/>
        <v>566457</v>
      </c>
      <c r="AP163" s="5">
        <v>194009</v>
      </c>
      <c r="AQ163" s="5">
        <v>115800</v>
      </c>
      <c r="AR163" s="5">
        <v>26805</v>
      </c>
      <c r="AS163" s="5">
        <v>2395</v>
      </c>
      <c r="AT163" s="5">
        <v>208</v>
      </c>
      <c r="AU163" s="5">
        <v>0</v>
      </c>
      <c r="AV163" s="5">
        <v>59161</v>
      </c>
      <c r="AW163" s="6">
        <f t="shared" si="64"/>
        <v>398378</v>
      </c>
      <c r="AX163" s="6">
        <f t="shared" si="58"/>
        <v>339217</v>
      </c>
      <c r="AZ163" s="5">
        <f t="shared" si="46"/>
        <v>1262068</v>
      </c>
      <c r="BA163" s="5">
        <f t="shared" si="47"/>
        <v>1006778</v>
      </c>
      <c r="BB163" s="5">
        <f t="shared" si="48"/>
        <v>231214</v>
      </c>
      <c r="BC163" s="5">
        <f t="shared" si="49"/>
        <v>28143</v>
      </c>
      <c r="BD163" s="5">
        <f t="shared" si="50"/>
        <v>32839</v>
      </c>
      <c r="BE163" s="5">
        <f t="shared" si="51"/>
        <v>0</v>
      </c>
      <c r="BF163" s="5">
        <f t="shared" si="52"/>
        <v>138816</v>
      </c>
      <c r="BG163" s="6">
        <f t="shared" si="66"/>
        <v>2699858</v>
      </c>
      <c r="BH163" s="6">
        <f t="shared" si="59"/>
        <v>2561042</v>
      </c>
    </row>
    <row r="164" spans="1:60" x14ac:dyDescent="0.25">
      <c r="A164" s="43">
        <v>28491</v>
      </c>
      <c r="B164" s="5">
        <v>258834</v>
      </c>
      <c r="C164" s="5">
        <v>126993</v>
      </c>
      <c r="D164" s="5">
        <v>44611</v>
      </c>
      <c r="E164" s="5">
        <v>3716</v>
      </c>
      <c r="F164" s="5">
        <v>108</v>
      </c>
      <c r="G164" s="5">
        <v>0</v>
      </c>
      <c r="H164" s="5">
        <v>12785</v>
      </c>
      <c r="I164" s="6">
        <f t="shared" si="62"/>
        <v>447047</v>
      </c>
      <c r="J164" s="6">
        <f t="shared" si="54"/>
        <v>434262</v>
      </c>
      <c r="L164" s="5">
        <v>233219</v>
      </c>
      <c r="M164" s="5">
        <v>117841</v>
      </c>
      <c r="N164" s="5">
        <v>51770</v>
      </c>
      <c r="O164" s="5">
        <v>3793</v>
      </c>
      <c r="P164" s="5">
        <v>25623</v>
      </c>
      <c r="Q164" s="5">
        <v>0</v>
      </c>
      <c r="R164" s="5">
        <v>71254</v>
      </c>
      <c r="S164" s="6">
        <f t="shared" si="65"/>
        <v>503500</v>
      </c>
      <c r="T164" s="6">
        <f t="shared" si="55"/>
        <v>432246</v>
      </c>
      <c r="V164" s="5">
        <v>466645</v>
      </c>
      <c r="W164" s="5">
        <v>412503</v>
      </c>
      <c r="X164" s="5">
        <v>74659</v>
      </c>
      <c r="Y164" s="5">
        <v>12690</v>
      </c>
      <c r="Z164" s="5">
        <v>7505</v>
      </c>
      <c r="AA164" s="5">
        <v>0</v>
      </c>
      <c r="AB164" s="5">
        <v>17724</v>
      </c>
      <c r="AC164" s="6">
        <f t="shared" si="61"/>
        <v>991726</v>
      </c>
      <c r="AD164" s="6">
        <f t="shared" si="56"/>
        <v>974002</v>
      </c>
      <c r="AF164" s="5">
        <v>390726</v>
      </c>
      <c r="AG164" s="5">
        <v>214158</v>
      </c>
      <c r="AH164" s="5">
        <v>27431</v>
      </c>
      <c r="AI164" s="5">
        <v>5611</v>
      </c>
      <c r="AJ164" s="5">
        <v>346</v>
      </c>
      <c r="AK164" s="5">
        <v>0</v>
      </c>
      <c r="AL164" s="5">
        <v>0</v>
      </c>
      <c r="AM164" s="6">
        <f t="shared" si="63"/>
        <v>638272</v>
      </c>
      <c r="AN164" s="6">
        <f t="shared" si="57"/>
        <v>638272</v>
      </c>
      <c r="AP164" s="5">
        <v>305483</v>
      </c>
      <c r="AQ164" s="5">
        <v>122273</v>
      </c>
      <c r="AR164" s="5">
        <v>29884</v>
      </c>
      <c r="AS164" s="5">
        <v>2364</v>
      </c>
      <c r="AT164" s="5">
        <v>147</v>
      </c>
      <c r="AU164" s="5">
        <v>0</v>
      </c>
      <c r="AV164" s="5">
        <v>86574</v>
      </c>
      <c r="AW164" s="6">
        <f t="shared" si="64"/>
        <v>546725</v>
      </c>
      <c r="AX164" s="6">
        <f t="shared" si="58"/>
        <v>460151</v>
      </c>
      <c r="AZ164" s="5">
        <f t="shared" si="46"/>
        <v>1654907</v>
      </c>
      <c r="BA164" s="5">
        <f t="shared" si="47"/>
        <v>993768</v>
      </c>
      <c r="BB164" s="5">
        <f t="shared" si="48"/>
        <v>228355</v>
      </c>
      <c r="BC164" s="5">
        <f t="shared" si="49"/>
        <v>28174</v>
      </c>
      <c r="BD164" s="5">
        <f t="shared" si="50"/>
        <v>33729</v>
      </c>
      <c r="BE164" s="5">
        <f t="shared" si="51"/>
        <v>0</v>
      </c>
      <c r="BF164" s="5">
        <f t="shared" si="52"/>
        <v>188337</v>
      </c>
      <c r="BG164" s="6">
        <f t="shared" si="66"/>
        <v>3127270</v>
      </c>
      <c r="BH164" s="6">
        <f t="shared" si="59"/>
        <v>2938933</v>
      </c>
    </row>
    <row r="165" spans="1:60" x14ac:dyDescent="0.25">
      <c r="A165" s="43">
        <v>28522</v>
      </c>
      <c r="B165" s="5">
        <v>273541</v>
      </c>
      <c r="C165" s="5">
        <v>119818</v>
      </c>
      <c r="D165" s="5">
        <v>40959</v>
      </c>
      <c r="E165" s="5">
        <v>3729</v>
      </c>
      <c r="F165" s="5">
        <v>108</v>
      </c>
      <c r="G165" s="5">
        <v>0</v>
      </c>
      <c r="H165" s="5">
        <v>12499</v>
      </c>
      <c r="I165" s="6">
        <f t="shared" si="62"/>
        <v>450654</v>
      </c>
      <c r="J165" s="6">
        <f t="shared" si="54"/>
        <v>438155</v>
      </c>
      <c r="L165" s="5">
        <v>242908</v>
      </c>
      <c r="M165" s="5">
        <v>119068</v>
      </c>
      <c r="N165" s="5">
        <v>52913</v>
      </c>
      <c r="O165" s="5">
        <v>3868</v>
      </c>
      <c r="P165" s="5">
        <v>26371</v>
      </c>
      <c r="Q165" s="5">
        <v>0</v>
      </c>
      <c r="R165" s="5">
        <v>70665</v>
      </c>
      <c r="S165" s="6">
        <f t="shared" si="65"/>
        <v>515793</v>
      </c>
      <c r="T165" s="6">
        <f t="shared" si="55"/>
        <v>445128</v>
      </c>
      <c r="V165" s="5">
        <v>443843</v>
      </c>
      <c r="W165" s="5">
        <v>373410</v>
      </c>
      <c r="X165" s="5">
        <v>72033</v>
      </c>
      <c r="Y165" s="5">
        <v>13196</v>
      </c>
      <c r="Z165" s="5">
        <v>6852</v>
      </c>
      <c r="AA165" s="5">
        <v>0</v>
      </c>
      <c r="AB165" s="5">
        <v>18956</v>
      </c>
      <c r="AC165" s="6">
        <f t="shared" si="61"/>
        <v>928290</v>
      </c>
      <c r="AD165" s="6">
        <f t="shared" si="56"/>
        <v>909334</v>
      </c>
      <c r="AF165" s="5">
        <v>400952</v>
      </c>
      <c r="AG165" s="5">
        <v>195838</v>
      </c>
      <c r="AH165" s="5">
        <v>25660</v>
      </c>
      <c r="AI165" s="5">
        <v>5576</v>
      </c>
      <c r="AJ165" s="5">
        <v>393</v>
      </c>
      <c r="AK165" s="5">
        <v>0</v>
      </c>
      <c r="AL165" s="5">
        <v>0</v>
      </c>
      <c r="AM165" s="6">
        <f t="shared" si="63"/>
        <v>628419</v>
      </c>
      <c r="AN165" s="6">
        <f t="shared" si="57"/>
        <v>628419</v>
      </c>
      <c r="AP165" s="5">
        <v>326877</v>
      </c>
      <c r="AQ165" s="5">
        <v>118986</v>
      </c>
      <c r="AR165" s="5">
        <v>29275</v>
      </c>
      <c r="AS165" s="5">
        <v>2384</v>
      </c>
      <c r="AT165" s="5">
        <v>183</v>
      </c>
      <c r="AU165" s="5">
        <v>0</v>
      </c>
      <c r="AV165" s="5">
        <v>83499</v>
      </c>
      <c r="AW165" s="6">
        <f t="shared" si="64"/>
        <v>561204</v>
      </c>
      <c r="AX165" s="6">
        <f t="shared" si="58"/>
        <v>477705</v>
      </c>
      <c r="AZ165" s="5">
        <f t="shared" si="46"/>
        <v>1688121</v>
      </c>
      <c r="BA165" s="5">
        <f t="shared" si="47"/>
        <v>927120</v>
      </c>
      <c r="BB165" s="5">
        <f t="shared" si="48"/>
        <v>220840</v>
      </c>
      <c r="BC165" s="5">
        <f t="shared" si="49"/>
        <v>28753</v>
      </c>
      <c r="BD165" s="5">
        <f t="shared" si="50"/>
        <v>33907</v>
      </c>
      <c r="BE165" s="5">
        <f t="shared" si="51"/>
        <v>0</v>
      </c>
      <c r="BF165" s="5">
        <f t="shared" si="52"/>
        <v>185619</v>
      </c>
      <c r="BG165" s="6">
        <f t="shared" si="66"/>
        <v>3084360</v>
      </c>
      <c r="BH165" s="6">
        <f t="shared" si="59"/>
        <v>2898741</v>
      </c>
    </row>
    <row r="166" spans="1:60" x14ac:dyDescent="0.25">
      <c r="A166" s="43">
        <v>28550</v>
      </c>
      <c r="B166" s="5">
        <v>268410</v>
      </c>
      <c r="C166" s="5">
        <v>129626</v>
      </c>
      <c r="D166" s="5">
        <v>50447</v>
      </c>
      <c r="E166" s="5">
        <v>3715</v>
      </c>
      <c r="F166" s="5">
        <v>140</v>
      </c>
      <c r="G166" s="5">
        <v>0</v>
      </c>
      <c r="H166" s="5">
        <v>10517</v>
      </c>
      <c r="I166" s="6">
        <f t="shared" si="62"/>
        <v>462855</v>
      </c>
      <c r="J166" s="6">
        <f t="shared" si="54"/>
        <v>452338</v>
      </c>
      <c r="L166" s="5">
        <v>232886</v>
      </c>
      <c r="M166" s="5">
        <v>123940</v>
      </c>
      <c r="N166" s="5">
        <v>60631</v>
      </c>
      <c r="O166" s="5">
        <v>3831</v>
      </c>
      <c r="P166" s="5">
        <v>28044</v>
      </c>
      <c r="Q166" s="5">
        <v>0</v>
      </c>
      <c r="R166" s="5">
        <v>66543</v>
      </c>
      <c r="S166" s="6">
        <f t="shared" si="65"/>
        <v>515875</v>
      </c>
      <c r="T166" s="6">
        <f t="shared" si="55"/>
        <v>449332</v>
      </c>
      <c r="V166" s="5">
        <v>446859</v>
      </c>
      <c r="W166" s="5">
        <v>400999</v>
      </c>
      <c r="X166" s="5">
        <v>78748</v>
      </c>
      <c r="Y166" s="5">
        <v>12041</v>
      </c>
      <c r="Z166" s="5">
        <v>6814</v>
      </c>
      <c r="AA166" s="5">
        <v>0</v>
      </c>
      <c r="AB166" s="5">
        <v>18172</v>
      </c>
      <c r="AC166" s="6">
        <f t="shared" si="61"/>
        <v>963633</v>
      </c>
      <c r="AD166" s="6">
        <f t="shared" si="56"/>
        <v>945461</v>
      </c>
      <c r="AF166" s="5">
        <v>391007</v>
      </c>
      <c r="AG166" s="5">
        <v>216372</v>
      </c>
      <c r="AH166" s="5">
        <v>30025</v>
      </c>
      <c r="AI166" s="5">
        <v>5634</v>
      </c>
      <c r="AJ166" s="5">
        <v>627</v>
      </c>
      <c r="AK166" s="5">
        <v>0</v>
      </c>
      <c r="AL166" s="5">
        <v>0</v>
      </c>
      <c r="AM166" s="6">
        <f t="shared" si="63"/>
        <v>643665</v>
      </c>
      <c r="AN166" s="6">
        <f t="shared" si="57"/>
        <v>643665</v>
      </c>
      <c r="AP166" s="5">
        <v>306801</v>
      </c>
      <c r="AQ166" s="5">
        <v>124766</v>
      </c>
      <c r="AR166" s="5">
        <v>31726</v>
      </c>
      <c r="AS166" s="5">
        <v>2378</v>
      </c>
      <c r="AT166" s="5">
        <v>222</v>
      </c>
      <c r="AU166" s="5">
        <v>0</v>
      </c>
      <c r="AV166" s="5">
        <v>81031</v>
      </c>
      <c r="AW166" s="6">
        <f t="shared" si="64"/>
        <v>546924</v>
      </c>
      <c r="AX166" s="6">
        <f t="shared" si="58"/>
        <v>465893</v>
      </c>
      <c r="AZ166" s="5">
        <f t="shared" si="46"/>
        <v>1645963</v>
      </c>
      <c r="BA166" s="5">
        <f t="shared" si="47"/>
        <v>995703</v>
      </c>
      <c r="BB166" s="5">
        <f t="shared" si="48"/>
        <v>251577</v>
      </c>
      <c r="BC166" s="5">
        <f t="shared" si="49"/>
        <v>27599</v>
      </c>
      <c r="BD166" s="5">
        <f t="shared" si="50"/>
        <v>35847</v>
      </c>
      <c r="BE166" s="5">
        <f t="shared" si="51"/>
        <v>0</v>
      </c>
      <c r="BF166" s="5">
        <f t="shared" si="52"/>
        <v>176263</v>
      </c>
      <c r="BG166" s="6">
        <f t="shared" si="66"/>
        <v>3132952</v>
      </c>
      <c r="BH166" s="6">
        <f t="shared" si="59"/>
        <v>2956689</v>
      </c>
    </row>
    <row r="167" spans="1:60" x14ac:dyDescent="0.25">
      <c r="A167" s="43">
        <v>28581</v>
      </c>
      <c r="B167" s="5">
        <v>202557</v>
      </c>
      <c r="C167" s="5">
        <v>133687</v>
      </c>
      <c r="D167" s="5">
        <v>47346</v>
      </c>
      <c r="E167" s="5">
        <v>3725</v>
      </c>
      <c r="F167" s="5">
        <v>277</v>
      </c>
      <c r="G167" s="5">
        <v>0</v>
      </c>
      <c r="H167" s="5">
        <v>12475</v>
      </c>
      <c r="I167" s="6">
        <f t="shared" si="62"/>
        <v>400067</v>
      </c>
      <c r="J167" s="6">
        <f t="shared" si="54"/>
        <v>387592</v>
      </c>
      <c r="L167" s="5">
        <v>167887</v>
      </c>
      <c r="M167" s="5">
        <v>122766</v>
      </c>
      <c r="N167" s="5">
        <v>54176</v>
      </c>
      <c r="O167" s="5">
        <v>3861</v>
      </c>
      <c r="P167" s="5">
        <v>26934</v>
      </c>
      <c r="Q167" s="5">
        <v>0</v>
      </c>
      <c r="R167" s="5">
        <v>52306</v>
      </c>
      <c r="S167" s="6">
        <f t="shared" si="65"/>
        <v>427930</v>
      </c>
      <c r="T167" s="6">
        <f t="shared" si="55"/>
        <v>375624</v>
      </c>
      <c r="V167" s="5">
        <v>398761</v>
      </c>
      <c r="W167" s="5">
        <v>429821</v>
      </c>
      <c r="X167" s="5">
        <v>82272</v>
      </c>
      <c r="Y167" s="5">
        <v>12780</v>
      </c>
      <c r="Z167" s="5">
        <v>7796</v>
      </c>
      <c r="AA167" s="5">
        <v>0</v>
      </c>
      <c r="AB167" s="5">
        <v>17724</v>
      </c>
      <c r="AC167" s="6">
        <f t="shared" si="61"/>
        <v>949154</v>
      </c>
      <c r="AD167" s="6">
        <f t="shared" si="56"/>
        <v>931430</v>
      </c>
      <c r="AF167" s="5">
        <v>320165</v>
      </c>
      <c r="AG167" s="5">
        <v>227416</v>
      </c>
      <c r="AH167" s="5">
        <v>29159</v>
      </c>
      <c r="AI167" s="5">
        <v>5591</v>
      </c>
      <c r="AJ167" s="5">
        <v>651</v>
      </c>
      <c r="AK167" s="5">
        <v>0</v>
      </c>
      <c r="AL167" s="5">
        <v>0</v>
      </c>
      <c r="AM167" s="6">
        <f t="shared" si="63"/>
        <v>582982</v>
      </c>
      <c r="AN167" s="6">
        <f t="shared" si="57"/>
        <v>582982</v>
      </c>
      <c r="AP167" s="5">
        <v>205490</v>
      </c>
      <c r="AQ167" s="5">
        <v>126106</v>
      </c>
      <c r="AR167" s="5">
        <v>31056</v>
      </c>
      <c r="AS167" s="5">
        <v>2434</v>
      </c>
      <c r="AT167" s="5">
        <v>299</v>
      </c>
      <c r="AU167" s="5">
        <v>0</v>
      </c>
      <c r="AV167" s="5">
        <v>65156</v>
      </c>
      <c r="AW167" s="6">
        <f t="shared" si="64"/>
        <v>430541</v>
      </c>
      <c r="AX167" s="6">
        <f t="shared" si="58"/>
        <v>365385</v>
      </c>
      <c r="AZ167" s="5">
        <f t="shared" si="46"/>
        <v>1294860</v>
      </c>
      <c r="BA167" s="5">
        <f t="shared" si="47"/>
        <v>1039796</v>
      </c>
      <c r="BB167" s="5">
        <f t="shared" si="48"/>
        <v>244009</v>
      </c>
      <c r="BC167" s="5">
        <f t="shared" si="49"/>
        <v>28391</v>
      </c>
      <c r="BD167" s="5">
        <f t="shared" si="50"/>
        <v>35957</v>
      </c>
      <c r="BE167" s="5">
        <f t="shared" si="51"/>
        <v>0</v>
      </c>
      <c r="BF167" s="5">
        <f t="shared" si="52"/>
        <v>147661</v>
      </c>
      <c r="BG167" s="6">
        <f t="shared" si="66"/>
        <v>2790674</v>
      </c>
      <c r="BH167" s="6">
        <f t="shared" si="59"/>
        <v>2643013</v>
      </c>
    </row>
    <row r="168" spans="1:60" x14ac:dyDescent="0.25">
      <c r="A168" s="43">
        <v>28611</v>
      </c>
      <c r="B168" s="5">
        <v>208246</v>
      </c>
      <c r="C168" s="5">
        <v>142475</v>
      </c>
      <c r="D168" s="5">
        <v>47402</v>
      </c>
      <c r="E168" s="5">
        <v>3720</v>
      </c>
      <c r="F168" s="5">
        <v>359</v>
      </c>
      <c r="G168" s="5">
        <v>0</v>
      </c>
      <c r="H168" s="5">
        <v>18329</v>
      </c>
      <c r="I168" s="6">
        <f t="shared" si="62"/>
        <v>420531</v>
      </c>
      <c r="J168" s="6">
        <f t="shared" si="54"/>
        <v>402202</v>
      </c>
      <c r="L168" s="5">
        <v>156407</v>
      </c>
      <c r="M168" s="5">
        <v>125020</v>
      </c>
      <c r="N168" s="5">
        <v>56538</v>
      </c>
      <c r="O168" s="5">
        <v>3892</v>
      </c>
      <c r="P168" s="5">
        <v>29196</v>
      </c>
      <c r="Q168" s="5">
        <v>0</v>
      </c>
      <c r="R168" s="5">
        <v>54360</v>
      </c>
      <c r="S168" s="6">
        <f t="shared" si="65"/>
        <v>425413</v>
      </c>
      <c r="T168" s="6">
        <f t="shared" si="55"/>
        <v>371053</v>
      </c>
      <c r="V168" s="5">
        <v>460955</v>
      </c>
      <c r="W168" s="5">
        <v>458807</v>
      </c>
      <c r="X168" s="5">
        <v>80755</v>
      </c>
      <c r="Y168" s="5">
        <v>12915</v>
      </c>
      <c r="Z168" s="5">
        <v>8716</v>
      </c>
      <c r="AA168" s="5">
        <v>0</v>
      </c>
      <c r="AB168" s="5">
        <v>17780</v>
      </c>
      <c r="AC168" s="6">
        <f t="shared" si="61"/>
        <v>1039928</v>
      </c>
      <c r="AD168" s="6">
        <f t="shared" si="56"/>
        <v>1022148</v>
      </c>
      <c r="AF168" s="5">
        <v>347740</v>
      </c>
      <c r="AG168" s="5">
        <v>240613</v>
      </c>
      <c r="AH168" s="5">
        <v>29392</v>
      </c>
      <c r="AI168" s="5">
        <v>5881</v>
      </c>
      <c r="AJ168" s="5">
        <v>696</v>
      </c>
      <c r="AK168" s="5">
        <v>0</v>
      </c>
      <c r="AL168" s="5">
        <v>0</v>
      </c>
      <c r="AM168" s="6">
        <f t="shared" si="63"/>
        <v>624322</v>
      </c>
      <c r="AN168" s="6">
        <f t="shared" si="57"/>
        <v>624322</v>
      </c>
      <c r="AP168" s="5">
        <v>190858</v>
      </c>
      <c r="AQ168" s="5">
        <v>133351</v>
      </c>
      <c r="AR168" s="5">
        <v>33451</v>
      </c>
      <c r="AS168" s="5">
        <v>2426</v>
      </c>
      <c r="AT168" s="5">
        <v>296</v>
      </c>
      <c r="AU168" s="5">
        <v>0</v>
      </c>
      <c r="AV168" s="5">
        <v>67952</v>
      </c>
      <c r="AW168" s="6">
        <f t="shared" si="64"/>
        <v>428334</v>
      </c>
      <c r="AX168" s="6">
        <f t="shared" si="58"/>
        <v>360382</v>
      </c>
      <c r="AZ168" s="5">
        <f t="shared" si="46"/>
        <v>1364206</v>
      </c>
      <c r="BA168" s="5">
        <f t="shared" si="47"/>
        <v>1100266</v>
      </c>
      <c r="BB168" s="5">
        <f t="shared" si="48"/>
        <v>247538</v>
      </c>
      <c r="BC168" s="5">
        <f t="shared" si="49"/>
        <v>28834</v>
      </c>
      <c r="BD168" s="5">
        <f t="shared" si="50"/>
        <v>39263</v>
      </c>
      <c r="BE168" s="5">
        <f t="shared" si="51"/>
        <v>0</v>
      </c>
      <c r="BF168" s="5">
        <f t="shared" si="52"/>
        <v>158421</v>
      </c>
      <c r="BG168" s="6">
        <f t="shared" si="66"/>
        <v>2938528</v>
      </c>
      <c r="BH168" s="6">
        <f t="shared" si="59"/>
        <v>2780107</v>
      </c>
    </row>
    <row r="169" spans="1:60" x14ac:dyDescent="0.25">
      <c r="A169" s="43">
        <v>28642</v>
      </c>
      <c r="B169" s="5">
        <v>273489</v>
      </c>
      <c r="C169" s="5">
        <v>155939</v>
      </c>
      <c r="D169" s="5">
        <v>44800</v>
      </c>
      <c r="E169" s="5">
        <v>3773</v>
      </c>
      <c r="F169" s="5">
        <v>257</v>
      </c>
      <c r="G169" s="5">
        <v>0</v>
      </c>
      <c r="H169" s="5">
        <v>24359</v>
      </c>
      <c r="I169" s="6">
        <f t="shared" si="62"/>
        <v>502617</v>
      </c>
      <c r="J169" s="6">
        <f t="shared" si="54"/>
        <v>478258</v>
      </c>
      <c r="L169" s="5">
        <v>217747</v>
      </c>
      <c r="M169" s="5">
        <v>152866</v>
      </c>
      <c r="N169" s="5">
        <v>58693</v>
      </c>
      <c r="O169" s="5">
        <v>3876</v>
      </c>
      <c r="P169" s="5">
        <v>35451</v>
      </c>
      <c r="Q169" s="5">
        <v>0</v>
      </c>
      <c r="R169" s="5">
        <v>71372</v>
      </c>
      <c r="S169" s="6">
        <f t="shared" si="65"/>
        <v>540005</v>
      </c>
      <c r="T169" s="6">
        <f t="shared" si="55"/>
        <v>468633</v>
      </c>
      <c r="V169" s="5">
        <v>616128</v>
      </c>
      <c r="W169" s="5">
        <v>513336</v>
      </c>
      <c r="X169" s="5">
        <v>86451</v>
      </c>
      <c r="Y169" s="5">
        <v>13086</v>
      </c>
      <c r="Z169" s="5">
        <v>10108</v>
      </c>
      <c r="AA169" s="5">
        <v>0</v>
      </c>
      <c r="AB169" s="5">
        <v>20356</v>
      </c>
      <c r="AC169" s="6">
        <f t="shared" si="61"/>
        <v>1259465</v>
      </c>
      <c r="AD169" s="6">
        <f t="shared" si="56"/>
        <v>1239109</v>
      </c>
      <c r="AF169" s="5">
        <v>468549</v>
      </c>
      <c r="AG169" s="5">
        <v>273393</v>
      </c>
      <c r="AH169" s="5">
        <v>31036</v>
      </c>
      <c r="AI169" s="5">
        <v>5752</v>
      </c>
      <c r="AJ169" s="5">
        <v>809</v>
      </c>
      <c r="AK169" s="5">
        <v>0</v>
      </c>
      <c r="AL169" s="5">
        <v>0</v>
      </c>
      <c r="AM169" s="6">
        <f t="shared" si="63"/>
        <v>779539</v>
      </c>
      <c r="AN169" s="6">
        <f t="shared" si="57"/>
        <v>779539</v>
      </c>
      <c r="AP169" s="5">
        <v>264469</v>
      </c>
      <c r="AQ169" s="5">
        <v>152020</v>
      </c>
      <c r="AR169" s="5">
        <v>34334</v>
      </c>
      <c r="AS169" s="5">
        <v>2423</v>
      </c>
      <c r="AT169" s="5">
        <v>258</v>
      </c>
      <c r="AU169" s="5">
        <v>0</v>
      </c>
      <c r="AV169" s="5">
        <v>88526</v>
      </c>
      <c r="AW169" s="6">
        <f t="shared" si="64"/>
        <v>542030</v>
      </c>
      <c r="AX169" s="6">
        <f t="shared" si="58"/>
        <v>453504</v>
      </c>
      <c r="AZ169" s="5">
        <f t="shared" si="46"/>
        <v>1840382</v>
      </c>
      <c r="BA169" s="5">
        <f t="shared" si="47"/>
        <v>1247554</v>
      </c>
      <c r="BB169" s="5">
        <f t="shared" si="48"/>
        <v>255314</v>
      </c>
      <c r="BC169" s="5">
        <f t="shared" si="49"/>
        <v>28910</v>
      </c>
      <c r="BD169" s="5">
        <f t="shared" si="50"/>
        <v>46883</v>
      </c>
      <c r="BE169" s="5">
        <f t="shared" si="51"/>
        <v>0</v>
      </c>
      <c r="BF169" s="5">
        <f t="shared" si="52"/>
        <v>204613</v>
      </c>
      <c r="BG169" s="6">
        <f t="shared" ref="BG169:BG184" si="67">SUM(AZ169:BF169)</f>
        <v>3623656</v>
      </c>
      <c r="BH169" s="6">
        <f t="shared" si="59"/>
        <v>3419043</v>
      </c>
    </row>
    <row r="170" spans="1:60" x14ac:dyDescent="0.25">
      <c r="A170" s="43">
        <v>28672</v>
      </c>
      <c r="B170" s="5">
        <v>317703</v>
      </c>
      <c r="C170" s="5">
        <v>163404</v>
      </c>
      <c r="D170" s="5">
        <v>50355</v>
      </c>
      <c r="E170" s="5">
        <v>3843</v>
      </c>
      <c r="F170" s="5">
        <v>283</v>
      </c>
      <c r="G170" s="5">
        <v>0</v>
      </c>
      <c r="H170" s="5">
        <v>30109</v>
      </c>
      <c r="I170" s="6">
        <f t="shared" si="62"/>
        <v>565697</v>
      </c>
      <c r="J170" s="6">
        <f t="shared" si="54"/>
        <v>535588</v>
      </c>
      <c r="L170" s="5">
        <v>275488</v>
      </c>
      <c r="M170" s="5">
        <v>167105</v>
      </c>
      <c r="N170" s="5">
        <v>60131</v>
      </c>
      <c r="O170" s="5">
        <v>3890</v>
      </c>
      <c r="P170" s="5">
        <v>33107</v>
      </c>
      <c r="Q170" s="5">
        <v>0</v>
      </c>
      <c r="R170" s="5">
        <v>83806</v>
      </c>
      <c r="S170" s="6">
        <f t="shared" si="65"/>
        <v>623527</v>
      </c>
      <c r="T170" s="6">
        <f t="shared" si="55"/>
        <v>539721</v>
      </c>
      <c r="V170" s="5">
        <v>714168</v>
      </c>
      <c r="W170" s="5">
        <v>539042</v>
      </c>
      <c r="X170" s="5">
        <v>92374</v>
      </c>
      <c r="Y170" s="5">
        <v>13031</v>
      </c>
      <c r="Z170" s="5">
        <v>11480</v>
      </c>
      <c r="AA170" s="5">
        <v>0</v>
      </c>
      <c r="AB170" s="5">
        <v>27846</v>
      </c>
      <c r="AC170" s="6">
        <f t="shared" si="61"/>
        <v>1397941</v>
      </c>
      <c r="AD170" s="6">
        <f t="shared" si="56"/>
        <v>1370095</v>
      </c>
      <c r="AF170" s="5">
        <v>537756</v>
      </c>
      <c r="AG170" s="5">
        <v>283441</v>
      </c>
      <c r="AH170" s="5">
        <v>31528</v>
      </c>
      <c r="AI170" s="5">
        <v>5097</v>
      </c>
      <c r="AJ170" s="5">
        <v>564</v>
      </c>
      <c r="AK170" s="5">
        <v>0</v>
      </c>
      <c r="AL170" s="5">
        <v>0</v>
      </c>
      <c r="AM170" s="6">
        <f t="shared" si="63"/>
        <v>858386</v>
      </c>
      <c r="AN170" s="6">
        <f t="shared" si="57"/>
        <v>858386</v>
      </c>
      <c r="AP170" s="5">
        <v>297787</v>
      </c>
      <c r="AQ170" s="5">
        <v>155053</v>
      </c>
      <c r="AR170" s="5">
        <v>35656</v>
      </c>
      <c r="AS170" s="5">
        <v>2439</v>
      </c>
      <c r="AT170" s="5">
        <v>233</v>
      </c>
      <c r="AU170" s="5">
        <v>0</v>
      </c>
      <c r="AV170" s="5">
        <v>86302</v>
      </c>
      <c r="AW170" s="6">
        <f t="shared" si="64"/>
        <v>577470</v>
      </c>
      <c r="AX170" s="6">
        <f t="shared" si="58"/>
        <v>491168</v>
      </c>
      <c r="AZ170" s="5">
        <f t="shared" si="46"/>
        <v>2142902</v>
      </c>
      <c r="BA170" s="5">
        <f t="shared" si="47"/>
        <v>1308045</v>
      </c>
      <c r="BB170" s="5">
        <f t="shared" si="48"/>
        <v>270044</v>
      </c>
      <c r="BC170" s="5">
        <f t="shared" si="49"/>
        <v>28300</v>
      </c>
      <c r="BD170" s="5">
        <f t="shared" si="50"/>
        <v>45667</v>
      </c>
      <c r="BE170" s="5">
        <f t="shared" si="51"/>
        <v>0</v>
      </c>
      <c r="BF170" s="5">
        <f t="shared" si="52"/>
        <v>228063</v>
      </c>
      <c r="BG170" s="6">
        <f t="shared" si="67"/>
        <v>4023021</v>
      </c>
      <c r="BH170" s="6">
        <f t="shared" si="59"/>
        <v>3794958</v>
      </c>
    </row>
    <row r="171" spans="1:60" x14ac:dyDescent="0.25">
      <c r="A171" s="43">
        <v>28703</v>
      </c>
      <c r="B171" s="5">
        <v>325734</v>
      </c>
      <c r="C171" s="5">
        <v>163556</v>
      </c>
      <c r="D171" s="5">
        <v>45469</v>
      </c>
      <c r="E171" s="5">
        <v>3629</v>
      </c>
      <c r="F171" s="5">
        <v>131</v>
      </c>
      <c r="G171" s="5">
        <v>0</v>
      </c>
      <c r="H171" s="5">
        <v>31036</v>
      </c>
      <c r="I171" s="6">
        <f t="shared" si="62"/>
        <v>569555</v>
      </c>
      <c r="J171" s="6">
        <f t="shared" si="54"/>
        <v>538519</v>
      </c>
      <c r="L171" s="5">
        <v>273531</v>
      </c>
      <c r="M171" s="5">
        <v>165637</v>
      </c>
      <c r="N171" s="5">
        <v>57523</v>
      </c>
      <c r="O171" s="5">
        <v>3907</v>
      </c>
      <c r="P171" s="5">
        <v>32311</v>
      </c>
      <c r="Q171" s="5">
        <v>0</v>
      </c>
      <c r="R171" s="5">
        <v>83467</v>
      </c>
      <c r="S171" s="6">
        <f t="shared" si="65"/>
        <v>616376</v>
      </c>
      <c r="T171" s="6">
        <f t="shared" si="55"/>
        <v>532909</v>
      </c>
      <c r="V171" s="5">
        <v>716376</v>
      </c>
      <c r="W171" s="5">
        <v>540613</v>
      </c>
      <c r="X171" s="5">
        <v>90468</v>
      </c>
      <c r="Y171" s="5">
        <v>13087</v>
      </c>
      <c r="Z171" s="5">
        <v>10863</v>
      </c>
      <c r="AA171" s="5">
        <v>0</v>
      </c>
      <c r="AB171" s="5">
        <v>32518</v>
      </c>
      <c r="AC171" s="6">
        <f t="shared" si="61"/>
        <v>1403925</v>
      </c>
      <c r="AD171" s="6">
        <f t="shared" si="56"/>
        <v>1371407</v>
      </c>
      <c r="AF171" s="5">
        <v>533923</v>
      </c>
      <c r="AG171" s="5">
        <v>277184</v>
      </c>
      <c r="AH171" s="5">
        <v>31822</v>
      </c>
      <c r="AI171" s="5">
        <v>5704</v>
      </c>
      <c r="AJ171" s="5">
        <v>383</v>
      </c>
      <c r="AK171" s="5">
        <v>0</v>
      </c>
      <c r="AL171" s="5">
        <v>0</v>
      </c>
      <c r="AM171" s="6">
        <f t="shared" si="63"/>
        <v>849016</v>
      </c>
      <c r="AN171" s="6">
        <f t="shared" si="57"/>
        <v>849016</v>
      </c>
      <c r="AP171" s="5">
        <v>286230</v>
      </c>
      <c r="AQ171" s="5">
        <v>149836</v>
      </c>
      <c r="AR171" s="5">
        <v>31740</v>
      </c>
      <c r="AS171" s="5">
        <v>2440</v>
      </c>
      <c r="AT171" s="5">
        <v>184</v>
      </c>
      <c r="AU171" s="5">
        <v>0</v>
      </c>
      <c r="AV171" s="5">
        <v>89293</v>
      </c>
      <c r="AW171" s="6">
        <f t="shared" si="64"/>
        <v>559723</v>
      </c>
      <c r="AX171" s="6">
        <f t="shared" si="58"/>
        <v>470430</v>
      </c>
      <c r="AZ171" s="5">
        <f t="shared" si="46"/>
        <v>2135794</v>
      </c>
      <c r="BA171" s="5">
        <f t="shared" si="47"/>
        <v>1296826</v>
      </c>
      <c r="BB171" s="5">
        <f t="shared" si="48"/>
        <v>257022</v>
      </c>
      <c r="BC171" s="5">
        <f t="shared" si="49"/>
        <v>28767</v>
      </c>
      <c r="BD171" s="5">
        <f t="shared" si="50"/>
        <v>43872</v>
      </c>
      <c r="BE171" s="5">
        <f t="shared" si="51"/>
        <v>0</v>
      </c>
      <c r="BF171" s="5">
        <f t="shared" si="52"/>
        <v>236314</v>
      </c>
      <c r="BG171" s="6">
        <f t="shared" si="67"/>
        <v>3998595</v>
      </c>
      <c r="BH171" s="6">
        <f t="shared" si="59"/>
        <v>3762281</v>
      </c>
    </row>
    <row r="172" spans="1:60" x14ac:dyDescent="0.25">
      <c r="A172" s="43">
        <v>28734</v>
      </c>
      <c r="B172" s="5">
        <v>335622</v>
      </c>
      <c r="C172" s="5">
        <v>167962</v>
      </c>
      <c r="D172" s="5">
        <v>43479</v>
      </c>
      <c r="E172" s="5">
        <v>3724</v>
      </c>
      <c r="F172" s="5">
        <v>155</v>
      </c>
      <c r="G172" s="5">
        <v>0</v>
      </c>
      <c r="H172" s="5">
        <v>32280</v>
      </c>
      <c r="I172" s="6">
        <f t="shared" si="62"/>
        <v>583222</v>
      </c>
      <c r="J172" s="6">
        <f t="shared" si="54"/>
        <v>550942</v>
      </c>
      <c r="L172" s="5">
        <v>287350</v>
      </c>
      <c r="M172" s="5">
        <v>166813</v>
      </c>
      <c r="N172" s="5">
        <v>59972</v>
      </c>
      <c r="O172" s="5">
        <v>3878</v>
      </c>
      <c r="P172" s="5">
        <v>33005</v>
      </c>
      <c r="Q172" s="5">
        <v>0</v>
      </c>
      <c r="R172" s="5">
        <v>81783</v>
      </c>
      <c r="S172" s="6">
        <f t="shared" si="65"/>
        <v>632801</v>
      </c>
      <c r="T172" s="6">
        <f t="shared" si="55"/>
        <v>551018</v>
      </c>
      <c r="V172" s="5">
        <v>720323</v>
      </c>
      <c r="W172" s="5">
        <v>539318</v>
      </c>
      <c r="X172" s="5">
        <v>90013</v>
      </c>
      <c r="Y172" s="5">
        <v>13164</v>
      </c>
      <c r="Z172" s="5">
        <v>10796</v>
      </c>
      <c r="AA172" s="5">
        <v>0</v>
      </c>
      <c r="AB172" s="5">
        <v>30312</v>
      </c>
      <c r="AC172" s="6">
        <f t="shared" si="61"/>
        <v>1403926</v>
      </c>
      <c r="AD172" s="6">
        <f t="shared" si="56"/>
        <v>1373614</v>
      </c>
      <c r="AF172" s="5">
        <v>548804</v>
      </c>
      <c r="AG172" s="5">
        <v>290617</v>
      </c>
      <c r="AH172" s="5">
        <v>32595</v>
      </c>
      <c r="AI172" s="5">
        <v>5814</v>
      </c>
      <c r="AJ172" s="5">
        <v>346</v>
      </c>
      <c r="AK172" s="5">
        <v>0</v>
      </c>
      <c r="AL172" s="5">
        <v>0</v>
      </c>
      <c r="AM172" s="6">
        <f t="shared" si="63"/>
        <v>878176</v>
      </c>
      <c r="AN172" s="6">
        <f t="shared" si="57"/>
        <v>878176</v>
      </c>
      <c r="AP172" s="5">
        <v>306127</v>
      </c>
      <c r="AQ172" s="5">
        <v>154014</v>
      </c>
      <c r="AR172" s="5">
        <v>30498</v>
      </c>
      <c r="AS172" s="5">
        <v>2463</v>
      </c>
      <c r="AT172" s="5">
        <v>196</v>
      </c>
      <c r="AU172" s="5">
        <v>0</v>
      </c>
      <c r="AV172" s="5">
        <v>88884</v>
      </c>
      <c r="AW172" s="6">
        <f t="shared" si="64"/>
        <v>582182</v>
      </c>
      <c r="AX172" s="6">
        <f t="shared" si="58"/>
        <v>493298</v>
      </c>
      <c r="AZ172" s="5">
        <f t="shared" si="46"/>
        <v>2198226</v>
      </c>
      <c r="BA172" s="5">
        <f t="shared" si="47"/>
        <v>1318724</v>
      </c>
      <c r="BB172" s="5">
        <f t="shared" si="48"/>
        <v>256557</v>
      </c>
      <c r="BC172" s="5">
        <f t="shared" si="49"/>
        <v>29043</v>
      </c>
      <c r="BD172" s="5">
        <f t="shared" si="50"/>
        <v>44498</v>
      </c>
      <c r="BE172" s="5">
        <f t="shared" si="51"/>
        <v>0</v>
      </c>
      <c r="BF172" s="5">
        <f t="shared" si="52"/>
        <v>233259</v>
      </c>
      <c r="BG172" s="6">
        <f t="shared" si="67"/>
        <v>4080307</v>
      </c>
      <c r="BH172" s="6">
        <f t="shared" si="59"/>
        <v>3847048</v>
      </c>
    </row>
    <row r="173" spans="1:60" x14ac:dyDescent="0.25">
      <c r="A173" s="43">
        <v>28764</v>
      </c>
      <c r="B173" s="5">
        <v>280796</v>
      </c>
      <c r="C173" s="5">
        <v>155720</v>
      </c>
      <c r="D173" s="5">
        <v>44771</v>
      </c>
      <c r="E173" s="5">
        <v>3753</v>
      </c>
      <c r="F173" s="5">
        <v>152</v>
      </c>
      <c r="G173" s="5">
        <v>0</v>
      </c>
      <c r="H173" s="5">
        <v>30082</v>
      </c>
      <c r="I173" s="6">
        <f t="shared" si="62"/>
        <v>515274</v>
      </c>
      <c r="J173" s="6">
        <f t="shared" si="54"/>
        <v>485192</v>
      </c>
      <c r="L173" s="5">
        <v>223596</v>
      </c>
      <c r="M173" s="5">
        <v>149200</v>
      </c>
      <c r="N173" s="5">
        <v>58763</v>
      </c>
      <c r="O173" s="5">
        <v>3926</v>
      </c>
      <c r="P173" s="5">
        <v>29761</v>
      </c>
      <c r="Q173" s="5">
        <v>0</v>
      </c>
      <c r="R173" s="5">
        <v>63247</v>
      </c>
      <c r="S173" s="6">
        <f t="shared" si="65"/>
        <v>528493</v>
      </c>
      <c r="T173" s="6">
        <f t="shared" si="55"/>
        <v>465246</v>
      </c>
      <c r="V173" s="5">
        <v>629343</v>
      </c>
      <c r="W173" s="5">
        <v>503796</v>
      </c>
      <c r="X173" s="5">
        <v>95569</v>
      </c>
      <c r="Y173" s="5">
        <v>12981</v>
      </c>
      <c r="Z173" s="5">
        <v>9500</v>
      </c>
      <c r="AA173" s="5">
        <v>0</v>
      </c>
      <c r="AB173" s="5">
        <v>30708</v>
      </c>
      <c r="AC173" s="6">
        <f t="shared" si="61"/>
        <v>1281897</v>
      </c>
      <c r="AD173" s="6">
        <f t="shared" si="56"/>
        <v>1251189</v>
      </c>
      <c r="AF173" s="5">
        <v>476130</v>
      </c>
      <c r="AG173" s="5">
        <v>265852</v>
      </c>
      <c r="AH173" s="5">
        <v>31233</v>
      </c>
      <c r="AI173" s="5">
        <v>5736</v>
      </c>
      <c r="AJ173" s="5">
        <v>526</v>
      </c>
      <c r="AK173" s="5">
        <v>0</v>
      </c>
      <c r="AL173" s="5">
        <v>0</v>
      </c>
      <c r="AM173" s="6">
        <f t="shared" si="63"/>
        <v>779477</v>
      </c>
      <c r="AN173" s="6">
        <f t="shared" si="57"/>
        <v>779477</v>
      </c>
      <c r="AP173" s="5">
        <v>254023</v>
      </c>
      <c r="AQ173" s="5">
        <v>146827</v>
      </c>
      <c r="AR173" s="5">
        <v>29763</v>
      </c>
      <c r="AS173" s="5">
        <v>2467</v>
      </c>
      <c r="AT173" s="5">
        <v>257</v>
      </c>
      <c r="AU173" s="5">
        <v>0</v>
      </c>
      <c r="AV173" s="5">
        <v>73262</v>
      </c>
      <c r="AW173" s="6">
        <f t="shared" si="64"/>
        <v>506599</v>
      </c>
      <c r="AX173" s="6">
        <f t="shared" si="58"/>
        <v>433337</v>
      </c>
      <c r="AZ173" s="5">
        <f t="shared" si="46"/>
        <v>1863888</v>
      </c>
      <c r="BA173" s="5">
        <f t="shared" si="47"/>
        <v>1221395</v>
      </c>
      <c r="BB173" s="5">
        <f t="shared" si="48"/>
        <v>260099</v>
      </c>
      <c r="BC173" s="5">
        <f t="shared" si="49"/>
        <v>28863</v>
      </c>
      <c r="BD173" s="5">
        <f t="shared" si="50"/>
        <v>40196</v>
      </c>
      <c r="BE173" s="5">
        <f t="shared" si="51"/>
        <v>0</v>
      </c>
      <c r="BF173" s="5">
        <f t="shared" si="52"/>
        <v>197299</v>
      </c>
      <c r="BG173" s="6">
        <f t="shared" si="67"/>
        <v>3611740</v>
      </c>
      <c r="BH173" s="6">
        <f t="shared" si="59"/>
        <v>3414441</v>
      </c>
    </row>
    <row r="174" spans="1:60" x14ac:dyDescent="0.25">
      <c r="A174" s="43">
        <v>28795</v>
      </c>
      <c r="B174" s="5">
        <v>226659</v>
      </c>
      <c r="C174" s="5">
        <v>148069</v>
      </c>
      <c r="D174" s="5">
        <v>44626</v>
      </c>
      <c r="E174" s="5">
        <v>3802</v>
      </c>
      <c r="F174" s="5">
        <v>158</v>
      </c>
      <c r="G174" s="5">
        <v>0</v>
      </c>
      <c r="H174" s="5">
        <v>26645</v>
      </c>
      <c r="I174" s="6">
        <f t="shared" si="62"/>
        <v>449959</v>
      </c>
      <c r="J174" s="6">
        <f t="shared" si="54"/>
        <v>423314</v>
      </c>
      <c r="L174" s="5">
        <v>168534</v>
      </c>
      <c r="M174" s="5">
        <v>129324</v>
      </c>
      <c r="N174" s="5">
        <v>60924</v>
      </c>
      <c r="O174" s="5">
        <v>3687</v>
      </c>
      <c r="P174" s="5">
        <v>32176</v>
      </c>
      <c r="Q174" s="5">
        <v>0</v>
      </c>
      <c r="R174" s="5">
        <v>55600</v>
      </c>
      <c r="S174" s="6">
        <f t="shared" si="65"/>
        <v>450245</v>
      </c>
      <c r="T174" s="6">
        <f t="shared" si="55"/>
        <v>394645</v>
      </c>
      <c r="V174" s="5">
        <v>500227</v>
      </c>
      <c r="W174" s="5">
        <v>485511</v>
      </c>
      <c r="X174" s="5">
        <v>88643</v>
      </c>
      <c r="Y174" s="5">
        <v>13135</v>
      </c>
      <c r="Z174" s="5">
        <v>8530</v>
      </c>
      <c r="AA174" s="5">
        <v>0</v>
      </c>
      <c r="AB174" s="5">
        <v>25050</v>
      </c>
      <c r="AC174" s="6">
        <f t="shared" si="61"/>
        <v>1121096</v>
      </c>
      <c r="AD174" s="6">
        <f t="shared" si="56"/>
        <v>1096046</v>
      </c>
      <c r="AF174" s="5">
        <v>373828</v>
      </c>
      <c r="AG174" s="5">
        <v>260718</v>
      </c>
      <c r="AH174" s="5">
        <v>30975</v>
      </c>
      <c r="AI174" s="5">
        <v>5823</v>
      </c>
      <c r="AJ174" s="5">
        <v>558</v>
      </c>
      <c r="AK174" s="5">
        <v>0</v>
      </c>
      <c r="AL174" s="5">
        <v>0</v>
      </c>
      <c r="AM174" s="6">
        <f t="shared" si="63"/>
        <v>671902</v>
      </c>
      <c r="AN174" s="6">
        <f t="shared" si="57"/>
        <v>671902</v>
      </c>
      <c r="AP174" s="5">
        <v>193305</v>
      </c>
      <c r="AQ174" s="5">
        <v>135578</v>
      </c>
      <c r="AR174" s="5">
        <v>28231</v>
      </c>
      <c r="AS174" s="5">
        <v>2460</v>
      </c>
      <c r="AT174" s="5">
        <v>280</v>
      </c>
      <c r="AU174" s="5">
        <v>0</v>
      </c>
      <c r="AV174" s="5">
        <v>68577</v>
      </c>
      <c r="AW174" s="6">
        <f t="shared" si="64"/>
        <v>428431</v>
      </c>
      <c r="AX174" s="6">
        <f t="shared" si="58"/>
        <v>359854</v>
      </c>
      <c r="AZ174" s="5">
        <f t="shared" si="46"/>
        <v>1462553</v>
      </c>
      <c r="BA174" s="5">
        <f t="shared" si="47"/>
        <v>1159200</v>
      </c>
      <c r="BB174" s="5">
        <f t="shared" si="48"/>
        <v>253399</v>
      </c>
      <c r="BC174" s="5">
        <f t="shared" si="49"/>
        <v>28907</v>
      </c>
      <c r="BD174" s="5">
        <f t="shared" si="50"/>
        <v>41702</v>
      </c>
      <c r="BE174" s="5">
        <f t="shared" si="51"/>
        <v>0</v>
      </c>
      <c r="BF174" s="5">
        <f t="shared" si="52"/>
        <v>175872</v>
      </c>
      <c r="BG174" s="6">
        <f t="shared" si="67"/>
        <v>3121633</v>
      </c>
      <c r="BH174" s="6">
        <f t="shared" si="59"/>
        <v>2945761</v>
      </c>
    </row>
    <row r="175" spans="1:60" x14ac:dyDescent="0.25">
      <c r="A175" s="43">
        <v>28825</v>
      </c>
      <c r="B175" s="5">
        <v>228137</v>
      </c>
      <c r="C175" s="5">
        <v>149357</v>
      </c>
      <c r="D175" s="5">
        <v>44503</v>
      </c>
      <c r="E175" s="5">
        <v>3887</v>
      </c>
      <c r="F175" s="5">
        <v>160</v>
      </c>
      <c r="G175" s="5">
        <v>0</v>
      </c>
      <c r="H175" s="5">
        <v>23880</v>
      </c>
      <c r="I175" s="6">
        <f t="shared" si="62"/>
        <v>449924</v>
      </c>
      <c r="J175" s="6">
        <f t="shared" si="54"/>
        <v>426044</v>
      </c>
      <c r="L175" s="5">
        <v>168827</v>
      </c>
      <c r="M175" s="5">
        <v>122402</v>
      </c>
      <c r="N175" s="5">
        <v>55039</v>
      </c>
      <c r="O175" s="5">
        <v>4091</v>
      </c>
      <c r="P175" s="5">
        <v>27074</v>
      </c>
      <c r="Q175" s="5">
        <v>0</v>
      </c>
      <c r="R175" s="5">
        <v>57138</v>
      </c>
      <c r="S175" s="6">
        <f t="shared" si="65"/>
        <v>434571</v>
      </c>
      <c r="T175" s="6">
        <f t="shared" si="55"/>
        <v>377433</v>
      </c>
      <c r="V175" s="5">
        <v>483046</v>
      </c>
      <c r="W175" s="5">
        <v>476847</v>
      </c>
      <c r="X175" s="5">
        <v>86982</v>
      </c>
      <c r="Y175" s="5">
        <v>13153</v>
      </c>
      <c r="Z175" s="5">
        <v>8197</v>
      </c>
      <c r="AA175" s="5">
        <v>0</v>
      </c>
      <c r="AB175" s="5">
        <v>24491</v>
      </c>
      <c r="AC175" s="6">
        <f t="shared" si="61"/>
        <v>1092716</v>
      </c>
      <c r="AD175" s="6">
        <f t="shared" si="56"/>
        <v>1068225</v>
      </c>
      <c r="AF175" s="5">
        <v>365161</v>
      </c>
      <c r="AG175" s="5">
        <v>258063</v>
      </c>
      <c r="AH175" s="5">
        <v>30553</v>
      </c>
      <c r="AI175" s="5">
        <v>5067</v>
      </c>
      <c r="AJ175" s="5">
        <v>509</v>
      </c>
      <c r="AK175" s="5">
        <v>0</v>
      </c>
      <c r="AL175" s="5">
        <v>0</v>
      </c>
      <c r="AM175" s="6">
        <f t="shared" si="63"/>
        <v>659353</v>
      </c>
      <c r="AN175" s="6">
        <f t="shared" si="57"/>
        <v>659353</v>
      </c>
      <c r="AP175" s="5">
        <v>199228</v>
      </c>
      <c r="AQ175" s="5">
        <v>133274</v>
      </c>
      <c r="AR175" s="5">
        <v>30890</v>
      </c>
      <c r="AS175" s="5">
        <v>2473</v>
      </c>
      <c r="AT175" s="5">
        <v>235</v>
      </c>
      <c r="AU175" s="5">
        <v>0</v>
      </c>
      <c r="AV175" s="5">
        <v>66674</v>
      </c>
      <c r="AW175" s="6">
        <f t="shared" si="64"/>
        <v>432774</v>
      </c>
      <c r="AX175" s="6">
        <f t="shared" si="58"/>
        <v>366100</v>
      </c>
      <c r="AZ175" s="5">
        <f t="shared" si="46"/>
        <v>1444399</v>
      </c>
      <c r="BA175" s="5">
        <f t="shared" si="47"/>
        <v>1139943</v>
      </c>
      <c r="BB175" s="5">
        <f t="shared" si="48"/>
        <v>247967</v>
      </c>
      <c r="BC175" s="5">
        <f t="shared" si="49"/>
        <v>28671</v>
      </c>
      <c r="BD175" s="5">
        <f t="shared" si="50"/>
        <v>36175</v>
      </c>
      <c r="BE175" s="5">
        <f t="shared" si="51"/>
        <v>0</v>
      </c>
      <c r="BF175" s="5">
        <f t="shared" si="52"/>
        <v>172183</v>
      </c>
      <c r="BG175" s="6">
        <f t="shared" si="67"/>
        <v>3069338</v>
      </c>
      <c r="BH175" s="6">
        <f t="shared" si="59"/>
        <v>2897155</v>
      </c>
    </row>
    <row r="176" spans="1:60" x14ac:dyDescent="0.25">
      <c r="A176" s="43">
        <v>28856</v>
      </c>
      <c r="B176" s="5">
        <v>245644</v>
      </c>
      <c r="C176" s="5">
        <v>139759</v>
      </c>
      <c r="D176" s="5">
        <v>48005</v>
      </c>
      <c r="E176" s="5">
        <v>3792</v>
      </c>
      <c r="F176" s="5">
        <v>105</v>
      </c>
      <c r="G176" s="5">
        <v>0</v>
      </c>
      <c r="H176" s="5">
        <v>28085</v>
      </c>
      <c r="I176" s="6">
        <f t="shared" si="62"/>
        <v>465390</v>
      </c>
      <c r="J176" s="6">
        <f t="shared" si="54"/>
        <v>437305</v>
      </c>
      <c r="L176" s="5">
        <v>214320</v>
      </c>
      <c r="M176" s="5">
        <v>122620</v>
      </c>
      <c r="N176" s="5">
        <v>59048</v>
      </c>
      <c r="O176" s="5">
        <v>3945</v>
      </c>
      <c r="P176" s="5">
        <v>24304</v>
      </c>
      <c r="Q176" s="5">
        <v>0</v>
      </c>
      <c r="R176" s="5">
        <v>70493</v>
      </c>
      <c r="S176" s="6">
        <f t="shared" si="65"/>
        <v>494730</v>
      </c>
      <c r="T176" s="6">
        <f t="shared" si="55"/>
        <v>424237</v>
      </c>
      <c r="V176" s="5">
        <v>456073</v>
      </c>
      <c r="W176" s="5">
        <v>451365</v>
      </c>
      <c r="X176" s="5">
        <v>81453</v>
      </c>
      <c r="Y176" s="5">
        <v>13177</v>
      </c>
      <c r="Z176" s="5">
        <v>7690</v>
      </c>
      <c r="AA176" s="5">
        <v>0</v>
      </c>
      <c r="AB176" s="5">
        <v>26657</v>
      </c>
      <c r="AC176" s="6">
        <f t="shared" si="61"/>
        <v>1036415</v>
      </c>
      <c r="AD176" s="6">
        <f t="shared" si="56"/>
        <v>1009758</v>
      </c>
      <c r="AF176" s="5">
        <v>367747</v>
      </c>
      <c r="AG176" s="5">
        <v>239661</v>
      </c>
      <c r="AH176" s="5">
        <v>30581</v>
      </c>
      <c r="AI176" s="5">
        <v>5936</v>
      </c>
      <c r="AJ176" s="5">
        <v>482</v>
      </c>
      <c r="AK176" s="5">
        <v>0</v>
      </c>
      <c r="AL176" s="5">
        <v>0</v>
      </c>
      <c r="AM176" s="6">
        <f t="shared" si="63"/>
        <v>644407</v>
      </c>
      <c r="AN176" s="6">
        <f t="shared" si="57"/>
        <v>644407</v>
      </c>
      <c r="AP176" s="5">
        <v>271481</v>
      </c>
      <c r="AQ176" s="5">
        <v>128577</v>
      </c>
      <c r="AR176" s="5">
        <v>32215</v>
      </c>
      <c r="AS176" s="5">
        <v>2467</v>
      </c>
      <c r="AT176" s="5">
        <v>165</v>
      </c>
      <c r="AU176" s="5">
        <v>0</v>
      </c>
      <c r="AV176" s="5">
        <v>76926</v>
      </c>
      <c r="AW176" s="6">
        <f t="shared" si="64"/>
        <v>511831</v>
      </c>
      <c r="AX176" s="6">
        <f t="shared" si="58"/>
        <v>434905</v>
      </c>
      <c r="AZ176" s="5">
        <f t="shared" si="46"/>
        <v>1555265</v>
      </c>
      <c r="BA176" s="5">
        <f t="shared" si="47"/>
        <v>1081982</v>
      </c>
      <c r="BB176" s="5">
        <f t="shared" si="48"/>
        <v>251302</v>
      </c>
      <c r="BC176" s="5">
        <f t="shared" si="49"/>
        <v>29317</v>
      </c>
      <c r="BD176" s="5">
        <f t="shared" si="50"/>
        <v>32746</v>
      </c>
      <c r="BE176" s="5">
        <f t="shared" si="51"/>
        <v>0</v>
      </c>
      <c r="BF176" s="5">
        <f t="shared" si="52"/>
        <v>202161</v>
      </c>
      <c r="BG176" s="6">
        <f t="shared" si="67"/>
        <v>3152773</v>
      </c>
      <c r="BH176" s="6">
        <f t="shared" si="59"/>
        <v>2950612</v>
      </c>
    </row>
    <row r="177" spans="1:61" x14ac:dyDescent="0.25">
      <c r="A177" s="43">
        <v>28887</v>
      </c>
      <c r="B177" s="5">
        <v>266578</v>
      </c>
      <c r="C177" s="5">
        <v>129443</v>
      </c>
      <c r="D177" s="5">
        <v>50114</v>
      </c>
      <c r="E177" s="5">
        <v>3958</v>
      </c>
      <c r="F177" s="5">
        <v>114</v>
      </c>
      <c r="G177" s="5">
        <v>0</v>
      </c>
      <c r="H177" s="5">
        <v>33314</v>
      </c>
      <c r="I177" s="6">
        <f t="shared" si="62"/>
        <v>483521</v>
      </c>
      <c r="J177" s="6">
        <f t="shared" si="54"/>
        <v>450207</v>
      </c>
      <c r="L177" s="5">
        <v>240390</v>
      </c>
      <c r="M177" s="5">
        <v>123081</v>
      </c>
      <c r="N177" s="5">
        <v>58879</v>
      </c>
      <c r="O177" s="5">
        <v>3984</v>
      </c>
      <c r="P177" s="5">
        <v>25134</v>
      </c>
      <c r="Q177" s="5">
        <v>0</v>
      </c>
      <c r="R177" s="5">
        <v>77764</v>
      </c>
      <c r="S177" s="6">
        <f t="shared" si="65"/>
        <v>529232</v>
      </c>
      <c r="T177" s="6">
        <f t="shared" si="55"/>
        <v>451468</v>
      </c>
      <c r="V177" s="5">
        <v>423601</v>
      </c>
      <c r="W177" s="5">
        <v>389824</v>
      </c>
      <c r="X177" s="5">
        <v>73923</v>
      </c>
      <c r="Y177" s="5">
        <v>13505</v>
      </c>
      <c r="Z177" s="5">
        <v>6584</v>
      </c>
      <c r="AA177" s="5">
        <v>0</v>
      </c>
      <c r="AB177" s="5">
        <v>23086</v>
      </c>
      <c r="AC177" s="6">
        <f t="shared" si="61"/>
        <v>930523</v>
      </c>
      <c r="AD177" s="6">
        <f t="shared" si="56"/>
        <v>907437</v>
      </c>
      <c r="AF177" s="5">
        <v>385017</v>
      </c>
      <c r="AG177" s="5">
        <v>219806</v>
      </c>
      <c r="AH177" s="5">
        <v>28058</v>
      </c>
      <c r="AI177" s="5">
        <v>5782</v>
      </c>
      <c r="AJ177" s="5">
        <v>457</v>
      </c>
      <c r="AK177" s="5">
        <v>0</v>
      </c>
      <c r="AL177" s="5">
        <v>0</v>
      </c>
      <c r="AM177" s="6">
        <f t="shared" si="63"/>
        <v>639120</v>
      </c>
      <c r="AN177" s="6">
        <f t="shared" si="57"/>
        <v>639120</v>
      </c>
      <c r="AP177" s="5">
        <v>315750</v>
      </c>
      <c r="AQ177" s="5">
        <v>126780</v>
      </c>
      <c r="AR177" s="5">
        <v>34826</v>
      </c>
      <c r="AS177" s="5">
        <v>2512</v>
      </c>
      <c r="AT177" s="5">
        <v>158</v>
      </c>
      <c r="AU177" s="5">
        <v>0</v>
      </c>
      <c r="AV177" s="5">
        <v>86472</v>
      </c>
      <c r="AW177" s="6">
        <f t="shared" si="64"/>
        <v>566498</v>
      </c>
      <c r="AX177" s="6">
        <f t="shared" si="58"/>
        <v>480026</v>
      </c>
      <c r="AZ177" s="5">
        <f t="shared" si="46"/>
        <v>1631336</v>
      </c>
      <c r="BA177" s="5">
        <f t="shared" si="47"/>
        <v>988934</v>
      </c>
      <c r="BB177" s="5">
        <f t="shared" si="48"/>
        <v>245800</v>
      </c>
      <c r="BC177" s="5">
        <f t="shared" si="49"/>
        <v>29741</v>
      </c>
      <c r="BD177" s="5">
        <f t="shared" si="50"/>
        <v>32447</v>
      </c>
      <c r="BE177" s="5">
        <f t="shared" si="51"/>
        <v>0</v>
      </c>
      <c r="BF177" s="5">
        <f t="shared" si="52"/>
        <v>220636</v>
      </c>
      <c r="BG177" s="6">
        <f t="shared" si="67"/>
        <v>3148894</v>
      </c>
      <c r="BH177" s="6">
        <f t="shared" si="59"/>
        <v>2928258</v>
      </c>
    </row>
    <row r="178" spans="1:61" x14ac:dyDescent="0.25">
      <c r="A178" s="43">
        <v>28915</v>
      </c>
      <c r="B178" s="5">
        <v>236523</v>
      </c>
      <c r="C178" s="5">
        <v>134539</v>
      </c>
      <c r="D178" s="5">
        <v>49394</v>
      </c>
      <c r="E178" s="5">
        <v>3885</v>
      </c>
      <c r="F178" s="5">
        <v>159</v>
      </c>
      <c r="G178" s="5">
        <v>0</v>
      </c>
      <c r="H178" s="5">
        <v>30816</v>
      </c>
      <c r="I178" s="6">
        <f t="shared" si="62"/>
        <v>455316</v>
      </c>
      <c r="J178" s="6">
        <f t="shared" si="54"/>
        <v>424500</v>
      </c>
      <c r="L178" s="5">
        <v>201881</v>
      </c>
      <c r="M178" s="5">
        <v>121715</v>
      </c>
      <c r="N178" s="5">
        <v>59289</v>
      </c>
      <c r="O178" s="5">
        <v>4010</v>
      </c>
      <c r="P178" s="5">
        <v>27079</v>
      </c>
      <c r="Q178" s="5">
        <v>0</v>
      </c>
      <c r="R178" s="5">
        <v>61619</v>
      </c>
      <c r="S178" s="6">
        <f t="shared" si="65"/>
        <v>475593</v>
      </c>
      <c r="T178" s="6">
        <f t="shared" si="55"/>
        <v>413974</v>
      </c>
      <c r="V178" s="5">
        <v>402253</v>
      </c>
      <c r="W178" s="5">
        <v>419455</v>
      </c>
      <c r="X178" s="5">
        <v>76479</v>
      </c>
      <c r="Y178" s="5">
        <v>13190</v>
      </c>
      <c r="Z178" s="5">
        <v>6664</v>
      </c>
      <c r="AA178" s="5">
        <v>0</v>
      </c>
      <c r="AB178" s="5">
        <v>24545</v>
      </c>
      <c r="AC178" s="6">
        <f t="shared" si="61"/>
        <v>942586</v>
      </c>
      <c r="AD178" s="6">
        <f t="shared" si="56"/>
        <v>918041</v>
      </c>
      <c r="AF178" s="5">
        <v>339164</v>
      </c>
      <c r="AG178" s="5">
        <v>231441</v>
      </c>
      <c r="AH178" s="5">
        <v>29536</v>
      </c>
      <c r="AI178" s="5">
        <v>5878</v>
      </c>
      <c r="AJ178" s="5">
        <v>702</v>
      </c>
      <c r="AK178" s="5">
        <v>0</v>
      </c>
      <c r="AL178" s="5">
        <v>0</v>
      </c>
      <c r="AM178" s="6">
        <f t="shared" si="63"/>
        <v>606721</v>
      </c>
      <c r="AN178" s="6">
        <f t="shared" si="57"/>
        <v>606721</v>
      </c>
      <c r="AP178" s="5">
        <v>250166</v>
      </c>
      <c r="AQ178" s="5">
        <v>126452</v>
      </c>
      <c r="AR178" s="5">
        <v>33706</v>
      </c>
      <c r="AS178" s="5">
        <v>2484</v>
      </c>
      <c r="AT178" s="5">
        <v>275</v>
      </c>
      <c r="AU178" s="5">
        <v>0</v>
      </c>
      <c r="AV178" s="5">
        <v>69487</v>
      </c>
      <c r="AW178" s="6">
        <f t="shared" si="64"/>
        <v>482570</v>
      </c>
      <c r="AX178" s="6">
        <f t="shared" si="58"/>
        <v>413083</v>
      </c>
      <c r="AZ178" s="5">
        <f t="shared" si="46"/>
        <v>1429987</v>
      </c>
      <c r="BA178" s="5">
        <f t="shared" si="47"/>
        <v>1033602</v>
      </c>
      <c r="BB178" s="5">
        <f t="shared" si="48"/>
        <v>248404</v>
      </c>
      <c r="BC178" s="5">
        <f t="shared" si="49"/>
        <v>29447</v>
      </c>
      <c r="BD178" s="5">
        <f t="shared" si="50"/>
        <v>34879</v>
      </c>
      <c r="BE178" s="5">
        <f t="shared" si="51"/>
        <v>0</v>
      </c>
      <c r="BF178" s="5">
        <f t="shared" si="52"/>
        <v>186467</v>
      </c>
      <c r="BG178" s="6">
        <f t="shared" si="67"/>
        <v>2962786</v>
      </c>
      <c r="BH178" s="6">
        <f t="shared" si="59"/>
        <v>2776319</v>
      </c>
    </row>
    <row r="179" spans="1:61" x14ac:dyDescent="0.25">
      <c r="A179" s="43">
        <v>28946</v>
      </c>
      <c r="B179" s="5">
        <v>213192</v>
      </c>
      <c r="C179" s="5">
        <v>140067</v>
      </c>
      <c r="D179" s="5">
        <v>47367</v>
      </c>
      <c r="E179" s="5">
        <v>3901</v>
      </c>
      <c r="F179" s="5">
        <v>249</v>
      </c>
      <c r="G179" s="5">
        <v>0</v>
      </c>
      <c r="H179" s="5">
        <v>32536</v>
      </c>
      <c r="I179" s="6">
        <f t="shared" si="62"/>
        <v>437312</v>
      </c>
      <c r="J179" s="6">
        <f t="shared" si="54"/>
        <v>404776</v>
      </c>
      <c r="L179" s="5">
        <v>171023</v>
      </c>
      <c r="M179" s="5">
        <v>126734</v>
      </c>
      <c r="N179" s="5">
        <v>59583</v>
      </c>
      <c r="O179" s="5">
        <v>3953</v>
      </c>
      <c r="P179" s="5">
        <v>27149</v>
      </c>
      <c r="Q179" s="5">
        <v>0</v>
      </c>
      <c r="R179" s="5">
        <v>56023</v>
      </c>
      <c r="S179" s="6">
        <f t="shared" si="65"/>
        <v>444465</v>
      </c>
      <c r="T179" s="6">
        <f t="shared" si="55"/>
        <v>388442</v>
      </c>
      <c r="V179" s="5">
        <v>404632</v>
      </c>
      <c r="W179" s="5">
        <v>428325</v>
      </c>
      <c r="X179" s="5">
        <v>83134</v>
      </c>
      <c r="Y179" s="5">
        <v>13311</v>
      </c>
      <c r="Z179" s="5">
        <v>7763</v>
      </c>
      <c r="AA179" s="5">
        <v>0</v>
      </c>
      <c r="AB179" s="5">
        <v>24290</v>
      </c>
      <c r="AC179" s="6">
        <f t="shared" si="61"/>
        <v>961455</v>
      </c>
      <c r="AD179" s="6">
        <f t="shared" si="56"/>
        <v>937165</v>
      </c>
      <c r="AF179" s="5">
        <v>322770</v>
      </c>
      <c r="AG179" s="5">
        <v>238399</v>
      </c>
      <c r="AH179" s="5">
        <v>29926</v>
      </c>
      <c r="AI179" s="5">
        <v>5955</v>
      </c>
      <c r="AJ179" s="5">
        <v>786</v>
      </c>
      <c r="AK179" s="5">
        <v>0</v>
      </c>
      <c r="AL179" s="5">
        <v>0</v>
      </c>
      <c r="AM179" s="6">
        <f t="shared" si="63"/>
        <v>597836</v>
      </c>
      <c r="AN179" s="6">
        <f t="shared" si="57"/>
        <v>597836</v>
      </c>
      <c r="AP179" s="5">
        <v>209500</v>
      </c>
      <c r="AQ179" s="5">
        <v>132096</v>
      </c>
      <c r="AR179" s="5">
        <v>33717</v>
      </c>
      <c r="AS179" s="5">
        <v>2498</v>
      </c>
      <c r="AT179" s="5">
        <v>309</v>
      </c>
      <c r="AU179" s="5">
        <v>0</v>
      </c>
      <c r="AV179" s="5">
        <v>71106</v>
      </c>
      <c r="AW179" s="6">
        <f t="shared" si="64"/>
        <v>449226</v>
      </c>
      <c r="AX179" s="6">
        <f t="shared" si="58"/>
        <v>378120</v>
      </c>
      <c r="AZ179" s="5">
        <f t="shared" si="46"/>
        <v>1321117</v>
      </c>
      <c r="BA179" s="5">
        <f t="shared" si="47"/>
        <v>1065621</v>
      </c>
      <c r="BB179" s="5">
        <f t="shared" si="48"/>
        <v>253727</v>
      </c>
      <c r="BC179" s="5">
        <f t="shared" si="49"/>
        <v>29618</v>
      </c>
      <c r="BD179" s="5">
        <f t="shared" si="50"/>
        <v>36256</v>
      </c>
      <c r="BE179" s="5">
        <f t="shared" si="51"/>
        <v>0</v>
      </c>
      <c r="BF179" s="5">
        <f t="shared" si="52"/>
        <v>183955</v>
      </c>
      <c r="BG179" s="6">
        <f t="shared" si="67"/>
        <v>2890294</v>
      </c>
      <c r="BH179" s="6">
        <f t="shared" si="59"/>
        <v>2706339</v>
      </c>
    </row>
    <row r="180" spans="1:61" x14ac:dyDescent="0.25">
      <c r="A180" s="43">
        <v>28976</v>
      </c>
      <c r="B180" s="5">
        <v>234365</v>
      </c>
      <c r="C180" s="5">
        <v>158009</v>
      </c>
      <c r="D180" s="5">
        <v>49184</v>
      </c>
      <c r="E180" s="5">
        <v>3968</v>
      </c>
      <c r="F180" s="5">
        <v>273</v>
      </c>
      <c r="G180" s="5">
        <v>0</v>
      </c>
      <c r="H180" s="5">
        <v>32046</v>
      </c>
      <c r="I180" s="6">
        <f t="shared" si="62"/>
        <v>477845</v>
      </c>
      <c r="J180" s="6">
        <f t="shared" si="54"/>
        <v>445799</v>
      </c>
      <c r="L180" s="5">
        <v>174963</v>
      </c>
      <c r="M180" s="5">
        <v>140072</v>
      </c>
      <c r="N180" s="5">
        <v>60378</v>
      </c>
      <c r="O180" s="5">
        <v>4001</v>
      </c>
      <c r="P180" s="5">
        <v>29099</v>
      </c>
      <c r="Q180" s="5">
        <v>0</v>
      </c>
      <c r="R180" s="5">
        <v>58184</v>
      </c>
      <c r="S180" s="6">
        <f t="shared" si="65"/>
        <v>466697</v>
      </c>
      <c r="T180" s="6">
        <f t="shared" si="55"/>
        <v>408513</v>
      </c>
      <c r="V180" s="5">
        <v>497357</v>
      </c>
      <c r="W180" s="5">
        <v>502109</v>
      </c>
      <c r="X180" s="5">
        <v>92125</v>
      </c>
      <c r="Y180" s="5">
        <v>13370</v>
      </c>
      <c r="Z180" s="5">
        <v>8655</v>
      </c>
      <c r="AA180" s="5">
        <v>0</v>
      </c>
      <c r="AB180" s="5">
        <v>25020</v>
      </c>
      <c r="AC180" s="6">
        <f t="shared" si="61"/>
        <v>1138636</v>
      </c>
      <c r="AD180" s="6">
        <f t="shared" si="56"/>
        <v>1113616</v>
      </c>
      <c r="AF180" s="5">
        <v>372812</v>
      </c>
      <c r="AG180" s="5">
        <v>264361</v>
      </c>
      <c r="AH180" s="5">
        <v>31001</v>
      </c>
      <c r="AI180" s="5">
        <v>5981</v>
      </c>
      <c r="AJ180" s="5">
        <v>968</v>
      </c>
      <c r="AK180" s="5">
        <v>0</v>
      </c>
      <c r="AL180" s="5">
        <v>0</v>
      </c>
      <c r="AM180" s="6">
        <f t="shared" si="63"/>
        <v>675123</v>
      </c>
      <c r="AN180" s="6">
        <f t="shared" si="57"/>
        <v>675123</v>
      </c>
      <c r="AP180" s="5">
        <v>218684</v>
      </c>
      <c r="AQ180" s="5">
        <v>148058</v>
      </c>
      <c r="AR180" s="5">
        <v>36351</v>
      </c>
      <c r="AS180" s="5">
        <v>2514</v>
      </c>
      <c r="AT180" s="5">
        <v>302</v>
      </c>
      <c r="AU180" s="5">
        <v>0</v>
      </c>
      <c r="AV180" s="5">
        <v>74289</v>
      </c>
      <c r="AW180" s="6">
        <f t="shared" si="64"/>
        <v>480198</v>
      </c>
      <c r="AX180" s="6">
        <f t="shared" si="58"/>
        <v>405909</v>
      </c>
      <c r="AZ180" s="5">
        <f t="shared" si="46"/>
        <v>1498181</v>
      </c>
      <c r="BA180" s="5">
        <f t="shared" si="47"/>
        <v>1212609</v>
      </c>
      <c r="BB180" s="5">
        <f t="shared" si="48"/>
        <v>269039</v>
      </c>
      <c r="BC180" s="5">
        <f t="shared" si="49"/>
        <v>29834</v>
      </c>
      <c r="BD180" s="5">
        <f t="shared" si="50"/>
        <v>39297</v>
      </c>
      <c r="BE180" s="5">
        <f t="shared" si="51"/>
        <v>0</v>
      </c>
      <c r="BF180" s="5">
        <f t="shared" si="52"/>
        <v>189539</v>
      </c>
      <c r="BG180" s="6">
        <f t="shared" si="67"/>
        <v>3238499</v>
      </c>
      <c r="BH180" s="6">
        <f t="shared" si="59"/>
        <v>3048960</v>
      </c>
    </row>
    <row r="181" spans="1:61" x14ac:dyDescent="0.25">
      <c r="A181" s="43">
        <v>29007</v>
      </c>
      <c r="B181" s="5">
        <v>281828</v>
      </c>
      <c r="C181" s="5">
        <v>165455</v>
      </c>
      <c r="D181" s="5">
        <v>49248</v>
      </c>
      <c r="E181" s="5">
        <v>3908</v>
      </c>
      <c r="F181" s="5">
        <v>229</v>
      </c>
      <c r="G181" s="5">
        <v>0</v>
      </c>
      <c r="H181" s="5">
        <v>37874</v>
      </c>
      <c r="I181" s="6">
        <f t="shared" si="62"/>
        <v>538542</v>
      </c>
      <c r="J181" s="6">
        <f t="shared" si="54"/>
        <v>500668</v>
      </c>
      <c r="L181" s="5">
        <v>220531</v>
      </c>
      <c r="M181" s="5">
        <v>157989</v>
      </c>
      <c r="N181" s="5">
        <v>65636</v>
      </c>
      <c r="O181" s="5">
        <v>4004</v>
      </c>
      <c r="P181" s="5">
        <v>32602</v>
      </c>
      <c r="Q181" s="5">
        <v>0</v>
      </c>
      <c r="R181" s="5">
        <v>74255</v>
      </c>
      <c r="S181" s="6">
        <f t="shared" si="65"/>
        <v>555017</v>
      </c>
      <c r="T181" s="6">
        <f t="shared" si="55"/>
        <v>480762</v>
      </c>
      <c r="V181" s="5">
        <v>610331</v>
      </c>
      <c r="W181" s="5">
        <v>518259</v>
      </c>
      <c r="X181" s="5">
        <v>101999</v>
      </c>
      <c r="Y181" s="5">
        <v>13459</v>
      </c>
      <c r="Z181" s="5">
        <v>9657</v>
      </c>
      <c r="AA181" s="5">
        <v>0</v>
      </c>
      <c r="AB181" s="5">
        <v>29388</v>
      </c>
      <c r="AC181" s="6">
        <f t="shared" si="61"/>
        <v>1283093</v>
      </c>
      <c r="AD181" s="6">
        <f t="shared" si="56"/>
        <v>1253705</v>
      </c>
      <c r="AF181" s="5">
        <v>456197</v>
      </c>
      <c r="AG181" s="5">
        <v>288986</v>
      </c>
      <c r="AH181" s="5">
        <v>31384</v>
      </c>
      <c r="AI181" s="5">
        <v>5968</v>
      </c>
      <c r="AJ181" s="5">
        <v>269</v>
      </c>
      <c r="AK181" s="5">
        <v>0</v>
      </c>
      <c r="AL181" s="5">
        <v>0</v>
      </c>
      <c r="AM181" s="6">
        <f t="shared" si="63"/>
        <v>782804</v>
      </c>
      <c r="AN181" s="6">
        <f t="shared" si="57"/>
        <v>782804</v>
      </c>
      <c r="AP181" s="5">
        <v>259165</v>
      </c>
      <c r="AQ181" s="5">
        <v>156534</v>
      </c>
      <c r="AR181" s="5">
        <v>38838</v>
      </c>
      <c r="AS181" s="5">
        <v>2510</v>
      </c>
      <c r="AT181" s="5">
        <v>262</v>
      </c>
      <c r="AU181" s="5">
        <v>0</v>
      </c>
      <c r="AV181" s="5">
        <v>89967</v>
      </c>
      <c r="AW181" s="6">
        <f t="shared" si="64"/>
        <v>547276</v>
      </c>
      <c r="AX181" s="6">
        <f t="shared" si="58"/>
        <v>457309</v>
      </c>
      <c r="AZ181" s="5">
        <f t="shared" si="46"/>
        <v>1828052</v>
      </c>
      <c r="BA181" s="5">
        <f t="shared" si="47"/>
        <v>1287223</v>
      </c>
      <c r="BB181" s="5">
        <f t="shared" si="48"/>
        <v>287105</v>
      </c>
      <c r="BC181" s="5">
        <f t="shared" si="49"/>
        <v>29849</v>
      </c>
      <c r="BD181" s="5">
        <f t="shared" si="50"/>
        <v>43019</v>
      </c>
      <c r="BE181" s="5">
        <f t="shared" si="51"/>
        <v>0</v>
      </c>
      <c r="BF181" s="5">
        <f t="shared" si="52"/>
        <v>231484</v>
      </c>
      <c r="BG181" s="6">
        <f t="shared" si="67"/>
        <v>3706732</v>
      </c>
      <c r="BH181" s="6">
        <f t="shared" si="59"/>
        <v>3475248</v>
      </c>
    </row>
    <row r="182" spans="1:61" x14ac:dyDescent="0.25">
      <c r="A182" s="43">
        <v>29037</v>
      </c>
      <c r="B182" s="5">
        <v>342857</v>
      </c>
      <c r="C182" s="5">
        <v>171825</v>
      </c>
      <c r="D182" s="5">
        <v>46095</v>
      </c>
      <c r="E182" s="5">
        <v>3887</v>
      </c>
      <c r="F182" s="5">
        <v>197</v>
      </c>
      <c r="G182" s="5">
        <v>0</v>
      </c>
      <c r="H182" s="5">
        <v>35494</v>
      </c>
      <c r="I182" s="6">
        <f t="shared" si="62"/>
        <v>600355</v>
      </c>
      <c r="J182" s="6">
        <f t="shared" si="54"/>
        <v>564861</v>
      </c>
      <c r="L182" s="5">
        <v>276725</v>
      </c>
      <c r="M182" s="5">
        <v>165215</v>
      </c>
      <c r="N182" s="5">
        <v>63318</v>
      </c>
      <c r="O182" s="5">
        <v>3994</v>
      </c>
      <c r="P182" s="5">
        <v>31955</v>
      </c>
      <c r="Q182" s="5">
        <v>0</v>
      </c>
      <c r="R182" s="5">
        <v>80548</v>
      </c>
      <c r="S182" s="6">
        <f t="shared" si="65"/>
        <v>621755</v>
      </c>
      <c r="T182" s="6">
        <f t="shared" si="55"/>
        <v>541207</v>
      </c>
      <c r="V182" s="5">
        <v>718602</v>
      </c>
      <c r="W182" s="5">
        <v>542293</v>
      </c>
      <c r="X182" s="5">
        <v>89988</v>
      </c>
      <c r="Y182" s="5">
        <v>13372</v>
      </c>
      <c r="Z182" s="5">
        <v>11267</v>
      </c>
      <c r="AA182" s="5">
        <v>0</v>
      </c>
      <c r="AB182" s="5">
        <v>30444</v>
      </c>
      <c r="AC182" s="6">
        <f t="shared" si="61"/>
        <v>1405966</v>
      </c>
      <c r="AD182" s="6">
        <f t="shared" si="56"/>
        <v>1375522</v>
      </c>
      <c r="AF182" s="5">
        <v>551291</v>
      </c>
      <c r="AG182" s="5">
        <v>290605</v>
      </c>
      <c r="AH182" s="5">
        <v>34821</v>
      </c>
      <c r="AI182" s="5">
        <v>5852</v>
      </c>
      <c r="AJ182" s="5">
        <v>559</v>
      </c>
      <c r="AK182" s="5">
        <v>0</v>
      </c>
      <c r="AL182" s="5">
        <v>0</v>
      </c>
      <c r="AM182" s="6">
        <f t="shared" si="63"/>
        <v>883128</v>
      </c>
      <c r="AN182" s="6">
        <f t="shared" si="57"/>
        <v>883128</v>
      </c>
      <c r="AP182" s="5">
        <v>317074</v>
      </c>
      <c r="AQ182" s="5">
        <v>162325</v>
      </c>
      <c r="AR182" s="5">
        <v>39113</v>
      </c>
      <c r="AS182" s="5">
        <v>2516</v>
      </c>
      <c r="AT182" s="5">
        <v>235</v>
      </c>
      <c r="AU182" s="5">
        <v>0</v>
      </c>
      <c r="AV182" s="5">
        <v>97603</v>
      </c>
      <c r="AW182" s="6">
        <f t="shared" si="64"/>
        <v>618866</v>
      </c>
      <c r="AX182" s="6">
        <f t="shared" si="58"/>
        <v>521263</v>
      </c>
      <c r="AZ182" s="5">
        <f t="shared" si="46"/>
        <v>2206549</v>
      </c>
      <c r="BA182" s="5">
        <f t="shared" si="47"/>
        <v>1332263</v>
      </c>
      <c r="BB182" s="5">
        <f t="shared" si="48"/>
        <v>273335</v>
      </c>
      <c r="BC182" s="5">
        <f t="shared" si="49"/>
        <v>29621</v>
      </c>
      <c r="BD182" s="5">
        <f t="shared" si="50"/>
        <v>44213</v>
      </c>
      <c r="BE182" s="5">
        <f t="shared" si="51"/>
        <v>0</v>
      </c>
      <c r="BF182" s="5">
        <f t="shared" si="52"/>
        <v>244089</v>
      </c>
      <c r="BG182" s="6">
        <f t="shared" si="67"/>
        <v>4130070</v>
      </c>
      <c r="BH182" s="6">
        <f t="shared" si="59"/>
        <v>3885981</v>
      </c>
    </row>
    <row r="183" spans="1:61" x14ac:dyDescent="0.25">
      <c r="A183" s="43">
        <v>29068</v>
      </c>
      <c r="B183" s="5">
        <v>365878</v>
      </c>
      <c r="C183" s="5">
        <v>176907</v>
      </c>
      <c r="D183" s="5">
        <v>44218</v>
      </c>
      <c r="E183" s="5">
        <v>3917</v>
      </c>
      <c r="F183" s="5">
        <v>328</v>
      </c>
      <c r="G183" s="5">
        <v>0</v>
      </c>
      <c r="H183" s="5">
        <v>35114</v>
      </c>
      <c r="I183" s="6">
        <f t="shared" si="62"/>
        <v>626362</v>
      </c>
      <c r="J183" s="6">
        <f t="shared" si="54"/>
        <v>591248</v>
      </c>
      <c r="L183" s="5">
        <v>302206</v>
      </c>
      <c r="M183" s="5">
        <v>170423</v>
      </c>
      <c r="N183" s="5">
        <v>67681</v>
      </c>
      <c r="O183" s="5">
        <v>4002</v>
      </c>
      <c r="P183" s="5">
        <v>32436</v>
      </c>
      <c r="Q183" s="5">
        <v>0</v>
      </c>
      <c r="R183" s="5">
        <v>87922</v>
      </c>
      <c r="S183" s="6">
        <f t="shared" si="65"/>
        <v>664670</v>
      </c>
      <c r="T183" s="6">
        <f t="shared" si="55"/>
        <v>576748</v>
      </c>
      <c r="V183" s="5">
        <v>761384</v>
      </c>
      <c r="W183" s="5">
        <v>546803</v>
      </c>
      <c r="X183" s="5">
        <v>94487</v>
      </c>
      <c r="Y183" s="5">
        <v>13323</v>
      </c>
      <c r="Z183" s="5">
        <v>10852</v>
      </c>
      <c r="AA183" s="5">
        <v>0</v>
      </c>
      <c r="AB183" s="5">
        <v>36644</v>
      </c>
      <c r="AC183" s="6">
        <f t="shared" si="61"/>
        <v>1463493</v>
      </c>
      <c r="AD183" s="6">
        <f t="shared" si="56"/>
        <v>1426849</v>
      </c>
      <c r="AF183" s="5">
        <v>591496</v>
      </c>
      <c r="AG183" s="5">
        <v>307877</v>
      </c>
      <c r="AH183" s="5">
        <v>34204</v>
      </c>
      <c r="AI183" s="5">
        <v>6064</v>
      </c>
      <c r="AJ183" s="5">
        <v>432</v>
      </c>
      <c r="AK183" s="5">
        <v>0</v>
      </c>
      <c r="AL183" s="5">
        <v>0</v>
      </c>
      <c r="AM183" s="6">
        <f t="shared" si="63"/>
        <v>940073</v>
      </c>
      <c r="AN183" s="6">
        <f t="shared" si="57"/>
        <v>940073</v>
      </c>
      <c r="AP183" s="5">
        <v>330557</v>
      </c>
      <c r="AQ183" s="5">
        <v>164717</v>
      </c>
      <c r="AR183" s="5">
        <v>35217</v>
      </c>
      <c r="AS183" s="5">
        <v>2528</v>
      </c>
      <c r="AT183" s="5">
        <v>224</v>
      </c>
      <c r="AU183" s="5">
        <v>0</v>
      </c>
      <c r="AV183" s="5">
        <v>102107</v>
      </c>
      <c r="AW183" s="6">
        <f t="shared" si="64"/>
        <v>635350</v>
      </c>
      <c r="AX183" s="6">
        <f t="shared" si="58"/>
        <v>533243</v>
      </c>
      <c r="AZ183" s="5">
        <f t="shared" ref="AZ183:AZ246" si="68">B183+L183+V183+AF183+AP183</f>
        <v>2351521</v>
      </c>
      <c r="BA183" s="5">
        <f t="shared" ref="BA183:BA246" si="69">C183+M183+W183+AG183+AQ183</f>
        <v>1366727</v>
      </c>
      <c r="BB183" s="5">
        <f t="shared" ref="BB183:BB246" si="70">D183+N183+X183+AH183+AR183</f>
        <v>275807</v>
      </c>
      <c r="BC183" s="5">
        <f t="shared" ref="BC183:BC246" si="71">E183+O183+Y183+AI183+AS183</f>
        <v>29834</v>
      </c>
      <c r="BD183" s="5">
        <f t="shared" ref="BD183:BD246" si="72">F183+P183+Z183+AJ183+AT183</f>
        <v>44272</v>
      </c>
      <c r="BE183" s="5">
        <f t="shared" ref="BE183:BE246" si="73">G183+Q183+AA183+AK183+AU183</f>
        <v>0</v>
      </c>
      <c r="BF183" s="5">
        <f t="shared" ref="BF183:BF246" si="74">H183+R183+AB183+AL183+AV183</f>
        <v>261787</v>
      </c>
      <c r="BG183" s="6">
        <f t="shared" si="67"/>
        <v>4329948</v>
      </c>
      <c r="BH183" s="6">
        <f t="shared" si="59"/>
        <v>4068161</v>
      </c>
    </row>
    <row r="184" spans="1:61" x14ac:dyDescent="0.25">
      <c r="A184" s="43">
        <v>29099</v>
      </c>
      <c r="B184" s="5">
        <v>352899</v>
      </c>
      <c r="C184" s="5">
        <v>174174</v>
      </c>
      <c r="D184" s="5">
        <v>42793</v>
      </c>
      <c r="E184" s="5">
        <v>3903</v>
      </c>
      <c r="F184" s="5">
        <v>154</v>
      </c>
      <c r="G184" s="5">
        <v>0</v>
      </c>
      <c r="H184" s="5">
        <v>34678</v>
      </c>
      <c r="I184" s="6">
        <f t="shared" si="62"/>
        <v>608601</v>
      </c>
      <c r="J184" s="6">
        <f t="shared" si="54"/>
        <v>573923</v>
      </c>
      <c r="L184" s="5">
        <v>289695</v>
      </c>
      <c r="M184" s="5">
        <v>171015</v>
      </c>
      <c r="N184" s="5">
        <v>64314</v>
      </c>
      <c r="O184" s="5">
        <v>4006</v>
      </c>
      <c r="P184" s="5">
        <v>32761</v>
      </c>
      <c r="Q184" s="5">
        <v>0</v>
      </c>
      <c r="R184" s="5">
        <v>80307</v>
      </c>
      <c r="S184" s="6">
        <f t="shared" si="65"/>
        <v>642098</v>
      </c>
      <c r="T184" s="6">
        <f t="shared" si="55"/>
        <v>561791</v>
      </c>
      <c r="V184" s="5">
        <v>725608</v>
      </c>
      <c r="W184" s="5">
        <v>541848</v>
      </c>
      <c r="X184" s="5">
        <v>89880</v>
      </c>
      <c r="Y184" s="5">
        <v>13845</v>
      </c>
      <c r="Z184" s="5">
        <v>10688</v>
      </c>
      <c r="AA184" s="5">
        <v>0</v>
      </c>
      <c r="AB184" s="5">
        <v>33564</v>
      </c>
      <c r="AC184" s="6">
        <f t="shared" si="61"/>
        <v>1415433</v>
      </c>
      <c r="AD184" s="6">
        <f t="shared" si="56"/>
        <v>1381869</v>
      </c>
      <c r="AF184" s="5">
        <v>551752</v>
      </c>
      <c r="AG184" s="5">
        <v>296033</v>
      </c>
      <c r="AH184" s="5">
        <v>32919</v>
      </c>
      <c r="AI184" s="5">
        <v>5997</v>
      </c>
      <c r="AJ184" s="5">
        <v>442</v>
      </c>
      <c r="AK184" s="5">
        <v>0</v>
      </c>
      <c r="AL184" s="5">
        <v>0</v>
      </c>
      <c r="AM184" s="6">
        <f t="shared" si="63"/>
        <v>887143</v>
      </c>
      <c r="AN184" s="6">
        <f t="shared" si="57"/>
        <v>887143</v>
      </c>
      <c r="AP184" s="5">
        <v>304050</v>
      </c>
      <c r="AQ184" s="5">
        <v>159469</v>
      </c>
      <c r="AR184" s="5">
        <v>33290</v>
      </c>
      <c r="AS184" s="5">
        <v>2510</v>
      </c>
      <c r="AT184" s="5">
        <v>460</v>
      </c>
      <c r="AU184" s="5">
        <v>0</v>
      </c>
      <c r="AV184" s="5">
        <v>90189</v>
      </c>
      <c r="AW184" s="6">
        <f t="shared" si="64"/>
        <v>589968</v>
      </c>
      <c r="AX184" s="6">
        <f t="shared" si="58"/>
        <v>499779</v>
      </c>
      <c r="AZ184" s="5">
        <f t="shared" si="68"/>
        <v>2224004</v>
      </c>
      <c r="BA184" s="5">
        <f t="shared" si="69"/>
        <v>1342539</v>
      </c>
      <c r="BB184" s="5">
        <f t="shared" si="70"/>
        <v>263196</v>
      </c>
      <c r="BC184" s="5">
        <f t="shared" si="71"/>
        <v>30261</v>
      </c>
      <c r="BD184" s="5">
        <f t="shared" si="72"/>
        <v>44505</v>
      </c>
      <c r="BE184" s="5">
        <f t="shared" si="73"/>
        <v>0</v>
      </c>
      <c r="BF184" s="5">
        <f t="shared" si="74"/>
        <v>238738</v>
      </c>
      <c r="BG184" s="6">
        <f t="shared" si="67"/>
        <v>4143243</v>
      </c>
      <c r="BH184" s="6">
        <f t="shared" si="59"/>
        <v>3904505</v>
      </c>
    </row>
    <row r="185" spans="1:61" x14ac:dyDescent="0.25">
      <c r="A185" s="43">
        <v>29129</v>
      </c>
      <c r="B185" s="5">
        <v>316938</v>
      </c>
      <c r="C185" s="5">
        <v>169810</v>
      </c>
      <c r="D185" s="5">
        <v>42997</v>
      </c>
      <c r="E185" s="5">
        <v>3930</v>
      </c>
      <c r="F185" s="5">
        <v>156</v>
      </c>
      <c r="G185" s="5">
        <v>0</v>
      </c>
      <c r="H185" s="5">
        <v>32885</v>
      </c>
      <c r="I185" s="6">
        <f t="shared" si="62"/>
        <v>566716</v>
      </c>
      <c r="J185" s="6">
        <f t="shared" si="54"/>
        <v>533831</v>
      </c>
      <c r="L185" s="5">
        <v>244310</v>
      </c>
      <c r="M185" s="5">
        <v>166174</v>
      </c>
      <c r="N185" s="5">
        <v>61821</v>
      </c>
      <c r="O185" s="5">
        <v>4042</v>
      </c>
      <c r="P185" s="5">
        <v>30743</v>
      </c>
      <c r="Q185" s="5">
        <v>0</v>
      </c>
      <c r="R185" s="5">
        <v>64017</v>
      </c>
      <c r="S185" s="6">
        <f t="shared" si="65"/>
        <v>571107</v>
      </c>
      <c r="T185" s="6">
        <f t="shared" si="55"/>
        <v>507090</v>
      </c>
      <c r="V185" s="5">
        <v>665873</v>
      </c>
      <c r="W185" s="5">
        <v>559405</v>
      </c>
      <c r="X185" s="5">
        <v>93142</v>
      </c>
      <c r="Y185" s="5">
        <v>13611</v>
      </c>
      <c r="Z185" s="5">
        <v>9717</v>
      </c>
      <c r="AA185" s="5">
        <v>0</v>
      </c>
      <c r="AB185" s="5">
        <v>29779</v>
      </c>
      <c r="AC185" s="6">
        <f t="shared" si="61"/>
        <v>1371527</v>
      </c>
      <c r="AD185" s="6">
        <f t="shared" si="56"/>
        <v>1341748</v>
      </c>
      <c r="AF185" s="5">
        <v>503038</v>
      </c>
      <c r="AG185" s="5">
        <v>297621</v>
      </c>
      <c r="AH185" s="5">
        <v>33781</v>
      </c>
      <c r="AI185" s="5">
        <v>6081</v>
      </c>
      <c r="AJ185" s="5">
        <v>514</v>
      </c>
      <c r="AK185" s="5">
        <v>0</v>
      </c>
      <c r="AL185" s="5">
        <v>0</v>
      </c>
      <c r="AM185" s="6">
        <f t="shared" si="63"/>
        <v>841035</v>
      </c>
      <c r="AN185" s="6">
        <f t="shared" si="57"/>
        <v>841035</v>
      </c>
      <c r="AP185" s="5">
        <v>277165</v>
      </c>
      <c r="AQ185" s="5">
        <v>157192</v>
      </c>
      <c r="AR185" s="5">
        <v>33762</v>
      </c>
      <c r="AS185" s="5">
        <v>2744</v>
      </c>
      <c r="AT185" s="5">
        <v>-44</v>
      </c>
      <c r="AU185" s="5">
        <v>0</v>
      </c>
      <c r="AV185" s="5">
        <v>84376</v>
      </c>
      <c r="AW185" s="6">
        <f t="shared" si="64"/>
        <v>555195</v>
      </c>
      <c r="AX185" s="6">
        <f t="shared" si="58"/>
        <v>470819</v>
      </c>
      <c r="AZ185" s="5">
        <f t="shared" si="68"/>
        <v>2007324</v>
      </c>
      <c r="BA185" s="5">
        <f t="shared" si="69"/>
        <v>1350202</v>
      </c>
      <c r="BB185" s="5">
        <f t="shared" si="70"/>
        <v>265503</v>
      </c>
      <c r="BC185" s="5">
        <f t="shared" si="71"/>
        <v>30408</v>
      </c>
      <c r="BD185" s="5">
        <f t="shared" si="72"/>
        <v>41086</v>
      </c>
      <c r="BE185" s="5">
        <f t="shared" si="73"/>
        <v>0</v>
      </c>
      <c r="BF185" s="5">
        <f t="shared" si="74"/>
        <v>211057</v>
      </c>
      <c r="BG185" s="6">
        <f t="shared" ref="BG185:BG200" si="75">SUM(AZ185:BF185)</f>
        <v>3905580</v>
      </c>
      <c r="BH185" s="6">
        <f t="shared" si="59"/>
        <v>3694523</v>
      </c>
    </row>
    <row r="186" spans="1:61" x14ac:dyDescent="0.25">
      <c r="A186" s="43">
        <v>29160</v>
      </c>
      <c r="B186" s="5">
        <v>253946</v>
      </c>
      <c r="C186" s="5">
        <v>159208</v>
      </c>
      <c r="D186" s="5">
        <v>46017</v>
      </c>
      <c r="E186" s="5">
        <v>3978</v>
      </c>
      <c r="F186" s="5">
        <v>201</v>
      </c>
      <c r="G186" s="5">
        <v>0</v>
      </c>
      <c r="H186" s="5">
        <v>32087</v>
      </c>
      <c r="I186" s="6">
        <f t="shared" si="62"/>
        <v>495437</v>
      </c>
      <c r="J186" s="6">
        <f t="shared" si="54"/>
        <v>463350</v>
      </c>
      <c r="L186" s="5">
        <v>176451</v>
      </c>
      <c r="M186" s="5">
        <v>133829</v>
      </c>
      <c r="N186" s="5">
        <v>64579</v>
      </c>
      <c r="O186" s="5">
        <v>4056</v>
      </c>
      <c r="P186" s="5">
        <v>28640</v>
      </c>
      <c r="Q186" s="5">
        <v>0</v>
      </c>
      <c r="R186" s="5">
        <v>60242</v>
      </c>
      <c r="S186" s="6">
        <f t="shared" si="65"/>
        <v>467797</v>
      </c>
      <c r="T186" s="6">
        <f t="shared" si="55"/>
        <v>407555</v>
      </c>
      <c r="V186" s="5">
        <v>525729</v>
      </c>
      <c r="W186" s="5">
        <v>487776</v>
      </c>
      <c r="X186" s="5">
        <v>83663</v>
      </c>
      <c r="Y186" s="5">
        <v>13398</v>
      </c>
      <c r="Z186" s="5">
        <v>7955</v>
      </c>
      <c r="AA186" s="5">
        <v>0</v>
      </c>
      <c r="AB186" s="5">
        <v>29403</v>
      </c>
      <c r="AC186" s="6">
        <f t="shared" si="61"/>
        <v>1147924</v>
      </c>
      <c r="AD186" s="6">
        <f t="shared" si="56"/>
        <v>1118521</v>
      </c>
      <c r="AF186" s="5">
        <v>392408</v>
      </c>
      <c r="AG186" s="5">
        <v>275111</v>
      </c>
      <c r="AH186" s="5">
        <v>31736</v>
      </c>
      <c r="AI186" s="5">
        <v>6112</v>
      </c>
      <c r="AJ186" s="5">
        <v>589</v>
      </c>
      <c r="AK186" s="5">
        <v>0</v>
      </c>
      <c r="AL186" s="5">
        <v>0</v>
      </c>
      <c r="AM186" s="6">
        <f t="shared" si="63"/>
        <v>705956</v>
      </c>
      <c r="AN186" s="6">
        <f t="shared" si="57"/>
        <v>705956</v>
      </c>
      <c r="AP186" s="5">
        <v>207916</v>
      </c>
      <c r="AQ186" s="5">
        <v>142761</v>
      </c>
      <c r="AR186" s="5">
        <v>29703</v>
      </c>
      <c r="AS186" s="5">
        <v>2615</v>
      </c>
      <c r="AT186" s="5">
        <v>310</v>
      </c>
      <c r="AU186" s="5">
        <v>0</v>
      </c>
      <c r="AV186" s="5">
        <v>75487</v>
      </c>
      <c r="AW186" s="6">
        <f t="shared" si="64"/>
        <v>458792</v>
      </c>
      <c r="AX186" s="6">
        <f t="shared" si="58"/>
        <v>383305</v>
      </c>
      <c r="AZ186" s="5">
        <f t="shared" si="68"/>
        <v>1556450</v>
      </c>
      <c r="BA186" s="5">
        <f t="shared" si="69"/>
        <v>1198685</v>
      </c>
      <c r="BB186" s="5">
        <f t="shared" si="70"/>
        <v>255698</v>
      </c>
      <c r="BC186" s="5">
        <f t="shared" si="71"/>
        <v>30159</v>
      </c>
      <c r="BD186" s="5">
        <f t="shared" si="72"/>
        <v>37695</v>
      </c>
      <c r="BE186" s="5">
        <f t="shared" si="73"/>
        <v>0</v>
      </c>
      <c r="BF186" s="5">
        <f t="shared" si="74"/>
        <v>197219</v>
      </c>
      <c r="BG186" s="6">
        <f t="shared" si="75"/>
        <v>3275906</v>
      </c>
      <c r="BH186" s="6">
        <f t="shared" si="59"/>
        <v>3078687</v>
      </c>
    </row>
    <row r="187" spans="1:61" x14ac:dyDescent="0.25">
      <c r="A187" s="43">
        <v>29190</v>
      </c>
      <c r="B187" s="5">
        <v>235946</v>
      </c>
      <c r="C187" s="5">
        <v>148995</v>
      </c>
      <c r="D187" s="5">
        <v>45656</v>
      </c>
      <c r="E187" s="5">
        <v>3942</v>
      </c>
      <c r="F187" s="5">
        <v>170</v>
      </c>
      <c r="G187" s="5">
        <v>0</v>
      </c>
      <c r="H187" s="5">
        <v>31015</v>
      </c>
      <c r="I187" s="6">
        <f t="shared" si="62"/>
        <v>465724</v>
      </c>
      <c r="J187" s="6">
        <f t="shared" si="54"/>
        <v>434709</v>
      </c>
      <c r="L187" s="5">
        <v>189505</v>
      </c>
      <c r="M187" s="5">
        <v>121693</v>
      </c>
      <c r="N187" s="5">
        <v>61022</v>
      </c>
      <c r="O187" s="5">
        <v>3876</v>
      </c>
      <c r="P187" s="5">
        <v>24984</v>
      </c>
      <c r="Q187" s="5">
        <v>0</v>
      </c>
      <c r="R187" s="5">
        <v>66850</v>
      </c>
      <c r="S187" s="6">
        <f t="shared" si="65"/>
        <v>467930</v>
      </c>
      <c r="T187" s="6">
        <f t="shared" si="55"/>
        <v>401080</v>
      </c>
      <c r="V187" s="5">
        <v>447917</v>
      </c>
      <c r="W187" s="5">
        <v>461236</v>
      </c>
      <c r="X187" s="5">
        <v>88063</v>
      </c>
      <c r="Y187" s="5">
        <v>13765</v>
      </c>
      <c r="Z187" s="5">
        <v>6806</v>
      </c>
      <c r="AA187" s="5">
        <v>0</v>
      </c>
      <c r="AB187" s="5">
        <v>26410</v>
      </c>
      <c r="AC187" s="6">
        <f t="shared" si="61"/>
        <v>1044197</v>
      </c>
      <c r="AD187" s="6">
        <f t="shared" si="56"/>
        <v>1017787</v>
      </c>
      <c r="AF187" s="5">
        <v>348940</v>
      </c>
      <c r="AG187" s="5">
        <v>250432</v>
      </c>
      <c r="AH187" s="5">
        <v>30161</v>
      </c>
      <c r="AI187" s="5">
        <v>6108</v>
      </c>
      <c r="AJ187" s="5">
        <v>559</v>
      </c>
      <c r="AK187" s="5">
        <v>0</v>
      </c>
      <c r="AL187" s="5">
        <v>0</v>
      </c>
      <c r="AM187" s="6">
        <f t="shared" si="63"/>
        <v>636200</v>
      </c>
      <c r="AN187" s="6">
        <f t="shared" si="57"/>
        <v>636200</v>
      </c>
      <c r="AP187" s="5">
        <v>227618</v>
      </c>
      <c r="AQ187" s="5">
        <v>131544</v>
      </c>
      <c r="AR187" s="5">
        <v>33632</v>
      </c>
      <c r="AS187" s="5">
        <v>2615</v>
      </c>
      <c r="AT187" s="5">
        <v>252</v>
      </c>
      <c r="AU187" s="5">
        <v>0</v>
      </c>
      <c r="AV187" s="5">
        <v>71378</v>
      </c>
      <c r="AW187" s="6">
        <f t="shared" si="64"/>
        <v>467039</v>
      </c>
      <c r="AX187" s="6">
        <f t="shared" si="58"/>
        <v>395661</v>
      </c>
      <c r="AZ187" s="5">
        <f t="shared" si="68"/>
        <v>1449926</v>
      </c>
      <c r="BA187" s="5">
        <f t="shared" si="69"/>
        <v>1113900</v>
      </c>
      <c r="BB187" s="5">
        <f t="shared" si="70"/>
        <v>258534</v>
      </c>
      <c r="BC187" s="5">
        <f t="shared" si="71"/>
        <v>30306</v>
      </c>
      <c r="BD187" s="5">
        <f t="shared" si="72"/>
        <v>32771</v>
      </c>
      <c r="BE187" s="5">
        <f t="shared" si="73"/>
        <v>0</v>
      </c>
      <c r="BF187" s="5">
        <f t="shared" si="74"/>
        <v>195653</v>
      </c>
      <c r="BG187" s="6">
        <f t="shared" si="75"/>
        <v>3081090</v>
      </c>
      <c r="BH187" s="6">
        <f t="shared" si="59"/>
        <v>2885437</v>
      </c>
    </row>
    <row r="188" spans="1:61" x14ac:dyDescent="0.25">
      <c r="A188" s="43">
        <v>29221</v>
      </c>
      <c r="B188" s="5">
        <v>268125</v>
      </c>
      <c r="C188" s="5">
        <v>143945</v>
      </c>
      <c r="D188" s="5">
        <v>46712</v>
      </c>
      <c r="E188" s="5">
        <v>4010</v>
      </c>
      <c r="F188" s="5">
        <v>144</v>
      </c>
      <c r="G188" s="5">
        <v>0</v>
      </c>
      <c r="H188" s="5">
        <v>33932</v>
      </c>
      <c r="I188" s="6">
        <f t="shared" si="62"/>
        <v>496868</v>
      </c>
      <c r="J188" s="6">
        <f t="shared" si="54"/>
        <v>462936</v>
      </c>
      <c r="L188" s="5">
        <v>231450</v>
      </c>
      <c r="M188" s="5">
        <v>114790</v>
      </c>
      <c r="N188" s="5">
        <v>65253</v>
      </c>
      <c r="O188" s="5">
        <v>4261</v>
      </c>
      <c r="P188" s="5">
        <v>23177</v>
      </c>
      <c r="Q188" s="5">
        <v>0</v>
      </c>
      <c r="R188" s="5">
        <v>79890</v>
      </c>
      <c r="S188" s="6">
        <f t="shared" si="65"/>
        <v>518821</v>
      </c>
      <c r="T188" s="6">
        <f t="shared" si="55"/>
        <v>438931</v>
      </c>
      <c r="V188" s="5">
        <v>449629</v>
      </c>
      <c r="W188" s="5">
        <v>430222</v>
      </c>
      <c r="X188" s="5">
        <v>80129</v>
      </c>
      <c r="Y188" s="5">
        <v>13620</v>
      </c>
      <c r="Z188" s="5">
        <v>6772</v>
      </c>
      <c r="AA188" s="5">
        <v>0</v>
      </c>
      <c r="AB188" s="5">
        <v>25003</v>
      </c>
      <c r="AC188" s="6">
        <f t="shared" si="61"/>
        <v>1005375</v>
      </c>
      <c r="AD188" s="6">
        <f t="shared" si="56"/>
        <v>980372</v>
      </c>
      <c r="AF188" s="5">
        <v>376373</v>
      </c>
      <c r="AG188" s="5">
        <v>238298</v>
      </c>
      <c r="AH188" s="5">
        <v>28482</v>
      </c>
      <c r="AI188" s="5">
        <v>6159</v>
      </c>
      <c r="AJ188" s="5">
        <v>396</v>
      </c>
      <c r="AK188" s="5">
        <v>0</v>
      </c>
      <c r="AL188" s="5">
        <v>0</v>
      </c>
      <c r="AM188" s="6">
        <f t="shared" si="63"/>
        <v>649708</v>
      </c>
      <c r="AN188" s="6">
        <f t="shared" si="57"/>
        <v>649708</v>
      </c>
      <c r="AP188" s="5">
        <v>283880</v>
      </c>
      <c r="AQ188" s="5">
        <v>131045</v>
      </c>
      <c r="AR188" s="5">
        <v>35056</v>
      </c>
      <c r="AS188" s="5">
        <v>2586</v>
      </c>
      <c r="AT188" s="5">
        <v>162</v>
      </c>
      <c r="AU188" s="5">
        <v>0</v>
      </c>
      <c r="AV188" s="5">
        <v>83787</v>
      </c>
      <c r="AW188" s="6">
        <f t="shared" si="64"/>
        <v>536516</v>
      </c>
      <c r="AX188" s="6">
        <f t="shared" si="58"/>
        <v>452729</v>
      </c>
      <c r="AZ188" s="5">
        <f t="shared" si="68"/>
        <v>1609457</v>
      </c>
      <c r="BA188" s="5">
        <f t="shared" si="69"/>
        <v>1058300</v>
      </c>
      <c r="BB188" s="5">
        <f t="shared" si="70"/>
        <v>255632</v>
      </c>
      <c r="BC188" s="5">
        <f t="shared" si="71"/>
        <v>30636</v>
      </c>
      <c r="BD188" s="5">
        <f t="shared" si="72"/>
        <v>30651</v>
      </c>
      <c r="BE188" s="5">
        <f t="shared" si="73"/>
        <v>0</v>
      </c>
      <c r="BF188" s="5">
        <f t="shared" si="74"/>
        <v>222612</v>
      </c>
      <c r="BG188" s="6">
        <f t="shared" si="75"/>
        <v>3207288</v>
      </c>
      <c r="BH188" s="6">
        <f t="shared" si="59"/>
        <v>2984676</v>
      </c>
    </row>
    <row r="189" spans="1:61" x14ac:dyDescent="0.25">
      <c r="A189" s="43">
        <v>29252</v>
      </c>
      <c r="B189" s="5">
        <v>299577</v>
      </c>
      <c r="C189" s="5">
        <v>144010</v>
      </c>
      <c r="D189" s="5">
        <v>49522</v>
      </c>
      <c r="E189" s="5">
        <v>4039</v>
      </c>
      <c r="F189" s="5">
        <v>114</v>
      </c>
      <c r="G189" s="5">
        <v>0</v>
      </c>
      <c r="H189" s="5">
        <v>34407</v>
      </c>
      <c r="I189" s="6">
        <f t="shared" si="62"/>
        <v>531669</v>
      </c>
      <c r="J189" s="6">
        <f t="shared" si="54"/>
        <v>497262</v>
      </c>
      <c r="L189" s="5">
        <v>253104</v>
      </c>
      <c r="M189" s="5">
        <v>129961</v>
      </c>
      <c r="N189" s="5">
        <v>44679</v>
      </c>
      <c r="O189" s="5">
        <v>4064</v>
      </c>
      <c r="P189" s="5">
        <v>26755</v>
      </c>
      <c r="Q189" s="5">
        <v>0</v>
      </c>
      <c r="R189" s="5">
        <v>88766</v>
      </c>
      <c r="S189" s="6">
        <f t="shared" si="65"/>
        <v>547329</v>
      </c>
      <c r="T189" s="6">
        <f t="shared" si="55"/>
        <v>458563</v>
      </c>
      <c r="V189" s="5">
        <v>460450</v>
      </c>
      <c r="W189" s="5">
        <v>425319</v>
      </c>
      <c r="X189" s="5">
        <v>82002</v>
      </c>
      <c r="Y189" s="5">
        <v>13590</v>
      </c>
      <c r="Z189" s="5">
        <v>6383</v>
      </c>
      <c r="AA189" s="5">
        <v>0</v>
      </c>
      <c r="AB189" s="5">
        <v>26278</v>
      </c>
      <c r="AC189" s="6">
        <f t="shared" si="61"/>
        <v>1014022</v>
      </c>
      <c r="AD189" s="6">
        <f t="shared" si="56"/>
        <v>987744</v>
      </c>
      <c r="AF189" s="5">
        <v>406877</v>
      </c>
      <c r="AG189" s="5">
        <v>238587</v>
      </c>
      <c r="AH189" s="5">
        <v>30838</v>
      </c>
      <c r="AI189" s="5">
        <v>6080</v>
      </c>
      <c r="AJ189" s="5">
        <v>635</v>
      </c>
      <c r="AK189" s="5">
        <v>0</v>
      </c>
      <c r="AL189" s="5">
        <v>0</v>
      </c>
      <c r="AM189" s="6">
        <f t="shared" si="63"/>
        <v>683017</v>
      </c>
      <c r="AN189" s="6">
        <f t="shared" si="57"/>
        <v>683017</v>
      </c>
      <c r="AP189" s="5">
        <v>322853</v>
      </c>
      <c r="AQ189" s="5">
        <v>137995</v>
      </c>
      <c r="AR189" s="5">
        <v>40672</v>
      </c>
      <c r="AS189" s="5">
        <v>2677</v>
      </c>
      <c r="AT189" s="5">
        <v>180</v>
      </c>
      <c r="AU189" s="5">
        <v>0</v>
      </c>
      <c r="AV189" s="5">
        <v>97771</v>
      </c>
      <c r="AW189" s="6">
        <f t="shared" si="64"/>
        <v>602148</v>
      </c>
      <c r="AX189" s="6">
        <f t="shared" si="58"/>
        <v>504377</v>
      </c>
      <c r="AZ189" s="5">
        <f t="shared" si="68"/>
        <v>1742861</v>
      </c>
      <c r="BA189" s="5">
        <f t="shared" si="69"/>
        <v>1075872</v>
      </c>
      <c r="BB189" s="5">
        <f t="shared" si="70"/>
        <v>247713</v>
      </c>
      <c r="BC189" s="5">
        <f t="shared" si="71"/>
        <v>30450</v>
      </c>
      <c r="BD189" s="5">
        <f t="shared" si="72"/>
        <v>34067</v>
      </c>
      <c r="BE189" s="5">
        <f t="shared" si="73"/>
        <v>0</v>
      </c>
      <c r="BF189" s="5">
        <f t="shared" si="74"/>
        <v>247222</v>
      </c>
      <c r="BG189" s="6">
        <f t="shared" si="75"/>
        <v>3378185</v>
      </c>
      <c r="BH189" s="6">
        <f t="shared" si="59"/>
        <v>3130963</v>
      </c>
    </row>
    <row r="190" spans="1:61" x14ac:dyDescent="0.25">
      <c r="A190" s="43">
        <v>29281</v>
      </c>
      <c r="B190" s="5">
        <v>291613</v>
      </c>
      <c r="C190" s="5">
        <v>145620</v>
      </c>
      <c r="D190" s="5">
        <v>48247</v>
      </c>
      <c r="E190" s="5">
        <v>3995</v>
      </c>
      <c r="F190" s="5">
        <v>184</v>
      </c>
      <c r="G190" s="5">
        <v>0</v>
      </c>
      <c r="H190" s="5">
        <v>35750</v>
      </c>
      <c r="I190" s="6">
        <f t="shared" si="62"/>
        <v>525409</v>
      </c>
      <c r="J190" s="6">
        <f t="shared" si="54"/>
        <v>489659</v>
      </c>
      <c r="K190" s="63">
        <f>I190/$BG190</f>
        <v>0.16008361742559848</v>
      </c>
      <c r="L190" s="5">
        <v>228808</v>
      </c>
      <c r="M190" s="5">
        <v>126805</v>
      </c>
      <c r="N190" s="5">
        <v>84043</v>
      </c>
      <c r="O190" s="5">
        <v>4082</v>
      </c>
      <c r="P190" s="5">
        <v>24454</v>
      </c>
      <c r="Q190" s="5">
        <v>0</v>
      </c>
      <c r="R190" s="5">
        <v>66689</v>
      </c>
      <c r="S190" s="6">
        <f t="shared" si="65"/>
        <v>534881</v>
      </c>
      <c r="T190" s="6">
        <f t="shared" si="55"/>
        <v>468192</v>
      </c>
      <c r="U190" s="63">
        <f>S190/$BG190</f>
        <v>0.16296958250091176</v>
      </c>
      <c r="V190" s="5">
        <v>448212</v>
      </c>
      <c r="W190" s="5">
        <v>424229</v>
      </c>
      <c r="X190" s="5">
        <v>81151</v>
      </c>
      <c r="Y190" s="5">
        <v>13506</v>
      </c>
      <c r="Z190" s="5">
        <v>7196</v>
      </c>
      <c r="AA190" s="5">
        <v>0</v>
      </c>
      <c r="AB190" s="5">
        <v>26459</v>
      </c>
      <c r="AC190" s="6">
        <f t="shared" si="61"/>
        <v>1000753</v>
      </c>
      <c r="AD190" s="6">
        <f t="shared" si="56"/>
        <v>974294</v>
      </c>
      <c r="AE190" s="63">
        <f>AC190/$BG190</f>
        <v>0.30491323976087198</v>
      </c>
      <c r="AF190" s="5">
        <v>391452</v>
      </c>
      <c r="AG190" s="5">
        <v>236578</v>
      </c>
      <c r="AH190" s="5">
        <v>26986</v>
      </c>
      <c r="AI190" s="5">
        <v>6394</v>
      </c>
      <c r="AJ190" s="5">
        <v>623</v>
      </c>
      <c r="AK190" s="5">
        <v>0</v>
      </c>
      <c r="AL190" s="5">
        <v>0</v>
      </c>
      <c r="AM190" s="6">
        <f t="shared" si="63"/>
        <v>662033</v>
      </c>
      <c r="AN190" s="6">
        <f t="shared" si="57"/>
        <v>662033</v>
      </c>
      <c r="AO190" s="63">
        <f>AM190/$BG190</f>
        <v>0.20171073867238903</v>
      </c>
      <c r="AP190" s="5">
        <v>303503</v>
      </c>
      <c r="AQ190" s="5">
        <v>133677</v>
      </c>
      <c r="AR190" s="5">
        <v>39074</v>
      </c>
      <c r="AS190" s="5">
        <v>2654</v>
      </c>
      <c r="AT190" s="5">
        <v>265</v>
      </c>
      <c r="AU190" s="5">
        <v>0</v>
      </c>
      <c r="AV190" s="5">
        <v>79842</v>
      </c>
      <c r="AW190" s="6">
        <f t="shared" si="64"/>
        <v>559015</v>
      </c>
      <c r="AX190" s="6">
        <f t="shared" si="58"/>
        <v>479173</v>
      </c>
      <c r="AY190" s="63">
        <f>AW190/$BG190</f>
        <v>0.17032282164022874</v>
      </c>
      <c r="AZ190" s="5">
        <f t="shared" si="68"/>
        <v>1663588</v>
      </c>
      <c r="BA190" s="5">
        <f t="shared" si="69"/>
        <v>1066909</v>
      </c>
      <c r="BB190" s="5">
        <f t="shared" si="70"/>
        <v>279501</v>
      </c>
      <c r="BC190" s="5">
        <f t="shared" si="71"/>
        <v>30631</v>
      </c>
      <c r="BD190" s="5">
        <f t="shared" si="72"/>
        <v>32722</v>
      </c>
      <c r="BE190" s="5">
        <f t="shared" si="73"/>
        <v>0</v>
      </c>
      <c r="BF190" s="5">
        <f t="shared" si="74"/>
        <v>208740</v>
      </c>
      <c r="BG190" s="6">
        <f t="shared" si="75"/>
        <v>3282091</v>
      </c>
      <c r="BH190" s="6">
        <f t="shared" si="59"/>
        <v>3073351</v>
      </c>
      <c r="BI190" s="57">
        <f>BG190/$BG190</f>
        <v>1</v>
      </c>
    </row>
    <row r="191" spans="1:61" x14ac:dyDescent="0.25">
      <c r="A191" s="43">
        <v>29312</v>
      </c>
      <c r="B191" s="5">
        <v>262728</v>
      </c>
      <c r="C191" s="5">
        <v>166104</v>
      </c>
      <c r="D191" s="5">
        <v>52359</v>
      </c>
      <c r="E191" s="5">
        <v>4050</v>
      </c>
      <c r="F191" s="5">
        <v>252</v>
      </c>
      <c r="G191" s="5">
        <v>0</v>
      </c>
      <c r="H191" s="5">
        <v>32978</v>
      </c>
      <c r="I191" s="6">
        <f t="shared" si="62"/>
        <v>518471</v>
      </c>
      <c r="J191" s="6">
        <f t="shared" si="54"/>
        <v>485493</v>
      </c>
      <c r="L191" s="5">
        <v>179277</v>
      </c>
      <c r="M191" s="5">
        <v>131129</v>
      </c>
      <c r="N191" s="5">
        <v>67123</v>
      </c>
      <c r="O191" s="5">
        <v>4117</v>
      </c>
      <c r="P191" s="5">
        <v>26050</v>
      </c>
      <c r="Q191" s="5">
        <v>0</v>
      </c>
      <c r="R191" s="5">
        <v>62337</v>
      </c>
      <c r="S191" s="6">
        <f t="shared" si="65"/>
        <v>470033</v>
      </c>
      <c r="T191" s="6">
        <f t="shared" si="55"/>
        <v>407696</v>
      </c>
      <c r="V191" s="5">
        <v>494130</v>
      </c>
      <c r="W191" s="5">
        <v>495955</v>
      </c>
      <c r="X191" s="5">
        <v>91935</v>
      </c>
      <c r="Y191" s="5">
        <v>14247</v>
      </c>
      <c r="Z191" s="5">
        <v>8419</v>
      </c>
      <c r="AA191" s="5">
        <v>0</v>
      </c>
      <c r="AB191" s="5">
        <v>26515</v>
      </c>
      <c r="AC191" s="6">
        <f t="shared" si="61"/>
        <v>1131201</v>
      </c>
      <c r="AD191" s="6">
        <f t="shared" si="56"/>
        <v>1104686</v>
      </c>
      <c r="AF191" s="5">
        <v>398700</v>
      </c>
      <c r="AG191" s="5">
        <v>278625</v>
      </c>
      <c r="AH191" s="5">
        <v>32613</v>
      </c>
      <c r="AI191" s="5">
        <v>6375</v>
      </c>
      <c r="AJ191" s="5">
        <v>746</v>
      </c>
      <c r="AK191" s="5">
        <v>0</v>
      </c>
      <c r="AL191" s="5">
        <v>0</v>
      </c>
      <c r="AM191" s="6">
        <f t="shared" si="63"/>
        <v>717059</v>
      </c>
      <c r="AN191" s="6">
        <f t="shared" si="57"/>
        <v>717059</v>
      </c>
      <c r="AP191" s="5">
        <v>234750</v>
      </c>
      <c r="AQ191" s="5">
        <v>147670</v>
      </c>
      <c r="AR191" s="5">
        <v>37939</v>
      </c>
      <c r="AS191" s="5">
        <v>2693</v>
      </c>
      <c r="AT191" s="5">
        <v>378</v>
      </c>
      <c r="AU191" s="5">
        <v>0</v>
      </c>
      <c r="AV191" s="5">
        <v>78575</v>
      </c>
      <c r="AW191" s="6">
        <f t="shared" si="64"/>
        <v>502005</v>
      </c>
      <c r="AX191" s="6">
        <f t="shared" si="58"/>
        <v>423430</v>
      </c>
      <c r="AZ191" s="5">
        <f t="shared" si="68"/>
        <v>1569585</v>
      </c>
      <c r="BA191" s="5">
        <f t="shared" si="69"/>
        <v>1219483</v>
      </c>
      <c r="BB191" s="5">
        <f t="shared" si="70"/>
        <v>281969</v>
      </c>
      <c r="BC191" s="5">
        <f t="shared" si="71"/>
        <v>31482</v>
      </c>
      <c r="BD191" s="5">
        <f t="shared" si="72"/>
        <v>35845</v>
      </c>
      <c r="BE191" s="5">
        <f t="shared" si="73"/>
        <v>0</v>
      </c>
      <c r="BF191" s="5">
        <f t="shared" si="74"/>
        <v>200405</v>
      </c>
      <c r="BG191" s="6">
        <f t="shared" si="75"/>
        <v>3338769</v>
      </c>
      <c r="BH191" s="6">
        <f t="shared" si="59"/>
        <v>3138364</v>
      </c>
    </row>
    <row r="192" spans="1:61" x14ac:dyDescent="0.25">
      <c r="A192" s="43">
        <v>29342</v>
      </c>
      <c r="B192" s="5">
        <v>238100</v>
      </c>
      <c r="C192" s="5">
        <v>162534</v>
      </c>
      <c r="D192" s="5">
        <v>51340</v>
      </c>
      <c r="E192" s="5">
        <v>4034</v>
      </c>
      <c r="F192" s="5">
        <v>267</v>
      </c>
      <c r="G192" s="5">
        <v>0</v>
      </c>
      <c r="H192" s="5">
        <v>33653</v>
      </c>
      <c r="I192" s="6">
        <f t="shared" si="62"/>
        <v>489928</v>
      </c>
      <c r="J192" s="6">
        <f t="shared" si="54"/>
        <v>456275</v>
      </c>
      <c r="L192" s="5">
        <v>172684</v>
      </c>
      <c r="M192" s="5">
        <v>135697</v>
      </c>
      <c r="N192" s="5">
        <v>66261</v>
      </c>
      <c r="O192" s="5">
        <v>4125</v>
      </c>
      <c r="P192" s="5">
        <v>27368</v>
      </c>
      <c r="Q192" s="5">
        <v>0</v>
      </c>
      <c r="R192" s="5">
        <v>64872</v>
      </c>
      <c r="S192" s="6">
        <f t="shared" si="65"/>
        <v>471007</v>
      </c>
      <c r="T192" s="6">
        <f t="shared" si="55"/>
        <v>406135</v>
      </c>
      <c r="V192" s="5">
        <v>487685</v>
      </c>
      <c r="W192" s="5">
        <v>478168</v>
      </c>
      <c r="X192" s="5">
        <v>83317</v>
      </c>
      <c r="Y192" s="5">
        <v>13661</v>
      </c>
      <c r="Z192" s="5">
        <v>7567</v>
      </c>
      <c r="AA192" s="5">
        <v>0</v>
      </c>
      <c r="AB192" s="5">
        <v>33410</v>
      </c>
      <c r="AC192" s="6">
        <f t="shared" si="61"/>
        <v>1103808</v>
      </c>
      <c r="AD192" s="6">
        <f t="shared" si="56"/>
        <v>1070398</v>
      </c>
      <c r="AF192" s="5">
        <v>356029</v>
      </c>
      <c r="AG192" s="5">
        <v>256355</v>
      </c>
      <c r="AH192" s="5">
        <v>37546</v>
      </c>
      <c r="AI192" s="5">
        <v>6313</v>
      </c>
      <c r="AJ192" s="5">
        <v>695</v>
      </c>
      <c r="AK192" s="5">
        <v>0</v>
      </c>
      <c r="AL192" s="5">
        <v>0</v>
      </c>
      <c r="AM192" s="6">
        <f t="shared" si="63"/>
        <v>656938</v>
      </c>
      <c r="AN192" s="6">
        <f t="shared" si="57"/>
        <v>656938</v>
      </c>
      <c r="AP192" s="5">
        <v>212221</v>
      </c>
      <c r="AQ192" s="5">
        <v>143557</v>
      </c>
      <c r="AR192" s="5">
        <v>39010</v>
      </c>
      <c r="AS192" s="5">
        <v>2757</v>
      </c>
      <c r="AT192" s="5">
        <v>325</v>
      </c>
      <c r="AU192" s="5">
        <v>0</v>
      </c>
      <c r="AV192" s="5">
        <v>83245</v>
      </c>
      <c r="AW192" s="6">
        <f t="shared" si="64"/>
        <v>481115</v>
      </c>
      <c r="AX192" s="6">
        <f t="shared" si="58"/>
        <v>397870</v>
      </c>
      <c r="AZ192" s="5">
        <f t="shared" si="68"/>
        <v>1466719</v>
      </c>
      <c r="BA192" s="5">
        <f t="shared" si="69"/>
        <v>1176311</v>
      </c>
      <c r="BB192" s="5">
        <f t="shared" si="70"/>
        <v>277474</v>
      </c>
      <c r="BC192" s="5">
        <f t="shared" si="71"/>
        <v>30890</v>
      </c>
      <c r="BD192" s="5">
        <f t="shared" si="72"/>
        <v>36222</v>
      </c>
      <c r="BE192" s="5">
        <f t="shared" si="73"/>
        <v>0</v>
      </c>
      <c r="BF192" s="5">
        <f t="shared" si="74"/>
        <v>215180</v>
      </c>
      <c r="BG192" s="6">
        <f t="shared" si="75"/>
        <v>3202796</v>
      </c>
      <c r="BH192" s="6">
        <f t="shared" si="59"/>
        <v>2987616</v>
      </c>
    </row>
    <row r="193" spans="1:61" x14ac:dyDescent="0.25">
      <c r="A193" s="43">
        <v>29373</v>
      </c>
      <c r="B193" s="5">
        <v>299056</v>
      </c>
      <c r="C193" s="5">
        <v>183218</v>
      </c>
      <c r="D193" s="5">
        <v>53415</v>
      </c>
      <c r="E193" s="5">
        <v>4006</v>
      </c>
      <c r="F193" s="5">
        <v>244</v>
      </c>
      <c r="G193" s="5">
        <v>0</v>
      </c>
      <c r="H193" s="5">
        <v>46798</v>
      </c>
      <c r="I193" s="6">
        <f t="shared" si="62"/>
        <v>586737</v>
      </c>
      <c r="J193" s="6">
        <f t="shared" si="54"/>
        <v>539939</v>
      </c>
      <c r="L193" s="5">
        <v>227820</v>
      </c>
      <c r="M193" s="5">
        <v>158080</v>
      </c>
      <c r="N193" s="5">
        <v>67370</v>
      </c>
      <c r="O193" s="5">
        <v>4109</v>
      </c>
      <c r="P193" s="5">
        <v>31505</v>
      </c>
      <c r="Q193" s="5">
        <v>0</v>
      </c>
      <c r="R193" s="5">
        <v>81691</v>
      </c>
      <c r="S193" s="6">
        <f t="shared" si="65"/>
        <v>570575</v>
      </c>
      <c r="T193" s="6">
        <f t="shared" si="55"/>
        <v>488884</v>
      </c>
      <c r="V193" s="5">
        <v>621648</v>
      </c>
      <c r="W193" s="5">
        <v>540661</v>
      </c>
      <c r="X193" s="5">
        <v>88118</v>
      </c>
      <c r="Y193" s="5">
        <v>13933</v>
      </c>
      <c r="Z193" s="5">
        <v>10133</v>
      </c>
      <c r="AA193" s="5">
        <v>0</v>
      </c>
      <c r="AB193" s="5">
        <v>33878</v>
      </c>
      <c r="AC193" s="6">
        <f t="shared" si="61"/>
        <v>1308371</v>
      </c>
      <c r="AD193" s="6">
        <f t="shared" si="56"/>
        <v>1274493</v>
      </c>
      <c r="AF193" s="5">
        <v>464435</v>
      </c>
      <c r="AG193" s="5">
        <v>297026</v>
      </c>
      <c r="AH193" s="5">
        <v>37329</v>
      </c>
      <c r="AI193" s="5">
        <v>6362</v>
      </c>
      <c r="AJ193" s="5">
        <v>558</v>
      </c>
      <c r="AK193" s="5">
        <v>0</v>
      </c>
      <c r="AL193" s="5">
        <v>0</v>
      </c>
      <c r="AM193" s="6">
        <f t="shared" si="63"/>
        <v>805710</v>
      </c>
      <c r="AN193" s="6">
        <f t="shared" si="57"/>
        <v>805710</v>
      </c>
      <c r="AP193" s="5">
        <v>280840</v>
      </c>
      <c r="AQ193" s="5">
        <v>165559</v>
      </c>
      <c r="AR193" s="5">
        <v>41815</v>
      </c>
      <c r="AS193" s="5">
        <v>2700</v>
      </c>
      <c r="AT193" s="5">
        <v>266</v>
      </c>
      <c r="AU193" s="5">
        <v>0</v>
      </c>
      <c r="AV193" s="5">
        <v>96445</v>
      </c>
      <c r="AW193" s="6">
        <f t="shared" si="64"/>
        <v>587625</v>
      </c>
      <c r="AX193" s="6">
        <f t="shared" si="58"/>
        <v>491180</v>
      </c>
      <c r="AZ193" s="5">
        <f t="shared" si="68"/>
        <v>1893799</v>
      </c>
      <c r="BA193" s="5">
        <f t="shared" si="69"/>
        <v>1344544</v>
      </c>
      <c r="BB193" s="5">
        <f t="shared" si="70"/>
        <v>288047</v>
      </c>
      <c r="BC193" s="5">
        <f t="shared" si="71"/>
        <v>31110</v>
      </c>
      <c r="BD193" s="5">
        <f t="shared" si="72"/>
        <v>42706</v>
      </c>
      <c r="BE193" s="5">
        <f t="shared" si="73"/>
        <v>0</v>
      </c>
      <c r="BF193" s="5">
        <f t="shared" si="74"/>
        <v>258812</v>
      </c>
      <c r="BG193" s="6">
        <f t="shared" si="75"/>
        <v>3859018</v>
      </c>
      <c r="BH193" s="6">
        <f t="shared" si="59"/>
        <v>3600206</v>
      </c>
    </row>
    <row r="194" spans="1:61" x14ac:dyDescent="0.25">
      <c r="A194" s="43">
        <v>29403</v>
      </c>
      <c r="B194" s="5">
        <v>361729</v>
      </c>
      <c r="C194" s="5">
        <v>188316</v>
      </c>
      <c r="D194" s="5">
        <v>50155</v>
      </c>
      <c r="E194" s="5">
        <v>4059</v>
      </c>
      <c r="F194" s="5">
        <v>215</v>
      </c>
      <c r="G194" s="5">
        <v>0</v>
      </c>
      <c r="H194" s="5">
        <v>45719</v>
      </c>
      <c r="I194" s="6">
        <f t="shared" si="62"/>
        <v>650193</v>
      </c>
      <c r="J194" s="6">
        <f t="shared" si="54"/>
        <v>604474</v>
      </c>
      <c r="L194" s="5">
        <v>295234</v>
      </c>
      <c r="M194" s="5">
        <v>171780</v>
      </c>
      <c r="N194" s="5">
        <v>70664</v>
      </c>
      <c r="O194" s="5">
        <v>4133</v>
      </c>
      <c r="P194" s="5">
        <v>32945</v>
      </c>
      <c r="Q194" s="5">
        <v>0</v>
      </c>
      <c r="R194" s="5">
        <v>98886</v>
      </c>
      <c r="S194" s="6">
        <f t="shared" si="65"/>
        <v>673642</v>
      </c>
      <c r="T194" s="6">
        <f t="shared" si="55"/>
        <v>574756</v>
      </c>
      <c r="V194" s="5">
        <v>714957</v>
      </c>
      <c r="W194" s="5">
        <v>550897</v>
      </c>
      <c r="X194" s="5">
        <v>89980</v>
      </c>
      <c r="Y194" s="5">
        <v>13741</v>
      </c>
      <c r="Z194" s="5">
        <v>10565</v>
      </c>
      <c r="AA194" s="5">
        <v>0</v>
      </c>
      <c r="AB194" s="5">
        <v>36485</v>
      </c>
      <c r="AC194" s="6">
        <f t="shared" si="61"/>
        <v>1416625</v>
      </c>
      <c r="AD194" s="6">
        <f t="shared" si="56"/>
        <v>1380140</v>
      </c>
      <c r="AF194" s="5">
        <v>541712</v>
      </c>
      <c r="AG194" s="5">
        <v>299504</v>
      </c>
      <c r="AH194" s="5">
        <v>33538</v>
      </c>
      <c r="AI194" s="5">
        <v>6429</v>
      </c>
      <c r="AJ194" s="5">
        <v>475</v>
      </c>
      <c r="AK194" s="5">
        <v>0</v>
      </c>
      <c r="AL194" s="5">
        <v>0</v>
      </c>
      <c r="AM194" s="6">
        <f t="shared" si="63"/>
        <v>881658</v>
      </c>
      <c r="AN194" s="6">
        <f t="shared" si="57"/>
        <v>881658</v>
      </c>
      <c r="AP194" s="5">
        <v>349066</v>
      </c>
      <c r="AQ194" s="5">
        <v>174924</v>
      </c>
      <c r="AR194" s="5">
        <v>40355</v>
      </c>
      <c r="AS194" s="5">
        <v>2703</v>
      </c>
      <c r="AT194" s="5">
        <v>256</v>
      </c>
      <c r="AU194" s="5">
        <v>0</v>
      </c>
      <c r="AV194" s="5">
        <v>111531</v>
      </c>
      <c r="AW194" s="6">
        <f t="shared" si="64"/>
        <v>678835</v>
      </c>
      <c r="AX194" s="6">
        <f t="shared" si="58"/>
        <v>567304</v>
      </c>
      <c r="AZ194" s="5">
        <f t="shared" si="68"/>
        <v>2262698</v>
      </c>
      <c r="BA194" s="5">
        <f t="shared" si="69"/>
        <v>1385421</v>
      </c>
      <c r="BB194" s="5">
        <f t="shared" si="70"/>
        <v>284692</v>
      </c>
      <c r="BC194" s="5">
        <f t="shared" si="71"/>
        <v>31065</v>
      </c>
      <c r="BD194" s="5">
        <f t="shared" si="72"/>
        <v>44456</v>
      </c>
      <c r="BE194" s="5">
        <f t="shared" si="73"/>
        <v>0</v>
      </c>
      <c r="BF194" s="5">
        <f t="shared" si="74"/>
        <v>292621</v>
      </c>
      <c r="BG194" s="6">
        <f t="shared" si="75"/>
        <v>4300953</v>
      </c>
      <c r="BH194" s="6">
        <f t="shared" si="59"/>
        <v>4008332</v>
      </c>
    </row>
    <row r="195" spans="1:61" x14ac:dyDescent="0.25">
      <c r="A195" s="43">
        <v>29434</v>
      </c>
      <c r="B195" s="5">
        <v>399239</v>
      </c>
      <c r="C195" s="5">
        <v>194174</v>
      </c>
      <c r="D195" s="5">
        <v>46691</v>
      </c>
      <c r="E195" s="5">
        <v>4096</v>
      </c>
      <c r="F195" s="5">
        <v>181</v>
      </c>
      <c r="G195" s="5">
        <v>0</v>
      </c>
      <c r="H195" s="5">
        <v>46656</v>
      </c>
      <c r="I195" s="6">
        <f t="shared" si="62"/>
        <v>691037</v>
      </c>
      <c r="J195" s="6">
        <f t="shared" si="54"/>
        <v>644381</v>
      </c>
      <c r="L195" s="5">
        <v>328740</v>
      </c>
      <c r="M195" s="5">
        <v>180212</v>
      </c>
      <c r="N195" s="5">
        <v>72280</v>
      </c>
      <c r="O195" s="5">
        <v>4186</v>
      </c>
      <c r="P195" s="5">
        <v>35597</v>
      </c>
      <c r="Q195" s="5">
        <v>0</v>
      </c>
      <c r="R195" s="5">
        <v>105376</v>
      </c>
      <c r="S195" s="6">
        <f t="shared" si="65"/>
        <v>726391</v>
      </c>
      <c r="T195" s="6">
        <f t="shared" si="55"/>
        <v>621015</v>
      </c>
      <c r="V195" s="5">
        <v>782391</v>
      </c>
      <c r="W195" s="5">
        <v>582442</v>
      </c>
      <c r="X195" s="5">
        <v>95104</v>
      </c>
      <c r="Y195" s="5">
        <v>13409</v>
      </c>
      <c r="Z195" s="5">
        <v>10050</v>
      </c>
      <c r="AA195" s="5">
        <v>0</v>
      </c>
      <c r="AB195" s="5">
        <v>43816</v>
      </c>
      <c r="AC195" s="6">
        <f t="shared" si="61"/>
        <v>1527212</v>
      </c>
      <c r="AD195" s="6">
        <f t="shared" si="56"/>
        <v>1483396</v>
      </c>
      <c r="AF195" s="5">
        <v>600103</v>
      </c>
      <c r="AG195" s="5">
        <v>314302</v>
      </c>
      <c r="AH195" s="5">
        <v>35831</v>
      </c>
      <c r="AI195" s="5">
        <v>6371</v>
      </c>
      <c r="AJ195" s="5">
        <v>435</v>
      </c>
      <c r="AK195" s="5">
        <v>0</v>
      </c>
      <c r="AL195" s="5">
        <v>0</v>
      </c>
      <c r="AM195" s="6">
        <f t="shared" si="63"/>
        <v>957042</v>
      </c>
      <c r="AN195" s="6">
        <f t="shared" si="57"/>
        <v>957042</v>
      </c>
      <c r="AP195" s="5">
        <v>360220</v>
      </c>
      <c r="AQ195" s="5">
        <v>175257</v>
      </c>
      <c r="AR195" s="5">
        <v>31565</v>
      </c>
      <c r="AS195" s="5">
        <v>2703</v>
      </c>
      <c r="AT195" s="5">
        <v>222</v>
      </c>
      <c r="AU195" s="5">
        <v>0</v>
      </c>
      <c r="AV195" s="5">
        <v>113238</v>
      </c>
      <c r="AW195" s="6">
        <f t="shared" si="64"/>
        <v>683205</v>
      </c>
      <c r="AX195" s="6">
        <f t="shared" si="58"/>
        <v>569967</v>
      </c>
      <c r="AZ195" s="5">
        <f t="shared" si="68"/>
        <v>2470693</v>
      </c>
      <c r="BA195" s="5">
        <f t="shared" si="69"/>
        <v>1446387</v>
      </c>
      <c r="BB195" s="5">
        <f t="shared" si="70"/>
        <v>281471</v>
      </c>
      <c r="BC195" s="5">
        <f t="shared" si="71"/>
        <v>30765</v>
      </c>
      <c r="BD195" s="5">
        <f t="shared" si="72"/>
        <v>46485</v>
      </c>
      <c r="BE195" s="5">
        <f t="shared" si="73"/>
        <v>0</v>
      </c>
      <c r="BF195" s="5">
        <f t="shared" si="74"/>
        <v>309086</v>
      </c>
      <c r="BG195" s="6">
        <f t="shared" si="75"/>
        <v>4584887</v>
      </c>
      <c r="BH195" s="6">
        <f t="shared" si="59"/>
        <v>4275801</v>
      </c>
    </row>
    <row r="196" spans="1:61" x14ac:dyDescent="0.25">
      <c r="A196" s="43">
        <v>29465</v>
      </c>
      <c r="B196" s="5">
        <v>379497</v>
      </c>
      <c r="C196" s="5">
        <v>195841</v>
      </c>
      <c r="D196" s="5">
        <v>46342</v>
      </c>
      <c r="E196" s="5">
        <v>4150</v>
      </c>
      <c r="F196" s="5">
        <v>138</v>
      </c>
      <c r="G196" s="5">
        <v>0</v>
      </c>
      <c r="H196" s="5">
        <v>46720</v>
      </c>
      <c r="I196" s="6">
        <f t="shared" si="62"/>
        <v>672688</v>
      </c>
      <c r="J196" s="6">
        <f t="shared" si="54"/>
        <v>625968</v>
      </c>
      <c r="L196" s="5">
        <v>314833</v>
      </c>
      <c r="M196" s="5">
        <v>178343</v>
      </c>
      <c r="N196" s="5">
        <v>68549</v>
      </c>
      <c r="O196" s="5">
        <v>4120</v>
      </c>
      <c r="P196" s="5">
        <v>33074</v>
      </c>
      <c r="Q196" s="5">
        <v>0</v>
      </c>
      <c r="R196" s="5">
        <v>94211</v>
      </c>
      <c r="S196" s="6">
        <f t="shared" si="65"/>
        <v>693130</v>
      </c>
      <c r="T196" s="6">
        <f t="shared" si="55"/>
        <v>598919</v>
      </c>
      <c r="V196" s="5">
        <v>744327</v>
      </c>
      <c r="W196" s="5">
        <v>582422</v>
      </c>
      <c r="X196" s="5">
        <v>100803</v>
      </c>
      <c r="Y196" s="5">
        <v>13897</v>
      </c>
      <c r="Z196" s="5">
        <v>10346</v>
      </c>
      <c r="AA196" s="5">
        <v>0</v>
      </c>
      <c r="AB196" s="5">
        <v>40430</v>
      </c>
      <c r="AC196" s="6">
        <f t="shared" si="61"/>
        <v>1492225</v>
      </c>
      <c r="AD196" s="6">
        <f t="shared" si="56"/>
        <v>1451795</v>
      </c>
      <c r="AF196" s="5">
        <v>569533</v>
      </c>
      <c r="AG196" s="5">
        <v>307523</v>
      </c>
      <c r="AH196" s="5">
        <v>36005</v>
      </c>
      <c r="AI196" s="5">
        <v>6475</v>
      </c>
      <c r="AJ196" s="5">
        <v>430</v>
      </c>
      <c r="AK196" s="5">
        <v>0</v>
      </c>
      <c r="AL196" s="5">
        <v>0</v>
      </c>
      <c r="AM196" s="6">
        <f t="shared" si="63"/>
        <v>919966</v>
      </c>
      <c r="AN196" s="6">
        <f t="shared" si="57"/>
        <v>919966</v>
      </c>
      <c r="AP196" s="5">
        <v>326955</v>
      </c>
      <c r="AQ196" s="5">
        <v>170879</v>
      </c>
      <c r="AR196" s="5">
        <v>40330</v>
      </c>
      <c r="AS196" s="5">
        <v>2712</v>
      </c>
      <c r="AT196" s="5">
        <v>207</v>
      </c>
      <c r="AU196" s="5">
        <v>0</v>
      </c>
      <c r="AV196" s="5">
        <v>100186</v>
      </c>
      <c r="AW196" s="6">
        <f t="shared" si="64"/>
        <v>641269</v>
      </c>
      <c r="AX196" s="6">
        <f t="shared" si="58"/>
        <v>541083</v>
      </c>
      <c r="AZ196" s="5">
        <f t="shared" si="68"/>
        <v>2335145</v>
      </c>
      <c r="BA196" s="5">
        <f t="shared" si="69"/>
        <v>1435008</v>
      </c>
      <c r="BB196" s="5">
        <f t="shared" si="70"/>
        <v>292029</v>
      </c>
      <c r="BC196" s="5">
        <f t="shared" si="71"/>
        <v>31354</v>
      </c>
      <c r="BD196" s="5">
        <f t="shared" si="72"/>
        <v>44195</v>
      </c>
      <c r="BE196" s="5">
        <f t="shared" si="73"/>
        <v>0</v>
      </c>
      <c r="BF196" s="5">
        <f t="shared" si="74"/>
        <v>281547</v>
      </c>
      <c r="BG196" s="6">
        <f t="shared" si="75"/>
        <v>4419278</v>
      </c>
      <c r="BH196" s="6">
        <f t="shared" si="59"/>
        <v>4137731</v>
      </c>
    </row>
    <row r="197" spans="1:61" x14ac:dyDescent="0.25">
      <c r="A197" s="43">
        <v>29495</v>
      </c>
      <c r="B197" s="5">
        <v>349783</v>
      </c>
      <c r="C197" s="5">
        <v>190743</v>
      </c>
      <c r="D197" s="5">
        <v>48353</v>
      </c>
      <c r="E197" s="5">
        <v>4191</v>
      </c>
      <c r="F197" s="5">
        <v>168</v>
      </c>
      <c r="G197" s="5">
        <v>0</v>
      </c>
      <c r="H197" s="5">
        <v>44631</v>
      </c>
      <c r="I197" s="6">
        <f t="shared" si="62"/>
        <v>637869</v>
      </c>
      <c r="J197" s="6">
        <f t="shared" si="54"/>
        <v>593238</v>
      </c>
      <c r="L197" s="5">
        <v>256080</v>
      </c>
      <c r="M197" s="5">
        <v>162790</v>
      </c>
      <c r="N197" s="5">
        <v>73676</v>
      </c>
      <c r="O197" s="5">
        <v>4116</v>
      </c>
      <c r="P197" s="5">
        <v>30934</v>
      </c>
      <c r="Q197" s="5">
        <v>0</v>
      </c>
      <c r="R197" s="5">
        <v>81184</v>
      </c>
      <c r="S197" s="6">
        <f t="shared" si="65"/>
        <v>608780</v>
      </c>
      <c r="T197" s="6">
        <f t="shared" si="55"/>
        <v>527596</v>
      </c>
      <c r="V197" s="5">
        <v>695596</v>
      </c>
      <c r="W197" s="5">
        <v>560512</v>
      </c>
      <c r="X197" s="5">
        <v>93494</v>
      </c>
      <c r="Y197" s="5">
        <v>13828</v>
      </c>
      <c r="Z197" s="5">
        <v>9666</v>
      </c>
      <c r="AA197" s="5">
        <v>0</v>
      </c>
      <c r="AB197" s="5">
        <v>40687</v>
      </c>
      <c r="AC197" s="6">
        <f t="shared" si="61"/>
        <v>1413783</v>
      </c>
      <c r="AD197" s="6">
        <f t="shared" si="56"/>
        <v>1373096</v>
      </c>
      <c r="AF197" s="5">
        <v>532321</v>
      </c>
      <c r="AG197" s="5">
        <v>306961</v>
      </c>
      <c r="AH197" s="5">
        <v>36646</v>
      </c>
      <c r="AI197" s="5">
        <v>6423</v>
      </c>
      <c r="AJ197" s="5">
        <v>521</v>
      </c>
      <c r="AK197" s="5">
        <v>0</v>
      </c>
      <c r="AL197" s="5">
        <v>0</v>
      </c>
      <c r="AM197" s="6">
        <f t="shared" si="63"/>
        <v>882872</v>
      </c>
      <c r="AN197" s="6">
        <f t="shared" si="57"/>
        <v>882872</v>
      </c>
      <c r="AP197" s="5">
        <v>293028</v>
      </c>
      <c r="AQ197" s="5">
        <v>163315</v>
      </c>
      <c r="AR197" s="5">
        <v>35031</v>
      </c>
      <c r="AS197" s="5">
        <v>2720</v>
      </c>
      <c r="AT197" s="5">
        <v>252</v>
      </c>
      <c r="AU197" s="5">
        <v>0</v>
      </c>
      <c r="AV197" s="5">
        <v>93115</v>
      </c>
      <c r="AW197" s="6">
        <f t="shared" si="64"/>
        <v>587461</v>
      </c>
      <c r="AX197" s="6">
        <f t="shared" si="58"/>
        <v>494346</v>
      </c>
      <c r="AZ197" s="5">
        <f t="shared" si="68"/>
        <v>2126808</v>
      </c>
      <c r="BA197" s="5">
        <f t="shared" si="69"/>
        <v>1384321</v>
      </c>
      <c r="BB197" s="5">
        <f t="shared" si="70"/>
        <v>287200</v>
      </c>
      <c r="BC197" s="5">
        <f t="shared" si="71"/>
        <v>31278</v>
      </c>
      <c r="BD197" s="5">
        <f t="shared" si="72"/>
        <v>41541</v>
      </c>
      <c r="BE197" s="5">
        <f t="shared" si="73"/>
        <v>0</v>
      </c>
      <c r="BF197" s="5">
        <f t="shared" si="74"/>
        <v>259617</v>
      </c>
      <c r="BG197" s="6">
        <f t="shared" si="75"/>
        <v>4130765</v>
      </c>
      <c r="BH197" s="6">
        <f t="shared" si="59"/>
        <v>3871148</v>
      </c>
    </row>
    <row r="198" spans="1:61" x14ac:dyDescent="0.25">
      <c r="A198" s="43">
        <v>29526</v>
      </c>
      <c r="B198" s="5">
        <v>293711</v>
      </c>
      <c r="C198" s="5">
        <v>188378</v>
      </c>
      <c r="D198" s="5">
        <v>47762</v>
      </c>
      <c r="E198" s="5">
        <v>4152</v>
      </c>
      <c r="F198" s="5">
        <v>215</v>
      </c>
      <c r="G198" s="5">
        <v>0</v>
      </c>
      <c r="H198" s="5">
        <v>67198</v>
      </c>
      <c r="I198" s="6">
        <f t="shared" si="62"/>
        <v>601416</v>
      </c>
      <c r="J198" s="6">
        <f t="shared" si="54"/>
        <v>534218</v>
      </c>
      <c r="L198" s="5">
        <v>190070</v>
      </c>
      <c r="M198" s="5">
        <v>139215</v>
      </c>
      <c r="N198" s="5">
        <v>75488</v>
      </c>
      <c r="O198" s="5">
        <v>4182</v>
      </c>
      <c r="P198" s="5">
        <v>30486</v>
      </c>
      <c r="Q198" s="5">
        <v>0</v>
      </c>
      <c r="R198" s="5">
        <v>70425</v>
      </c>
      <c r="S198" s="6">
        <f t="shared" si="65"/>
        <v>509866</v>
      </c>
      <c r="T198" s="6">
        <f t="shared" si="55"/>
        <v>439441</v>
      </c>
      <c r="V198" s="5">
        <v>578589</v>
      </c>
      <c r="W198" s="5">
        <v>524253</v>
      </c>
      <c r="X198" s="5">
        <v>93822</v>
      </c>
      <c r="Y198" s="5">
        <v>13873</v>
      </c>
      <c r="Z198" s="5">
        <v>9438</v>
      </c>
      <c r="AA198" s="5">
        <v>0</v>
      </c>
      <c r="AB198" s="5">
        <v>36318</v>
      </c>
      <c r="AC198" s="6">
        <f t="shared" si="61"/>
        <v>1256293</v>
      </c>
      <c r="AD198" s="6">
        <f t="shared" si="56"/>
        <v>1219975</v>
      </c>
      <c r="AF198" s="5">
        <v>437052</v>
      </c>
      <c r="AG198" s="5">
        <v>292645</v>
      </c>
      <c r="AH198" s="5">
        <v>35767</v>
      </c>
      <c r="AI198" s="5">
        <v>6416</v>
      </c>
      <c r="AJ198" s="5">
        <v>598</v>
      </c>
      <c r="AK198" s="5">
        <v>0</v>
      </c>
      <c r="AL198" s="5">
        <v>0</v>
      </c>
      <c r="AM198" s="6">
        <f t="shared" si="63"/>
        <v>772478</v>
      </c>
      <c r="AN198" s="6">
        <f t="shared" si="57"/>
        <v>772478</v>
      </c>
      <c r="AP198" s="5">
        <v>231795</v>
      </c>
      <c r="AQ198" s="5">
        <v>156994</v>
      </c>
      <c r="AR198" s="5">
        <v>31901</v>
      </c>
      <c r="AS198" s="5">
        <v>2723</v>
      </c>
      <c r="AT198" s="5">
        <v>300</v>
      </c>
      <c r="AU198" s="5">
        <v>0</v>
      </c>
      <c r="AV198" s="5">
        <v>89315</v>
      </c>
      <c r="AW198" s="6">
        <f t="shared" si="64"/>
        <v>513028</v>
      </c>
      <c r="AX198" s="6">
        <f t="shared" si="58"/>
        <v>423713</v>
      </c>
      <c r="AZ198" s="5">
        <f t="shared" si="68"/>
        <v>1731217</v>
      </c>
      <c r="BA198" s="5">
        <f t="shared" si="69"/>
        <v>1301485</v>
      </c>
      <c r="BB198" s="5">
        <f t="shared" si="70"/>
        <v>284740</v>
      </c>
      <c r="BC198" s="5">
        <f t="shared" si="71"/>
        <v>31346</v>
      </c>
      <c r="BD198" s="5">
        <f t="shared" si="72"/>
        <v>41037</v>
      </c>
      <c r="BE198" s="5">
        <f t="shared" si="73"/>
        <v>0</v>
      </c>
      <c r="BF198" s="5">
        <f t="shared" si="74"/>
        <v>263256</v>
      </c>
      <c r="BG198" s="6">
        <f t="shared" si="75"/>
        <v>3653081</v>
      </c>
      <c r="BH198" s="6">
        <f t="shared" si="59"/>
        <v>3389825</v>
      </c>
    </row>
    <row r="199" spans="1:61" x14ac:dyDescent="0.25">
      <c r="A199" s="43">
        <v>29556</v>
      </c>
      <c r="B199" s="5">
        <v>265892</v>
      </c>
      <c r="C199" s="5">
        <v>167654</v>
      </c>
      <c r="D199" s="5">
        <v>51500</v>
      </c>
      <c r="E199" s="5">
        <v>4165</v>
      </c>
      <c r="F199" s="5">
        <v>194</v>
      </c>
      <c r="G199" s="5">
        <v>0</v>
      </c>
      <c r="H199" s="5">
        <v>61752</v>
      </c>
      <c r="I199" s="6">
        <f t="shared" si="62"/>
        <v>551157</v>
      </c>
      <c r="J199" s="6">
        <f t="shared" si="54"/>
        <v>489405</v>
      </c>
      <c r="L199" s="5">
        <v>203817</v>
      </c>
      <c r="M199" s="5">
        <v>125909</v>
      </c>
      <c r="N199" s="5">
        <v>70508</v>
      </c>
      <c r="O199" s="5">
        <v>4121</v>
      </c>
      <c r="P199" s="5">
        <v>24738</v>
      </c>
      <c r="Q199" s="5">
        <v>0</v>
      </c>
      <c r="R199" s="5">
        <v>73389</v>
      </c>
      <c r="S199" s="6">
        <f t="shared" si="65"/>
        <v>502482</v>
      </c>
      <c r="T199" s="6">
        <f t="shared" si="55"/>
        <v>429093</v>
      </c>
      <c r="V199" s="5">
        <v>475494</v>
      </c>
      <c r="W199" s="5">
        <v>505111</v>
      </c>
      <c r="X199" s="5">
        <v>93912</v>
      </c>
      <c r="Y199" s="5">
        <v>13818</v>
      </c>
      <c r="Z199" s="5">
        <v>7393</v>
      </c>
      <c r="AA199" s="5">
        <v>0</v>
      </c>
      <c r="AB199" s="5">
        <v>32181</v>
      </c>
      <c r="AC199" s="6">
        <f t="shared" si="61"/>
        <v>1127909</v>
      </c>
      <c r="AD199" s="6">
        <f t="shared" si="56"/>
        <v>1095728</v>
      </c>
      <c r="AF199" s="5">
        <v>368798</v>
      </c>
      <c r="AG199" s="5">
        <v>258439</v>
      </c>
      <c r="AH199" s="5">
        <v>34620</v>
      </c>
      <c r="AI199" s="5">
        <v>6305</v>
      </c>
      <c r="AJ199" s="5">
        <v>572</v>
      </c>
      <c r="AK199" s="5">
        <v>0</v>
      </c>
      <c r="AL199" s="5">
        <v>0</v>
      </c>
      <c r="AM199" s="6">
        <f t="shared" si="63"/>
        <v>668734</v>
      </c>
      <c r="AN199" s="6">
        <f t="shared" si="57"/>
        <v>668734</v>
      </c>
      <c r="AP199" s="5">
        <v>245624</v>
      </c>
      <c r="AQ199" s="5">
        <v>138128</v>
      </c>
      <c r="AR199" s="5">
        <v>36486</v>
      </c>
      <c r="AS199" s="5">
        <v>2743</v>
      </c>
      <c r="AT199" s="5">
        <v>240</v>
      </c>
      <c r="AU199" s="5">
        <v>0</v>
      </c>
      <c r="AV199" s="5">
        <v>76977</v>
      </c>
      <c r="AW199" s="6">
        <f t="shared" si="64"/>
        <v>500198</v>
      </c>
      <c r="AX199" s="6">
        <f t="shared" si="58"/>
        <v>423221</v>
      </c>
      <c r="AZ199" s="5">
        <f t="shared" si="68"/>
        <v>1559625</v>
      </c>
      <c r="BA199" s="5">
        <f t="shared" si="69"/>
        <v>1195241</v>
      </c>
      <c r="BB199" s="5">
        <f t="shared" si="70"/>
        <v>287026</v>
      </c>
      <c r="BC199" s="5">
        <f t="shared" si="71"/>
        <v>31152</v>
      </c>
      <c r="BD199" s="5">
        <f t="shared" si="72"/>
        <v>33137</v>
      </c>
      <c r="BE199" s="5">
        <f t="shared" si="73"/>
        <v>0</v>
      </c>
      <c r="BF199" s="5">
        <f t="shared" si="74"/>
        <v>244299</v>
      </c>
      <c r="BG199" s="6">
        <f t="shared" si="75"/>
        <v>3350480</v>
      </c>
      <c r="BH199" s="6">
        <f t="shared" si="59"/>
        <v>3106181</v>
      </c>
    </row>
    <row r="200" spans="1:61" x14ac:dyDescent="0.25">
      <c r="A200" s="43">
        <v>29587</v>
      </c>
      <c r="B200" s="5">
        <v>379157</v>
      </c>
      <c r="C200" s="5">
        <v>165746</v>
      </c>
      <c r="D200" s="5">
        <v>46751</v>
      </c>
      <c r="E200" s="5">
        <v>4220</v>
      </c>
      <c r="F200" s="5">
        <v>145</v>
      </c>
      <c r="G200" s="5">
        <v>0</v>
      </c>
      <c r="H200" s="5">
        <v>73744</v>
      </c>
      <c r="I200" s="6">
        <f t="shared" si="62"/>
        <v>669763</v>
      </c>
      <c r="J200" s="6">
        <f t="shared" ref="J200:J263" si="76">I200-H200</f>
        <v>596019</v>
      </c>
      <c r="K200" s="63">
        <f>I200/$BG200</f>
        <v>0.16922886448941124</v>
      </c>
      <c r="L200" s="5">
        <v>314246</v>
      </c>
      <c r="M200" s="5">
        <v>137541</v>
      </c>
      <c r="N200" s="5">
        <v>72460</v>
      </c>
      <c r="O200" s="5">
        <v>4269</v>
      </c>
      <c r="P200" s="5">
        <v>25963</v>
      </c>
      <c r="Q200" s="5">
        <v>0</v>
      </c>
      <c r="R200" s="5">
        <v>109545</v>
      </c>
      <c r="S200" s="6">
        <f t="shared" si="65"/>
        <v>664024</v>
      </c>
      <c r="T200" s="6">
        <f t="shared" ref="T200:T263" si="77">S200-R200</f>
        <v>554479</v>
      </c>
      <c r="U200" s="63">
        <f>S200/$BG200</f>
        <v>0.16777879266802856</v>
      </c>
      <c r="V200" s="5">
        <v>542822</v>
      </c>
      <c r="W200" s="5">
        <v>425218</v>
      </c>
      <c r="X200" s="5">
        <v>84457</v>
      </c>
      <c r="Y200" s="5">
        <v>13906</v>
      </c>
      <c r="Z200" s="5">
        <v>6832</v>
      </c>
      <c r="AA200" s="5">
        <v>0</v>
      </c>
      <c r="AB200" s="5">
        <v>31573</v>
      </c>
      <c r="AC200" s="6">
        <f t="shared" si="61"/>
        <v>1104808</v>
      </c>
      <c r="AD200" s="6">
        <f t="shared" ref="AD200:AD263" si="78">AC200-AB200</f>
        <v>1073235</v>
      </c>
      <c r="AE200" s="63">
        <f t="shared" ref="AE200:AE263" si="79">AC200/$BG200</f>
        <v>0.27915158543965174</v>
      </c>
      <c r="AF200" s="5">
        <v>502356</v>
      </c>
      <c r="AG200" s="5">
        <v>242316</v>
      </c>
      <c r="AH200" s="5">
        <v>32571</v>
      </c>
      <c r="AI200" s="5">
        <v>6469</v>
      </c>
      <c r="AJ200" s="5">
        <v>462</v>
      </c>
      <c r="AK200" s="5">
        <v>0</v>
      </c>
      <c r="AL200" s="5">
        <v>0</v>
      </c>
      <c r="AM200" s="6">
        <f t="shared" si="63"/>
        <v>784174</v>
      </c>
      <c r="AN200" s="6">
        <f t="shared" ref="AN200:AN263" si="80">AM200-AL200</f>
        <v>784174</v>
      </c>
      <c r="AO200" s="63">
        <f>AM200/$BG200</f>
        <v>0.19813706577120499</v>
      </c>
      <c r="AP200" s="5">
        <v>418142</v>
      </c>
      <c r="AQ200" s="5">
        <v>145558</v>
      </c>
      <c r="AR200" s="5">
        <v>37278</v>
      </c>
      <c r="AS200" s="5">
        <v>2740</v>
      </c>
      <c r="AT200" s="5">
        <v>170</v>
      </c>
      <c r="AU200" s="5">
        <v>0</v>
      </c>
      <c r="AV200" s="5">
        <v>131078</v>
      </c>
      <c r="AW200" s="6">
        <f t="shared" si="64"/>
        <v>734966</v>
      </c>
      <c r="AX200" s="6">
        <f t="shared" ref="AX200:AX263" si="81">AW200-AV200</f>
        <v>603888</v>
      </c>
      <c r="AY200" s="63">
        <f>AW200/$BG200</f>
        <v>0.1857036916317035</v>
      </c>
      <c r="AZ200" s="5">
        <f t="shared" si="68"/>
        <v>2156723</v>
      </c>
      <c r="BA200" s="5">
        <f t="shared" si="69"/>
        <v>1116379</v>
      </c>
      <c r="BB200" s="5">
        <f t="shared" si="70"/>
        <v>273517</v>
      </c>
      <c r="BC200" s="5">
        <f t="shared" si="71"/>
        <v>31604</v>
      </c>
      <c r="BD200" s="5">
        <f t="shared" si="72"/>
        <v>33572</v>
      </c>
      <c r="BE200" s="5">
        <f t="shared" si="73"/>
        <v>0</v>
      </c>
      <c r="BF200" s="5">
        <f t="shared" si="74"/>
        <v>345940</v>
      </c>
      <c r="BG200" s="6">
        <f t="shared" si="75"/>
        <v>3957735</v>
      </c>
      <c r="BH200" s="6">
        <f t="shared" ref="BH200:BH263" si="82">BG200-BF200</f>
        <v>3611795</v>
      </c>
      <c r="BI200" s="57">
        <f>BG200/$BG200</f>
        <v>1</v>
      </c>
    </row>
    <row r="201" spans="1:61" x14ac:dyDescent="0.25">
      <c r="A201" s="43">
        <v>29618</v>
      </c>
      <c r="B201" s="5">
        <v>367533</v>
      </c>
      <c r="C201" s="5">
        <v>155320</v>
      </c>
      <c r="D201" s="5">
        <v>49514</v>
      </c>
      <c r="E201" s="5">
        <v>4309</v>
      </c>
      <c r="F201" s="5">
        <v>153</v>
      </c>
      <c r="G201" s="5">
        <v>0</v>
      </c>
      <c r="H201" s="5">
        <v>72038</v>
      </c>
      <c r="I201" s="6">
        <f t="shared" si="62"/>
        <v>648867</v>
      </c>
      <c r="J201" s="6">
        <f t="shared" si="76"/>
        <v>576829</v>
      </c>
      <c r="K201" s="63">
        <f t="shared" ref="K201:K264" si="83">I201/$BG201</f>
        <v>0.17247000559778555</v>
      </c>
      <c r="L201" s="5">
        <v>290512</v>
      </c>
      <c r="M201" s="5">
        <v>133977</v>
      </c>
      <c r="N201" s="5">
        <v>70270</v>
      </c>
      <c r="O201" s="5">
        <v>4206</v>
      </c>
      <c r="P201" s="5">
        <v>29636</v>
      </c>
      <c r="Q201" s="5">
        <v>0</v>
      </c>
      <c r="R201" s="5">
        <v>91580</v>
      </c>
      <c r="S201" s="6">
        <f t="shared" si="65"/>
        <v>620181</v>
      </c>
      <c r="T201" s="6">
        <f t="shared" si="77"/>
        <v>528601</v>
      </c>
      <c r="U201" s="63">
        <f t="shared" ref="U201:U264" si="84">S201/$BG201</f>
        <v>0.16484521564764465</v>
      </c>
      <c r="V201" s="5">
        <v>519079</v>
      </c>
      <c r="W201" s="5">
        <v>418147</v>
      </c>
      <c r="X201" s="5">
        <v>78899</v>
      </c>
      <c r="Y201" s="5">
        <v>14064</v>
      </c>
      <c r="Z201" s="5">
        <v>6184</v>
      </c>
      <c r="AA201" s="5">
        <v>0</v>
      </c>
      <c r="AB201" s="5">
        <v>34308</v>
      </c>
      <c r="AC201" s="6">
        <f t="shared" si="61"/>
        <v>1070681</v>
      </c>
      <c r="AD201" s="6">
        <f t="shared" si="78"/>
        <v>1036373</v>
      </c>
      <c r="AE201" s="63">
        <f t="shared" si="79"/>
        <v>0.28458891893630378</v>
      </c>
      <c r="AF201" s="5">
        <v>461878</v>
      </c>
      <c r="AG201" s="5">
        <v>224839</v>
      </c>
      <c r="AH201" s="5">
        <v>34332</v>
      </c>
      <c r="AI201" s="5">
        <v>6534</v>
      </c>
      <c r="AJ201" s="5">
        <v>529</v>
      </c>
      <c r="AK201" s="5">
        <v>0</v>
      </c>
      <c r="AL201" s="5">
        <v>0</v>
      </c>
      <c r="AM201" s="6">
        <f t="shared" si="63"/>
        <v>728112</v>
      </c>
      <c r="AN201" s="6">
        <f t="shared" si="80"/>
        <v>728112</v>
      </c>
      <c r="AO201" s="63">
        <f t="shared" ref="AO201:AO264" si="85">AM201/$BG201</f>
        <v>0.19353346789991607</v>
      </c>
      <c r="AP201" s="5">
        <v>406325</v>
      </c>
      <c r="AQ201" s="5">
        <v>143398</v>
      </c>
      <c r="AR201" s="5">
        <v>39801</v>
      </c>
      <c r="AS201" s="5">
        <v>2749</v>
      </c>
      <c r="AT201" s="5">
        <v>165</v>
      </c>
      <c r="AU201" s="5">
        <v>0</v>
      </c>
      <c r="AV201" s="5">
        <v>101923</v>
      </c>
      <c r="AW201" s="6">
        <f t="shared" si="64"/>
        <v>694361</v>
      </c>
      <c r="AX201" s="6">
        <f t="shared" si="81"/>
        <v>592438</v>
      </c>
      <c r="AY201" s="63">
        <f t="shared" ref="AY201:AY264" si="86">AW201/$BG201</f>
        <v>0.18456239191834994</v>
      </c>
      <c r="AZ201" s="5">
        <f t="shared" si="68"/>
        <v>2045327</v>
      </c>
      <c r="BA201" s="5">
        <f t="shared" si="69"/>
        <v>1075681</v>
      </c>
      <c r="BB201" s="5">
        <f t="shared" si="70"/>
        <v>272816</v>
      </c>
      <c r="BC201" s="5">
        <f t="shared" si="71"/>
        <v>31862</v>
      </c>
      <c r="BD201" s="5">
        <f t="shared" si="72"/>
        <v>36667</v>
      </c>
      <c r="BE201" s="5">
        <f t="shared" si="73"/>
        <v>0</v>
      </c>
      <c r="BF201" s="5">
        <f t="shared" si="74"/>
        <v>299849</v>
      </c>
      <c r="BG201" s="6">
        <f t="shared" ref="BG201:BG216" si="87">SUM(AZ201:BF201)</f>
        <v>3762202</v>
      </c>
      <c r="BH201" s="6">
        <f t="shared" si="82"/>
        <v>3462353</v>
      </c>
    </row>
    <row r="202" spans="1:61" x14ac:dyDescent="0.25">
      <c r="A202" s="43">
        <v>29646</v>
      </c>
      <c r="B202" s="5">
        <v>263767</v>
      </c>
      <c r="C202" s="5">
        <v>164223</v>
      </c>
      <c r="D202" s="5">
        <v>55524</v>
      </c>
      <c r="E202" s="5">
        <v>4255</v>
      </c>
      <c r="F202" s="5">
        <v>219</v>
      </c>
      <c r="G202" s="5">
        <v>0</v>
      </c>
      <c r="H202" s="5">
        <v>54379</v>
      </c>
      <c r="I202" s="6">
        <f t="shared" si="62"/>
        <v>542367</v>
      </c>
      <c r="J202" s="6">
        <f t="shared" si="76"/>
        <v>487988</v>
      </c>
      <c r="K202" s="63">
        <f t="shared" si="83"/>
        <v>0.16881721467641242</v>
      </c>
      <c r="L202" s="5">
        <v>207094</v>
      </c>
      <c r="M202" s="5">
        <v>125593</v>
      </c>
      <c r="N202" s="5">
        <v>73507</v>
      </c>
      <c r="O202" s="5">
        <v>4217</v>
      </c>
      <c r="P202" s="5">
        <v>26168</v>
      </c>
      <c r="Q202" s="5">
        <v>0</v>
      </c>
      <c r="R202" s="5">
        <v>68279</v>
      </c>
      <c r="S202" s="6">
        <f t="shared" si="65"/>
        <v>504858</v>
      </c>
      <c r="T202" s="6">
        <f t="shared" si="77"/>
        <v>436579</v>
      </c>
      <c r="U202" s="63">
        <f t="shared" si="84"/>
        <v>0.15714215903088541</v>
      </c>
      <c r="V202" s="5">
        <v>411156</v>
      </c>
      <c r="W202" s="5">
        <v>449965</v>
      </c>
      <c r="X202" s="5">
        <v>87636</v>
      </c>
      <c r="Y202" s="5">
        <v>13936</v>
      </c>
      <c r="Z202" s="5">
        <v>6690</v>
      </c>
      <c r="AA202" s="5">
        <v>0</v>
      </c>
      <c r="AB202" s="5">
        <v>29222</v>
      </c>
      <c r="AC202" s="6">
        <f t="shared" ref="AC202:AC265" si="88">SUM(V202:AB202)</f>
        <v>998605</v>
      </c>
      <c r="AD202" s="6">
        <f t="shared" si="78"/>
        <v>969383</v>
      </c>
      <c r="AE202" s="63">
        <f t="shared" si="79"/>
        <v>0.31082590692637796</v>
      </c>
      <c r="AF202" s="5">
        <v>346659</v>
      </c>
      <c r="AG202" s="5">
        <v>248623</v>
      </c>
      <c r="AH202" s="5">
        <v>35513</v>
      </c>
      <c r="AI202" s="5">
        <v>6495</v>
      </c>
      <c r="AJ202" s="5">
        <v>649</v>
      </c>
      <c r="AK202" s="5">
        <v>0</v>
      </c>
      <c r="AL202" s="5">
        <v>0</v>
      </c>
      <c r="AM202" s="6">
        <f t="shared" si="63"/>
        <v>637939</v>
      </c>
      <c r="AN202" s="6">
        <f t="shared" si="80"/>
        <v>637939</v>
      </c>
      <c r="AO202" s="63">
        <f t="shared" si="85"/>
        <v>0.1985649663667883</v>
      </c>
      <c r="AP202" s="5">
        <v>264258</v>
      </c>
      <c r="AQ202" s="5">
        <v>139468</v>
      </c>
      <c r="AR202" s="5">
        <v>43200</v>
      </c>
      <c r="AS202" s="5">
        <v>2829</v>
      </c>
      <c r="AT202" s="5">
        <v>261</v>
      </c>
      <c r="AU202" s="5">
        <v>0</v>
      </c>
      <c r="AV202" s="5">
        <v>78962</v>
      </c>
      <c r="AW202" s="6">
        <f t="shared" si="64"/>
        <v>528978</v>
      </c>
      <c r="AX202" s="6">
        <f t="shared" si="81"/>
        <v>450016</v>
      </c>
      <c r="AY202" s="63">
        <f t="shared" si="86"/>
        <v>0.16464975299953591</v>
      </c>
      <c r="AZ202" s="5">
        <f t="shared" si="68"/>
        <v>1492934</v>
      </c>
      <c r="BA202" s="5">
        <f t="shared" si="69"/>
        <v>1127872</v>
      </c>
      <c r="BB202" s="5">
        <f t="shared" si="70"/>
        <v>295380</v>
      </c>
      <c r="BC202" s="5">
        <f t="shared" si="71"/>
        <v>31732</v>
      </c>
      <c r="BD202" s="5">
        <f t="shared" si="72"/>
        <v>33987</v>
      </c>
      <c r="BE202" s="5">
        <f t="shared" si="73"/>
        <v>0</v>
      </c>
      <c r="BF202" s="5">
        <f t="shared" si="74"/>
        <v>230842</v>
      </c>
      <c r="BG202" s="6">
        <f t="shared" si="87"/>
        <v>3212747</v>
      </c>
      <c r="BH202" s="6">
        <f t="shared" si="82"/>
        <v>2981905</v>
      </c>
    </row>
    <row r="203" spans="1:61" x14ac:dyDescent="0.25">
      <c r="A203" s="43">
        <v>29677</v>
      </c>
      <c r="B203" s="5">
        <v>257895</v>
      </c>
      <c r="C203" s="5">
        <v>167262</v>
      </c>
      <c r="D203" s="5">
        <v>51990</v>
      </c>
      <c r="E203" s="5">
        <v>4413</v>
      </c>
      <c r="F203" s="5">
        <v>279</v>
      </c>
      <c r="G203" s="5">
        <v>0</v>
      </c>
      <c r="H203" s="5">
        <v>69164</v>
      </c>
      <c r="I203" s="6">
        <f t="shared" ref="I203:I266" si="89">SUM(B203:H203)</f>
        <v>551003</v>
      </c>
      <c r="J203" s="6">
        <f t="shared" si="76"/>
        <v>481839</v>
      </c>
      <c r="K203" s="63">
        <f t="shared" si="83"/>
        <v>0.16843811033644948</v>
      </c>
      <c r="L203" s="5">
        <v>197275</v>
      </c>
      <c r="M203" s="5">
        <v>134648</v>
      </c>
      <c r="N203" s="5">
        <v>76674</v>
      </c>
      <c r="O203" s="5">
        <v>4195</v>
      </c>
      <c r="P203" s="5">
        <v>29097</v>
      </c>
      <c r="Q203" s="5">
        <v>0</v>
      </c>
      <c r="R203" s="5">
        <v>72953</v>
      </c>
      <c r="S203" s="6">
        <f t="shared" si="65"/>
        <v>514842</v>
      </c>
      <c r="T203" s="6">
        <f t="shared" si="77"/>
        <v>441889</v>
      </c>
      <c r="U203" s="63">
        <f t="shared" si="84"/>
        <v>0.15738392277689653</v>
      </c>
      <c r="V203" s="5">
        <v>424718</v>
      </c>
      <c r="W203" s="5">
        <v>470532</v>
      </c>
      <c r="X203" s="5">
        <v>84154</v>
      </c>
      <c r="Y203" s="5">
        <v>14387</v>
      </c>
      <c r="Z203" s="5">
        <v>7281</v>
      </c>
      <c r="AA203" s="5">
        <v>0</v>
      </c>
      <c r="AB203" s="5">
        <v>31140</v>
      </c>
      <c r="AC203" s="6">
        <f t="shared" si="88"/>
        <v>1032212</v>
      </c>
      <c r="AD203" s="6">
        <f t="shared" si="78"/>
        <v>1001072</v>
      </c>
      <c r="AE203" s="63">
        <f t="shared" si="79"/>
        <v>0.31554063906477314</v>
      </c>
      <c r="AF203" s="5">
        <v>347811</v>
      </c>
      <c r="AG203" s="5">
        <v>257337</v>
      </c>
      <c r="AH203" s="5">
        <v>35950</v>
      </c>
      <c r="AI203" s="5">
        <v>6521</v>
      </c>
      <c r="AJ203" s="5">
        <v>1022</v>
      </c>
      <c r="AK203" s="5">
        <v>0</v>
      </c>
      <c r="AL203" s="5">
        <v>0</v>
      </c>
      <c r="AM203" s="6">
        <f t="shared" ref="AM203:AM266" si="90">SUM(AF203:AL203)</f>
        <v>648641</v>
      </c>
      <c r="AN203" s="6">
        <f t="shared" si="80"/>
        <v>648641</v>
      </c>
      <c r="AO203" s="63">
        <f t="shared" si="85"/>
        <v>0.19828542553624012</v>
      </c>
      <c r="AP203" s="5">
        <v>243340</v>
      </c>
      <c r="AQ203" s="5">
        <v>148062</v>
      </c>
      <c r="AR203" s="5">
        <v>38929</v>
      </c>
      <c r="AS203" s="5">
        <v>2805</v>
      </c>
      <c r="AT203" s="5">
        <v>344</v>
      </c>
      <c r="AU203" s="5">
        <v>0</v>
      </c>
      <c r="AV203" s="5">
        <v>91071</v>
      </c>
      <c r="AW203" s="6">
        <f t="shared" ref="AW203:AW266" si="91">SUM(AP203:AV203)</f>
        <v>524551</v>
      </c>
      <c r="AX203" s="6">
        <f t="shared" si="81"/>
        <v>433480</v>
      </c>
      <c r="AY203" s="63">
        <f t="shared" si="86"/>
        <v>0.16035190228564075</v>
      </c>
      <c r="AZ203" s="5">
        <f t="shared" si="68"/>
        <v>1471039</v>
      </c>
      <c r="BA203" s="5">
        <f t="shared" si="69"/>
        <v>1177841</v>
      </c>
      <c r="BB203" s="5">
        <f t="shared" si="70"/>
        <v>287697</v>
      </c>
      <c r="BC203" s="5">
        <f t="shared" si="71"/>
        <v>32321</v>
      </c>
      <c r="BD203" s="5">
        <f t="shared" si="72"/>
        <v>38023</v>
      </c>
      <c r="BE203" s="5">
        <f t="shared" si="73"/>
        <v>0</v>
      </c>
      <c r="BF203" s="5">
        <f t="shared" si="74"/>
        <v>264328</v>
      </c>
      <c r="BG203" s="6">
        <f t="shared" si="87"/>
        <v>3271249</v>
      </c>
      <c r="BH203" s="6">
        <f t="shared" si="82"/>
        <v>3006921</v>
      </c>
    </row>
    <row r="204" spans="1:61" x14ac:dyDescent="0.25">
      <c r="A204" s="43">
        <v>29707</v>
      </c>
      <c r="B204" s="5">
        <v>265049</v>
      </c>
      <c r="C204" s="5">
        <v>189561</v>
      </c>
      <c r="D204" s="5">
        <v>54076</v>
      </c>
      <c r="E204" s="5">
        <v>4254</v>
      </c>
      <c r="F204" s="5">
        <v>302</v>
      </c>
      <c r="G204" s="5">
        <v>0</v>
      </c>
      <c r="H204" s="5">
        <v>64699</v>
      </c>
      <c r="I204" s="6">
        <f t="shared" si="89"/>
        <v>577941</v>
      </c>
      <c r="J204" s="6">
        <f t="shared" si="76"/>
        <v>513242</v>
      </c>
      <c r="K204" s="63">
        <f t="shared" si="83"/>
        <v>0.16531129034057315</v>
      </c>
      <c r="L204" s="5">
        <v>184012</v>
      </c>
      <c r="M204" s="5">
        <v>148395</v>
      </c>
      <c r="N204" s="5">
        <v>74769</v>
      </c>
      <c r="O204" s="5">
        <v>4214</v>
      </c>
      <c r="P204" s="5">
        <v>22490</v>
      </c>
      <c r="Q204" s="5">
        <v>0</v>
      </c>
      <c r="R204" s="5">
        <v>70390</v>
      </c>
      <c r="S204" s="6">
        <f t="shared" ref="S204:S267" si="92">SUM(L204:R204)</f>
        <v>504270</v>
      </c>
      <c r="T204" s="6">
        <f t="shared" si="77"/>
        <v>433880</v>
      </c>
      <c r="U204" s="63">
        <f t="shared" si="84"/>
        <v>0.14423881396204946</v>
      </c>
      <c r="V204" s="5">
        <v>516346</v>
      </c>
      <c r="W204" s="5">
        <v>520364</v>
      </c>
      <c r="X204" s="5">
        <v>88488</v>
      </c>
      <c r="Y204" s="5">
        <v>14253</v>
      </c>
      <c r="Z204" s="5">
        <v>8405</v>
      </c>
      <c r="AA204" s="5">
        <v>0</v>
      </c>
      <c r="AB204" s="5">
        <v>32564</v>
      </c>
      <c r="AC204" s="6">
        <f t="shared" si="88"/>
        <v>1180420</v>
      </c>
      <c r="AD204" s="6">
        <f t="shared" si="78"/>
        <v>1147856</v>
      </c>
      <c r="AE204" s="63">
        <f t="shared" si="79"/>
        <v>0.33764130481107824</v>
      </c>
      <c r="AF204" s="5">
        <v>382690</v>
      </c>
      <c r="AG204" s="5">
        <v>285430</v>
      </c>
      <c r="AH204" s="5">
        <v>38458</v>
      </c>
      <c r="AI204" s="5">
        <v>6570</v>
      </c>
      <c r="AJ204" s="5">
        <v>730</v>
      </c>
      <c r="AK204" s="5">
        <v>0</v>
      </c>
      <c r="AL204" s="5">
        <v>0</v>
      </c>
      <c r="AM204" s="6">
        <f t="shared" si="90"/>
        <v>713878</v>
      </c>
      <c r="AN204" s="6">
        <f t="shared" si="80"/>
        <v>713878</v>
      </c>
      <c r="AO204" s="63">
        <f t="shared" si="85"/>
        <v>0.20419401517758334</v>
      </c>
      <c r="AP204" s="5">
        <v>227189</v>
      </c>
      <c r="AQ204" s="5">
        <v>164542</v>
      </c>
      <c r="AR204" s="5">
        <v>39360</v>
      </c>
      <c r="AS204" s="5">
        <v>2784</v>
      </c>
      <c r="AT204" s="5">
        <v>309</v>
      </c>
      <c r="AU204" s="5">
        <v>0</v>
      </c>
      <c r="AV204" s="5">
        <v>85384</v>
      </c>
      <c r="AW204" s="6">
        <f t="shared" si="91"/>
        <v>519568</v>
      </c>
      <c r="AX204" s="6">
        <f t="shared" si="81"/>
        <v>434184</v>
      </c>
      <c r="AY204" s="63">
        <f t="shared" si="86"/>
        <v>0.14861457570871581</v>
      </c>
      <c r="AZ204" s="5">
        <f t="shared" si="68"/>
        <v>1575286</v>
      </c>
      <c r="BA204" s="5">
        <f t="shared" si="69"/>
        <v>1308292</v>
      </c>
      <c r="BB204" s="5">
        <f t="shared" si="70"/>
        <v>295151</v>
      </c>
      <c r="BC204" s="5">
        <f t="shared" si="71"/>
        <v>32075</v>
      </c>
      <c r="BD204" s="5">
        <f t="shared" si="72"/>
        <v>32236</v>
      </c>
      <c r="BE204" s="5">
        <f t="shared" si="73"/>
        <v>0</v>
      </c>
      <c r="BF204" s="5">
        <f t="shared" si="74"/>
        <v>253037</v>
      </c>
      <c r="BG204" s="6">
        <f t="shared" si="87"/>
        <v>3496077</v>
      </c>
      <c r="BH204" s="6">
        <f t="shared" si="82"/>
        <v>3243040</v>
      </c>
    </row>
    <row r="205" spans="1:61" x14ac:dyDescent="0.25">
      <c r="A205" s="43">
        <v>29738</v>
      </c>
      <c r="B205" s="5">
        <v>324516</v>
      </c>
      <c r="C205" s="5">
        <v>199190</v>
      </c>
      <c r="D205" s="5">
        <v>53188</v>
      </c>
      <c r="E205" s="5">
        <v>4336</v>
      </c>
      <c r="F205" s="5">
        <v>285</v>
      </c>
      <c r="G205" s="5">
        <v>0</v>
      </c>
      <c r="H205" s="5">
        <v>68915</v>
      </c>
      <c r="I205" s="6">
        <f t="shared" si="89"/>
        <v>650430</v>
      </c>
      <c r="J205" s="6">
        <f t="shared" si="76"/>
        <v>581515</v>
      </c>
      <c r="K205" s="63">
        <f t="shared" si="83"/>
        <v>0.16043837319441157</v>
      </c>
      <c r="L205" s="5">
        <v>239341</v>
      </c>
      <c r="M205" s="5">
        <v>167704</v>
      </c>
      <c r="N205" s="5">
        <v>74848</v>
      </c>
      <c r="O205" s="5">
        <v>4207</v>
      </c>
      <c r="P205" s="5">
        <v>33209</v>
      </c>
      <c r="Q205" s="5">
        <v>0</v>
      </c>
      <c r="R205" s="5">
        <v>94092</v>
      </c>
      <c r="S205" s="6">
        <f t="shared" si="92"/>
        <v>613401</v>
      </c>
      <c r="T205" s="6">
        <f t="shared" si="77"/>
        <v>519309</v>
      </c>
      <c r="U205" s="63">
        <f t="shared" si="84"/>
        <v>0.15130461165048545</v>
      </c>
      <c r="V205" s="5">
        <v>636601</v>
      </c>
      <c r="W205" s="5">
        <v>558658</v>
      </c>
      <c r="X205" s="5">
        <v>95220</v>
      </c>
      <c r="Y205" s="5">
        <v>14257</v>
      </c>
      <c r="Z205" s="5">
        <v>10407</v>
      </c>
      <c r="AA205" s="5">
        <v>0</v>
      </c>
      <c r="AB205" s="5">
        <v>34334</v>
      </c>
      <c r="AC205" s="6">
        <f t="shared" si="88"/>
        <v>1349477</v>
      </c>
      <c r="AD205" s="6">
        <f t="shared" si="78"/>
        <v>1315143</v>
      </c>
      <c r="AE205" s="63">
        <f t="shared" si="79"/>
        <v>0.33286886297261031</v>
      </c>
      <c r="AF205" s="5">
        <v>477138</v>
      </c>
      <c r="AG205" s="5">
        <v>304117</v>
      </c>
      <c r="AH205" s="5">
        <v>36777</v>
      </c>
      <c r="AI205" s="5">
        <v>6583</v>
      </c>
      <c r="AJ205" s="5">
        <v>557</v>
      </c>
      <c r="AK205" s="5">
        <v>0</v>
      </c>
      <c r="AL205" s="5">
        <v>0</v>
      </c>
      <c r="AM205" s="6">
        <f t="shared" si="90"/>
        <v>825172</v>
      </c>
      <c r="AN205" s="6">
        <f t="shared" si="80"/>
        <v>825172</v>
      </c>
      <c r="AO205" s="63">
        <f t="shared" si="85"/>
        <v>0.20354112400347305</v>
      </c>
      <c r="AP205" s="5">
        <v>289119</v>
      </c>
      <c r="AQ205" s="5">
        <v>177108</v>
      </c>
      <c r="AR205" s="5">
        <v>38888</v>
      </c>
      <c r="AS205" s="5">
        <v>2772</v>
      </c>
      <c r="AT205" s="5">
        <v>297</v>
      </c>
      <c r="AU205" s="5">
        <v>0</v>
      </c>
      <c r="AV205" s="5">
        <v>107416</v>
      </c>
      <c r="AW205" s="6">
        <f t="shared" si="91"/>
        <v>615600</v>
      </c>
      <c r="AX205" s="6">
        <f t="shared" si="81"/>
        <v>508184</v>
      </c>
      <c r="AY205" s="63">
        <f t="shared" si="86"/>
        <v>0.15184702817901966</v>
      </c>
      <c r="AZ205" s="5">
        <f t="shared" si="68"/>
        <v>1966715</v>
      </c>
      <c r="BA205" s="5">
        <f t="shared" si="69"/>
        <v>1406777</v>
      </c>
      <c r="BB205" s="5">
        <f t="shared" si="70"/>
        <v>298921</v>
      </c>
      <c r="BC205" s="5">
        <f t="shared" si="71"/>
        <v>32155</v>
      </c>
      <c r="BD205" s="5">
        <f t="shared" si="72"/>
        <v>44755</v>
      </c>
      <c r="BE205" s="5">
        <f t="shared" si="73"/>
        <v>0</v>
      </c>
      <c r="BF205" s="5">
        <f t="shared" si="74"/>
        <v>304757</v>
      </c>
      <c r="BG205" s="6">
        <f t="shared" si="87"/>
        <v>4054080</v>
      </c>
      <c r="BH205" s="6">
        <f t="shared" si="82"/>
        <v>3749323</v>
      </c>
    </row>
    <row r="206" spans="1:61" x14ac:dyDescent="0.25">
      <c r="A206" s="43">
        <v>29768</v>
      </c>
      <c r="B206" s="5">
        <v>404920</v>
      </c>
      <c r="C206" s="5">
        <v>211814</v>
      </c>
      <c r="D206" s="5">
        <v>53875</v>
      </c>
      <c r="E206" s="5">
        <v>4279</v>
      </c>
      <c r="F206" s="5">
        <v>254</v>
      </c>
      <c r="G206" s="5">
        <v>0</v>
      </c>
      <c r="H206" s="5">
        <v>66530</v>
      </c>
      <c r="I206" s="6">
        <f t="shared" si="89"/>
        <v>741672</v>
      </c>
      <c r="J206" s="6">
        <f t="shared" si="76"/>
        <v>675142</v>
      </c>
      <c r="K206" s="63">
        <f t="shared" si="83"/>
        <v>0.16036903785539774</v>
      </c>
      <c r="L206" s="5">
        <v>317661</v>
      </c>
      <c r="M206" s="5">
        <v>184874</v>
      </c>
      <c r="N206" s="5">
        <v>83745</v>
      </c>
      <c r="O206" s="5">
        <v>4218</v>
      </c>
      <c r="P206" s="5">
        <v>40444</v>
      </c>
      <c r="Q206" s="5">
        <v>0</v>
      </c>
      <c r="R206" s="5">
        <v>107968</v>
      </c>
      <c r="S206" s="6">
        <f t="shared" si="92"/>
        <v>738910</v>
      </c>
      <c r="T206" s="6">
        <f t="shared" si="77"/>
        <v>630942</v>
      </c>
      <c r="U206" s="63">
        <f t="shared" si="84"/>
        <v>0.15977182064542272</v>
      </c>
      <c r="V206" s="5">
        <v>743769</v>
      </c>
      <c r="W206" s="5">
        <v>595668</v>
      </c>
      <c r="X206" s="5">
        <v>95250</v>
      </c>
      <c r="Y206" s="5">
        <v>14224</v>
      </c>
      <c r="Z206" s="5">
        <v>9964</v>
      </c>
      <c r="AA206" s="5">
        <v>0</v>
      </c>
      <c r="AB206" s="5">
        <v>44380</v>
      </c>
      <c r="AC206" s="6">
        <f t="shared" si="88"/>
        <v>1503255</v>
      </c>
      <c r="AD206" s="6">
        <f t="shared" si="78"/>
        <v>1458875</v>
      </c>
      <c r="AE206" s="63">
        <f t="shared" si="79"/>
        <v>0.32504335879110435</v>
      </c>
      <c r="AF206" s="5">
        <v>573399</v>
      </c>
      <c r="AG206" s="5">
        <v>319584</v>
      </c>
      <c r="AH206" s="5">
        <v>38095</v>
      </c>
      <c r="AI206" s="5">
        <v>6481</v>
      </c>
      <c r="AJ206" s="5">
        <v>2403</v>
      </c>
      <c r="AK206" s="5">
        <v>0</v>
      </c>
      <c r="AL206" s="5">
        <v>0</v>
      </c>
      <c r="AM206" s="6">
        <f t="shared" si="90"/>
        <v>939962</v>
      </c>
      <c r="AN206" s="6">
        <f t="shared" si="80"/>
        <v>939962</v>
      </c>
      <c r="AO206" s="63">
        <f t="shared" si="85"/>
        <v>0.20324456304220112</v>
      </c>
      <c r="AP206" s="5">
        <v>361117</v>
      </c>
      <c r="AQ206" s="5">
        <v>181144</v>
      </c>
      <c r="AR206" s="5">
        <v>38339</v>
      </c>
      <c r="AS206" s="5">
        <v>2836</v>
      </c>
      <c r="AT206" s="5">
        <v>251</v>
      </c>
      <c r="AU206" s="5">
        <v>0</v>
      </c>
      <c r="AV206" s="5">
        <v>117297</v>
      </c>
      <c r="AW206" s="6">
        <f t="shared" si="91"/>
        <v>700984</v>
      </c>
      <c r="AX206" s="6">
        <f t="shared" si="81"/>
        <v>583687</v>
      </c>
      <c r="AY206" s="63">
        <f t="shared" si="86"/>
        <v>0.15157121966587406</v>
      </c>
      <c r="AZ206" s="5">
        <f t="shared" si="68"/>
        <v>2400866</v>
      </c>
      <c r="BA206" s="5">
        <f t="shared" si="69"/>
        <v>1493084</v>
      </c>
      <c r="BB206" s="5">
        <f t="shared" si="70"/>
        <v>309304</v>
      </c>
      <c r="BC206" s="5">
        <f t="shared" si="71"/>
        <v>32038</v>
      </c>
      <c r="BD206" s="5">
        <f t="shared" si="72"/>
        <v>53316</v>
      </c>
      <c r="BE206" s="5">
        <f t="shared" si="73"/>
        <v>0</v>
      </c>
      <c r="BF206" s="5">
        <f t="shared" si="74"/>
        <v>336175</v>
      </c>
      <c r="BG206" s="6">
        <f t="shared" si="87"/>
        <v>4624783</v>
      </c>
      <c r="BH206" s="6">
        <f t="shared" si="82"/>
        <v>4288608</v>
      </c>
    </row>
    <row r="207" spans="1:61" x14ac:dyDescent="0.25">
      <c r="A207" s="43">
        <v>29799</v>
      </c>
      <c r="B207" s="5">
        <v>419693</v>
      </c>
      <c r="C207" s="5">
        <v>216648</v>
      </c>
      <c r="D207" s="5">
        <v>49462</v>
      </c>
      <c r="E207" s="5">
        <v>4331</v>
      </c>
      <c r="F207" s="5">
        <v>156</v>
      </c>
      <c r="G207" s="5">
        <v>0</v>
      </c>
      <c r="H207" s="5">
        <v>65197</v>
      </c>
      <c r="I207" s="6">
        <f t="shared" si="89"/>
        <v>755487</v>
      </c>
      <c r="J207" s="6">
        <f t="shared" si="76"/>
        <v>690290</v>
      </c>
      <c r="K207" s="63">
        <f t="shared" si="83"/>
        <v>0.16048711598734094</v>
      </c>
      <c r="L207" s="5">
        <v>326532</v>
      </c>
      <c r="M207" s="5">
        <v>190767</v>
      </c>
      <c r="N207" s="5">
        <v>77553</v>
      </c>
      <c r="O207" s="5">
        <v>4255</v>
      </c>
      <c r="P207" s="5">
        <v>36522</v>
      </c>
      <c r="Q207" s="5">
        <v>0</v>
      </c>
      <c r="R207" s="5">
        <v>106396</v>
      </c>
      <c r="S207" s="6">
        <f t="shared" si="92"/>
        <v>742025</v>
      </c>
      <c r="T207" s="6">
        <f t="shared" si="77"/>
        <v>635629</v>
      </c>
      <c r="U207" s="63">
        <f t="shared" si="84"/>
        <v>0.15762740092219543</v>
      </c>
      <c r="V207" s="5">
        <v>774148</v>
      </c>
      <c r="W207" s="5">
        <v>609005</v>
      </c>
      <c r="X207" s="5">
        <v>102182</v>
      </c>
      <c r="Y207" s="5">
        <v>11110</v>
      </c>
      <c r="Z207" s="5">
        <v>10807</v>
      </c>
      <c r="AA207" s="5">
        <v>0</v>
      </c>
      <c r="AB207" s="5">
        <v>44809</v>
      </c>
      <c r="AC207" s="6">
        <f t="shared" si="88"/>
        <v>1552061</v>
      </c>
      <c r="AD207" s="6">
        <f t="shared" si="78"/>
        <v>1507252</v>
      </c>
      <c r="AE207" s="63">
        <f t="shared" si="79"/>
        <v>0.32970228968391035</v>
      </c>
      <c r="AF207" s="5">
        <v>592934</v>
      </c>
      <c r="AG207" s="5">
        <v>326632</v>
      </c>
      <c r="AH207" s="5">
        <v>40465</v>
      </c>
      <c r="AI207" s="5">
        <v>6622</v>
      </c>
      <c r="AJ207" s="5">
        <v>636</v>
      </c>
      <c r="AK207" s="5">
        <v>0</v>
      </c>
      <c r="AL207" s="5">
        <v>0</v>
      </c>
      <c r="AM207" s="6">
        <f t="shared" si="90"/>
        <v>967289</v>
      </c>
      <c r="AN207" s="6">
        <f t="shared" si="80"/>
        <v>967289</v>
      </c>
      <c r="AO207" s="63">
        <f t="shared" si="85"/>
        <v>0.20547993802180453</v>
      </c>
      <c r="AP207" s="5">
        <v>358769</v>
      </c>
      <c r="AQ207" s="5">
        <v>185344</v>
      </c>
      <c r="AR207" s="5">
        <v>35962</v>
      </c>
      <c r="AS207" s="5">
        <v>2768</v>
      </c>
      <c r="AT207" s="5">
        <v>217</v>
      </c>
      <c r="AU207" s="5">
        <v>0</v>
      </c>
      <c r="AV207" s="5">
        <v>107540</v>
      </c>
      <c r="AW207" s="6">
        <f t="shared" si="91"/>
        <v>690600</v>
      </c>
      <c r="AX207" s="6">
        <f t="shared" si="81"/>
        <v>583060</v>
      </c>
      <c r="AY207" s="63">
        <f t="shared" si="86"/>
        <v>0.14670325538474874</v>
      </c>
      <c r="AZ207" s="5">
        <f t="shared" si="68"/>
        <v>2472076</v>
      </c>
      <c r="BA207" s="5">
        <f t="shared" si="69"/>
        <v>1528396</v>
      </c>
      <c r="BB207" s="5">
        <f t="shared" si="70"/>
        <v>305624</v>
      </c>
      <c r="BC207" s="5">
        <f t="shared" si="71"/>
        <v>29086</v>
      </c>
      <c r="BD207" s="5">
        <f t="shared" si="72"/>
        <v>48338</v>
      </c>
      <c r="BE207" s="5">
        <f t="shared" si="73"/>
        <v>0</v>
      </c>
      <c r="BF207" s="5">
        <f t="shared" si="74"/>
        <v>323942</v>
      </c>
      <c r="BG207" s="6">
        <f t="shared" si="87"/>
        <v>4707462</v>
      </c>
      <c r="BH207" s="6">
        <f t="shared" si="82"/>
        <v>4383520</v>
      </c>
    </row>
    <row r="208" spans="1:61" x14ac:dyDescent="0.25">
      <c r="A208" s="43">
        <v>29830</v>
      </c>
      <c r="B208" s="5">
        <v>379793</v>
      </c>
      <c r="C208" s="5">
        <v>204575</v>
      </c>
      <c r="D208" s="5">
        <v>49755</v>
      </c>
      <c r="E208" s="5">
        <v>4347</v>
      </c>
      <c r="F208" s="5">
        <v>127</v>
      </c>
      <c r="G208" s="5">
        <v>0</v>
      </c>
      <c r="H208" s="5">
        <v>56359</v>
      </c>
      <c r="I208" s="6">
        <f t="shared" si="89"/>
        <v>694956</v>
      </c>
      <c r="J208" s="6">
        <f t="shared" si="76"/>
        <v>638597</v>
      </c>
      <c r="K208" s="63">
        <f t="shared" si="83"/>
        <v>0.15782753785716136</v>
      </c>
      <c r="L208" s="5">
        <v>285485</v>
      </c>
      <c r="M208" s="5">
        <v>176091</v>
      </c>
      <c r="N208" s="5">
        <v>80563</v>
      </c>
      <c r="O208" s="5">
        <v>4070</v>
      </c>
      <c r="P208" s="5">
        <v>34372</v>
      </c>
      <c r="Q208" s="5">
        <v>0</v>
      </c>
      <c r="R208" s="5">
        <v>91420</v>
      </c>
      <c r="S208" s="6">
        <f t="shared" si="92"/>
        <v>672001</v>
      </c>
      <c r="T208" s="6">
        <f t="shared" si="77"/>
        <v>580581</v>
      </c>
      <c r="U208" s="63">
        <f t="shared" si="84"/>
        <v>0.15261435726513661</v>
      </c>
      <c r="V208" s="5">
        <v>711806</v>
      </c>
      <c r="W208" s="5">
        <v>589017</v>
      </c>
      <c r="X208" s="5">
        <v>94338</v>
      </c>
      <c r="Y208" s="5">
        <v>16013</v>
      </c>
      <c r="Z208" s="5">
        <v>10216</v>
      </c>
      <c r="AA208" s="5">
        <v>0</v>
      </c>
      <c r="AB208" s="5">
        <v>43204</v>
      </c>
      <c r="AC208" s="6">
        <f t="shared" si="88"/>
        <v>1464594</v>
      </c>
      <c r="AD208" s="6">
        <f t="shared" si="78"/>
        <v>1421390</v>
      </c>
      <c r="AE208" s="63">
        <f t="shared" si="79"/>
        <v>0.33261568355460114</v>
      </c>
      <c r="AF208" s="5">
        <v>546792</v>
      </c>
      <c r="AG208" s="5">
        <v>319018</v>
      </c>
      <c r="AH208" s="5">
        <v>37249</v>
      </c>
      <c r="AI208" s="5">
        <v>6612</v>
      </c>
      <c r="AJ208" s="5">
        <v>1203</v>
      </c>
      <c r="AK208" s="5">
        <v>0</v>
      </c>
      <c r="AL208" s="5">
        <v>0</v>
      </c>
      <c r="AM208" s="6">
        <f t="shared" si="90"/>
        <v>910874</v>
      </c>
      <c r="AN208" s="6">
        <f t="shared" si="80"/>
        <v>910874</v>
      </c>
      <c r="AO208" s="63">
        <f t="shared" si="85"/>
        <v>0.20686345713700435</v>
      </c>
      <c r="AP208" s="5">
        <v>330309</v>
      </c>
      <c r="AQ208" s="5">
        <v>179191</v>
      </c>
      <c r="AR208" s="5">
        <v>34900</v>
      </c>
      <c r="AS208" s="5">
        <v>3085</v>
      </c>
      <c r="AT208" s="5">
        <v>181</v>
      </c>
      <c r="AU208" s="5">
        <v>0</v>
      </c>
      <c r="AV208" s="5">
        <v>113171</v>
      </c>
      <c r="AW208" s="6">
        <f t="shared" si="91"/>
        <v>660837</v>
      </c>
      <c r="AX208" s="6">
        <f t="shared" si="81"/>
        <v>547666</v>
      </c>
      <c r="AY208" s="63">
        <f t="shared" si="86"/>
        <v>0.15007896418609659</v>
      </c>
      <c r="AZ208" s="5">
        <f t="shared" si="68"/>
        <v>2254185</v>
      </c>
      <c r="BA208" s="5">
        <f t="shared" si="69"/>
        <v>1467892</v>
      </c>
      <c r="BB208" s="5">
        <f t="shared" si="70"/>
        <v>296805</v>
      </c>
      <c r="BC208" s="5">
        <f t="shared" si="71"/>
        <v>34127</v>
      </c>
      <c r="BD208" s="5">
        <f t="shared" si="72"/>
        <v>46099</v>
      </c>
      <c r="BE208" s="5">
        <f t="shared" si="73"/>
        <v>0</v>
      </c>
      <c r="BF208" s="5">
        <f t="shared" si="74"/>
        <v>304154</v>
      </c>
      <c r="BG208" s="6">
        <f t="shared" si="87"/>
        <v>4403262</v>
      </c>
      <c r="BH208" s="6">
        <f t="shared" si="82"/>
        <v>4099108</v>
      </c>
    </row>
    <row r="209" spans="1:61" x14ac:dyDescent="0.25">
      <c r="A209" s="43">
        <v>29860</v>
      </c>
      <c r="B209" s="5">
        <v>346281</v>
      </c>
      <c r="C209" s="5">
        <v>207452</v>
      </c>
      <c r="D209" s="5">
        <v>46521</v>
      </c>
      <c r="E209" s="5">
        <v>4422</v>
      </c>
      <c r="F209" s="5">
        <v>170</v>
      </c>
      <c r="G209" s="5">
        <v>0</v>
      </c>
      <c r="H209" s="5">
        <v>52016</v>
      </c>
      <c r="I209" s="6">
        <f t="shared" si="89"/>
        <v>656862</v>
      </c>
      <c r="J209" s="6">
        <f t="shared" si="76"/>
        <v>604846</v>
      </c>
      <c r="K209" s="63">
        <f t="shared" si="83"/>
        <v>0.16168421239184635</v>
      </c>
      <c r="L209" s="5">
        <v>236750</v>
      </c>
      <c r="M209" s="5">
        <v>166897</v>
      </c>
      <c r="N209" s="5">
        <v>79105</v>
      </c>
      <c r="O209" s="5">
        <v>4128</v>
      </c>
      <c r="P209" s="5">
        <v>35801</v>
      </c>
      <c r="Q209" s="5">
        <v>0</v>
      </c>
      <c r="R209" s="5">
        <v>76140</v>
      </c>
      <c r="S209" s="6">
        <f t="shared" si="92"/>
        <v>598821</v>
      </c>
      <c r="T209" s="6">
        <f t="shared" si="77"/>
        <v>522681</v>
      </c>
      <c r="U209" s="63">
        <f t="shared" si="84"/>
        <v>0.14739762956100036</v>
      </c>
      <c r="V209" s="5">
        <v>639117</v>
      </c>
      <c r="W209" s="5">
        <v>576578</v>
      </c>
      <c r="X209" s="5">
        <v>89536</v>
      </c>
      <c r="Y209" s="5">
        <v>13603</v>
      </c>
      <c r="Z209" s="5">
        <v>9391</v>
      </c>
      <c r="AA209" s="5">
        <v>0</v>
      </c>
      <c r="AB209" s="5">
        <v>42336</v>
      </c>
      <c r="AC209" s="6">
        <f t="shared" si="88"/>
        <v>1370561</v>
      </c>
      <c r="AD209" s="6">
        <f t="shared" si="78"/>
        <v>1328225</v>
      </c>
      <c r="AE209" s="63">
        <f t="shared" si="79"/>
        <v>0.33735864735664617</v>
      </c>
      <c r="AF209" s="5">
        <v>485365</v>
      </c>
      <c r="AG209" s="5">
        <v>308043</v>
      </c>
      <c r="AH209" s="5">
        <v>36792</v>
      </c>
      <c r="AI209" s="5">
        <v>6654</v>
      </c>
      <c r="AJ209" s="5">
        <v>561</v>
      </c>
      <c r="AK209" s="5">
        <v>0</v>
      </c>
      <c r="AL209" s="5">
        <v>0</v>
      </c>
      <c r="AM209" s="6">
        <f t="shared" si="90"/>
        <v>837415</v>
      </c>
      <c r="AN209" s="6">
        <f t="shared" si="80"/>
        <v>837415</v>
      </c>
      <c r="AO209" s="63">
        <f t="shared" si="85"/>
        <v>0.20612668219522215</v>
      </c>
      <c r="AP209" s="5">
        <v>291711</v>
      </c>
      <c r="AQ209" s="5">
        <v>177716</v>
      </c>
      <c r="AR209" s="5">
        <v>35777</v>
      </c>
      <c r="AS209" s="5">
        <v>2926</v>
      </c>
      <c r="AT209" s="5">
        <v>262</v>
      </c>
      <c r="AU209" s="5">
        <v>0</v>
      </c>
      <c r="AV209" s="5">
        <v>90572</v>
      </c>
      <c r="AW209" s="6">
        <f t="shared" si="91"/>
        <v>598964</v>
      </c>
      <c r="AX209" s="6">
        <f t="shared" si="81"/>
        <v>508392</v>
      </c>
      <c r="AY209" s="63">
        <f t="shared" si="86"/>
        <v>0.14743282849528494</v>
      </c>
      <c r="AZ209" s="5">
        <f t="shared" si="68"/>
        <v>1999224</v>
      </c>
      <c r="BA209" s="5">
        <f t="shared" si="69"/>
        <v>1436686</v>
      </c>
      <c r="BB209" s="5">
        <f t="shared" si="70"/>
        <v>287731</v>
      </c>
      <c r="BC209" s="5">
        <f t="shared" si="71"/>
        <v>31733</v>
      </c>
      <c r="BD209" s="5">
        <f t="shared" si="72"/>
        <v>46185</v>
      </c>
      <c r="BE209" s="5">
        <f t="shared" si="73"/>
        <v>0</v>
      </c>
      <c r="BF209" s="5">
        <f t="shared" si="74"/>
        <v>261064</v>
      </c>
      <c r="BG209" s="6">
        <f t="shared" si="87"/>
        <v>4062623</v>
      </c>
      <c r="BH209" s="6">
        <f t="shared" si="82"/>
        <v>3801559</v>
      </c>
    </row>
    <row r="210" spans="1:61" x14ac:dyDescent="0.25">
      <c r="A210" s="43">
        <v>29891</v>
      </c>
      <c r="B210" s="5">
        <v>283526</v>
      </c>
      <c r="C210" s="5">
        <v>195765</v>
      </c>
      <c r="D210" s="5">
        <v>43032</v>
      </c>
      <c r="E210" s="5">
        <v>4388</v>
      </c>
      <c r="F210" s="5">
        <v>215</v>
      </c>
      <c r="G210" s="5">
        <v>0</v>
      </c>
      <c r="H210" s="5">
        <v>59243</v>
      </c>
      <c r="I210" s="6">
        <f t="shared" si="89"/>
        <v>586169</v>
      </c>
      <c r="J210" s="6">
        <f t="shared" si="76"/>
        <v>526926</v>
      </c>
      <c r="K210" s="63">
        <f t="shared" si="83"/>
        <v>0.16469858031981088</v>
      </c>
      <c r="L210" s="5">
        <v>192341</v>
      </c>
      <c r="M210" s="5">
        <v>146498</v>
      </c>
      <c r="N210" s="5">
        <v>75495</v>
      </c>
      <c r="O210" s="5">
        <v>4247</v>
      </c>
      <c r="P210" s="5">
        <v>29135</v>
      </c>
      <c r="Q210" s="5">
        <v>0</v>
      </c>
      <c r="R210" s="5">
        <v>69717</v>
      </c>
      <c r="S210" s="6">
        <f t="shared" si="92"/>
        <v>517433</v>
      </c>
      <c r="T210" s="6">
        <f t="shared" si="77"/>
        <v>447716</v>
      </c>
      <c r="U210" s="63">
        <f t="shared" si="84"/>
        <v>0.14538551255801774</v>
      </c>
      <c r="V210" s="5">
        <v>523144</v>
      </c>
      <c r="W210" s="5">
        <v>531554</v>
      </c>
      <c r="X210" s="5">
        <v>95936</v>
      </c>
      <c r="Y210" s="5">
        <v>13402</v>
      </c>
      <c r="Z210" s="5">
        <v>8577</v>
      </c>
      <c r="AA210" s="5">
        <v>0</v>
      </c>
      <c r="AB210" s="5">
        <v>34868</v>
      </c>
      <c r="AC210" s="6">
        <f t="shared" si="88"/>
        <v>1207481</v>
      </c>
      <c r="AD210" s="6">
        <f t="shared" si="78"/>
        <v>1172613</v>
      </c>
      <c r="AE210" s="63">
        <f t="shared" si="79"/>
        <v>0.33927144980909185</v>
      </c>
      <c r="AF210" s="5">
        <v>389925</v>
      </c>
      <c r="AG210" s="5">
        <v>296459</v>
      </c>
      <c r="AH210" s="5">
        <v>37007</v>
      </c>
      <c r="AI210" s="5">
        <v>6655</v>
      </c>
      <c r="AJ210" s="5">
        <v>701</v>
      </c>
      <c r="AK210" s="5">
        <v>0</v>
      </c>
      <c r="AL210" s="5">
        <v>0</v>
      </c>
      <c r="AM210" s="6">
        <f t="shared" si="90"/>
        <v>730747</v>
      </c>
      <c r="AN210" s="6">
        <f t="shared" si="80"/>
        <v>730747</v>
      </c>
      <c r="AO210" s="63">
        <f t="shared" si="85"/>
        <v>0.20532132110869192</v>
      </c>
      <c r="AP210" s="5">
        <v>231464</v>
      </c>
      <c r="AQ210" s="5">
        <v>165838</v>
      </c>
      <c r="AR210" s="5">
        <v>36357</v>
      </c>
      <c r="AS210" s="5">
        <v>2851</v>
      </c>
      <c r="AT210" s="5">
        <v>293</v>
      </c>
      <c r="AU210" s="5">
        <v>0</v>
      </c>
      <c r="AV210" s="5">
        <v>80408</v>
      </c>
      <c r="AW210" s="6">
        <f t="shared" si="91"/>
        <v>517211</v>
      </c>
      <c r="AX210" s="6">
        <f t="shared" si="81"/>
        <v>436803</v>
      </c>
      <c r="AY210" s="63">
        <f t="shared" si="86"/>
        <v>0.14532313620438764</v>
      </c>
      <c r="AZ210" s="5">
        <f t="shared" si="68"/>
        <v>1620400</v>
      </c>
      <c r="BA210" s="5">
        <f t="shared" si="69"/>
        <v>1336114</v>
      </c>
      <c r="BB210" s="5">
        <f t="shared" si="70"/>
        <v>287827</v>
      </c>
      <c r="BC210" s="5">
        <f t="shared" si="71"/>
        <v>31543</v>
      </c>
      <c r="BD210" s="5">
        <f t="shared" si="72"/>
        <v>38921</v>
      </c>
      <c r="BE210" s="5">
        <f t="shared" si="73"/>
        <v>0</v>
      </c>
      <c r="BF210" s="5">
        <f t="shared" si="74"/>
        <v>244236</v>
      </c>
      <c r="BG210" s="6">
        <f t="shared" si="87"/>
        <v>3559041</v>
      </c>
      <c r="BH210" s="6">
        <f t="shared" si="82"/>
        <v>3314805</v>
      </c>
    </row>
    <row r="211" spans="1:61" x14ac:dyDescent="0.25">
      <c r="A211" s="43">
        <v>29921</v>
      </c>
      <c r="B211" s="5">
        <v>257421</v>
      </c>
      <c r="C211" s="5">
        <v>163031</v>
      </c>
      <c r="D211" s="5">
        <v>41359</v>
      </c>
      <c r="E211" s="5">
        <v>4088</v>
      </c>
      <c r="F211" s="5">
        <v>183</v>
      </c>
      <c r="G211" s="5">
        <v>0</v>
      </c>
      <c r="H211" s="5">
        <v>52541</v>
      </c>
      <c r="I211" s="6">
        <f t="shared" si="89"/>
        <v>518623</v>
      </c>
      <c r="J211" s="6">
        <f t="shared" si="76"/>
        <v>466082</v>
      </c>
      <c r="K211" s="63">
        <f t="shared" si="83"/>
        <v>0.16454725494936573</v>
      </c>
      <c r="L211" s="5">
        <v>214528</v>
      </c>
      <c r="M211" s="5">
        <v>125247</v>
      </c>
      <c r="N211" s="5">
        <v>68735</v>
      </c>
      <c r="O211" s="5">
        <v>4163</v>
      </c>
      <c r="P211" s="5">
        <v>24820</v>
      </c>
      <c r="Q211" s="5">
        <v>0</v>
      </c>
      <c r="R211" s="5">
        <v>80315</v>
      </c>
      <c r="S211" s="6">
        <f t="shared" si="92"/>
        <v>517808</v>
      </c>
      <c r="T211" s="6">
        <f t="shared" si="77"/>
        <v>437493</v>
      </c>
      <c r="U211" s="63">
        <f t="shared" si="84"/>
        <v>0.1642886740287669</v>
      </c>
      <c r="V211" s="5">
        <v>411298</v>
      </c>
      <c r="W211" s="5">
        <v>437450</v>
      </c>
      <c r="X211" s="5">
        <v>81356</v>
      </c>
      <c r="Y211" s="5">
        <v>14390</v>
      </c>
      <c r="Z211" s="5">
        <v>6436</v>
      </c>
      <c r="AA211" s="5">
        <v>0</v>
      </c>
      <c r="AB211" s="5">
        <v>30028</v>
      </c>
      <c r="AC211" s="6">
        <f t="shared" si="88"/>
        <v>980958</v>
      </c>
      <c r="AD211" s="6">
        <f t="shared" si="78"/>
        <v>950930</v>
      </c>
      <c r="AE211" s="63">
        <f t="shared" si="79"/>
        <v>0.31123561068564237</v>
      </c>
      <c r="AF211" s="5">
        <v>339307</v>
      </c>
      <c r="AG211" s="5">
        <v>239454</v>
      </c>
      <c r="AH211" s="5">
        <v>30690</v>
      </c>
      <c r="AI211" s="5">
        <v>6658</v>
      </c>
      <c r="AJ211" s="5">
        <v>600</v>
      </c>
      <c r="AK211" s="5">
        <v>0</v>
      </c>
      <c r="AL211" s="5">
        <v>0</v>
      </c>
      <c r="AM211" s="6">
        <f t="shared" si="90"/>
        <v>616709</v>
      </c>
      <c r="AN211" s="6">
        <f t="shared" si="80"/>
        <v>616709</v>
      </c>
      <c r="AO211" s="63">
        <f t="shared" si="85"/>
        <v>0.19566770670133871</v>
      </c>
      <c r="AP211" s="5">
        <v>254913</v>
      </c>
      <c r="AQ211" s="5">
        <v>137872</v>
      </c>
      <c r="AR211" s="5">
        <v>33995</v>
      </c>
      <c r="AS211" s="5">
        <v>2870</v>
      </c>
      <c r="AT211" s="5">
        <v>189</v>
      </c>
      <c r="AU211" s="5">
        <v>0</v>
      </c>
      <c r="AV211" s="5">
        <v>87881</v>
      </c>
      <c r="AW211" s="6">
        <f t="shared" si="91"/>
        <v>517720</v>
      </c>
      <c r="AX211" s="6">
        <f t="shared" si="81"/>
        <v>429839</v>
      </c>
      <c r="AY211" s="63">
        <f t="shared" si="86"/>
        <v>0.16426075363488629</v>
      </c>
      <c r="AZ211" s="5">
        <f t="shared" si="68"/>
        <v>1477467</v>
      </c>
      <c r="BA211" s="5">
        <f t="shared" si="69"/>
        <v>1103054</v>
      </c>
      <c r="BB211" s="5">
        <f t="shared" si="70"/>
        <v>256135</v>
      </c>
      <c r="BC211" s="5">
        <f t="shared" si="71"/>
        <v>32169</v>
      </c>
      <c r="BD211" s="5">
        <f t="shared" si="72"/>
        <v>32228</v>
      </c>
      <c r="BE211" s="5">
        <f t="shared" si="73"/>
        <v>0</v>
      </c>
      <c r="BF211" s="5">
        <f t="shared" si="74"/>
        <v>250765</v>
      </c>
      <c r="BG211" s="6">
        <f t="shared" si="87"/>
        <v>3151818</v>
      </c>
      <c r="BH211" s="6">
        <f t="shared" si="82"/>
        <v>2901053</v>
      </c>
    </row>
    <row r="212" spans="1:61" x14ac:dyDescent="0.25">
      <c r="A212" s="43">
        <v>29952</v>
      </c>
      <c r="B212" s="5">
        <v>349299</v>
      </c>
      <c r="C212" s="5">
        <v>190138</v>
      </c>
      <c r="D212" s="5">
        <v>45089</v>
      </c>
      <c r="E212" s="5">
        <v>4440</v>
      </c>
      <c r="F212" s="5">
        <v>127</v>
      </c>
      <c r="G212" s="5">
        <v>0</v>
      </c>
      <c r="H212" s="5">
        <v>52932</v>
      </c>
      <c r="I212" s="6">
        <f t="shared" si="89"/>
        <v>642025</v>
      </c>
      <c r="J212" s="6">
        <f t="shared" si="76"/>
        <v>589093</v>
      </c>
      <c r="K212" s="63">
        <f t="shared" si="83"/>
        <v>0.16969506825070757</v>
      </c>
      <c r="L212" s="5">
        <v>269739</v>
      </c>
      <c r="M212" s="5">
        <v>136421</v>
      </c>
      <c r="N212" s="5">
        <v>76316</v>
      </c>
      <c r="O212" s="5">
        <v>4157</v>
      </c>
      <c r="P212" s="5">
        <v>27183</v>
      </c>
      <c r="Q212" s="5">
        <v>0</v>
      </c>
      <c r="R212" s="5">
        <v>91877</v>
      </c>
      <c r="S212" s="6">
        <f t="shared" si="92"/>
        <v>605693</v>
      </c>
      <c r="T212" s="6">
        <f t="shared" si="77"/>
        <v>513816</v>
      </c>
      <c r="U212" s="63">
        <f t="shared" si="84"/>
        <v>0.16009207581320947</v>
      </c>
      <c r="V212" s="5">
        <v>519601</v>
      </c>
      <c r="W212" s="5">
        <v>478196</v>
      </c>
      <c r="X212" s="5">
        <v>79430</v>
      </c>
      <c r="Y212" s="5">
        <v>13041</v>
      </c>
      <c r="Z212" s="5">
        <v>7355</v>
      </c>
      <c r="AA212" s="5">
        <v>0</v>
      </c>
      <c r="AB212" s="5">
        <v>31211</v>
      </c>
      <c r="AC212" s="6">
        <f t="shared" si="88"/>
        <v>1128834</v>
      </c>
      <c r="AD212" s="6">
        <f t="shared" si="78"/>
        <v>1097623</v>
      </c>
      <c r="AE212" s="63">
        <f t="shared" si="79"/>
        <v>0.2983646472858833</v>
      </c>
      <c r="AF212" s="5">
        <v>454208</v>
      </c>
      <c r="AG212" s="5">
        <v>262165</v>
      </c>
      <c r="AH212" s="5">
        <v>35554</v>
      </c>
      <c r="AI212" s="5">
        <v>6708</v>
      </c>
      <c r="AJ212" s="5">
        <v>479</v>
      </c>
      <c r="AK212" s="5">
        <v>0</v>
      </c>
      <c r="AL212" s="5">
        <v>0</v>
      </c>
      <c r="AM212" s="6">
        <f t="shared" si="90"/>
        <v>759114</v>
      </c>
      <c r="AN212" s="6">
        <f t="shared" si="80"/>
        <v>759114</v>
      </c>
      <c r="AO212" s="63">
        <f t="shared" si="85"/>
        <v>0.20064312455132996</v>
      </c>
      <c r="AP212" s="5">
        <v>342138</v>
      </c>
      <c r="AQ212" s="5">
        <v>155692</v>
      </c>
      <c r="AR212" s="5">
        <v>36206</v>
      </c>
      <c r="AS212" s="5">
        <v>3251</v>
      </c>
      <c r="AT212" s="5">
        <v>161</v>
      </c>
      <c r="AU212" s="5">
        <v>0</v>
      </c>
      <c r="AV212" s="5">
        <v>110290</v>
      </c>
      <c r="AW212" s="6">
        <f t="shared" si="91"/>
        <v>647738</v>
      </c>
      <c r="AX212" s="6">
        <f t="shared" si="81"/>
        <v>537448</v>
      </c>
      <c r="AY212" s="63">
        <f t="shared" si="86"/>
        <v>0.1712050840988697</v>
      </c>
      <c r="AZ212" s="5">
        <f t="shared" si="68"/>
        <v>1934985</v>
      </c>
      <c r="BA212" s="5">
        <f t="shared" si="69"/>
        <v>1222612</v>
      </c>
      <c r="BB212" s="5">
        <f t="shared" si="70"/>
        <v>272595</v>
      </c>
      <c r="BC212" s="5">
        <f t="shared" si="71"/>
        <v>31597</v>
      </c>
      <c r="BD212" s="5">
        <f t="shared" si="72"/>
        <v>35305</v>
      </c>
      <c r="BE212" s="5">
        <f t="shared" si="73"/>
        <v>0</v>
      </c>
      <c r="BF212" s="5">
        <f t="shared" si="74"/>
        <v>286310</v>
      </c>
      <c r="BG212" s="6">
        <f t="shared" si="87"/>
        <v>3783404</v>
      </c>
      <c r="BH212" s="6">
        <f t="shared" si="82"/>
        <v>3497094</v>
      </c>
      <c r="BI212" s="57">
        <f>BG212/$BG212</f>
        <v>1</v>
      </c>
    </row>
    <row r="213" spans="1:61" x14ac:dyDescent="0.25">
      <c r="A213" s="43">
        <v>29983</v>
      </c>
      <c r="B213" s="5">
        <v>303803</v>
      </c>
      <c r="C213" s="5">
        <v>182456</v>
      </c>
      <c r="D213" s="5">
        <v>48797</v>
      </c>
      <c r="E213" s="5">
        <v>4263</v>
      </c>
      <c r="F213" s="5">
        <v>177</v>
      </c>
      <c r="G213" s="5">
        <v>0</v>
      </c>
      <c r="H213" s="5">
        <v>45437</v>
      </c>
      <c r="I213" s="6">
        <f t="shared" si="89"/>
        <v>584933</v>
      </c>
      <c r="J213" s="6">
        <f t="shared" si="76"/>
        <v>539496</v>
      </c>
      <c r="K213" s="63">
        <f t="shared" si="83"/>
        <v>0.16715193908457113</v>
      </c>
      <c r="L213" s="5">
        <v>234480</v>
      </c>
      <c r="M213" s="5">
        <v>136335</v>
      </c>
      <c r="N213" s="5">
        <v>76306</v>
      </c>
      <c r="O213" s="5">
        <v>4227</v>
      </c>
      <c r="P213" s="5">
        <v>31461</v>
      </c>
      <c r="Q213" s="5">
        <v>0</v>
      </c>
      <c r="R213" s="5">
        <v>76125</v>
      </c>
      <c r="S213" s="6">
        <f t="shared" si="92"/>
        <v>558934</v>
      </c>
      <c r="T213" s="6">
        <f t="shared" si="77"/>
        <v>482809</v>
      </c>
      <c r="U213" s="63">
        <f t="shared" si="84"/>
        <v>0.15972239883934689</v>
      </c>
      <c r="V213" s="5">
        <v>463700</v>
      </c>
      <c r="W213" s="5">
        <v>477425</v>
      </c>
      <c r="X213" s="5">
        <v>81533</v>
      </c>
      <c r="Y213" s="5">
        <v>14048</v>
      </c>
      <c r="Z213" s="5">
        <v>7743</v>
      </c>
      <c r="AA213" s="5">
        <v>0</v>
      </c>
      <c r="AB213" s="5">
        <v>30560</v>
      </c>
      <c r="AC213" s="6">
        <f t="shared" si="88"/>
        <v>1075009</v>
      </c>
      <c r="AD213" s="6">
        <f t="shared" si="78"/>
        <v>1044449</v>
      </c>
      <c r="AE213" s="63">
        <f t="shared" si="79"/>
        <v>0.30719730102997395</v>
      </c>
      <c r="AF213" s="5">
        <v>386985</v>
      </c>
      <c r="AG213" s="5">
        <v>267356</v>
      </c>
      <c r="AH213" s="5">
        <v>34646</v>
      </c>
      <c r="AI213" s="5">
        <v>6721</v>
      </c>
      <c r="AJ213" s="5">
        <v>565</v>
      </c>
      <c r="AK213" s="5">
        <v>0</v>
      </c>
      <c r="AL213" s="5">
        <v>0</v>
      </c>
      <c r="AM213" s="6">
        <f t="shared" si="90"/>
        <v>696273</v>
      </c>
      <c r="AN213" s="6">
        <f t="shared" si="80"/>
        <v>696273</v>
      </c>
      <c r="AO213" s="63">
        <f t="shared" si="85"/>
        <v>0.1989687401501225</v>
      </c>
      <c r="AP213" s="5">
        <v>293248</v>
      </c>
      <c r="AQ213" s="5">
        <v>155863</v>
      </c>
      <c r="AR213" s="5">
        <v>39978</v>
      </c>
      <c r="AS213" s="5">
        <v>3044</v>
      </c>
      <c r="AT213" s="5">
        <v>175</v>
      </c>
      <c r="AU213" s="5">
        <v>0</v>
      </c>
      <c r="AV213" s="5">
        <v>91952</v>
      </c>
      <c r="AW213" s="6">
        <f t="shared" si="91"/>
        <v>584260</v>
      </c>
      <c r="AX213" s="6">
        <f t="shared" si="81"/>
        <v>492308</v>
      </c>
      <c r="AY213" s="63">
        <f t="shared" si="86"/>
        <v>0.16695962089598557</v>
      </c>
      <c r="AZ213" s="5">
        <f t="shared" si="68"/>
        <v>1682216</v>
      </c>
      <c r="BA213" s="5">
        <f t="shared" si="69"/>
        <v>1219435</v>
      </c>
      <c r="BB213" s="5">
        <f t="shared" si="70"/>
        <v>281260</v>
      </c>
      <c r="BC213" s="5">
        <f t="shared" si="71"/>
        <v>32303</v>
      </c>
      <c r="BD213" s="5">
        <f t="shared" si="72"/>
        <v>40121</v>
      </c>
      <c r="BE213" s="5">
        <f t="shared" si="73"/>
        <v>0</v>
      </c>
      <c r="BF213" s="5">
        <f t="shared" si="74"/>
        <v>244074</v>
      </c>
      <c r="BG213" s="6">
        <f t="shared" si="87"/>
        <v>3499409</v>
      </c>
      <c r="BH213" s="6">
        <f t="shared" si="82"/>
        <v>3255335</v>
      </c>
    </row>
    <row r="214" spans="1:61" x14ac:dyDescent="0.25">
      <c r="A214" s="43">
        <v>30011</v>
      </c>
      <c r="B214" s="5">
        <v>264773</v>
      </c>
      <c r="C214" s="5">
        <v>199280</v>
      </c>
      <c r="D214" s="5">
        <v>46148</v>
      </c>
      <c r="E214" s="5">
        <v>4272</v>
      </c>
      <c r="F214" s="5">
        <v>227</v>
      </c>
      <c r="G214" s="5">
        <v>0</v>
      </c>
      <c r="H214" s="5">
        <v>23426</v>
      </c>
      <c r="I214" s="6">
        <f t="shared" si="89"/>
        <v>538126</v>
      </c>
      <c r="J214" s="6">
        <f t="shared" si="76"/>
        <v>514700</v>
      </c>
      <c r="K214" s="63">
        <f t="shared" si="83"/>
        <v>0.16045132918304969</v>
      </c>
      <c r="L214" s="5">
        <v>198964</v>
      </c>
      <c r="M214" s="5">
        <v>136233</v>
      </c>
      <c r="N214" s="5">
        <v>70489</v>
      </c>
      <c r="O214" s="5">
        <v>4178</v>
      </c>
      <c r="P214" s="5">
        <v>29477</v>
      </c>
      <c r="Q214" s="5">
        <v>0</v>
      </c>
      <c r="R214" s="5">
        <v>67277</v>
      </c>
      <c r="S214" s="6">
        <f t="shared" si="92"/>
        <v>506618</v>
      </c>
      <c r="T214" s="6">
        <f t="shared" si="77"/>
        <v>439341</v>
      </c>
      <c r="U214" s="63">
        <f t="shared" si="84"/>
        <v>0.15105668837420655</v>
      </c>
      <c r="V214" s="5">
        <v>448670</v>
      </c>
      <c r="W214" s="5">
        <v>503469</v>
      </c>
      <c r="X214" s="5">
        <v>87315</v>
      </c>
      <c r="Y214" s="5">
        <v>13976</v>
      </c>
      <c r="Z214" s="5">
        <v>7287</v>
      </c>
      <c r="AA214" s="5">
        <v>0</v>
      </c>
      <c r="AB214" s="5">
        <v>28218</v>
      </c>
      <c r="AC214" s="6">
        <f t="shared" si="88"/>
        <v>1088935</v>
      </c>
      <c r="AD214" s="6">
        <f t="shared" si="78"/>
        <v>1060717</v>
      </c>
      <c r="AE214" s="63">
        <f t="shared" si="79"/>
        <v>0.32468430840350443</v>
      </c>
      <c r="AF214" s="5">
        <v>359636</v>
      </c>
      <c r="AG214" s="5">
        <v>278545</v>
      </c>
      <c r="AH214" s="5">
        <v>35405</v>
      </c>
      <c r="AI214" s="5">
        <v>6730</v>
      </c>
      <c r="AJ214" s="5">
        <v>733</v>
      </c>
      <c r="AK214" s="5">
        <v>0</v>
      </c>
      <c r="AL214" s="5">
        <v>0</v>
      </c>
      <c r="AM214" s="6">
        <f t="shared" si="90"/>
        <v>681049</v>
      </c>
      <c r="AN214" s="6">
        <f t="shared" si="80"/>
        <v>681049</v>
      </c>
      <c r="AO214" s="63">
        <f t="shared" si="85"/>
        <v>0.20306622852043352</v>
      </c>
      <c r="AP214" s="5">
        <v>250164</v>
      </c>
      <c r="AQ214" s="5">
        <v>157510</v>
      </c>
      <c r="AR214" s="5">
        <v>40652</v>
      </c>
      <c r="AS214" s="5">
        <v>2990</v>
      </c>
      <c r="AT214" s="5">
        <v>314</v>
      </c>
      <c r="AU214" s="5">
        <v>0</v>
      </c>
      <c r="AV214" s="5">
        <v>87469</v>
      </c>
      <c r="AW214" s="6">
        <f t="shared" si="91"/>
        <v>539099</v>
      </c>
      <c r="AX214" s="6">
        <f t="shared" si="81"/>
        <v>451630</v>
      </c>
      <c r="AY214" s="63">
        <f t="shared" si="86"/>
        <v>0.16074144551880584</v>
      </c>
      <c r="AZ214" s="5">
        <f t="shared" si="68"/>
        <v>1522207</v>
      </c>
      <c r="BA214" s="5">
        <f t="shared" si="69"/>
        <v>1275037</v>
      </c>
      <c r="BB214" s="5">
        <f t="shared" si="70"/>
        <v>280009</v>
      </c>
      <c r="BC214" s="5">
        <f t="shared" si="71"/>
        <v>32146</v>
      </c>
      <c r="BD214" s="5">
        <f t="shared" si="72"/>
        <v>38038</v>
      </c>
      <c r="BE214" s="5">
        <f t="shared" si="73"/>
        <v>0</v>
      </c>
      <c r="BF214" s="5">
        <f t="shared" si="74"/>
        <v>206390</v>
      </c>
      <c r="BG214" s="6">
        <f t="shared" si="87"/>
        <v>3353827</v>
      </c>
      <c r="BH214" s="6">
        <f t="shared" si="82"/>
        <v>3147437</v>
      </c>
    </row>
    <row r="215" spans="1:61" x14ac:dyDescent="0.25">
      <c r="A215" s="43">
        <v>30042</v>
      </c>
      <c r="B215" s="5">
        <v>282653</v>
      </c>
      <c r="C215" s="5">
        <v>201408</v>
      </c>
      <c r="D215" s="5">
        <v>42875</v>
      </c>
      <c r="E215" s="5">
        <v>4264</v>
      </c>
      <c r="F215" s="5">
        <v>280</v>
      </c>
      <c r="G215" s="5">
        <v>0</v>
      </c>
      <c r="H215" s="5">
        <v>45019</v>
      </c>
      <c r="I215" s="6">
        <f t="shared" si="89"/>
        <v>576499</v>
      </c>
      <c r="J215" s="6">
        <f t="shared" si="76"/>
        <v>531480</v>
      </c>
      <c r="K215" s="63">
        <f t="shared" si="83"/>
        <v>0.16499453785565113</v>
      </c>
      <c r="L215" s="5">
        <v>181545</v>
      </c>
      <c r="M215" s="5">
        <v>141080</v>
      </c>
      <c r="N215" s="5">
        <v>79270</v>
      </c>
      <c r="O215" s="5">
        <v>4089</v>
      </c>
      <c r="P215" s="5">
        <v>29041</v>
      </c>
      <c r="Q215" s="5">
        <v>0</v>
      </c>
      <c r="R215" s="5">
        <v>70770</v>
      </c>
      <c r="S215" s="6">
        <f t="shared" si="92"/>
        <v>505795</v>
      </c>
      <c r="T215" s="6">
        <f t="shared" si="77"/>
        <v>435025</v>
      </c>
      <c r="U215" s="63">
        <f t="shared" si="84"/>
        <v>0.14475898878350019</v>
      </c>
      <c r="V215" s="5">
        <v>490371</v>
      </c>
      <c r="W215" s="5">
        <v>517985</v>
      </c>
      <c r="X215" s="5">
        <v>84658</v>
      </c>
      <c r="Y215" s="5">
        <v>14022</v>
      </c>
      <c r="Z215" s="5">
        <v>8342</v>
      </c>
      <c r="AA215" s="5">
        <v>0</v>
      </c>
      <c r="AB215" s="5">
        <v>33279</v>
      </c>
      <c r="AC215" s="6">
        <f t="shared" si="88"/>
        <v>1148657</v>
      </c>
      <c r="AD215" s="6">
        <f t="shared" si="78"/>
        <v>1115378</v>
      </c>
      <c r="AE215" s="63">
        <f t="shared" si="79"/>
        <v>0.32874667756519727</v>
      </c>
      <c r="AF215" s="5">
        <v>380228</v>
      </c>
      <c r="AG215" s="5">
        <v>290668</v>
      </c>
      <c r="AH215" s="5">
        <v>34131</v>
      </c>
      <c r="AI215" s="5">
        <v>6740</v>
      </c>
      <c r="AJ215" s="5">
        <v>792</v>
      </c>
      <c r="AK215" s="5">
        <v>0</v>
      </c>
      <c r="AL215" s="5">
        <v>0</v>
      </c>
      <c r="AM215" s="6">
        <f t="shared" si="90"/>
        <v>712559</v>
      </c>
      <c r="AN215" s="6">
        <f t="shared" si="80"/>
        <v>712559</v>
      </c>
      <c r="AO215" s="63">
        <f t="shared" si="85"/>
        <v>0.20393503353845352</v>
      </c>
      <c r="AP215" s="5">
        <v>246911</v>
      </c>
      <c r="AQ215" s="5">
        <v>165062</v>
      </c>
      <c r="AR215" s="5">
        <v>38069</v>
      </c>
      <c r="AS215" s="5">
        <v>3052</v>
      </c>
      <c r="AT215" s="5">
        <v>338</v>
      </c>
      <c r="AU215" s="5">
        <v>0</v>
      </c>
      <c r="AV215" s="5">
        <v>97107</v>
      </c>
      <c r="AW215" s="6">
        <f t="shared" si="91"/>
        <v>550539</v>
      </c>
      <c r="AX215" s="6">
        <f t="shared" si="81"/>
        <v>453432</v>
      </c>
      <c r="AY215" s="63">
        <f t="shared" si="86"/>
        <v>0.15756476225719787</v>
      </c>
      <c r="AZ215" s="5">
        <f t="shared" si="68"/>
        <v>1581708</v>
      </c>
      <c r="BA215" s="5">
        <f t="shared" si="69"/>
        <v>1316203</v>
      </c>
      <c r="BB215" s="5">
        <f t="shared" si="70"/>
        <v>279003</v>
      </c>
      <c r="BC215" s="5">
        <f t="shared" si="71"/>
        <v>32167</v>
      </c>
      <c r="BD215" s="5">
        <f t="shared" si="72"/>
        <v>38793</v>
      </c>
      <c r="BE215" s="5">
        <f t="shared" si="73"/>
        <v>0</v>
      </c>
      <c r="BF215" s="5">
        <f t="shared" si="74"/>
        <v>246175</v>
      </c>
      <c r="BG215" s="6">
        <f t="shared" si="87"/>
        <v>3494049</v>
      </c>
      <c r="BH215" s="6">
        <f t="shared" si="82"/>
        <v>3247874</v>
      </c>
    </row>
    <row r="216" spans="1:61" x14ac:dyDescent="0.25">
      <c r="A216" s="43">
        <v>30072</v>
      </c>
      <c r="B216" s="5">
        <v>283241</v>
      </c>
      <c r="C216" s="5">
        <v>208615</v>
      </c>
      <c r="D216" s="5">
        <v>44602</v>
      </c>
      <c r="E216" s="5">
        <v>4261</v>
      </c>
      <c r="F216" s="5">
        <v>265</v>
      </c>
      <c r="G216" s="5">
        <v>0</v>
      </c>
      <c r="H216" s="5">
        <v>39193</v>
      </c>
      <c r="I216" s="6">
        <f t="shared" si="89"/>
        <v>580177</v>
      </c>
      <c r="J216" s="6">
        <f t="shared" si="76"/>
        <v>540984</v>
      </c>
      <c r="K216" s="63">
        <f t="shared" si="83"/>
        <v>0.16134219109824105</v>
      </c>
      <c r="L216" s="5">
        <v>186065</v>
      </c>
      <c r="M216" s="5">
        <v>153389</v>
      </c>
      <c r="N216" s="5">
        <v>78158</v>
      </c>
      <c r="O216" s="5">
        <v>4054</v>
      </c>
      <c r="P216" s="5">
        <v>20808</v>
      </c>
      <c r="Q216" s="5">
        <v>0</v>
      </c>
      <c r="R216" s="5">
        <v>74250</v>
      </c>
      <c r="S216" s="6">
        <f t="shared" si="92"/>
        <v>516724</v>
      </c>
      <c r="T216" s="6">
        <f t="shared" si="77"/>
        <v>442474</v>
      </c>
      <c r="U216" s="63">
        <f t="shared" si="84"/>
        <v>0.14369646220558124</v>
      </c>
      <c r="V216" s="5">
        <v>520747</v>
      </c>
      <c r="W216" s="5">
        <v>541885</v>
      </c>
      <c r="X216" s="5">
        <v>96001</v>
      </c>
      <c r="Y216" s="5">
        <v>13774</v>
      </c>
      <c r="Z216" s="5">
        <v>9122</v>
      </c>
      <c r="AA216" s="5">
        <v>0</v>
      </c>
      <c r="AB216" s="5">
        <v>34673</v>
      </c>
      <c r="AC216" s="6">
        <f t="shared" si="88"/>
        <v>1216202</v>
      </c>
      <c r="AD216" s="6">
        <f t="shared" si="78"/>
        <v>1181529</v>
      </c>
      <c r="AE216" s="63">
        <f t="shared" si="79"/>
        <v>0.33821522655683173</v>
      </c>
      <c r="AF216" s="5">
        <v>388360</v>
      </c>
      <c r="AG216" s="5">
        <v>304770</v>
      </c>
      <c r="AH216" s="5">
        <v>37206</v>
      </c>
      <c r="AI216" s="5">
        <v>6534</v>
      </c>
      <c r="AJ216" s="5">
        <v>763</v>
      </c>
      <c r="AK216" s="5">
        <v>0</v>
      </c>
      <c r="AL216" s="5">
        <v>0</v>
      </c>
      <c r="AM216" s="6">
        <f t="shared" si="90"/>
        <v>737633</v>
      </c>
      <c r="AN216" s="6">
        <f t="shared" si="80"/>
        <v>737633</v>
      </c>
      <c r="AO216" s="63">
        <f t="shared" si="85"/>
        <v>0.20512933888514856</v>
      </c>
      <c r="AP216" s="5">
        <v>241798</v>
      </c>
      <c r="AQ216" s="5">
        <v>172968</v>
      </c>
      <c r="AR216" s="5">
        <v>39658</v>
      </c>
      <c r="AS216" s="5">
        <v>2998</v>
      </c>
      <c r="AT216" s="5">
        <v>294</v>
      </c>
      <c r="AU216" s="5">
        <v>0</v>
      </c>
      <c r="AV216" s="5">
        <v>87489</v>
      </c>
      <c r="AW216" s="6">
        <f t="shared" si="91"/>
        <v>545205</v>
      </c>
      <c r="AX216" s="6">
        <f t="shared" si="81"/>
        <v>457716</v>
      </c>
      <c r="AY216" s="63">
        <f t="shared" si="86"/>
        <v>0.15161678125419745</v>
      </c>
      <c r="AZ216" s="5">
        <f t="shared" si="68"/>
        <v>1620211</v>
      </c>
      <c r="BA216" s="5">
        <f t="shared" si="69"/>
        <v>1381627</v>
      </c>
      <c r="BB216" s="5">
        <f t="shared" si="70"/>
        <v>295625</v>
      </c>
      <c r="BC216" s="5">
        <f t="shared" si="71"/>
        <v>31621</v>
      </c>
      <c r="BD216" s="5">
        <f t="shared" si="72"/>
        <v>31252</v>
      </c>
      <c r="BE216" s="5">
        <f t="shared" si="73"/>
        <v>0</v>
      </c>
      <c r="BF216" s="5">
        <f t="shared" si="74"/>
        <v>235605</v>
      </c>
      <c r="BG216" s="6">
        <f t="shared" si="87"/>
        <v>3595941</v>
      </c>
      <c r="BH216" s="6">
        <f t="shared" si="82"/>
        <v>3360336</v>
      </c>
    </row>
    <row r="217" spans="1:61" x14ac:dyDescent="0.25">
      <c r="A217" s="43">
        <v>30103</v>
      </c>
      <c r="B217" s="5">
        <v>317704</v>
      </c>
      <c r="C217" s="5">
        <v>214322</v>
      </c>
      <c r="D217" s="5">
        <v>41488</v>
      </c>
      <c r="E217" s="5">
        <v>4252</v>
      </c>
      <c r="F217" s="5">
        <v>245</v>
      </c>
      <c r="G217" s="5">
        <v>0</v>
      </c>
      <c r="H217" s="5">
        <v>47413</v>
      </c>
      <c r="I217" s="6">
        <f t="shared" si="89"/>
        <v>625424</v>
      </c>
      <c r="J217" s="6">
        <f t="shared" si="76"/>
        <v>578011</v>
      </c>
      <c r="K217" s="63">
        <f t="shared" si="83"/>
        <v>0.15703458570347112</v>
      </c>
      <c r="L217" s="5">
        <v>234858</v>
      </c>
      <c r="M217" s="5">
        <v>172360</v>
      </c>
      <c r="N217" s="5">
        <v>80741</v>
      </c>
      <c r="O217" s="5">
        <v>3886</v>
      </c>
      <c r="P217" s="5">
        <v>41572</v>
      </c>
      <c r="Q217" s="5">
        <v>0</v>
      </c>
      <c r="R217" s="5">
        <v>95789</v>
      </c>
      <c r="S217" s="6">
        <f t="shared" si="92"/>
        <v>629206</v>
      </c>
      <c r="T217" s="6">
        <f t="shared" si="77"/>
        <v>533417</v>
      </c>
      <c r="U217" s="63">
        <f t="shared" si="84"/>
        <v>0.15798418917748319</v>
      </c>
      <c r="V217" s="5">
        <v>599870</v>
      </c>
      <c r="W217" s="5">
        <v>560966</v>
      </c>
      <c r="X217" s="5">
        <v>92024</v>
      </c>
      <c r="Y217" s="5">
        <v>14352</v>
      </c>
      <c r="Z217" s="5">
        <v>9845</v>
      </c>
      <c r="AA217" s="5">
        <v>0</v>
      </c>
      <c r="AB217" s="5">
        <v>32753</v>
      </c>
      <c r="AC217" s="6">
        <f t="shared" si="88"/>
        <v>1309810</v>
      </c>
      <c r="AD217" s="6">
        <f t="shared" si="78"/>
        <v>1277057</v>
      </c>
      <c r="AE217" s="63">
        <f t="shared" si="79"/>
        <v>0.32887364523949114</v>
      </c>
      <c r="AF217" s="5">
        <v>443748</v>
      </c>
      <c r="AG217" s="5">
        <v>309241</v>
      </c>
      <c r="AH217" s="5">
        <v>34743</v>
      </c>
      <c r="AI217" s="5">
        <v>6520</v>
      </c>
      <c r="AJ217" s="5">
        <v>572</v>
      </c>
      <c r="AK217" s="5">
        <v>0</v>
      </c>
      <c r="AL217" s="5">
        <v>0</v>
      </c>
      <c r="AM217" s="6">
        <f t="shared" si="90"/>
        <v>794824</v>
      </c>
      <c r="AN217" s="6">
        <f t="shared" si="80"/>
        <v>794824</v>
      </c>
      <c r="AO217" s="63">
        <f t="shared" si="85"/>
        <v>0.19956838488317644</v>
      </c>
      <c r="AP217" s="5">
        <v>291239</v>
      </c>
      <c r="AQ217" s="5">
        <v>185075</v>
      </c>
      <c r="AR217" s="5">
        <v>38647</v>
      </c>
      <c r="AS217" s="5">
        <v>2967</v>
      </c>
      <c r="AT217" s="5">
        <v>262</v>
      </c>
      <c r="AU217" s="5">
        <v>0</v>
      </c>
      <c r="AV217" s="5">
        <v>105261</v>
      </c>
      <c r="AW217" s="6">
        <f t="shared" si="91"/>
        <v>623451</v>
      </c>
      <c r="AX217" s="6">
        <f t="shared" si="81"/>
        <v>518190</v>
      </c>
      <c r="AY217" s="63">
        <f t="shared" si="86"/>
        <v>0.15653919499637811</v>
      </c>
      <c r="AZ217" s="5">
        <f t="shared" si="68"/>
        <v>1887419</v>
      </c>
      <c r="BA217" s="5">
        <f t="shared" si="69"/>
        <v>1441964</v>
      </c>
      <c r="BB217" s="5">
        <f t="shared" si="70"/>
        <v>287643</v>
      </c>
      <c r="BC217" s="5">
        <f t="shared" si="71"/>
        <v>31977</v>
      </c>
      <c r="BD217" s="5">
        <f t="shared" si="72"/>
        <v>52496</v>
      </c>
      <c r="BE217" s="5">
        <f t="shared" si="73"/>
        <v>0</v>
      </c>
      <c r="BF217" s="5">
        <f t="shared" si="74"/>
        <v>281216</v>
      </c>
      <c r="BG217" s="6">
        <f t="shared" ref="BG217:BG232" si="93">SUM(AZ217:BF217)</f>
        <v>3982715</v>
      </c>
      <c r="BH217" s="6">
        <f t="shared" si="82"/>
        <v>3701499</v>
      </c>
    </row>
    <row r="218" spans="1:61" x14ac:dyDescent="0.25">
      <c r="A218" s="43">
        <v>30133</v>
      </c>
      <c r="B218" s="5">
        <v>401894</v>
      </c>
      <c r="C218" s="5">
        <v>228692</v>
      </c>
      <c r="D218" s="5">
        <v>37081</v>
      </c>
      <c r="E218" s="5">
        <v>4245</v>
      </c>
      <c r="F218" s="5">
        <v>157</v>
      </c>
      <c r="G218" s="5">
        <v>0</v>
      </c>
      <c r="H218" s="5">
        <v>64459</v>
      </c>
      <c r="I218" s="6">
        <f t="shared" si="89"/>
        <v>736528</v>
      </c>
      <c r="J218" s="6">
        <f t="shared" si="76"/>
        <v>672069</v>
      </c>
      <c r="K218" s="63">
        <f t="shared" si="83"/>
        <v>0.16015478648905998</v>
      </c>
      <c r="L218" s="5">
        <v>301197</v>
      </c>
      <c r="M218" s="5">
        <v>185852</v>
      </c>
      <c r="N218" s="5">
        <v>81168</v>
      </c>
      <c r="O218" s="5">
        <v>3944</v>
      </c>
      <c r="P218" s="5">
        <v>42738</v>
      </c>
      <c r="Q218" s="5">
        <v>0</v>
      </c>
      <c r="R218" s="5">
        <v>110696</v>
      </c>
      <c r="S218" s="6">
        <f t="shared" si="92"/>
        <v>725595</v>
      </c>
      <c r="T218" s="6">
        <f t="shared" si="77"/>
        <v>614899</v>
      </c>
      <c r="U218" s="63">
        <f t="shared" si="84"/>
        <v>0.15777745354219999</v>
      </c>
      <c r="V218" s="5">
        <v>740525</v>
      </c>
      <c r="W218" s="5">
        <v>599784</v>
      </c>
      <c r="X218" s="5">
        <v>87143</v>
      </c>
      <c r="Y218" s="5">
        <v>14031</v>
      </c>
      <c r="Z218" s="5">
        <v>10231</v>
      </c>
      <c r="AA218" s="5">
        <v>0</v>
      </c>
      <c r="AB218" s="5">
        <v>41596</v>
      </c>
      <c r="AC218" s="6">
        <f t="shared" si="88"/>
        <v>1493310</v>
      </c>
      <c r="AD218" s="6">
        <f t="shared" si="78"/>
        <v>1451714</v>
      </c>
      <c r="AE218" s="63">
        <f t="shared" si="79"/>
        <v>0.32471371653484749</v>
      </c>
      <c r="AF218" s="5">
        <v>565649</v>
      </c>
      <c r="AG218" s="5">
        <v>332563</v>
      </c>
      <c r="AH218" s="5">
        <v>35403</v>
      </c>
      <c r="AI218" s="5">
        <v>6416</v>
      </c>
      <c r="AJ218" s="5">
        <v>462</v>
      </c>
      <c r="AK218" s="5">
        <v>0</v>
      </c>
      <c r="AL218" s="5">
        <v>0</v>
      </c>
      <c r="AM218" s="6">
        <f t="shared" si="90"/>
        <v>940493</v>
      </c>
      <c r="AN218" s="6">
        <f t="shared" si="80"/>
        <v>940493</v>
      </c>
      <c r="AO218" s="63">
        <f t="shared" si="85"/>
        <v>0.20450608206267173</v>
      </c>
      <c r="AP218" s="5">
        <v>355057</v>
      </c>
      <c r="AQ218" s="5">
        <v>190516</v>
      </c>
      <c r="AR218" s="5">
        <v>37150</v>
      </c>
      <c r="AS218" s="5">
        <v>2920</v>
      </c>
      <c r="AT218" s="5">
        <v>199</v>
      </c>
      <c r="AU218" s="5">
        <v>0</v>
      </c>
      <c r="AV218" s="5">
        <v>117083</v>
      </c>
      <c r="AW218" s="6">
        <f t="shared" si="91"/>
        <v>702925</v>
      </c>
      <c r="AX218" s="6">
        <f t="shared" si="81"/>
        <v>585842</v>
      </c>
      <c r="AY218" s="63">
        <f t="shared" si="86"/>
        <v>0.15284796137122078</v>
      </c>
      <c r="AZ218" s="5">
        <f t="shared" si="68"/>
        <v>2364322</v>
      </c>
      <c r="BA218" s="5">
        <f t="shared" si="69"/>
        <v>1537407</v>
      </c>
      <c r="BB218" s="5">
        <f t="shared" si="70"/>
        <v>277945</v>
      </c>
      <c r="BC218" s="5">
        <f t="shared" si="71"/>
        <v>31556</v>
      </c>
      <c r="BD218" s="5">
        <f t="shared" si="72"/>
        <v>53787</v>
      </c>
      <c r="BE218" s="5">
        <f t="shared" si="73"/>
        <v>0</v>
      </c>
      <c r="BF218" s="5">
        <f t="shared" si="74"/>
        <v>333834</v>
      </c>
      <c r="BG218" s="6">
        <f t="shared" si="93"/>
        <v>4598851</v>
      </c>
      <c r="BH218" s="6">
        <f t="shared" si="82"/>
        <v>4265017</v>
      </c>
    </row>
    <row r="219" spans="1:61" x14ac:dyDescent="0.25">
      <c r="A219" s="43">
        <v>30164</v>
      </c>
      <c r="B219" s="5">
        <v>415721</v>
      </c>
      <c r="C219" s="5">
        <v>229942</v>
      </c>
      <c r="D219" s="5">
        <v>41764</v>
      </c>
      <c r="E219" s="5">
        <v>4237</v>
      </c>
      <c r="F219" s="5">
        <v>174</v>
      </c>
      <c r="G219" s="5">
        <v>0</v>
      </c>
      <c r="H219" s="5">
        <v>70180</v>
      </c>
      <c r="I219" s="6">
        <f t="shared" si="89"/>
        <v>762018</v>
      </c>
      <c r="J219" s="6">
        <f t="shared" si="76"/>
        <v>691838</v>
      </c>
      <c r="K219" s="63">
        <f t="shared" si="83"/>
        <v>0.16557045823475208</v>
      </c>
      <c r="L219" s="5">
        <v>300346</v>
      </c>
      <c r="M219" s="5">
        <v>184988</v>
      </c>
      <c r="N219" s="5">
        <v>78585</v>
      </c>
      <c r="O219" s="5">
        <v>3960</v>
      </c>
      <c r="P219" s="5">
        <v>36191</v>
      </c>
      <c r="Q219" s="5">
        <v>0</v>
      </c>
      <c r="R219" s="5">
        <v>105352</v>
      </c>
      <c r="S219" s="6">
        <f t="shared" si="92"/>
        <v>709422</v>
      </c>
      <c r="T219" s="6">
        <f t="shared" si="77"/>
        <v>604070</v>
      </c>
      <c r="U219" s="63">
        <f t="shared" si="84"/>
        <v>0.15414245545618907</v>
      </c>
      <c r="V219" s="5">
        <v>758900</v>
      </c>
      <c r="W219" s="5">
        <v>596720</v>
      </c>
      <c r="X219" s="5">
        <v>91744</v>
      </c>
      <c r="Y219" s="5">
        <v>13619</v>
      </c>
      <c r="Z219" s="5">
        <v>10003</v>
      </c>
      <c r="AA219" s="5">
        <v>0</v>
      </c>
      <c r="AB219" s="5">
        <v>45140</v>
      </c>
      <c r="AC219" s="6">
        <f t="shared" si="88"/>
        <v>1516126</v>
      </c>
      <c r="AD219" s="6">
        <f t="shared" si="78"/>
        <v>1470986</v>
      </c>
      <c r="AE219" s="63">
        <f t="shared" si="79"/>
        <v>0.32942224010669263</v>
      </c>
      <c r="AF219" s="5">
        <v>572109</v>
      </c>
      <c r="AG219" s="5">
        <v>328312</v>
      </c>
      <c r="AH219" s="5">
        <v>36911</v>
      </c>
      <c r="AI219" s="5">
        <v>6479</v>
      </c>
      <c r="AJ219" s="5">
        <v>476</v>
      </c>
      <c r="AK219" s="5">
        <v>0</v>
      </c>
      <c r="AL219" s="5">
        <v>0</v>
      </c>
      <c r="AM219" s="6">
        <f t="shared" si="90"/>
        <v>944287</v>
      </c>
      <c r="AN219" s="6">
        <f t="shared" si="80"/>
        <v>944287</v>
      </c>
      <c r="AO219" s="63">
        <f t="shared" si="85"/>
        <v>0.20517367213782264</v>
      </c>
      <c r="AP219" s="5">
        <v>339279</v>
      </c>
      <c r="AQ219" s="5">
        <v>183502</v>
      </c>
      <c r="AR219" s="5">
        <v>35937</v>
      </c>
      <c r="AS219" s="5">
        <v>3024</v>
      </c>
      <c r="AT219" s="5">
        <v>167</v>
      </c>
      <c r="AU219" s="5">
        <v>0</v>
      </c>
      <c r="AV219" s="5">
        <v>108617</v>
      </c>
      <c r="AW219" s="6">
        <f t="shared" si="91"/>
        <v>670526</v>
      </c>
      <c r="AX219" s="6">
        <f t="shared" si="81"/>
        <v>561909</v>
      </c>
      <c r="AY219" s="63">
        <f t="shared" si="86"/>
        <v>0.14569117406454357</v>
      </c>
      <c r="AZ219" s="5">
        <f t="shared" si="68"/>
        <v>2386355</v>
      </c>
      <c r="BA219" s="5">
        <f t="shared" si="69"/>
        <v>1523464</v>
      </c>
      <c r="BB219" s="5">
        <f t="shared" si="70"/>
        <v>284941</v>
      </c>
      <c r="BC219" s="5">
        <f t="shared" si="71"/>
        <v>31319</v>
      </c>
      <c r="BD219" s="5">
        <f t="shared" si="72"/>
        <v>47011</v>
      </c>
      <c r="BE219" s="5">
        <f t="shared" si="73"/>
        <v>0</v>
      </c>
      <c r="BF219" s="5">
        <f t="shared" si="74"/>
        <v>329289</v>
      </c>
      <c r="BG219" s="6">
        <f t="shared" si="93"/>
        <v>4602379</v>
      </c>
      <c r="BH219" s="6">
        <f t="shared" si="82"/>
        <v>4273090</v>
      </c>
    </row>
    <row r="220" spans="1:61" x14ac:dyDescent="0.25">
      <c r="A220" s="43">
        <v>30195</v>
      </c>
      <c r="B220" s="5">
        <v>430500</v>
      </c>
      <c r="C220" s="5">
        <v>240933</v>
      </c>
      <c r="D220" s="5">
        <v>46935</v>
      </c>
      <c r="E220" s="5">
        <v>4207</v>
      </c>
      <c r="F220" s="5">
        <v>140</v>
      </c>
      <c r="G220" s="5">
        <v>0</v>
      </c>
      <c r="H220" s="5">
        <v>68479</v>
      </c>
      <c r="I220" s="6">
        <f t="shared" si="89"/>
        <v>791194</v>
      </c>
      <c r="J220" s="6">
        <f t="shared" si="76"/>
        <v>722715</v>
      </c>
      <c r="K220" s="63">
        <f t="shared" si="83"/>
        <v>0.16249366409561075</v>
      </c>
      <c r="L220" s="5">
        <v>319049</v>
      </c>
      <c r="M220" s="5">
        <v>194321</v>
      </c>
      <c r="N220" s="5">
        <v>90042</v>
      </c>
      <c r="O220" s="5">
        <v>3900</v>
      </c>
      <c r="P220" s="5">
        <v>38779</v>
      </c>
      <c r="Q220" s="5">
        <v>0</v>
      </c>
      <c r="R220" s="5">
        <v>113393</v>
      </c>
      <c r="S220" s="6">
        <f t="shared" si="92"/>
        <v>759484</v>
      </c>
      <c r="T220" s="6">
        <f t="shared" si="77"/>
        <v>646091</v>
      </c>
      <c r="U220" s="63">
        <f t="shared" si="84"/>
        <v>0.15598113481900877</v>
      </c>
      <c r="V220" s="5">
        <v>791489</v>
      </c>
      <c r="W220" s="5">
        <v>630177</v>
      </c>
      <c r="X220" s="5">
        <v>92440</v>
      </c>
      <c r="Y220" s="5">
        <v>14557</v>
      </c>
      <c r="Z220" s="5">
        <v>10978</v>
      </c>
      <c r="AA220" s="5">
        <v>0</v>
      </c>
      <c r="AB220" s="5">
        <v>43704</v>
      </c>
      <c r="AC220" s="6">
        <f t="shared" si="88"/>
        <v>1583345</v>
      </c>
      <c r="AD220" s="6">
        <f t="shared" si="78"/>
        <v>1539641</v>
      </c>
      <c r="AE220" s="63">
        <f t="shared" si="79"/>
        <v>0.32518387472284271</v>
      </c>
      <c r="AF220" s="5">
        <v>610599</v>
      </c>
      <c r="AG220" s="5">
        <v>349637</v>
      </c>
      <c r="AH220" s="5">
        <v>37754</v>
      </c>
      <c r="AI220" s="5">
        <v>6328</v>
      </c>
      <c r="AJ220" s="5">
        <v>568</v>
      </c>
      <c r="AK220" s="5">
        <v>0</v>
      </c>
      <c r="AL220" s="5">
        <v>0</v>
      </c>
      <c r="AM220" s="6">
        <f t="shared" si="90"/>
        <v>1004886</v>
      </c>
      <c r="AN220" s="6">
        <f t="shared" si="80"/>
        <v>1004886</v>
      </c>
      <c r="AO220" s="63">
        <f t="shared" si="85"/>
        <v>0.20638125180219</v>
      </c>
      <c r="AP220" s="5">
        <v>364301</v>
      </c>
      <c r="AQ220" s="5">
        <v>199349</v>
      </c>
      <c r="AR220" s="5">
        <v>38849</v>
      </c>
      <c r="AS220" s="5">
        <v>2795</v>
      </c>
      <c r="AT220" s="5">
        <v>187</v>
      </c>
      <c r="AU220" s="5">
        <v>0</v>
      </c>
      <c r="AV220" s="5">
        <v>124686</v>
      </c>
      <c r="AW220" s="6">
        <f t="shared" si="91"/>
        <v>730167</v>
      </c>
      <c r="AX220" s="6">
        <f t="shared" si="81"/>
        <v>605481</v>
      </c>
      <c r="AY220" s="63">
        <f t="shared" si="86"/>
        <v>0.14996007456034779</v>
      </c>
      <c r="AZ220" s="5">
        <f t="shared" si="68"/>
        <v>2515938</v>
      </c>
      <c r="BA220" s="5">
        <f t="shared" si="69"/>
        <v>1614417</v>
      </c>
      <c r="BB220" s="5">
        <f t="shared" si="70"/>
        <v>306020</v>
      </c>
      <c r="BC220" s="5">
        <f t="shared" si="71"/>
        <v>31787</v>
      </c>
      <c r="BD220" s="5">
        <f t="shared" si="72"/>
        <v>50652</v>
      </c>
      <c r="BE220" s="5">
        <f t="shared" si="73"/>
        <v>0</v>
      </c>
      <c r="BF220" s="5">
        <f t="shared" si="74"/>
        <v>350262</v>
      </c>
      <c r="BG220" s="6">
        <f t="shared" si="93"/>
        <v>4869076</v>
      </c>
      <c r="BH220" s="6">
        <f t="shared" si="82"/>
        <v>4518814</v>
      </c>
    </row>
    <row r="221" spans="1:61" x14ac:dyDescent="0.25">
      <c r="A221" s="43">
        <v>30225</v>
      </c>
      <c r="B221" s="5">
        <v>373063</v>
      </c>
      <c r="C221" s="5">
        <v>234325</v>
      </c>
      <c r="D221" s="5">
        <v>43735</v>
      </c>
      <c r="E221" s="5">
        <v>4178</v>
      </c>
      <c r="F221" s="5">
        <v>173</v>
      </c>
      <c r="G221" s="5">
        <v>0</v>
      </c>
      <c r="H221" s="5">
        <v>60320</v>
      </c>
      <c r="I221" s="6">
        <f t="shared" si="89"/>
        <v>715794</v>
      </c>
      <c r="J221" s="6">
        <f t="shared" si="76"/>
        <v>655474</v>
      </c>
      <c r="K221" s="63">
        <f t="shared" si="83"/>
        <v>0.16917076795380592</v>
      </c>
      <c r="L221" s="5">
        <v>247421</v>
      </c>
      <c r="M221" s="5">
        <v>175465</v>
      </c>
      <c r="N221" s="5">
        <v>86620</v>
      </c>
      <c r="O221" s="5">
        <v>3891</v>
      </c>
      <c r="P221" s="5">
        <v>36303</v>
      </c>
      <c r="Q221" s="5">
        <v>0</v>
      </c>
      <c r="R221" s="5">
        <v>83112</v>
      </c>
      <c r="S221" s="6">
        <f t="shared" si="92"/>
        <v>632812</v>
      </c>
      <c r="T221" s="6">
        <f t="shared" si="77"/>
        <v>549700</v>
      </c>
      <c r="U221" s="63">
        <f t="shared" si="84"/>
        <v>0.14955880045150396</v>
      </c>
      <c r="V221" s="5">
        <v>666336</v>
      </c>
      <c r="W221" s="5">
        <v>585765</v>
      </c>
      <c r="X221" s="5">
        <v>95399</v>
      </c>
      <c r="Y221" s="5">
        <v>13890</v>
      </c>
      <c r="Z221" s="5">
        <v>9409</v>
      </c>
      <c r="AA221" s="5">
        <v>0</v>
      </c>
      <c r="AB221" s="5">
        <v>46158</v>
      </c>
      <c r="AC221" s="6">
        <f t="shared" si="88"/>
        <v>1416957</v>
      </c>
      <c r="AD221" s="6">
        <f t="shared" si="78"/>
        <v>1370799</v>
      </c>
      <c r="AE221" s="63">
        <f t="shared" si="79"/>
        <v>0.33488364508157514</v>
      </c>
      <c r="AF221" s="5">
        <v>486817</v>
      </c>
      <c r="AG221" s="5">
        <v>324661</v>
      </c>
      <c r="AH221" s="5">
        <v>35714</v>
      </c>
      <c r="AI221" s="5">
        <v>6148</v>
      </c>
      <c r="AJ221" s="5">
        <v>527</v>
      </c>
      <c r="AK221" s="5">
        <v>0</v>
      </c>
      <c r="AL221" s="5">
        <v>0</v>
      </c>
      <c r="AM221" s="6">
        <f t="shared" si="90"/>
        <v>853867</v>
      </c>
      <c r="AN221" s="6">
        <f t="shared" si="80"/>
        <v>853867</v>
      </c>
      <c r="AO221" s="63">
        <f t="shared" si="85"/>
        <v>0.20180294347313948</v>
      </c>
      <c r="AP221" s="5">
        <v>294591</v>
      </c>
      <c r="AQ221" s="5">
        <v>183995</v>
      </c>
      <c r="AR221" s="5">
        <v>36769</v>
      </c>
      <c r="AS221" s="5">
        <v>2574</v>
      </c>
      <c r="AT221" s="5">
        <v>196</v>
      </c>
      <c r="AU221" s="5">
        <v>0</v>
      </c>
      <c r="AV221" s="5">
        <v>93637</v>
      </c>
      <c r="AW221" s="6">
        <f t="shared" si="91"/>
        <v>611762</v>
      </c>
      <c r="AX221" s="6">
        <f t="shared" si="81"/>
        <v>518125</v>
      </c>
      <c r="AY221" s="63">
        <f t="shared" si="86"/>
        <v>0.14458384303997548</v>
      </c>
      <c r="AZ221" s="5">
        <f t="shared" si="68"/>
        <v>2068228</v>
      </c>
      <c r="BA221" s="5">
        <f t="shared" si="69"/>
        <v>1504211</v>
      </c>
      <c r="BB221" s="5">
        <f t="shared" si="70"/>
        <v>298237</v>
      </c>
      <c r="BC221" s="5">
        <f t="shared" si="71"/>
        <v>30681</v>
      </c>
      <c r="BD221" s="5">
        <f t="shared" si="72"/>
        <v>46608</v>
      </c>
      <c r="BE221" s="5">
        <f t="shared" si="73"/>
        <v>0</v>
      </c>
      <c r="BF221" s="5">
        <f t="shared" si="74"/>
        <v>283227</v>
      </c>
      <c r="BG221" s="6">
        <f t="shared" si="93"/>
        <v>4231192</v>
      </c>
      <c r="BH221" s="6">
        <f t="shared" si="82"/>
        <v>3947965</v>
      </c>
    </row>
    <row r="222" spans="1:61" x14ac:dyDescent="0.25">
      <c r="A222" s="43">
        <v>30256</v>
      </c>
      <c r="B222" s="5">
        <v>277163</v>
      </c>
      <c r="C222" s="5">
        <v>208079</v>
      </c>
      <c r="D222" s="5">
        <v>43950</v>
      </c>
      <c r="E222" s="5">
        <v>4093</v>
      </c>
      <c r="F222" s="5">
        <v>218</v>
      </c>
      <c r="G222" s="5">
        <v>0</v>
      </c>
      <c r="H222" s="5">
        <v>49452</v>
      </c>
      <c r="I222" s="6">
        <f t="shared" si="89"/>
        <v>582955</v>
      </c>
      <c r="J222" s="6">
        <f t="shared" si="76"/>
        <v>533503</v>
      </c>
      <c r="K222" s="63">
        <f t="shared" si="83"/>
        <v>0.1669689181536691</v>
      </c>
      <c r="L222" s="5">
        <v>191175</v>
      </c>
      <c r="M222" s="5">
        <v>146324</v>
      </c>
      <c r="N222" s="5">
        <v>87775</v>
      </c>
      <c r="O222" s="5">
        <v>3837</v>
      </c>
      <c r="P222" s="5">
        <v>30555</v>
      </c>
      <c r="Q222" s="5">
        <v>0</v>
      </c>
      <c r="R222" s="5">
        <v>75030.317999999999</v>
      </c>
      <c r="S222" s="6">
        <f t="shared" si="92"/>
        <v>534696.31799999997</v>
      </c>
      <c r="T222" s="6">
        <f t="shared" si="77"/>
        <v>459666</v>
      </c>
      <c r="U222" s="63">
        <f t="shared" si="84"/>
        <v>0.15314675362113753</v>
      </c>
      <c r="V222" s="5">
        <v>493454</v>
      </c>
      <c r="W222" s="5">
        <v>524647</v>
      </c>
      <c r="X222" s="5">
        <v>91161</v>
      </c>
      <c r="Y222" s="5">
        <v>13834</v>
      </c>
      <c r="Z222" s="5">
        <v>8249</v>
      </c>
      <c r="AA222" s="5">
        <v>0</v>
      </c>
      <c r="AB222" s="5">
        <v>34252</v>
      </c>
      <c r="AC222" s="6">
        <f t="shared" si="88"/>
        <v>1165597</v>
      </c>
      <c r="AD222" s="6">
        <f t="shared" si="78"/>
        <v>1131345</v>
      </c>
      <c r="AE222" s="63">
        <f t="shared" si="79"/>
        <v>0.33384818741268579</v>
      </c>
      <c r="AF222" s="5">
        <v>362753</v>
      </c>
      <c r="AG222" s="5">
        <v>291789</v>
      </c>
      <c r="AH222" s="5">
        <v>34040</v>
      </c>
      <c r="AI222" s="5">
        <v>6053</v>
      </c>
      <c r="AJ222" s="5">
        <v>601</v>
      </c>
      <c r="AK222" s="5">
        <v>0</v>
      </c>
      <c r="AL222" s="5">
        <v>0</v>
      </c>
      <c r="AM222" s="6">
        <f t="shared" si="90"/>
        <v>695236</v>
      </c>
      <c r="AN222" s="6">
        <f t="shared" si="80"/>
        <v>695236</v>
      </c>
      <c r="AO222" s="63">
        <f t="shared" si="85"/>
        <v>0.19912823936922111</v>
      </c>
      <c r="AP222" s="5">
        <v>230907</v>
      </c>
      <c r="AQ222" s="5">
        <v>162819</v>
      </c>
      <c r="AR222" s="5">
        <v>35551</v>
      </c>
      <c r="AS222" s="5">
        <v>2909</v>
      </c>
      <c r="AT222" s="5">
        <v>228</v>
      </c>
      <c r="AU222" s="5">
        <v>0</v>
      </c>
      <c r="AV222" s="5">
        <v>80500</v>
      </c>
      <c r="AW222" s="6">
        <f t="shared" si="91"/>
        <v>512914</v>
      </c>
      <c r="AX222" s="6">
        <f t="shared" si="81"/>
        <v>432414</v>
      </c>
      <c r="AY222" s="63">
        <f t="shared" si="86"/>
        <v>0.14690790144328641</v>
      </c>
      <c r="AZ222" s="5">
        <f t="shared" si="68"/>
        <v>1555452</v>
      </c>
      <c r="BA222" s="5">
        <f t="shared" si="69"/>
        <v>1333658</v>
      </c>
      <c r="BB222" s="5">
        <f t="shared" si="70"/>
        <v>292477</v>
      </c>
      <c r="BC222" s="5">
        <f t="shared" si="71"/>
        <v>30726</v>
      </c>
      <c r="BD222" s="5">
        <f t="shared" si="72"/>
        <v>39851</v>
      </c>
      <c r="BE222" s="5">
        <f t="shared" si="73"/>
        <v>0</v>
      </c>
      <c r="BF222" s="5">
        <f t="shared" si="74"/>
        <v>239234.318</v>
      </c>
      <c r="BG222" s="6">
        <f t="shared" si="93"/>
        <v>3491398.318</v>
      </c>
      <c r="BH222" s="6">
        <f t="shared" si="82"/>
        <v>3252164</v>
      </c>
    </row>
    <row r="223" spans="1:61" x14ac:dyDescent="0.25">
      <c r="A223" s="43">
        <v>30286</v>
      </c>
      <c r="B223" s="5">
        <v>285260</v>
      </c>
      <c r="C223" s="5">
        <v>210338</v>
      </c>
      <c r="D223" s="5">
        <v>53928</v>
      </c>
      <c r="E223" s="5">
        <v>4068</v>
      </c>
      <c r="F223" s="5">
        <v>215</v>
      </c>
      <c r="G223" s="5">
        <v>0</v>
      </c>
      <c r="H223" s="5">
        <v>48722</v>
      </c>
      <c r="I223" s="6">
        <f t="shared" si="89"/>
        <v>602531</v>
      </c>
      <c r="J223" s="6">
        <f t="shared" si="76"/>
        <v>553809</v>
      </c>
      <c r="K223" s="63">
        <f t="shared" si="83"/>
        <v>0.16879731250471544</v>
      </c>
      <c r="L223" s="5">
        <v>195974</v>
      </c>
      <c r="M223" s="5">
        <v>147636</v>
      </c>
      <c r="N223" s="5">
        <v>83723</v>
      </c>
      <c r="O223" s="5">
        <v>3836</v>
      </c>
      <c r="P223" s="5">
        <v>30288</v>
      </c>
      <c r="Q223" s="5">
        <v>0</v>
      </c>
      <c r="R223" s="5">
        <v>75032.277000000002</v>
      </c>
      <c r="S223" s="6">
        <f t="shared" si="92"/>
        <v>536489.277</v>
      </c>
      <c r="T223" s="6">
        <f t="shared" si="77"/>
        <v>461457</v>
      </c>
      <c r="U223" s="63">
        <f t="shared" si="84"/>
        <v>0.15029591530593089</v>
      </c>
      <c r="V223" s="5">
        <v>490424</v>
      </c>
      <c r="W223" s="5">
        <v>550494</v>
      </c>
      <c r="X223" s="5">
        <v>81060</v>
      </c>
      <c r="Y223" s="5">
        <v>13742</v>
      </c>
      <c r="Z223" s="5">
        <v>8187</v>
      </c>
      <c r="AA223" s="5">
        <v>0</v>
      </c>
      <c r="AB223" s="5">
        <v>33896</v>
      </c>
      <c r="AC223" s="6">
        <f t="shared" si="88"/>
        <v>1177803</v>
      </c>
      <c r="AD223" s="6">
        <f t="shared" si="78"/>
        <v>1143907</v>
      </c>
      <c r="AE223" s="63">
        <f t="shared" si="79"/>
        <v>0.32995809520172631</v>
      </c>
      <c r="AF223" s="5">
        <v>368509</v>
      </c>
      <c r="AG223" s="5">
        <v>296264</v>
      </c>
      <c r="AH223" s="5">
        <v>35376</v>
      </c>
      <c r="AI223" s="5">
        <v>6248</v>
      </c>
      <c r="AJ223" s="5">
        <v>629</v>
      </c>
      <c r="AK223" s="5">
        <v>0</v>
      </c>
      <c r="AL223" s="5">
        <v>0</v>
      </c>
      <c r="AM223" s="6">
        <f t="shared" si="90"/>
        <v>707026</v>
      </c>
      <c r="AN223" s="6">
        <f t="shared" si="80"/>
        <v>707026</v>
      </c>
      <c r="AO223" s="63">
        <f t="shared" si="85"/>
        <v>0.19807128375296695</v>
      </c>
      <c r="AP223" s="5">
        <v>243342</v>
      </c>
      <c r="AQ223" s="5">
        <v>170418</v>
      </c>
      <c r="AR223" s="5">
        <v>39111</v>
      </c>
      <c r="AS223" s="5">
        <v>2883</v>
      </c>
      <c r="AT223" s="5">
        <v>217</v>
      </c>
      <c r="AU223" s="5">
        <v>0</v>
      </c>
      <c r="AV223" s="5">
        <v>89733</v>
      </c>
      <c r="AW223" s="6">
        <f t="shared" si="91"/>
        <v>545704</v>
      </c>
      <c r="AX223" s="6">
        <f t="shared" si="81"/>
        <v>455971</v>
      </c>
      <c r="AY223" s="63">
        <f t="shared" si="86"/>
        <v>0.15287739323466051</v>
      </c>
      <c r="AZ223" s="5">
        <f t="shared" si="68"/>
        <v>1583509</v>
      </c>
      <c r="BA223" s="5">
        <f t="shared" si="69"/>
        <v>1375150</v>
      </c>
      <c r="BB223" s="5">
        <f t="shared" si="70"/>
        <v>293198</v>
      </c>
      <c r="BC223" s="5">
        <f t="shared" si="71"/>
        <v>30777</v>
      </c>
      <c r="BD223" s="5">
        <f t="shared" si="72"/>
        <v>39536</v>
      </c>
      <c r="BE223" s="5">
        <f t="shared" si="73"/>
        <v>0</v>
      </c>
      <c r="BF223" s="5">
        <f t="shared" si="74"/>
        <v>247383.277</v>
      </c>
      <c r="BG223" s="6">
        <f t="shared" si="93"/>
        <v>3569553.2769999998</v>
      </c>
      <c r="BH223" s="6">
        <f t="shared" si="82"/>
        <v>3322170</v>
      </c>
    </row>
    <row r="224" spans="1:61" x14ac:dyDescent="0.25">
      <c r="A224" s="43">
        <v>30317</v>
      </c>
      <c r="B224" s="5">
        <v>322323</v>
      </c>
      <c r="C224" s="5">
        <v>199426</v>
      </c>
      <c r="D224" s="5">
        <v>61859</v>
      </c>
      <c r="E224" s="5">
        <v>3985</v>
      </c>
      <c r="F224" s="5">
        <v>143</v>
      </c>
      <c r="G224" s="5">
        <v>0</v>
      </c>
      <c r="H224" s="5">
        <v>52846</v>
      </c>
      <c r="I224" s="6">
        <f t="shared" si="89"/>
        <v>640582</v>
      </c>
      <c r="J224" s="6">
        <f t="shared" si="76"/>
        <v>587736</v>
      </c>
      <c r="K224" s="63">
        <f t="shared" si="83"/>
        <v>0.17472404635385183</v>
      </c>
      <c r="L224" s="5">
        <v>240909</v>
      </c>
      <c r="M224" s="5">
        <v>139507</v>
      </c>
      <c r="N224" s="5">
        <v>79732</v>
      </c>
      <c r="O224" s="5">
        <v>3678</v>
      </c>
      <c r="P224" s="5">
        <v>28246</v>
      </c>
      <c r="Q224" s="5">
        <v>0</v>
      </c>
      <c r="R224" s="5">
        <v>98246.8</v>
      </c>
      <c r="S224" s="6">
        <f t="shared" si="92"/>
        <v>590318.80000000005</v>
      </c>
      <c r="T224" s="6">
        <f t="shared" si="77"/>
        <v>492072.00000000006</v>
      </c>
      <c r="U224" s="63">
        <f t="shared" si="84"/>
        <v>0.16101434223058125</v>
      </c>
      <c r="V224" s="5">
        <v>485187</v>
      </c>
      <c r="W224" s="5">
        <v>489284</v>
      </c>
      <c r="X224" s="5">
        <v>78740</v>
      </c>
      <c r="Y224" s="5">
        <v>13180</v>
      </c>
      <c r="Z224" s="5">
        <v>7022</v>
      </c>
      <c r="AA224" s="5">
        <v>0</v>
      </c>
      <c r="AB224" s="5">
        <v>32448</v>
      </c>
      <c r="AC224" s="6">
        <f t="shared" si="88"/>
        <v>1105861</v>
      </c>
      <c r="AD224" s="6">
        <f t="shared" si="78"/>
        <v>1073413</v>
      </c>
      <c r="AE224" s="63">
        <f t="shared" si="79"/>
        <v>0.30163274744672336</v>
      </c>
      <c r="AF224" s="5">
        <v>397014</v>
      </c>
      <c r="AG224" s="5">
        <v>272076</v>
      </c>
      <c r="AH224" s="5">
        <v>33728</v>
      </c>
      <c r="AI224" s="5">
        <v>6115</v>
      </c>
      <c r="AJ224" s="5">
        <v>461</v>
      </c>
      <c r="AK224" s="5">
        <v>0</v>
      </c>
      <c r="AL224" s="5">
        <v>0</v>
      </c>
      <c r="AM224" s="6">
        <f t="shared" si="90"/>
        <v>709394</v>
      </c>
      <c r="AN224" s="6">
        <f t="shared" si="80"/>
        <v>709394</v>
      </c>
      <c r="AO224" s="63">
        <f t="shared" si="85"/>
        <v>0.19349308931431788</v>
      </c>
      <c r="AP224" s="5">
        <v>305462</v>
      </c>
      <c r="AQ224" s="5">
        <v>160151</v>
      </c>
      <c r="AR224" s="5">
        <v>41627</v>
      </c>
      <c r="AS224" s="5">
        <v>2931</v>
      </c>
      <c r="AT224" s="5">
        <v>152</v>
      </c>
      <c r="AU224" s="5">
        <v>0</v>
      </c>
      <c r="AV224" s="5">
        <v>109771</v>
      </c>
      <c r="AW224" s="6">
        <f t="shared" si="91"/>
        <v>620094</v>
      </c>
      <c r="AX224" s="6">
        <f t="shared" si="81"/>
        <v>510323</v>
      </c>
      <c r="AY224" s="63">
        <f t="shared" si="86"/>
        <v>0.16913577465452573</v>
      </c>
      <c r="AZ224" s="5">
        <f t="shared" si="68"/>
        <v>1750895</v>
      </c>
      <c r="BA224" s="5">
        <f t="shared" si="69"/>
        <v>1260444</v>
      </c>
      <c r="BB224" s="5">
        <f t="shared" si="70"/>
        <v>295686</v>
      </c>
      <c r="BC224" s="5">
        <f t="shared" si="71"/>
        <v>29889</v>
      </c>
      <c r="BD224" s="5">
        <f t="shared" si="72"/>
        <v>36024</v>
      </c>
      <c r="BE224" s="5">
        <f t="shared" si="73"/>
        <v>0</v>
      </c>
      <c r="BF224" s="5">
        <f t="shared" si="74"/>
        <v>293311.8</v>
      </c>
      <c r="BG224" s="6">
        <f t="shared" si="93"/>
        <v>3666249.8</v>
      </c>
      <c r="BH224" s="6">
        <f t="shared" si="82"/>
        <v>3372938</v>
      </c>
      <c r="BI224" s="57">
        <f>BG224/$BG224</f>
        <v>1</v>
      </c>
    </row>
    <row r="225" spans="1:61" x14ac:dyDescent="0.25">
      <c r="A225" s="43">
        <v>30348</v>
      </c>
      <c r="B225" s="5">
        <v>331709</v>
      </c>
      <c r="C225" s="5">
        <v>184899</v>
      </c>
      <c r="D225" s="5">
        <v>43519</v>
      </c>
      <c r="E225" s="5">
        <v>4011</v>
      </c>
      <c r="F225" s="5">
        <v>141</v>
      </c>
      <c r="G225" s="5">
        <v>0</v>
      </c>
      <c r="H225" s="5">
        <v>58831</v>
      </c>
      <c r="I225" s="6">
        <f t="shared" si="89"/>
        <v>623110</v>
      </c>
      <c r="J225" s="6">
        <f t="shared" si="76"/>
        <v>564279</v>
      </c>
      <c r="K225" s="63">
        <f t="shared" si="83"/>
        <v>0.1741905858753634</v>
      </c>
      <c r="L225" s="5">
        <v>266507</v>
      </c>
      <c r="M225" s="5">
        <v>140157</v>
      </c>
      <c r="N225" s="5">
        <v>87672</v>
      </c>
      <c r="O225" s="5">
        <v>3590</v>
      </c>
      <c r="P225" s="5">
        <v>29718</v>
      </c>
      <c r="Q225" s="5">
        <v>0</v>
      </c>
      <c r="R225" s="5">
        <v>94469.8</v>
      </c>
      <c r="S225" s="6">
        <f t="shared" si="92"/>
        <v>622113.80000000005</v>
      </c>
      <c r="T225" s="6">
        <f t="shared" si="77"/>
        <v>527644</v>
      </c>
      <c r="U225" s="63">
        <f t="shared" si="84"/>
        <v>0.1739120978689937</v>
      </c>
      <c r="V225" s="5">
        <v>436841</v>
      </c>
      <c r="W225" s="5">
        <v>455450</v>
      </c>
      <c r="X225" s="5">
        <v>69438</v>
      </c>
      <c r="Y225" s="5">
        <v>13196</v>
      </c>
      <c r="Z225" s="5">
        <v>6913</v>
      </c>
      <c r="AA225" s="5">
        <v>0</v>
      </c>
      <c r="AB225" s="5">
        <v>34067</v>
      </c>
      <c r="AC225" s="6">
        <f t="shared" si="88"/>
        <v>1015905</v>
      </c>
      <c r="AD225" s="6">
        <f t="shared" si="78"/>
        <v>981838</v>
      </c>
      <c r="AE225" s="63">
        <f t="shared" si="79"/>
        <v>0.28399654498196314</v>
      </c>
      <c r="AF225" s="5">
        <v>384587</v>
      </c>
      <c r="AG225" s="5">
        <v>253445</v>
      </c>
      <c r="AH225" s="5">
        <v>33136</v>
      </c>
      <c r="AI225" s="5">
        <v>6027</v>
      </c>
      <c r="AJ225" s="5">
        <v>476</v>
      </c>
      <c r="AK225" s="5">
        <v>0</v>
      </c>
      <c r="AL225" s="5">
        <v>0</v>
      </c>
      <c r="AM225" s="6">
        <f t="shared" si="90"/>
        <v>677671</v>
      </c>
      <c r="AN225" s="6">
        <f t="shared" si="80"/>
        <v>677671</v>
      </c>
      <c r="AO225" s="63">
        <f t="shared" si="85"/>
        <v>0.18944312965727303</v>
      </c>
      <c r="AP225" s="5">
        <v>344554</v>
      </c>
      <c r="AQ225" s="5">
        <v>150887</v>
      </c>
      <c r="AR225" s="5">
        <v>39505</v>
      </c>
      <c r="AS225" s="5">
        <v>2716</v>
      </c>
      <c r="AT225" s="5">
        <v>166</v>
      </c>
      <c r="AU225" s="5">
        <v>0</v>
      </c>
      <c r="AV225" s="5">
        <v>100546</v>
      </c>
      <c r="AW225" s="6">
        <f t="shared" si="91"/>
        <v>638374</v>
      </c>
      <c r="AX225" s="6">
        <f t="shared" si="81"/>
        <v>537828</v>
      </c>
      <c r="AY225" s="63">
        <f t="shared" si="86"/>
        <v>0.17845764161640679</v>
      </c>
      <c r="AZ225" s="5">
        <f t="shared" si="68"/>
        <v>1764198</v>
      </c>
      <c r="BA225" s="5">
        <f t="shared" si="69"/>
        <v>1184838</v>
      </c>
      <c r="BB225" s="5">
        <f t="shared" si="70"/>
        <v>273270</v>
      </c>
      <c r="BC225" s="5">
        <f t="shared" si="71"/>
        <v>29540</v>
      </c>
      <c r="BD225" s="5">
        <f t="shared" si="72"/>
        <v>37414</v>
      </c>
      <c r="BE225" s="5">
        <f t="shared" si="73"/>
        <v>0</v>
      </c>
      <c r="BF225" s="5">
        <f t="shared" si="74"/>
        <v>287913.8</v>
      </c>
      <c r="BG225" s="6">
        <f t="shared" si="93"/>
        <v>3577173.8</v>
      </c>
      <c r="BH225" s="6">
        <f t="shared" si="82"/>
        <v>3289260</v>
      </c>
    </row>
    <row r="226" spans="1:61" x14ac:dyDescent="0.25">
      <c r="A226" s="43">
        <v>30376</v>
      </c>
      <c r="B226" s="5">
        <v>316744</v>
      </c>
      <c r="C226" s="5">
        <v>196991</v>
      </c>
      <c r="D226" s="5">
        <v>48740</v>
      </c>
      <c r="E226" s="5">
        <v>3630</v>
      </c>
      <c r="F226" s="5">
        <v>223</v>
      </c>
      <c r="G226" s="5">
        <v>0</v>
      </c>
      <c r="H226" s="5">
        <v>53135</v>
      </c>
      <c r="I226" s="6">
        <f t="shared" si="89"/>
        <v>619463</v>
      </c>
      <c r="J226" s="6">
        <f t="shared" si="76"/>
        <v>566328</v>
      </c>
      <c r="K226" s="63">
        <f t="shared" si="83"/>
        <v>0.17179083185063027</v>
      </c>
      <c r="L226" s="5">
        <v>242587</v>
      </c>
      <c r="M226" s="5">
        <v>144884</v>
      </c>
      <c r="N226" s="5">
        <v>86711</v>
      </c>
      <c r="O226" s="5">
        <v>3578</v>
      </c>
      <c r="P226" s="5">
        <v>28399</v>
      </c>
      <c r="Q226" s="5">
        <v>0</v>
      </c>
      <c r="R226" s="5">
        <v>87283.199999999997</v>
      </c>
      <c r="S226" s="6">
        <f t="shared" si="92"/>
        <v>593442.19999999995</v>
      </c>
      <c r="T226" s="6">
        <f t="shared" si="77"/>
        <v>506158.99999999994</v>
      </c>
      <c r="U226" s="63">
        <f t="shared" si="84"/>
        <v>0.16457468677429982</v>
      </c>
      <c r="V226" s="5">
        <v>439387</v>
      </c>
      <c r="W226" s="5">
        <v>494457</v>
      </c>
      <c r="X226" s="5">
        <v>81480</v>
      </c>
      <c r="Y226" s="5">
        <v>13014</v>
      </c>
      <c r="Z226" s="5">
        <v>6988</v>
      </c>
      <c r="AA226" s="5">
        <v>0</v>
      </c>
      <c r="AB226" s="5">
        <v>33674</v>
      </c>
      <c r="AC226" s="6">
        <f t="shared" si="88"/>
        <v>1069000</v>
      </c>
      <c r="AD226" s="6">
        <f t="shared" si="78"/>
        <v>1035326</v>
      </c>
      <c r="AE226" s="63">
        <f t="shared" si="79"/>
        <v>0.29645741432228195</v>
      </c>
      <c r="AF226" s="5">
        <v>375948</v>
      </c>
      <c r="AG226" s="5">
        <v>270545</v>
      </c>
      <c r="AH226" s="5">
        <v>35819</v>
      </c>
      <c r="AI226" s="5">
        <v>5920</v>
      </c>
      <c r="AJ226" s="5">
        <v>693</v>
      </c>
      <c r="AK226" s="5">
        <v>0</v>
      </c>
      <c r="AL226" s="5">
        <v>0</v>
      </c>
      <c r="AM226" s="6">
        <f t="shared" si="90"/>
        <v>688925</v>
      </c>
      <c r="AN226" s="6">
        <f t="shared" si="80"/>
        <v>688925</v>
      </c>
      <c r="AO226" s="63">
        <f t="shared" si="85"/>
        <v>0.19105418537135463</v>
      </c>
      <c r="AP226" s="5">
        <v>325869</v>
      </c>
      <c r="AQ226" s="5">
        <v>164133</v>
      </c>
      <c r="AR226" s="5">
        <v>35478</v>
      </c>
      <c r="AS226" s="5">
        <v>2680</v>
      </c>
      <c r="AT226" s="5">
        <v>239</v>
      </c>
      <c r="AU226" s="5">
        <v>0</v>
      </c>
      <c r="AV226" s="5">
        <v>106685</v>
      </c>
      <c r="AW226" s="6">
        <f t="shared" si="91"/>
        <v>635084</v>
      </c>
      <c r="AX226" s="6">
        <f t="shared" si="81"/>
        <v>528399</v>
      </c>
      <c r="AY226" s="63">
        <f t="shared" si="86"/>
        <v>0.17612288168143322</v>
      </c>
      <c r="AZ226" s="5">
        <f t="shared" si="68"/>
        <v>1700535</v>
      </c>
      <c r="BA226" s="5">
        <f t="shared" si="69"/>
        <v>1271010</v>
      </c>
      <c r="BB226" s="5">
        <f t="shared" si="70"/>
        <v>288228</v>
      </c>
      <c r="BC226" s="5">
        <f t="shared" si="71"/>
        <v>28822</v>
      </c>
      <c r="BD226" s="5">
        <f t="shared" si="72"/>
        <v>36542</v>
      </c>
      <c r="BE226" s="5">
        <f t="shared" si="73"/>
        <v>0</v>
      </c>
      <c r="BF226" s="5">
        <f t="shared" si="74"/>
        <v>280777.2</v>
      </c>
      <c r="BG226" s="6">
        <f t="shared" si="93"/>
        <v>3605914.2</v>
      </c>
      <c r="BH226" s="6">
        <f t="shared" si="82"/>
        <v>3325137</v>
      </c>
    </row>
    <row r="227" spans="1:61" x14ac:dyDescent="0.25">
      <c r="A227" s="43">
        <v>30407</v>
      </c>
      <c r="B227" s="5">
        <v>291028</v>
      </c>
      <c r="C227" s="5">
        <v>201968</v>
      </c>
      <c r="D227" s="5">
        <v>46065</v>
      </c>
      <c r="E227" s="5">
        <v>3675</v>
      </c>
      <c r="F227" s="5">
        <v>269</v>
      </c>
      <c r="G227" s="5">
        <v>0</v>
      </c>
      <c r="H227" s="5">
        <v>57848</v>
      </c>
      <c r="I227" s="6">
        <f t="shared" si="89"/>
        <v>600853</v>
      </c>
      <c r="J227" s="6">
        <f t="shared" si="76"/>
        <v>543005</v>
      </c>
      <c r="K227" s="63">
        <f t="shared" si="83"/>
        <v>0.17332299910147106</v>
      </c>
      <c r="L227" s="5">
        <v>207241</v>
      </c>
      <c r="M227" s="5">
        <v>141475</v>
      </c>
      <c r="N227" s="5">
        <v>97368</v>
      </c>
      <c r="O227" s="5">
        <v>3582</v>
      </c>
      <c r="P227" s="5">
        <v>30732</v>
      </c>
      <c r="Q227" s="5">
        <v>0</v>
      </c>
      <c r="R227" s="5">
        <v>77988.2</v>
      </c>
      <c r="S227" s="6">
        <f t="shared" si="92"/>
        <v>558386.19999999995</v>
      </c>
      <c r="T227" s="6">
        <f t="shared" si="77"/>
        <v>480397.99999999994</v>
      </c>
      <c r="U227" s="63">
        <f t="shared" si="84"/>
        <v>0.16107295934425531</v>
      </c>
      <c r="V227" s="5">
        <v>438969</v>
      </c>
      <c r="W227" s="5">
        <v>495755</v>
      </c>
      <c r="X227" s="5">
        <v>79893</v>
      </c>
      <c r="Y227" s="5">
        <v>12829</v>
      </c>
      <c r="Z227" s="5">
        <v>7208</v>
      </c>
      <c r="AA227" s="5">
        <v>0</v>
      </c>
      <c r="AB227" s="5">
        <v>32927</v>
      </c>
      <c r="AC227" s="6">
        <f t="shared" si="88"/>
        <v>1067581</v>
      </c>
      <c r="AD227" s="6">
        <f t="shared" si="78"/>
        <v>1034654</v>
      </c>
      <c r="AE227" s="63">
        <f t="shared" si="79"/>
        <v>0.30795609026458648</v>
      </c>
      <c r="AF227" s="5">
        <v>357996</v>
      </c>
      <c r="AG227" s="5">
        <v>275513</v>
      </c>
      <c r="AH227" s="5">
        <v>33820</v>
      </c>
      <c r="AI227" s="5">
        <v>5821</v>
      </c>
      <c r="AJ227" s="5">
        <v>762</v>
      </c>
      <c r="AK227" s="5">
        <v>0</v>
      </c>
      <c r="AL227" s="5">
        <v>0</v>
      </c>
      <c r="AM227" s="6">
        <f t="shared" si="90"/>
        <v>673912</v>
      </c>
      <c r="AN227" s="6">
        <f t="shared" si="80"/>
        <v>673912</v>
      </c>
      <c r="AO227" s="63">
        <f t="shared" si="85"/>
        <v>0.19439771286898888</v>
      </c>
      <c r="AP227" s="5">
        <v>273556</v>
      </c>
      <c r="AQ227" s="5">
        <v>161272</v>
      </c>
      <c r="AR227" s="5">
        <v>40071</v>
      </c>
      <c r="AS227" s="5">
        <v>2655</v>
      </c>
      <c r="AT227" s="5">
        <v>262</v>
      </c>
      <c r="AU227" s="5">
        <v>0</v>
      </c>
      <c r="AV227" s="5">
        <v>88118.1</v>
      </c>
      <c r="AW227" s="6">
        <f t="shared" si="91"/>
        <v>565934.1</v>
      </c>
      <c r="AX227" s="6">
        <f t="shared" si="81"/>
        <v>477816</v>
      </c>
      <c r="AY227" s="63">
        <f t="shared" si="86"/>
        <v>0.1632502384206983</v>
      </c>
      <c r="AZ227" s="5">
        <f t="shared" si="68"/>
        <v>1568790</v>
      </c>
      <c r="BA227" s="5">
        <f t="shared" si="69"/>
        <v>1275983</v>
      </c>
      <c r="BB227" s="5">
        <f t="shared" si="70"/>
        <v>297217</v>
      </c>
      <c r="BC227" s="5">
        <f t="shared" si="71"/>
        <v>28562</v>
      </c>
      <c r="BD227" s="5">
        <f t="shared" si="72"/>
        <v>39233</v>
      </c>
      <c r="BE227" s="5">
        <f t="shared" si="73"/>
        <v>0</v>
      </c>
      <c r="BF227" s="5">
        <f t="shared" si="74"/>
        <v>256881.30000000002</v>
      </c>
      <c r="BG227" s="6">
        <f t="shared" si="93"/>
        <v>3466666.3</v>
      </c>
      <c r="BH227" s="6">
        <f t="shared" si="82"/>
        <v>3209785</v>
      </c>
    </row>
    <row r="228" spans="1:61" x14ac:dyDescent="0.25">
      <c r="A228" s="43">
        <v>30437</v>
      </c>
      <c r="B228" s="5">
        <v>264373</v>
      </c>
      <c r="C228" s="5">
        <v>211874</v>
      </c>
      <c r="D228" s="5">
        <v>48480</v>
      </c>
      <c r="E228" s="5">
        <v>3708</v>
      </c>
      <c r="F228" s="5">
        <v>263</v>
      </c>
      <c r="G228" s="5">
        <v>0</v>
      </c>
      <c r="H228" s="5">
        <v>47246</v>
      </c>
      <c r="I228" s="6">
        <f t="shared" si="89"/>
        <v>575944</v>
      </c>
      <c r="J228" s="6">
        <f t="shared" si="76"/>
        <v>528698</v>
      </c>
      <c r="K228" s="63">
        <f t="shared" si="83"/>
        <v>0.16762783607453807</v>
      </c>
      <c r="L228" s="5">
        <v>181828</v>
      </c>
      <c r="M228" s="5">
        <v>143493</v>
      </c>
      <c r="N228" s="5">
        <v>102791</v>
      </c>
      <c r="O228" s="5">
        <v>3396</v>
      </c>
      <c r="P228" s="5">
        <v>32406</v>
      </c>
      <c r="Q228" s="5">
        <v>0</v>
      </c>
      <c r="R228" s="5">
        <v>77966.399999999994</v>
      </c>
      <c r="S228" s="6">
        <f t="shared" si="92"/>
        <v>541880.4</v>
      </c>
      <c r="T228" s="6">
        <f t="shared" si="77"/>
        <v>463914</v>
      </c>
      <c r="U228" s="63">
        <f t="shared" si="84"/>
        <v>0.15771366463268152</v>
      </c>
      <c r="V228" s="5">
        <v>458620</v>
      </c>
      <c r="W228" s="5">
        <v>516693</v>
      </c>
      <c r="X228" s="5">
        <v>81741</v>
      </c>
      <c r="Y228" s="5">
        <v>12586</v>
      </c>
      <c r="Z228" s="5">
        <v>8567</v>
      </c>
      <c r="AA228" s="5">
        <v>0</v>
      </c>
      <c r="AB228" s="5">
        <v>32855</v>
      </c>
      <c r="AC228" s="6">
        <f t="shared" si="88"/>
        <v>1111062</v>
      </c>
      <c r="AD228" s="6">
        <f t="shared" si="78"/>
        <v>1078207</v>
      </c>
      <c r="AE228" s="63">
        <f t="shared" si="79"/>
        <v>0.32337331199673652</v>
      </c>
      <c r="AF228" s="5">
        <v>343504</v>
      </c>
      <c r="AG228" s="5">
        <v>288069</v>
      </c>
      <c r="AH228" s="5">
        <v>35472</v>
      </c>
      <c r="AI228" s="5">
        <v>4415</v>
      </c>
      <c r="AJ228" s="5">
        <v>603</v>
      </c>
      <c r="AK228" s="5">
        <v>0</v>
      </c>
      <c r="AL228" s="5">
        <v>0</v>
      </c>
      <c r="AM228" s="6">
        <f t="shared" si="90"/>
        <v>672063</v>
      </c>
      <c r="AN228" s="6">
        <f t="shared" si="80"/>
        <v>672063</v>
      </c>
      <c r="AO228" s="63">
        <f t="shared" si="85"/>
        <v>0.19560316002208944</v>
      </c>
      <c r="AP228" s="5">
        <v>228396</v>
      </c>
      <c r="AQ228" s="5">
        <v>167064</v>
      </c>
      <c r="AR228" s="5">
        <v>46011</v>
      </c>
      <c r="AS228" s="5">
        <v>2591</v>
      </c>
      <c r="AT228" s="5">
        <v>266</v>
      </c>
      <c r="AU228" s="5">
        <v>0</v>
      </c>
      <c r="AV228" s="5">
        <v>90572</v>
      </c>
      <c r="AW228" s="6">
        <f t="shared" si="91"/>
        <v>534900</v>
      </c>
      <c r="AX228" s="6">
        <f t="shared" si="81"/>
        <v>444328</v>
      </c>
      <c r="AY228" s="63">
        <f t="shared" si="86"/>
        <v>0.15568202727395444</v>
      </c>
      <c r="AZ228" s="5">
        <f t="shared" si="68"/>
        <v>1476721</v>
      </c>
      <c r="BA228" s="5">
        <f t="shared" si="69"/>
        <v>1327193</v>
      </c>
      <c r="BB228" s="5">
        <f t="shared" si="70"/>
        <v>314495</v>
      </c>
      <c r="BC228" s="5">
        <f t="shared" si="71"/>
        <v>26696</v>
      </c>
      <c r="BD228" s="5">
        <f t="shared" si="72"/>
        <v>42105</v>
      </c>
      <c r="BE228" s="5">
        <f t="shared" si="73"/>
        <v>0</v>
      </c>
      <c r="BF228" s="5">
        <f t="shared" si="74"/>
        <v>248639.4</v>
      </c>
      <c r="BG228" s="6">
        <f t="shared" si="93"/>
        <v>3435849.4</v>
      </c>
      <c r="BH228" s="6">
        <f t="shared" si="82"/>
        <v>3187210</v>
      </c>
    </row>
    <row r="229" spans="1:61" x14ac:dyDescent="0.25">
      <c r="A229" s="43">
        <v>30468</v>
      </c>
      <c r="B229" s="5">
        <v>338159</v>
      </c>
      <c r="C229" s="5">
        <v>240404</v>
      </c>
      <c r="D229" s="5">
        <v>55083</v>
      </c>
      <c r="E229" s="5">
        <v>3774</v>
      </c>
      <c r="F229" s="5">
        <v>217</v>
      </c>
      <c r="G229" s="5">
        <v>0</v>
      </c>
      <c r="H229" s="5">
        <v>46295</v>
      </c>
      <c r="I229" s="6">
        <f t="shared" si="89"/>
        <v>683932</v>
      </c>
      <c r="J229" s="6">
        <f t="shared" si="76"/>
        <v>637637</v>
      </c>
      <c r="K229" s="63">
        <f t="shared" si="83"/>
        <v>0.16409862770635497</v>
      </c>
      <c r="L229" s="5">
        <v>233997</v>
      </c>
      <c r="M229" s="5">
        <v>180084</v>
      </c>
      <c r="N229" s="5">
        <v>92618</v>
      </c>
      <c r="O229" s="5">
        <v>3511</v>
      </c>
      <c r="P229" s="5">
        <v>35921</v>
      </c>
      <c r="Q229" s="5">
        <v>0</v>
      </c>
      <c r="R229" s="5">
        <v>96346.6</v>
      </c>
      <c r="S229" s="6">
        <f t="shared" si="92"/>
        <v>642477.6</v>
      </c>
      <c r="T229" s="6">
        <f t="shared" si="77"/>
        <v>546131</v>
      </c>
      <c r="U229" s="63">
        <f t="shared" si="84"/>
        <v>0.15415230241028707</v>
      </c>
      <c r="V229" s="5">
        <v>618343</v>
      </c>
      <c r="W229" s="5">
        <v>589799</v>
      </c>
      <c r="X229" s="5">
        <v>83922</v>
      </c>
      <c r="Y229" s="5">
        <v>12660</v>
      </c>
      <c r="Z229" s="5">
        <v>9563</v>
      </c>
      <c r="AA229" s="5">
        <v>0</v>
      </c>
      <c r="AB229" s="5">
        <v>38619</v>
      </c>
      <c r="AC229" s="6">
        <f t="shared" si="88"/>
        <v>1352906</v>
      </c>
      <c r="AD229" s="6">
        <f t="shared" si="78"/>
        <v>1314287</v>
      </c>
      <c r="AE229" s="63">
        <f t="shared" si="79"/>
        <v>0.32460832073319262</v>
      </c>
      <c r="AF229" s="5">
        <v>455942</v>
      </c>
      <c r="AG229" s="5">
        <v>330173</v>
      </c>
      <c r="AH229" s="5">
        <v>36519</v>
      </c>
      <c r="AI229" s="5">
        <v>5065</v>
      </c>
      <c r="AJ229" s="5">
        <v>576</v>
      </c>
      <c r="AK229" s="5">
        <v>0</v>
      </c>
      <c r="AL229" s="5">
        <v>0</v>
      </c>
      <c r="AM229" s="6">
        <f t="shared" si="90"/>
        <v>828275</v>
      </c>
      <c r="AN229" s="6">
        <f t="shared" si="80"/>
        <v>828275</v>
      </c>
      <c r="AO229" s="63">
        <f t="shared" si="85"/>
        <v>0.19873143947568059</v>
      </c>
      <c r="AP229" s="5">
        <v>294384</v>
      </c>
      <c r="AQ229" s="5">
        <v>200000</v>
      </c>
      <c r="AR229" s="5">
        <v>46242</v>
      </c>
      <c r="AS229" s="5">
        <v>2608</v>
      </c>
      <c r="AT229" s="5">
        <v>231</v>
      </c>
      <c r="AU229" s="5">
        <v>0</v>
      </c>
      <c r="AV229" s="5">
        <v>116755</v>
      </c>
      <c r="AW229" s="6">
        <f t="shared" si="91"/>
        <v>660220</v>
      </c>
      <c r="AX229" s="6">
        <f t="shared" si="81"/>
        <v>543465</v>
      </c>
      <c r="AY229" s="63">
        <f t="shared" si="86"/>
        <v>0.15840930967448472</v>
      </c>
      <c r="AZ229" s="5">
        <f t="shared" si="68"/>
        <v>1940825</v>
      </c>
      <c r="BA229" s="5">
        <f t="shared" si="69"/>
        <v>1540460</v>
      </c>
      <c r="BB229" s="5">
        <f t="shared" si="70"/>
        <v>314384</v>
      </c>
      <c r="BC229" s="5">
        <f t="shared" si="71"/>
        <v>27618</v>
      </c>
      <c r="BD229" s="5">
        <f t="shared" si="72"/>
        <v>46508</v>
      </c>
      <c r="BE229" s="5">
        <f t="shared" si="73"/>
        <v>0</v>
      </c>
      <c r="BF229" s="5">
        <f t="shared" si="74"/>
        <v>298015.59999999998</v>
      </c>
      <c r="BG229" s="6">
        <f t="shared" si="93"/>
        <v>4167810.6</v>
      </c>
      <c r="BH229" s="6">
        <f t="shared" si="82"/>
        <v>3869795</v>
      </c>
    </row>
    <row r="230" spans="1:61" x14ac:dyDescent="0.25">
      <c r="A230" s="43">
        <v>30498</v>
      </c>
      <c r="B230" s="5">
        <v>417371</v>
      </c>
      <c r="C230" s="5">
        <v>249414</v>
      </c>
      <c r="D230" s="5">
        <v>59346</v>
      </c>
      <c r="E230" s="5">
        <v>3710</v>
      </c>
      <c r="F230" s="5">
        <v>207</v>
      </c>
      <c r="G230" s="5">
        <v>0</v>
      </c>
      <c r="H230" s="5">
        <v>47086</v>
      </c>
      <c r="I230" s="6">
        <f t="shared" si="89"/>
        <v>777134</v>
      </c>
      <c r="J230" s="6">
        <f t="shared" si="76"/>
        <v>730048</v>
      </c>
      <c r="K230" s="63">
        <f t="shared" si="83"/>
        <v>0.16745539804537202</v>
      </c>
      <c r="L230" s="5">
        <v>301717</v>
      </c>
      <c r="M230" s="5">
        <v>198212</v>
      </c>
      <c r="N230" s="5">
        <v>89735</v>
      </c>
      <c r="O230" s="5">
        <v>3493</v>
      </c>
      <c r="P230" s="5">
        <v>39981</v>
      </c>
      <c r="Q230" s="5">
        <v>0</v>
      </c>
      <c r="R230" s="5">
        <v>113268.735</v>
      </c>
      <c r="S230" s="6">
        <f t="shared" si="92"/>
        <v>746406.73499999999</v>
      </c>
      <c r="T230" s="6">
        <f t="shared" si="77"/>
        <v>633138</v>
      </c>
      <c r="U230" s="63">
        <f t="shared" si="84"/>
        <v>0.16083434377233721</v>
      </c>
      <c r="V230" s="5">
        <v>734912</v>
      </c>
      <c r="W230" s="5">
        <v>618266</v>
      </c>
      <c r="X230" s="5">
        <v>30657</v>
      </c>
      <c r="Y230" s="5">
        <v>12478</v>
      </c>
      <c r="Z230" s="5">
        <v>10793</v>
      </c>
      <c r="AA230" s="5">
        <v>0</v>
      </c>
      <c r="AB230" s="5">
        <v>40883</v>
      </c>
      <c r="AC230" s="6">
        <f t="shared" si="88"/>
        <v>1447989</v>
      </c>
      <c r="AD230" s="6">
        <f t="shared" si="78"/>
        <v>1407106</v>
      </c>
      <c r="AE230" s="63">
        <f t="shared" si="79"/>
        <v>0.31200999359225073</v>
      </c>
      <c r="AF230" s="5">
        <v>556488</v>
      </c>
      <c r="AG230" s="5">
        <v>345322</v>
      </c>
      <c r="AH230" s="5">
        <v>35544</v>
      </c>
      <c r="AI230" s="5">
        <v>5685</v>
      </c>
      <c r="AJ230" s="5">
        <v>481</v>
      </c>
      <c r="AK230" s="5">
        <v>0</v>
      </c>
      <c r="AL230" s="5">
        <v>0</v>
      </c>
      <c r="AM230" s="6">
        <f t="shared" si="90"/>
        <v>943520</v>
      </c>
      <c r="AN230" s="6">
        <f t="shared" si="80"/>
        <v>943520</v>
      </c>
      <c r="AO230" s="63">
        <f t="shared" si="85"/>
        <v>0.20330794581599751</v>
      </c>
      <c r="AP230" s="5">
        <v>355702</v>
      </c>
      <c r="AQ230" s="5">
        <v>206361</v>
      </c>
      <c r="AR230" s="5">
        <v>42656</v>
      </c>
      <c r="AS230" s="5">
        <v>2581</v>
      </c>
      <c r="AT230" s="5">
        <v>196</v>
      </c>
      <c r="AU230" s="5">
        <v>0</v>
      </c>
      <c r="AV230" s="5">
        <v>118296</v>
      </c>
      <c r="AW230" s="6">
        <f t="shared" si="91"/>
        <v>725792</v>
      </c>
      <c r="AX230" s="6">
        <f t="shared" si="81"/>
        <v>607496</v>
      </c>
      <c r="AY230" s="63">
        <f t="shared" si="86"/>
        <v>0.15639231877404239</v>
      </c>
      <c r="AZ230" s="5">
        <f t="shared" si="68"/>
        <v>2366190</v>
      </c>
      <c r="BA230" s="5">
        <f t="shared" si="69"/>
        <v>1617575</v>
      </c>
      <c r="BB230" s="5">
        <f t="shared" si="70"/>
        <v>257938</v>
      </c>
      <c r="BC230" s="5">
        <f t="shared" si="71"/>
        <v>27947</v>
      </c>
      <c r="BD230" s="5">
        <f t="shared" si="72"/>
        <v>51658</v>
      </c>
      <c r="BE230" s="5">
        <f t="shared" si="73"/>
        <v>0</v>
      </c>
      <c r="BF230" s="5">
        <f t="shared" si="74"/>
        <v>319533.73499999999</v>
      </c>
      <c r="BG230" s="6">
        <f t="shared" si="93"/>
        <v>4640841.7350000003</v>
      </c>
      <c r="BH230" s="6">
        <f t="shared" si="82"/>
        <v>4321308</v>
      </c>
    </row>
    <row r="231" spans="1:61" x14ac:dyDescent="0.25">
      <c r="A231" s="43">
        <v>30529</v>
      </c>
      <c r="B231" s="5">
        <v>461686</v>
      </c>
      <c r="C231" s="5">
        <v>259606</v>
      </c>
      <c r="D231" s="5">
        <v>50465</v>
      </c>
      <c r="E231" s="5">
        <v>3595</v>
      </c>
      <c r="F231" s="5">
        <v>177</v>
      </c>
      <c r="G231" s="5">
        <v>0</v>
      </c>
      <c r="H231" s="5">
        <v>59001</v>
      </c>
      <c r="I231" s="6">
        <f t="shared" si="89"/>
        <v>834530</v>
      </c>
      <c r="J231" s="6">
        <f t="shared" si="76"/>
        <v>775529</v>
      </c>
      <c r="K231" s="63">
        <f t="shared" si="83"/>
        <v>0.16591172501073198</v>
      </c>
      <c r="L231" s="5">
        <v>353912</v>
      </c>
      <c r="M231" s="5">
        <v>210367</v>
      </c>
      <c r="N231" s="5">
        <v>93178</v>
      </c>
      <c r="O231" s="5">
        <v>3488</v>
      </c>
      <c r="P231" s="5">
        <v>38887</v>
      </c>
      <c r="Q231" s="5">
        <v>0</v>
      </c>
      <c r="R231" s="5">
        <v>119269.976</v>
      </c>
      <c r="S231" s="6">
        <f t="shared" si="92"/>
        <v>819101.97600000002</v>
      </c>
      <c r="T231" s="6">
        <f t="shared" si="77"/>
        <v>699832</v>
      </c>
      <c r="U231" s="63">
        <f t="shared" si="84"/>
        <v>0.16284450145334403</v>
      </c>
      <c r="V231" s="5">
        <v>791283</v>
      </c>
      <c r="W231" s="5">
        <v>647571</v>
      </c>
      <c r="X231" s="5">
        <v>84597</v>
      </c>
      <c r="Y231" s="5">
        <v>12640</v>
      </c>
      <c r="Z231" s="5">
        <v>10064</v>
      </c>
      <c r="AA231" s="5">
        <v>0</v>
      </c>
      <c r="AB231" s="5">
        <v>45947</v>
      </c>
      <c r="AC231" s="6">
        <f t="shared" si="88"/>
        <v>1592102</v>
      </c>
      <c r="AD231" s="6">
        <f t="shared" si="78"/>
        <v>1546155</v>
      </c>
      <c r="AE231" s="63">
        <f t="shared" si="79"/>
        <v>0.31652353925327598</v>
      </c>
      <c r="AF231" s="5">
        <v>618327</v>
      </c>
      <c r="AG231" s="5">
        <v>358028</v>
      </c>
      <c r="AH231" s="5">
        <v>37159</v>
      </c>
      <c r="AI231" s="5">
        <v>5645</v>
      </c>
      <c r="AJ231" s="5">
        <v>480</v>
      </c>
      <c r="AK231" s="5">
        <v>0</v>
      </c>
      <c r="AL231" s="5">
        <v>0</v>
      </c>
      <c r="AM231" s="6">
        <f t="shared" si="90"/>
        <v>1019639</v>
      </c>
      <c r="AN231" s="6">
        <f t="shared" si="80"/>
        <v>1019639</v>
      </c>
      <c r="AO231" s="63">
        <f t="shared" si="85"/>
        <v>0.20271298261083212</v>
      </c>
      <c r="AP231" s="5">
        <v>385788</v>
      </c>
      <c r="AQ231" s="5">
        <v>211450</v>
      </c>
      <c r="AR231" s="5">
        <v>40836</v>
      </c>
      <c r="AS231" s="5">
        <v>2622</v>
      </c>
      <c r="AT231" s="5">
        <v>185</v>
      </c>
      <c r="AU231" s="5">
        <v>0</v>
      </c>
      <c r="AV231" s="5">
        <v>123710</v>
      </c>
      <c r="AW231" s="6">
        <f t="shared" si="91"/>
        <v>764591</v>
      </c>
      <c r="AX231" s="6">
        <f t="shared" si="81"/>
        <v>640881</v>
      </c>
      <c r="AY231" s="63">
        <f t="shared" si="86"/>
        <v>0.15200725167181595</v>
      </c>
      <c r="AZ231" s="5">
        <f t="shared" si="68"/>
        <v>2610996</v>
      </c>
      <c r="BA231" s="5">
        <f t="shared" si="69"/>
        <v>1687022</v>
      </c>
      <c r="BB231" s="5">
        <f t="shared" si="70"/>
        <v>306235</v>
      </c>
      <c r="BC231" s="5">
        <f t="shared" si="71"/>
        <v>27990</v>
      </c>
      <c r="BD231" s="5">
        <f t="shared" si="72"/>
        <v>49793</v>
      </c>
      <c r="BE231" s="5">
        <f t="shared" si="73"/>
        <v>0</v>
      </c>
      <c r="BF231" s="5">
        <f t="shared" si="74"/>
        <v>347927.97600000002</v>
      </c>
      <c r="BG231" s="6">
        <f t="shared" si="93"/>
        <v>5029963.9759999998</v>
      </c>
      <c r="BH231" s="6">
        <f t="shared" si="82"/>
        <v>4682036</v>
      </c>
    </row>
    <row r="232" spans="1:61" x14ac:dyDescent="0.25">
      <c r="A232" s="43">
        <v>30560</v>
      </c>
      <c r="B232" s="5">
        <v>456585</v>
      </c>
      <c r="C232" s="5">
        <v>260859</v>
      </c>
      <c r="D232" s="5">
        <v>44092</v>
      </c>
      <c r="E232" s="5">
        <v>2958</v>
      </c>
      <c r="F232" s="5">
        <v>155</v>
      </c>
      <c r="G232" s="5">
        <v>0</v>
      </c>
      <c r="H232" s="5">
        <v>48758</v>
      </c>
      <c r="I232" s="6">
        <f t="shared" si="89"/>
        <v>813407</v>
      </c>
      <c r="J232" s="6">
        <f t="shared" si="76"/>
        <v>764649</v>
      </c>
      <c r="K232" s="63">
        <f t="shared" si="83"/>
        <v>0.16280186067835686</v>
      </c>
      <c r="L232" s="5">
        <v>344548</v>
      </c>
      <c r="M232" s="5">
        <v>210733</v>
      </c>
      <c r="N232" s="5">
        <v>91145</v>
      </c>
      <c r="O232" s="5">
        <v>3445</v>
      </c>
      <c r="P232" s="5">
        <v>40345</v>
      </c>
      <c r="Q232" s="5">
        <v>0</v>
      </c>
      <c r="R232" s="5">
        <v>124445.39</v>
      </c>
      <c r="S232" s="6">
        <f t="shared" si="92"/>
        <v>814661.39</v>
      </c>
      <c r="T232" s="6">
        <f t="shared" si="77"/>
        <v>690216</v>
      </c>
      <c r="U232" s="63">
        <f t="shared" si="84"/>
        <v>0.16305292444596192</v>
      </c>
      <c r="V232" s="5">
        <v>785540</v>
      </c>
      <c r="W232" s="5">
        <v>656083</v>
      </c>
      <c r="X232" s="5">
        <v>89710</v>
      </c>
      <c r="Y232" s="5">
        <v>12154</v>
      </c>
      <c r="Z232" s="5">
        <v>9949</v>
      </c>
      <c r="AA232" s="5">
        <v>0</v>
      </c>
      <c r="AB232" s="5">
        <v>47884</v>
      </c>
      <c r="AC232" s="6">
        <f t="shared" si="88"/>
        <v>1601320</v>
      </c>
      <c r="AD232" s="6">
        <f t="shared" si="78"/>
        <v>1553436</v>
      </c>
      <c r="AE232" s="63">
        <f t="shared" si="79"/>
        <v>0.32050114584883876</v>
      </c>
      <c r="AF232" s="5">
        <v>607634</v>
      </c>
      <c r="AG232" s="5">
        <v>358503</v>
      </c>
      <c r="AH232" s="5">
        <v>36709</v>
      </c>
      <c r="AI232" s="5">
        <v>5246</v>
      </c>
      <c r="AJ232" s="5">
        <v>430</v>
      </c>
      <c r="AK232" s="5">
        <v>0</v>
      </c>
      <c r="AL232" s="5">
        <v>0</v>
      </c>
      <c r="AM232" s="6">
        <f t="shared" si="90"/>
        <v>1008522</v>
      </c>
      <c r="AN232" s="6">
        <f t="shared" si="80"/>
        <v>1008522</v>
      </c>
      <c r="AO232" s="63">
        <f t="shared" si="85"/>
        <v>0.20185375603487285</v>
      </c>
      <c r="AP232" s="5">
        <v>376263</v>
      </c>
      <c r="AQ232" s="5">
        <v>214077</v>
      </c>
      <c r="AR232" s="5">
        <v>38595</v>
      </c>
      <c r="AS232" s="5">
        <v>2562</v>
      </c>
      <c r="AT232" s="5">
        <v>167</v>
      </c>
      <c r="AU232" s="5">
        <v>0</v>
      </c>
      <c r="AV232" s="5">
        <v>126726</v>
      </c>
      <c r="AW232" s="6">
        <f t="shared" si="91"/>
        <v>758390</v>
      </c>
      <c r="AX232" s="6">
        <f t="shared" si="81"/>
        <v>631664</v>
      </c>
      <c r="AY232" s="63">
        <f t="shared" si="86"/>
        <v>0.15179031299196966</v>
      </c>
      <c r="AZ232" s="5">
        <f t="shared" si="68"/>
        <v>2570570</v>
      </c>
      <c r="BA232" s="5">
        <f t="shared" si="69"/>
        <v>1700255</v>
      </c>
      <c r="BB232" s="5">
        <f t="shared" si="70"/>
        <v>300251</v>
      </c>
      <c r="BC232" s="5">
        <f t="shared" si="71"/>
        <v>26365</v>
      </c>
      <c r="BD232" s="5">
        <f t="shared" si="72"/>
        <v>51046</v>
      </c>
      <c r="BE232" s="5">
        <f t="shared" si="73"/>
        <v>0</v>
      </c>
      <c r="BF232" s="5">
        <f t="shared" si="74"/>
        <v>347813.39</v>
      </c>
      <c r="BG232" s="6">
        <f t="shared" si="93"/>
        <v>4996300.3899999997</v>
      </c>
      <c r="BH232" s="6">
        <f t="shared" si="82"/>
        <v>4648487</v>
      </c>
    </row>
    <row r="233" spans="1:61" x14ac:dyDescent="0.25">
      <c r="A233" s="43">
        <v>30590</v>
      </c>
      <c r="B233" s="5">
        <v>395840</v>
      </c>
      <c r="C233" s="5">
        <v>254831</v>
      </c>
      <c r="D233" s="5">
        <v>43106</v>
      </c>
      <c r="E233" s="5">
        <v>3589</v>
      </c>
      <c r="F233" s="5">
        <v>190</v>
      </c>
      <c r="G233" s="5">
        <v>0</v>
      </c>
      <c r="H233" s="5">
        <v>277802</v>
      </c>
      <c r="I233" s="6">
        <f t="shared" si="89"/>
        <v>975358</v>
      </c>
      <c r="J233" s="6">
        <f t="shared" si="76"/>
        <v>697556</v>
      </c>
      <c r="K233" s="63">
        <f t="shared" si="83"/>
        <v>0.21585918487849487</v>
      </c>
      <c r="L233" s="5">
        <v>263116</v>
      </c>
      <c r="M233" s="5">
        <v>193838</v>
      </c>
      <c r="N233" s="5">
        <v>93828</v>
      </c>
      <c r="O233" s="5">
        <v>3513</v>
      </c>
      <c r="P233" s="5">
        <v>36054</v>
      </c>
      <c r="Q233" s="5">
        <v>0</v>
      </c>
      <c r="R233" s="5">
        <v>0</v>
      </c>
      <c r="S233" s="6">
        <f t="shared" si="92"/>
        <v>590349</v>
      </c>
      <c r="T233" s="6">
        <f t="shared" si="77"/>
        <v>590349</v>
      </c>
      <c r="U233" s="63">
        <f t="shared" si="84"/>
        <v>0.13065177497271213</v>
      </c>
      <c r="V233" s="5">
        <v>710363</v>
      </c>
      <c r="W233" s="5">
        <v>642882</v>
      </c>
      <c r="X233" s="5">
        <v>83799</v>
      </c>
      <c r="Y233" s="5">
        <v>12396</v>
      </c>
      <c r="Z233" s="5">
        <v>9710</v>
      </c>
      <c r="AA233" s="5">
        <v>0</v>
      </c>
      <c r="AB233" s="5">
        <v>0</v>
      </c>
      <c r="AC233" s="6">
        <f t="shared" si="88"/>
        <v>1459150</v>
      </c>
      <c r="AD233" s="6">
        <f t="shared" si="78"/>
        <v>1459150</v>
      </c>
      <c r="AE233" s="63">
        <f t="shared" si="79"/>
        <v>0.32292853456418646</v>
      </c>
      <c r="AF233" s="5">
        <v>528039</v>
      </c>
      <c r="AG233" s="5">
        <v>361030</v>
      </c>
      <c r="AH233" s="5">
        <v>38190</v>
      </c>
      <c r="AI233" s="5">
        <v>5440</v>
      </c>
      <c r="AJ233" s="5">
        <v>533</v>
      </c>
      <c r="AK233" s="5">
        <v>0</v>
      </c>
      <c r="AL233" s="5">
        <v>0</v>
      </c>
      <c r="AM233" s="6">
        <f t="shared" si="90"/>
        <v>933232</v>
      </c>
      <c r="AN233" s="6">
        <f t="shared" si="80"/>
        <v>933232</v>
      </c>
      <c r="AO233" s="63">
        <f t="shared" si="85"/>
        <v>0.20653616294993993</v>
      </c>
      <c r="AP233" s="5">
        <v>310974</v>
      </c>
      <c r="AQ233" s="5">
        <v>206983</v>
      </c>
      <c r="AR233" s="5">
        <v>39662</v>
      </c>
      <c r="AS233" s="5">
        <v>2570</v>
      </c>
      <c r="AT233" s="5">
        <v>214</v>
      </c>
      <c r="AU233" s="5">
        <v>0</v>
      </c>
      <c r="AV233" s="5">
        <v>0</v>
      </c>
      <c r="AW233" s="6">
        <f t="shared" si="91"/>
        <v>560403</v>
      </c>
      <c r="AX233" s="6">
        <f t="shared" si="81"/>
        <v>560403</v>
      </c>
      <c r="AY233" s="63">
        <f t="shared" si="86"/>
        <v>0.12402434263466661</v>
      </c>
      <c r="AZ233" s="5">
        <f t="shared" si="68"/>
        <v>2208332</v>
      </c>
      <c r="BA233" s="5">
        <f t="shared" si="69"/>
        <v>1659564</v>
      </c>
      <c r="BB233" s="5">
        <f t="shared" si="70"/>
        <v>298585</v>
      </c>
      <c r="BC233" s="5">
        <f t="shared" si="71"/>
        <v>27508</v>
      </c>
      <c r="BD233" s="5">
        <f t="shared" si="72"/>
        <v>46701</v>
      </c>
      <c r="BE233" s="5">
        <f t="shared" si="73"/>
        <v>0</v>
      </c>
      <c r="BF233" s="5">
        <f t="shared" si="74"/>
        <v>277802</v>
      </c>
      <c r="BG233" s="6">
        <f t="shared" ref="BG233:BG248" si="94">SUM(AZ233:BF233)</f>
        <v>4518492</v>
      </c>
      <c r="BH233" s="6">
        <f t="shared" si="82"/>
        <v>4240690</v>
      </c>
    </row>
    <row r="234" spans="1:61" x14ac:dyDescent="0.25">
      <c r="A234" s="43">
        <v>30621</v>
      </c>
      <c r="B234" s="5">
        <v>320680</v>
      </c>
      <c r="C234" s="5">
        <v>236828</v>
      </c>
      <c r="D234" s="5">
        <v>45189</v>
      </c>
      <c r="E234" s="5">
        <v>3551</v>
      </c>
      <c r="F234" s="5">
        <v>211</v>
      </c>
      <c r="G234" s="5">
        <v>0</v>
      </c>
      <c r="H234" s="5">
        <v>259365</v>
      </c>
      <c r="I234" s="6">
        <f t="shared" si="89"/>
        <v>865824</v>
      </c>
      <c r="J234" s="6">
        <f t="shared" si="76"/>
        <v>606459</v>
      </c>
      <c r="K234" s="63">
        <f t="shared" si="83"/>
        <v>0.22047436579090504</v>
      </c>
      <c r="L234" s="5">
        <v>214799</v>
      </c>
      <c r="M234" s="5">
        <v>167923</v>
      </c>
      <c r="N234" s="5">
        <v>106400</v>
      </c>
      <c r="O234" s="5">
        <v>3338</v>
      </c>
      <c r="P234" s="5">
        <v>34015</v>
      </c>
      <c r="Q234" s="5">
        <v>0</v>
      </c>
      <c r="R234" s="5">
        <v>0</v>
      </c>
      <c r="S234" s="6">
        <f t="shared" si="92"/>
        <v>526475</v>
      </c>
      <c r="T234" s="6">
        <f t="shared" si="77"/>
        <v>526475</v>
      </c>
      <c r="U234" s="63">
        <f t="shared" si="84"/>
        <v>0.13406216705677682</v>
      </c>
      <c r="V234" s="5">
        <v>563551</v>
      </c>
      <c r="W234" s="5">
        <v>594067</v>
      </c>
      <c r="X234" s="5">
        <v>83743</v>
      </c>
      <c r="Y234" s="5">
        <v>11390</v>
      </c>
      <c r="Z234" s="5">
        <v>7838</v>
      </c>
      <c r="AA234" s="5">
        <v>0</v>
      </c>
      <c r="AB234" s="5">
        <v>0</v>
      </c>
      <c r="AC234" s="6">
        <f t="shared" si="88"/>
        <v>1260589</v>
      </c>
      <c r="AD234" s="6">
        <f t="shared" si="78"/>
        <v>1260589</v>
      </c>
      <c r="AE234" s="63">
        <f t="shared" si="79"/>
        <v>0.32099775508416395</v>
      </c>
      <c r="AF234" s="5">
        <v>414378</v>
      </c>
      <c r="AG234" s="5">
        <v>328693</v>
      </c>
      <c r="AH234" s="5">
        <v>36617</v>
      </c>
      <c r="AI234" s="5">
        <v>5268</v>
      </c>
      <c r="AJ234" s="5">
        <v>598</v>
      </c>
      <c r="AK234" s="5">
        <v>0</v>
      </c>
      <c r="AL234" s="5">
        <v>0</v>
      </c>
      <c r="AM234" s="6">
        <f t="shared" si="90"/>
        <v>785554</v>
      </c>
      <c r="AN234" s="6">
        <f t="shared" si="80"/>
        <v>785554</v>
      </c>
      <c r="AO234" s="63">
        <f t="shared" si="85"/>
        <v>0.20003432561872692</v>
      </c>
      <c r="AP234" s="5">
        <v>258367</v>
      </c>
      <c r="AQ234" s="5">
        <v>188615</v>
      </c>
      <c r="AR234" s="5">
        <v>38776</v>
      </c>
      <c r="AS234" s="5">
        <v>2593</v>
      </c>
      <c r="AT234" s="5">
        <v>303</v>
      </c>
      <c r="AU234" s="5">
        <v>0</v>
      </c>
      <c r="AV234" s="5">
        <v>0</v>
      </c>
      <c r="AW234" s="6">
        <f t="shared" si="91"/>
        <v>488654</v>
      </c>
      <c r="AX234" s="6">
        <f t="shared" si="81"/>
        <v>488654</v>
      </c>
      <c r="AY234" s="63">
        <f t="shared" si="86"/>
        <v>0.12443138644942726</v>
      </c>
      <c r="AZ234" s="5">
        <f t="shared" si="68"/>
        <v>1771775</v>
      </c>
      <c r="BA234" s="5">
        <f t="shared" si="69"/>
        <v>1516126</v>
      </c>
      <c r="BB234" s="5">
        <f t="shared" si="70"/>
        <v>310725</v>
      </c>
      <c r="BC234" s="5">
        <f t="shared" si="71"/>
        <v>26140</v>
      </c>
      <c r="BD234" s="5">
        <f t="shared" si="72"/>
        <v>42965</v>
      </c>
      <c r="BE234" s="5">
        <f t="shared" si="73"/>
        <v>0</v>
      </c>
      <c r="BF234" s="5">
        <f t="shared" si="74"/>
        <v>259365</v>
      </c>
      <c r="BG234" s="6">
        <f t="shared" si="94"/>
        <v>3927096</v>
      </c>
      <c r="BH234" s="6">
        <f t="shared" si="82"/>
        <v>3667731</v>
      </c>
    </row>
    <row r="235" spans="1:61" x14ac:dyDescent="0.25">
      <c r="A235" s="43">
        <v>30651</v>
      </c>
      <c r="B235" s="5">
        <v>288504</v>
      </c>
      <c r="C235" s="5">
        <v>221961</v>
      </c>
      <c r="D235" s="5">
        <v>40332</v>
      </c>
      <c r="E235" s="5">
        <v>3656</v>
      </c>
      <c r="F235" s="5">
        <v>183</v>
      </c>
      <c r="G235" s="5">
        <v>0</v>
      </c>
      <c r="H235" s="5">
        <v>226830</v>
      </c>
      <c r="I235" s="6">
        <f t="shared" si="89"/>
        <v>781466</v>
      </c>
      <c r="J235" s="6">
        <f t="shared" si="76"/>
        <v>554636</v>
      </c>
      <c r="K235" s="63">
        <f t="shared" si="83"/>
        <v>0.21973648470438181</v>
      </c>
      <c r="L235" s="5">
        <v>212666</v>
      </c>
      <c r="M235" s="5">
        <v>147636</v>
      </c>
      <c r="N235" s="5">
        <v>90243</v>
      </c>
      <c r="O235" s="5">
        <v>3357</v>
      </c>
      <c r="P235" s="5">
        <v>29836</v>
      </c>
      <c r="Q235" s="5">
        <v>0</v>
      </c>
      <c r="R235" s="5">
        <v>0</v>
      </c>
      <c r="S235" s="6">
        <f t="shared" si="92"/>
        <v>483738</v>
      </c>
      <c r="T235" s="6">
        <f t="shared" si="77"/>
        <v>483738</v>
      </c>
      <c r="U235" s="63">
        <f t="shared" si="84"/>
        <v>0.13601984940858367</v>
      </c>
      <c r="V235" s="5">
        <v>478241</v>
      </c>
      <c r="W235" s="5">
        <v>540723</v>
      </c>
      <c r="X235" s="5">
        <v>83544</v>
      </c>
      <c r="Y235" s="5">
        <v>12476</v>
      </c>
      <c r="Z235" s="5">
        <v>7186</v>
      </c>
      <c r="AA235" s="5">
        <v>0</v>
      </c>
      <c r="AB235" s="5">
        <v>0</v>
      </c>
      <c r="AC235" s="6">
        <f t="shared" si="88"/>
        <v>1122170</v>
      </c>
      <c r="AD235" s="6">
        <f t="shared" si="78"/>
        <v>1122170</v>
      </c>
      <c r="AE235" s="63">
        <f t="shared" si="79"/>
        <v>0.31553732477256352</v>
      </c>
      <c r="AF235" s="5">
        <v>363292</v>
      </c>
      <c r="AG235" s="5">
        <v>301566</v>
      </c>
      <c r="AH235" s="5">
        <v>33437</v>
      </c>
      <c r="AI235" s="5">
        <v>5462</v>
      </c>
      <c r="AJ235" s="5">
        <v>583</v>
      </c>
      <c r="AK235" s="5">
        <v>0</v>
      </c>
      <c r="AL235" s="5">
        <v>0</v>
      </c>
      <c r="AM235" s="6">
        <f t="shared" si="90"/>
        <v>704340</v>
      </c>
      <c r="AN235" s="6">
        <f t="shared" si="80"/>
        <v>704340</v>
      </c>
      <c r="AO235" s="63">
        <f t="shared" si="85"/>
        <v>0.19804981360249108</v>
      </c>
      <c r="AP235" s="5">
        <v>251531</v>
      </c>
      <c r="AQ235" s="5">
        <v>170843</v>
      </c>
      <c r="AR235" s="5">
        <v>39518</v>
      </c>
      <c r="AS235" s="5">
        <v>2571</v>
      </c>
      <c r="AT235" s="5">
        <v>201</v>
      </c>
      <c r="AU235" s="5">
        <v>0</v>
      </c>
      <c r="AV235" s="5">
        <v>0</v>
      </c>
      <c r="AW235" s="6">
        <f t="shared" si="91"/>
        <v>464664</v>
      </c>
      <c r="AX235" s="6">
        <f t="shared" si="81"/>
        <v>464664</v>
      </c>
      <c r="AY235" s="63">
        <f t="shared" si="86"/>
        <v>0.1306565275119799</v>
      </c>
      <c r="AZ235" s="5">
        <f t="shared" si="68"/>
        <v>1594234</v>
      </c>
      <c r="BA235" s="5">
        <f t="shared" si="69"/>
        <v>1382729</v>
      </c>
      <c r="BB235" s="5">
        <f t="shared" si="70"/>
        <v>287074</v>
      </c>
      <c r="BC235" s="5">
        <f t="shared" si="71"/>
        <v>27522</v>
      </c>
      <c r="BD235" s="5">
        <f t="shared" si="72"/>
        <v>37989</v>
      </c>
      <c r="BE235" s="5">
        <f t="shared" si="73"/>
        <v>0</v>
      </c>
      <c r="BF235" s="5">
        <f t="shared" si="74"/>
        <v>226830</v>
      </c>
      <c r="BG235" s="6">
        <f t="shared" si="94"/>
        <v>3556378</v>
      </c>
      <c r="BH235" s="6">
        <f t="shared" si="82"/>
        <v>3329548</v>
      </c>
      <c r="BI235" s="57">
        <f>BG235/$BG235</f>
        <v>1</v>
      </c>
    </row>
    <row r="236" spans="1:61" x14ac:dyDescent="0.25">
      <c r="A236" s="43">
        <v>30682</v>
      </c>
      <c r="B236" s="5">
        <v>403352</v>
      </c>
      <c r="C236" s="5">
        <v>218223</v>
      </c>
      <c r="D236" s="5">
        <v>42029</v>
      </c>
      <c r="E236" s="5">
        <v>3555</v>
      </c>
      <c r="F236" s="5">
        <v>142</v>
      </c>
      <c r="G236" s="5">
        <v>0</v>
      </c>
      <c r="H236" s="5">
        <v>277677</v>
      </c>
      <c r="I236" s="6">
        <f t="shared" si="89"/>
        <v>944978</v>
      </c>
      <c r="J236" s="6">
        <f t="shared" si="76"/>
        <v>667301</v>
      </c>
      <c r="K236" s="63">
        <f t="shared" si="83"/>
        <v>0.22593005855430565</v>
      </c>
      <c r="L236" s="5">
        <v>317599</v>
      </c>
      <c r="M236" s="5">
        <v>160468</v>
      </c>
      <c r="N236" s="5">
        <v>90625</v>
      </c>
      <c r="O236" s="5">
        <v>3389</v>
      </c>
      <c r="P236" s="5">
        <v>29836</v>
      </c>
      <c r="Q236" s="5">
        <v>0</v>
      </c>
      <c r="R236" s="5">
        <v>0</v>
      </c>
      <c r="S236" s="6">
        <f t="shared" si="92"/>
        <v>601917</v>
      </c>
      <c r="T236" s="6">
        <f t="shared" si="77"/>
        <v>601917</v>
      </c>
      <c r="U236" s="63">
        <f t="shared" si="84"/>
        <v>0.14390932175651919</v>
      </c>
      <c r="V236" s="5">
        <v>549854</v>
      </c>
      <c r="W236" s="5">
        <v>523387</v>
      </c>
      <c r="X236" s="5">
        <v>81490</v>
      </c>
      <c r="Y236" s="5">
        <v>13045</v>
      </c>
      <c r="Z236" s="5">
        <v>11430</v>
      </c>
      <c r="AA236" s="5">
        <v>0</v>
      </c>
      <c r="AB236" s="5">
        <v>0</v>
      </c>
      <c r="AC236" s="6">
        <f t="shared" si="88"/>
        <v>1179206</v>
      </c>
      <c r="AD236" s="6">
        <f t="shared" si="78"/>
        <v>1179206</v>
      </c>
      <c r="AE236" s="63">
        <f t="shared" si="79"/>
        <v>0.28193045830441399</v>
      </c>
      <c r="AF236" s="5">
        <v>471945</v>
      </c>
      <c r="AG236" s="5">
        <v>292849</v>
      </c>
      <c r="AH236" s="5">
        <v>37010</v>
      </c>
      <c r="AI236" s="5">
        <v>5434</v>
      </c>
      <c r="AJ236" s="5">
        <v>433</v>
      </c>
      <c r="AK236" s="5">
        <v>0</v>
      </c>
      <c r="AL236" s="5">
        <v>0</v>
      </c>
      <c r="AM236" s="6">
        <f t="shared" si="90"/>
        <v>807671</v>
      </c>
      <c r="AN236" s="6">
        <f t="shared" si="80"/>
        <v>807671</v>
      </c>
      <c r="AO236" s="63">
        <f t="shared" si="85"/>
        <v>0.19310201541476585</v>
      </c>
      <c r="AP236" s="5">
        <v>418568</v>
      </c>
      <c r="AQ236" s="5">
        <v>179068</v>
      </c>
      <c r="AR236" s="5">
        <v>48427</v>
      </c>
      <c r="AS236" s="5">
        <v>2625</v>
      </c>
      <c r="AT236" s="5">
        <v>153</v>
      </c>
      <c r="AU236" s="5">
        <v>0</v>
      </c>
      <c r="AV236" s="5">
        <v>0</v>
      </c>
      <c r="AW236" s="6">
        <f t="shared" si="91"/>
        <v>648841</v>
      </c>
      <c r="AX236" s="6">
        <f t="shared" si="81"/>
        <v>648841</v>
      </c>
      <c r="AY236" s="63">
        <f t="shared" si="86"/>
        <v>0.1551281459699953</v>
      </c>
      <c r="AZ236" s="5">
        <f t="shared" si="68"/>
        <v>2161318</v>
      </c>
      <c r="BA236" s="5">
        <f t="shared" si="69"/>
        <v>1373995</v>
      </c>
      <c r="BB236" s="5">
        <f t="shared" si="70"/>
        <v>299581</v>
      </c>
      <c r="BC236" s="5">
        <f t="shared" si="71"/>
        <v>28048</v>
      </c>
      <c r="BD236" s="5">
        <f t="shared" si="72"/>
        <v>41994</v>
      </c>
      <c r="BE236" s="5">
        <f t="shared" si="73"/>
        <v>0</v>
      </c>
      <c r="BF236" s="5">
        <f t="shared" si="74"/>
        <v>277677</v>
      </c>
      <c r="BG236" s="6">
        <f t="shared" si="94"/>
        <v>4182613</v>
      </c>
      <c r="BH236" s="6">
        <f t="shared" si="82"/>
        <v>3904936</v>
      </c>
    </row>
    <row r="237" spans="1:61" x14ac:dyDescent="0.25">
      <c r="A237" s="43">
        <v>30713</v>
      </c>
      <c r="B237" s="5">
        <v>339197</v>
      </c>
      <c r="C237" s="5">
        <v>212759</v>
      </c>
      <c r="D237" s="5">
        <v>44519</v>
      </c>
      <c r="E237" s="5">
        <v>3517</v>
      </c>
      <c r="F237" s="5">
        <v>173</v>
      </c>
      <c r="G237" s="5">
        <v>0</v>
      </c>
      <c r="H237" s="5">
        <v>268141</v>
      </c>
      <c r="I237" s="6">
        <f t="shared" si="89"/>
        <v>868306</v>
      </c>
      <c r="J237" s="6">
        <f t="shared" si="76"/>
        <v>600165</v>
      </c>
      <c r="K237" s="63">
        <f t="shared" si="83"/>
        <v>0.22996019224041334</v>
      </c>
      <c r="L237" s="5">
        <v>270439</v>
      </c>
      <c r="M237" s="5">
        <v>155485</v>
      </c>
      <c r="N237" s="5">
        <v>93598</v>
      </c>
      <c r="O237" s="5">
        <v>3320</v>
      </c>
      <c r="P237" s="5">
        <v>31804</v>
      </c>
      <c r="Q237" s="5">
        <v>0</v>
      </c>
      <c r="R237" s="5">
        <v>0</v>
      </c>
      <c r="S237" s="6">
        <f t="shared" si="92"/>
        <v>554646</v>
      </c>
      <c r="T237" s="6">
        <f t="shared" si="77"/>
        <v>554646</v>
      </c>
      <c r="U237" s="63">
        <f t="shared" si="84"/>
        <v>0.1468911890340229</v>
      </c>
      <c r="V237" s="5">
        <v>459028</v>
      </c>
      <c r="W237" s="5">
        <v>503888</v>
      </c>
      <c r="X237" s="5">
        <v>77387</v>
      </c>
      <c r="Y237" s="5">
        <v>12288</v>
      </c>
      <c r="Z237" s="5">
        <v>6630</v>
      </c>
      <c r="AA237" s="5">
        <v>0</v>
      </c>
      <c r="AB237" s="5">
        <v>0</v>
      </c>
      <c r="AC237" s="6">
        <f t="shared" si="88"/>
        <v>1059221</v>
      </c>
      <c r="AD237" s="6">
        <f t="shared" si="78"/>
        <v>1059221</v>
      </c>
      <c r="AE237" s="63">
        <f t="shared" si="79"/>
        <v>0.28052168795917898</v>
      </c>
      <c r="AF237" s="5">
        <v>387529</v>
      </c>
      <c r="AG237" s="5">
        <v>282558</v>
      </c>
      <c r="AH237" s="5">
        <v>34712</v>
      </c>
      <c r="AI237" s="5">
        <v>5211</v>
      </c>
      <c r="AJ237" s="5">
        <v>552</v>
      </c>
      <c r="AK237" s="5">
        <v>0</v>
      </c>
      <c r="AL237" s="5">
        <v>0</v>
      </c>
      <c r="AM237" s="6">
        <f t="shared" si="90"/>
        <v>710562</v>
      </c>
      <c r="AN237" s="6">
        <f t="shared" si="80"/>
        <v>710562</v>
      </c>
      <c r="AO237" s="63">
        <f t="shared" si="85"/>
        <v>0.18818362894962443</v>
      </c>
      <c r="AP237" s="5">
        <v>358979</v>
      </c>
      <c r="AQ237" s="5">
        <v>173313</v>
      </c>
      <c r="AR237" s="5">
        <v>48048</v>
      </c>
      <c r="AS237" s="5">
        <v>2631</v>
      </c>
      <c r="AT237" s="5">
        <v>191</v>
      </c>
      <c r="AU237" s="5">
        <v>0</v>
      </c>
      <c r="AV237" s="5">
        <v>0</v>
      </c>
      <c r="AW237" s="6">
        <f t="shared" si="91"/>
        <v>583162</v>
      </c>
      <c r="AX237" s="6">
        <f t="shared" si="81"/>
        <v>583162</v>
      </c>
      <c r="AY237" s="63">
        <f t="shared" si="86"/>
        <v>0.15444330181676036</v>
      </c>
      <c r="AZ237" s="5">
        <f t="shared" si="68"/>
        <v>1815172</v>
      </c>
      <c r="BA237" s="5">
        <f t="shared" si="69"/>
        <v>1328003</v>
      </c>
      <c r="BB237" s="5">
        <f t="shared" si="70"/>
        <v>298264</v>
      </c>
      <c r="BC237" s="5">
        <f t="shared" si="71"/>
        <v>26967</v>
      </c>
      <c r="BD237" s="5">
        <f t="shared" si="72"/>
        <v>39350</v>
      </c>
      <c r="BE237" s="5">
        <f t="shared" si="73"/>
        <v>0</v>
      </c>
      <c r="BF237" s="5">
        <f t="shared" si="74"/>
        <v>268141</v>
      </c>
      <c r="BG237" s="6">
        <f t="shared" si="94"/>
        <v>3775897</v>
      </c>
      <c r="BH237" s="6">
        <f t="shared" si="82"/>
        <v>3507756</v>
      </c>
    </row>
    <row r="238" spans="1:61" x14ac:dyDescent="0.25">
      <c r="A238" s="43">
        <v>30742</v>
      </c>
      <c r="B238" s="5">
        <v>333963</v>
      </c>
      <c r="C238" s="5">
        <v>222777</v>
      </c>
      <c r="D238" s="5">
        <v>48407</v>
      </c>
      <c r="E238" s="5">
        <v>3619</v>
      </c>
      <c r="F238" s="5">
        <v>245</v>
      </c>
      <c r="G238" s="5">
        <v>0</v>
      </c>
      <c r="H238" s="5">
        <v>245001</v>
      </c>
      <c r="I238" s="6">
        <f t="shared" si="89"/>
        <v>854012</v>
      </c>
      <c r="J238" s="6">
        <f t="shared" si="76"/>
        <v>609011</v>
      </c>
      <c r="K238" s="63">
        <f t="shared" si="83"/>
        <v>0.22874545327926374</v>
      </c>
      <c r="L238" s="5">
        <v>239215</v>
      </c>
      <c r="M238" s="5">
        <v>157929</v>
      </c>
      <c r="N238" s="5">
        <v>91921</v>
      </c>
      <c r="O238" s="5">
        <v>3330</v>
      </c>
      <c r="P238" s="5">
        <v>31364</v>
      </c>
      <c r="Q238" s="5">
        <v>0</v>
      </c>
      <c r="R238" s="5">
        <v>0</v>
      </c>
      <c r="S238" s="6">
        <f t="shared" si="92"/>
        <v>523759</v>
      </c>
      <c r="T238" s="6">
        <f t="shared" si="77"/>
        <v>523759</v>
      </c>
      <c r="U238" s="63">
        <f t="shared" si="84"/>
        <v>0.14028782952006985</v>
      </c>
      <c r="V238" s="5">
        <v>459729</v>
      </c>
      <c r="W238" s="5">
        <v>521603</v>
      </c>
      <c r="X238" s="5">
        <v>78056</v>
      </c>
      <c r="Y238" s="5">
        <v>12165</v>
      </c>
      <c r="Z238" s="5">
        <v>7310</v>
      </c>
      <c r="AA238" s="5">
        <v>0</v>
      </c>
      <c r="AB238" s="5">
        <v>0</v>
      </c>
      <c r="AC238" s="6">
        <f t="shared" si="88"/>
        <v>1078863</v>
      </c>
      <c r="AD238" s="6">
        <f t="shared" si="78"/>
        <v>1078863</v>
      </c>
      <c r="AE238" s="63">
        <f t="shared" si="79"/>
        <v>0.28897135632898169</v>
      </c>
      <c r="AF238" s="5">
        <v>388337</v>
      </c>
      <c r="AG238" s="5">
        <v>297019</v>
      </c>
      <c r="AH238" s="5">
        <v>36488</v>
      </c>
      <c r="AI238" s="5">
        <v>5405</v>
      </c>
      <c r="AJ238" s="5">
        <v>698</v>
      </c>
      <c r="AK238" s="5">
        <v>0</v>
      </c>
      <c r="AL238" s="5">
        <v>0</v>
      </c>
      <c r="AM238" s="6">
        <f t="shared" si="90"/>
        <v>727947</v>
      </c>
      <c r="AN238" s="6">
        <f t="shared" si="80"/>
        <v>727947</v>
      </c>
      <c r="AO238" s="63">
        <f t="shared" si="85"/>
        <v>0.19497918820611443</v>
      </c>
      <c r="AP238" s="5">
        <v>316645</v>
      </c>
      <c r="AQ238" s="5">
        <v>177747</v>
      </c>
      <c r="AR238" s="5">
        <v>51582</v>
      </c>
      <c r="AS238" s="5">
        <v>2659</v>
      </c>
      <c r="AT238" s="5">
        <v>246</v>
      </c>
      <c r="AU238" s="5">
        <v>0</v>
      </c>
      <c r="AV238" s="5">
        <v>0</v>
      </c>
      <c r="AW238" s="6">
        <f t="shared" si="91"/>
        <v>548879</v>
      </c>
      <c r="AX238" s="6">
        <f t="shared" si="81"/>
        <v>548879</v>
      </c>
      <c r="AY238" s="63">
        <f t="shared" si="86"/>
        <v>0.14701617266557027</v>
      </c>
      <c r="AZ238" s="5">
        <f t="shared" si="68"/>
        <v>1737889</v>
      </c>
      <c r="BA238" s="5">
        <f t="shared" si="69"/>
        <v>1377075</v>
      </c>
      <c r="BB238" s="5">
        <f t="shared" si="70"/>
        <v>306454</v>
      </c>
      <c r="BC238" s="5">
        <f t="shared" si="71"/>
        <v>27178</v>
      </c>
      <c r="BD238" s="5">
        <f t="shared" si="72"/>
        <v>39863</v>
      </c>
      <c r="BE238" s="5">
        <f t="shared" si="73"/>
        <v>0</v>
      </c>
      <c r="BF238" s="5">
        <f t="shared" si="74"/>
        <v>245001</v>
      </c>
      <c r="BG238" s="6">
        <f t="shared" si="94"/>
        <v>3733460</v>
      </c>
      <c r="BH238" s="6">
        <f t="shared" si="82"/>
        <v>3488459</v>
      </c>
    </row>
    <row r="239" spans="1:61" x14ac:dyDescent="0.25">
      <c r="A239" s="43">
        <v>30773</v>
      </c>
      <c r="B239" s="5">
        <v>295630</v>
      </c>
      <c r="C239" s="5">
        <v>219550</v>
      </c>
      <c r="D239" s="5">
        <v>45481</v>
      </c>
      <c r="E239" s="5">
        <v>3618</v>
      </c>
      <c r="F239" s="5">
        <v>264</v>
      </c>
      <c r="G239" s="5">
        <v>0</v>
      </c>
      <c r="H239" s="5">
        <v>225512.32500000001</v>
      </c>
      <c r="I239" s="6">
        <f t="shared" si="89"/>
        <v>790055.32499999995</v>
      </c>
      <c r="J239" s="6">
        <f t="shared" si="76"/>
        <v>564543</v>
      </c>
      <c r="K239" s="63">
        <f t="shared" si="83"/>
        <v>0.22317926071439492</v>
      </c>
      <c r="L239" s="5">
        <v>197303</v>
      </c>
      <c r="M239" s="5">
        <v>153252</v>
      </c>
      <c r="N239" s="5">
        <v>89361</v>
      </c>
      <c r="O239" s="5">
        <v>3311</v>
      </c>
      <c r="P239" s="5">
        <v>30878</v>
      </c>
      <c r="Q239" s="5">
        <v>0</v>
      </c>
      <c r="R239" s="5">
        <v>0</v>
      </c>
      <c r="S239" s="6">
        <f t="shared" si="92"/>
        <v>474105</v>
      </c>
      <c r="T239" s="6">
        <f t="shared" si="77"/>
        <v>474105</v>
      </c>
      <c r="U239" s="63">
        <f t="shared" si="84"/>
        <v>0.13392784030789009</v>
      </c>
      <c r="V239" s="5">
        <v>451216</v>
      </c>
      <c r="W239" s="5">
        <v>535021</v>
      </c>
      <c r="X239" s="5">
        <v>83796</v>
      </c>
      <c r="Y239" s="5">
        <v>12425</v>
      </c>
      <c r="Z239" s="5">
        <v>7303</v>
      </c>
      <c r="AA239" s="5">
        <v>0</v>
      </c>
      <c r="AB239" s="5">
        <v>0</v>
      </c>
      <c r="AC239" s="6">
        <f t="shared" si="88"/>
        <v>1089761</v>
      </c>
      <c r="AD239" s="6">
        <f t="shared" si="78"/>
        <v>1089761</v>
      </c>
      <c r="AE239" s="63">
        <f t="shared" si="79"/>
        <v>0.30784180125028554</v>
      </c>
      <c r="AF239" s="5">
        <v>357727</v>
      </c>
      <c r="AG239" s="5">
        <v>301248</v>
      </c>
      <c r="AH239" s="5">
        <v>36030</v>
      </c>
      <c r="AI239" s="5">
        <v>5297</v>
      </c>
      <c r="AJ239" s="5">
        <v>708</v>
      </c>
      <c r="AK239" s="5">
        <v>0</v>
      </c>
      <c r="AL239" s="5">
        <v>0</v>
      </c>
      <c r="AM239" s="6">
        <f t="shared" si="90"/>
        <v>701010</v>
      </c>
      <c r="AN239" s="6">
        <f t="shared" si="80"/>
        <v>701010</v>
      </c>
      <c r="AO239" s="63">
        <f t="shared" si="85"/>
        <v>0.19802523773053235</v>
      </c>
      <c r="AP239" s="5">
        <v>257129</v>
      </c>
      <c r="AQ239" s="5">
        <v>176386</v>
      </c>
      <c r="AR239" s="5">
        <v>48617</v>
      </c>
      <c r="AS239" s="5">
        <v>2640</v>
      </c>
      <c r="AT239" s="5">
        <v>300</v>
      </c>
      <c r="AU239" s="5">
        <v>0</v>
      </c>
      <c r="AV239" s="5">
        <v>0</v>
      </c>
      <c r="AW239" s="6">
        <f t="shared" si="91"/>
        <v>485072</v>
      </c>
      <c r="AX239" s="6">
        <f t="shared" si="81"/>
        <v>485072</v>
      </c>
      <c r="AY239" s="63">
        <f t="shared" si="86"/>
        <v>0.13702585999689704</v>
      </c>
      <c r="AZ239" s="5">
        <f t="shared" si="68"/>
        <v>1559005</v>
      </c>
      <c r="BA239" s="5">
        <f t="shared" si="69"/>
        <v>1385457</v>
      </c>
      <c r="BB239" s="5">
        <f t="shared" si="70"/>
        <v>303285</v>
      </c>
      <c r="BC239" s="5">
        <f t="shared" si="71"/>
        <v>27291</v>
      </c>
      <c r="BD239" s="5">
        <f t="shared" si="72"/>
        <v>39453</v>
      </c>
      <c r="BE239" s="5">
        <f t="shared" si="73"/>
        <v>0</v>
      </c>
      <c r="BF239" s="5">
        <f t="shared" si="74"/>
        <v>225512.32500000001</v>
      </c>
      <c r="BG239" s="6">
        <f t="shared" si="94"/>
        <v>3540003.3250000002</v>
      </c>
      <c r="BH239" s="6">
        <f t="shared" si="82"/>
        <v>3314491</v>
      </c>
    </row>
    <row r="240" spans="1:61" x14ac:dyDescent="0.25">
      <c r="A240" s="43">
        <v>30803</v>
      </c>
      <c r="B240" s="5">
        <v>335744</v>
      </c>
      <c r="C240" s="5">
        <v>246934</v>
      </c>
      <c r="D240" s="5">
        <v>45331</v>
      </c>
      <c r="E240" s="5">
        <v>3645</v>
      </c>
      <c r="F240" s="5">
        <v>264</v>
      </c>
      <c r="G240" s="5">
        <v>0</v>
      </c>
      <c r="H240" s="5">
        <v>226695.23699999999</v>
      </c>
      <c r="I240" s="6">
        <f t="shared" si="89"/>
        <v>858613.23699999996</v>
      </c>
      <c r="J240" s="6">
        <f t="shared" si="76"/>
        <v>631918</v>
      </c>
      <c r="K240" s="63">
        <f t="shared" si="83"/>
        <v>0.21719743857783319</v>
      </c>
      <c r="L240" s="5">
        <v>217196</v>
      </c>
      <c r="M240" s="5">
        <v>176965</v>
      </c>
      <c r="N240" s="5">
        <v>95000</v>
      </c>
      <c r="O240" s="5">
        <v>3286</v>
      </c>
      <c r="P240" s="5">
        <v>35694</v>
      </c>
      <c r="Q240" s="5">
        <v>0</v>
      </c>
      <c r="R240" s="5">
        <v>0</v>
      </c>
      <c r="S240" s="6">
        <f t="shared" si="92"/>
        <v>528141</v>
      </c>
      <c r="T240" s="6">
        <f t="shared" si="77"/>
        <v>528141</v>
      </c>
      <c r="U240" s="63">
        <f t="shared" si="84"/>
        <v>0.13360016764793414</v>
      </c>
      <c r="V240" s="5">
        <v>557562</v>
      </c>
      <c r="W240" s="5">
        <v>576404</v>
      </c>
      <c r="X240" s="5">
        <v>83941</v>
      </c>
      <c r="Y240" s="5">
        <v>12402</v>
      </c>
      <c r="Z240" s="5">
        <v>8801</v>
      </c>
      <c r="AA240" s="5">
        <v>0</v>
      </c>
      <c r="AB240" s="5">
        <v>0</v>
      </c>
      <c r="AC240" s="6">
        <f t="shared" si="88"/>
        <v>1239110</v>
      </c>
      <c r="AD240" s="6">
        <f t="shared" si="78"/>
        <v>1239110</v>
      </c>
      <c r="AE240" s="63">
        <f t="shared" si="79"/>
        <v>0.31344906707532966</v>
      </c>
      <c r="AF240" s="5">
        <v>424261</v>
      </c>
      <c r="AG240" s="5">
        <v>326736</v>
      </c>
      <c r="AH240" s="5">
        <v>36462</v>
      </c>
      <c r="AI240" s="5">
        <v>5269</v>
      </c>
      <c r="AJ240" s="5">
        <v>618</v>
      </c>
      <c r="AK240" s="5">
        <v>0</v>
      </c>
      <c r="AL240" s="5">
        <v>0</v>
      </c>
      <c r="AM240" s="6">
        <f t="shared" si="90"/>
        <v>793346</v>
      </c>
      <c r="AN240" s="6">
        <f t="shared" si="80"/>
        <v>793346</v>
      </c>
      <c r="AO240" s="63">
        <f t="shared" si="85"/>
        <v>0.20068723807244268</v>
      </c>
      <c r="AP240" s="5">
        <v>279710</v>
      </c>
      <c r="AQ240" s="5">
        <v>199069</v>
      </c>
      <c r="AR240" s="5">
        <v>52320</v>
      </c>
      <c r="AS240" s="5">
        <v>2553</v>
      </c>
      <c r="AT240" s="5">
        <v>284</v>
      </c>
      <c r="AU240" s="5">
        <v>0</v>
      </c>
      <c r="AV240" s="5">
        <v>0</v>
      </c>
      <c r="AW240" s="6">
        <f t="shared" si="91"/>
        <v>533936</v>
      </c>
      <c r="AX240" s="6">
        <f t="shared" si="81"/>
        <v>533936</v>
      </c>
      <c r="AY240" s="63">
        <f t="shared" si="86"/>
        <v>0.13506608862646027</v>
      </c>
      <c r="AZ240" s="5">
        <f t="shared" si="68"/>
        <v>1814473</v>
      </c>
      <c r="BA240" s="5">
        <f t="shared" si="69"/>
        <v>1526108</v>
      </c>
      <c r="BB240" s="5">
        <f t="shared" si="70"/>
        <v>313054</v>
      </c>
      <c r="BC240" s="5">
        <f t="shared" si="71"/>
        <v>27155</v>
      </c>
      <c r="BD240" s="5">
        <f t="shared" si="72"/>
        <v>45661</v>
      </c>
      <c r="BE240" s="5">
        <f t="shared" si="73"/>
        <v>0</v>
      </c>
      <c r="BF240" s="5">
        <f t="shared" si="74"/>
        <v>226695.23699999999</v>
      </c>
      <c r="BG240" s="6">
        <f t="shared" si="94"/>
        <v>3953146.2370000002</v>
      </c>
      <c r="BH240" s="6">
        <f t="shared" si="82"/>
        <v>3726451</v>
      </c>
    </row>
    <row r="241" spans="1:61" x14ac:dyDescent="0.25">
      <c r="A241" s="43">
        <v>30834</v>
      </c>
      <c r="B241" s="5">
        <v>353687</v>
      </c>
      <c r="C241" s="5">
        <v>257237</v>
      </c>
      <c r="D241" s="5">
        <v>47178</v>
      </c>
      <c r="E241" s="5">
        <v>3628</v>
      </c>
      <c r="F241" s="5">
        <v>232</v>
      </c>
      <c r="G241" s="5">
        <v>0</v>
      </c>
      <c r="H241" s="5">
        <v>243926.09400000001</v>
      </c>
      <c r="I241" s="6">
        <f t="shared" si="89"/>
        <v>905888.09400000004</v>
      </c>
      <c r="J241" s="6">
        <f t="shared" si="76"/>
        <v>661962</v>
      </c>
      <c r="K241" s="63">
        <f t="shared" si="83"/>
        <v>0.21407615291104906</v>
      </c>
      <c r="L241" s="5">
        <v>247042</v>
      </c>
      <c r="M241" s="5">
        <v>195566</v>
      </c>
      <c r="N241" s="5">
        <v>95353</v>
      </c>
      <c r="O241" s="5">
        <v>3301</v>
      </c>
      <c r="P241" s="5">
        <v>38767</v>
      </c>
      <c r="Q241" s="5">
        <v>0</v>
      </c>
      <c r="R241" s="5">
        <v>0</v>
      </c>
      <c r="S241" s="6">
        <f t="shared" si="92"/>
        <v>580029</v>
      </c>
      <c r="T241" s="6">
        <f t="shared" si="77"/>
        <v>580029</v>
      </c>
      <c r="U241" s="63">
        <f t="shared" si="84"/>
        <v>0.13707032658809054</v>
      </c>
      <c r="V241" s="5">
        <v>606534</v>
      </c>
      <c r="W241" s="5">
        <v>613989</v>
      </c>
      <c r="X241" s="5">
        <v>83999</v>
      </c>
      <c r="Y241" s="5">
        <v>12358</v>
      </c>
      <c r="Z241" s="5">
        <v>9002</v>
      </c>
      <c r="AA241" s="5">
        <v>0</v>
      </c>
      <c r="AB241" s="5">
        <v>0</v>
      </c>
      <c r="AC241" s="6">
        <f t="shared" si="88"/>
        <v>1325882</v>
      </c>
      <c r="AD241" s="6">
        <f t="shared" si="78"/>
        <v>1325882</v>
      </c>
      <c r="AE241" s="63">
        <f t="shared" si="79"/>
        <v>0.31332757285803065</v>
      </c>
      <c r="AF241" s="5">
        <v>452795</v>
      </c>
      <c r="AG241" s="5">
        <v>351294</v>
      </c>
      <c r="AH241" s="5">
        <v>38272</v>
      </c>
      <c r="AI241" s="5">
        <v>5288</v>
      </c>
      <c r="AJ241" s="5">
        <v>530</v>
      </c>
      <c r="AK241" s="5">
        <v>0</v>
      </c>
      <c r="AL241" s="5">
        <v>0</v>
      </c>
      <c r="AM241" s="6">
        <f t="shared" si="90"/>
        <v>848179</v>
      </c>
      <c r="AN241" s="6">
        <f t="shared" si="80"/>
        <v>848179</v>
      </c>
      <c r="AO241" s="63">
        <f t="shared" si="85"/>
        <v>0.2004385514089124</v>
      </c>
      <c r="AP241" s="5">
        <v>300011</v>
      </c>
      <c r="AQ241" s="5">
        <v>212409</v>
      </c>
      <c r="AR241" s="5">
        <v>56390</v>
      </c>
      <c r="AS241" s="5">
        <v>2612</v>
      </c>
      <c r="AT241" s="5">
        <v>216</v>
      </c>
      <c r="AU241" s="5">
        <v>0</v>
      </c>
      <c r="AV241" s="5">
        <v>0</v>
      </c>
      <c r="AW241" s="6">
        <f t="shared" si="91"/>
        <v>571638</v>
      </c>
      <c r="AX241" s="6">
        <f t="shared" si="81"/>
        <v>571638</v>
      </c>
      <c r="AY241" s="63">
        <f t="shared" si="86"/>
        <v>0.13508739623391744</v>
      </c>
      <c r="AZ241" s="5">
        <f t="shared" si="68"/>
        <v>1960069</v>
      </c>
      <c r="BA241" s="5">
        <f t="shared" si="69"/>
        <v>1630495</v>
      </c>
      <c r="BB241" s="5">
        <f t="shared" si="70"/>
        <v>321192</v>
      </c>
      <c r="BC241" s="5">
        <f t="shared" si="71"/>
        <v>27187</v>
      </c>
      <c r="BD241" s="5">
        <f t="shared" si="72"/>
        <v>48747</v>
      </c>
      <c r="BE241" s="5">
        <f t="shared" si="73"/>
        <v>0</v>
      </c>
      <c r="BF241" s="5">
        <f t="shared" si="74"/>
        <v>243926.09400000001</v>
      </c>
      <c r="BG241" s="6">
        <f t="shared" si="94"/>
        <v>4231616.0939999996</v>
      </c>
      <c r="BH241" s="6">
        <f t="shared" si="82"/>
        <v>3987689.9999999995</v>
      </c>
    </row>
    <row r="242" spans="1:61" x14ac:dyDescent="0.25">
      <c r="A242" s="43">
        <v>30864</v>
      </c>
      <c r="B242" s="5">
        <v>416862</v>
      </c>
      <c r="C242" s="5">
        <v>258789</v>
      </c>
      <c r="D242" s="5">
        <v>47513</v>
      </c>
      <c r="E242" s="5">
        <v>3663</v>
      </c>
      <c r="F242" s="5">
        <v>196</v>
      </c>
      <c r="G242" s="5">
        <v>0</v>
      </c>
      <c r="H242" s="5">
        <v>201848.03700000001</v>
      </c>
      <c r="I242" s="6">
        <f t="shared" si="89"/>
        <v>928871.03700000001</v>
      </c>
      <c r="J242" s="6">
        <f t="shared" si="76"/>
        <v>727023</v>
      </c>
      <c r="K242" s="63">
        <f t="shared" si="83"/>
        <v>0.20339607578822436</v>
      </c>
      <c r="L242" s="5">
        <v>302453</v>
      </c>
      <c r="M242" s="5">
        <v>206554</v>
      </c>
      <c r="N242" s="5">
        <v>93511</v>
      </c>
      <c r="O242" s="5">
        <v>3291</v>
      </c>
      <c r="P242" s="5">
        <v>38419</v>
      </c>
      <c r="Q242" s="5">
        <v>0</v>
      </c>
      <c r="R242" s="5">
        <v>0</v>
      </c>
      <c r="S242" s="6">
        <f t="shared" si="92"/>
        <v>644228</v>
      </c>
      <c r="T242" s="6">
        <f t="shared" si="77"/>
        <v>644228</v>
      </c>
      <c r="U242" s="63">
        <f t="shared" si="84"/>
        <v>0.14106742690147653</v>
      </c>
      <c r="V242" s="5">
        <v>687707</v>
      </c>
      <c r="W242" s="5">
        <v>640759</v>
      </c>
      <c r="X242" s="5">
        <v>85834</v>
      </c>
      <c r="Y242" s="5">
        <v>11742</v>
      </c>
      <c r="Z242" s="5">
        <v>9446</v>
      </c>
      <c r="AA242" s="5">
        <v>2185</v>
      </c>
      <c r="AB242" s="5">
        <v>0</v>
      </c>
      <c r="AC242" s="6">
        <f t="shared" si="88"/>
        <v>1437673</v>
      </c>
      <c r="AD242" s="6">
        <f t="shared" si="78"/>
        <v>1437673</v>
      </c>
      <c r="AE242" s="63">
        <f t="shared" si="79"/>
        <v>0.31480909062587542</v>
      </c>
      <c r="AF242" s="5">
        <v>531372</v>
      </c>
      <c r="AG242" s="5">
        <v>355546</v>
      </c>
      <c r="AH242" s="5">
        <v>37669</v>
      </c>
      <c r="AI242" s="5">
        <v>5209</v>
      </c>
      <c r="AJ242" s="5">
        <v>446</v>
      </c>
      <c r="AK242" s="5">
        <v>0</v>
      </c>
      <c r="AL242" s="5">
        <v>0</v>
      </c>
      <c r="AM242" s="6">
        <f t="shared" si="90"/>
        <v>930242</v>
      </c>
      <c r="AN242" s="6">
        <f t="shared" si="80"/>
        <v>930242</v>
      </c>
      <c r="AO242" s="63">
        <f t="shared" si="85"/>
        <v>0.20369627730505865</v>
      </c>
      <c r="AP242" s="5">
        <v>353705</v>
      </c>
      <c r="AQ242" s="5">
        <v>216462</v>
      </c>
      <c r="AR242" s="5">
        <v>52874</v>
      </c>
      <c r="AS242" s="5">
        <v>2559</v>
      </c>
      <c r="AT242" s="5">
        <v>195</v>
      </c>
      <c r="AU242" s="5">
        <v>0</v>
      </c>
      <c r="AV242" s="5">
        <v>0</v>
      </c>
      <c r="AW242" s="6">
        <f t="shared" si="91"/>
        <v>625795</v>
      </c>
      <c r="AX242" s="6">
        <f t="shared" si="81"/>
        <v>625795</v>
      </c>
      <c r="AY242" s="63">
        <f t="shared" si="86"/>
        <v>0.13703112937936493</v>
      </c>
      <c r="AZ242" s="5">
        <f t="shared" si="68"/>
        <v>2292099</v>
      </c>
      <c r="BA242" s="5">
        <f t="shared" si="69"/>
        <v>1678110</v>
      </c>
      <c r="BB242" s="5">
        <f t="shared" si="70"/>
        <v>317401</v>
      </c>
      <c r="BC242" s="5">
        <f t="shared" si="71"/>
        <v>26464</v>
      </c>
      <c r="BD242" s="5">
        <f t="shared" si="72"/>
        <v>48702</v>
      </c>
      <c r="BE242" s="5">
        <f t="shared" si="73"/>
        <v>2185</v>
      </c>
      <c r="BF242" s="5">
        <f t="shared" si="74"/>
        <v>201848.03700000001</v>
      </c>
      <c r="BG242" s="6">
        <f t="shared" si="94"/>
        <v>4566809.0370000005</v>
      </c>
      <c r="BH242" s="6">
        <f t="shared" si="82"/>
        <v>4364961</v>
      </c>
    </row>
    <row r="243" spans="1:61" x14ac:dyDescent="0.25">
      <c r="A243" s="43">
        <v>30895</v>
      </c>
      <c r="B243" s="5">
        <v>453618</v>
      </c>
      <c r="C243" s="5">
        <v>266268</v>
      </c>
      <c r="D243" s="5">
        <v>46190</v>
      </c>
      <c r="E243" s="5">
        <v>3659</v>
      </c>
      <c r="F243" s="5">
        <v>192</v>
      </c>
      <c r="G243" s="5">
        <v>0</v>
      </c>
      <c r="H243" s="5">
        <v>226854.35500000001</v>
      </c>
      <c r="I243" s="6">
        <f t="shared" si="89"/>
        <v>996781.35499999998</v>
      </c>
      <c r="J243" s="6">
        <f t="shared" si="76"/>
        <v>769927</v>
      </c>
      <c r="K243" s="63">
        <f t="shared" si="83"/>
        <v>0.20587359683807763</v>
      </c>
      <c r="L243" s="5">
        <v>331438</v>
      </c>
      <c r="M243" s="5">
        <v>214981</v>
      </c>
      <c r="N243" s="5">
        <v>95594</v>
      </c>
      <c r="O243" s="5">
        <v>3207</v>
      </c>
      <c r="P243" s="5">
        <v>42078</v>
      </c>
      <c r="Q243" s="5">
        <v>0</v>
      </c>
      <c r="R243" s="5">
        <v>0</v>
      </c>
      <c r="S243" s="6">
        <f t="shared" si="92"/>
        <v>687298</v>
      </c>
      <c r="T243" s="6">
        <f t="shared" si="77"/>
        <v>687298</v>
      </c>
      <c r="U243" s="63">
        <f t="shared" si="84"/>
        <v>0.14195340898969472</v>
      </c>
      <c r="V243" s="5">
        <v>751049</v>
      </c>
      <c r="W243" s="5">
        <v>659467</v>
      </c>
      <c r="X243" s="5">
        <v>86816</v>
      </c>
      <c r="Y243" s="5">
        <v>12262</v>
      </c>
      <c r="Z243" s="5">
        <v>9961</v>
      </c>
      <c r="AA243" s="5">
        <v>2064</v>
      </c>
      <c r="AB243" s="5">
        <v>0</v>
      </c>
      <c r="AC243" s="6">
        <f t="shared" si="88"/>
        <v>1521619</v>
      </c>
      <c r="AD243" s="6">
        <f t="shared" si="78"/>
        <v>1521619</v>
      </c>
      <c r="AE243" s="63">
        <f t="shared" si="79"/>
        <v>0.31427270883007119</v>
      </c>
      <c r="AF243" s="5">
        <v>588074</v>
      </c>
      <c r="AG243" s="5">
        <v>370520</v>
      </c>
      <c r="AH243" s="5">
        <v>38386</v>
      </c>
      <c r="AI243" s="5">
        <v>5148</v>
      </c>
      <c r="AJ243" s="5">
        <v>447</v>
      </c>
      <c r="AK243" s="5">
        <v>0</v>
      </c>
      <c r="AL243" s="5">
        <v>0</v>
      </c>
      <c r="AM243" s="6">
        <f t="shared" si="90"/>
        <v>1002575</v>
      </c>
      <c r="AN243" s="6">
        <f t="shared" si="80"/>
        <v>1002575</v>
      </c>
      <c r="AO243" s="63">
        <f t="shared" si="85"/>
        <v>0.20707020683581676</v>
      </c>
      <c r="AP243" s="5">
        <v>365456</v>
      </c>
      <c r="AQ243" s="5">
        <v>218063</v>
      </c>
      <c r="AR243" s="5">
        <v>47152</v>
      </c>
      <c r="AS243" s="5">
        <v>2591</v>
      </c>
      <c r="AT243" s="5">
        <v>180</v>
      </c>
      <c r="AU243" s="5">
        <v>0</v>
      </c>
      <c r="AV243" s="5">
        <v>0</v>
      </c>
      <c r="AW243" s="6">
        <f t="shared" si="91"/>
        <v>633442</v>
      </c>
      <c r="AX243" s="6">
        <f t="shared" si="81"/>
        <v>633442</v>
      </c>
      <c r="AY243" s="63">
        <f t="shared" si="86"/>
        <v>0.1308300785063396</v>
      </c>
      <c r="AZ243" s="5">
        <f t="shared" si="68"/>
        <v>2489635</v>
      </c>
      <c r="BA243" s="5">
        <f t="shared" si="69"/>
        <v>1729299</v>
      </c>
      <c r="BB243" s="5">
        <f t="shared" si="70"/>
        <v>314138</v>
      </c>
      <c r="BC243" s="5">
        <f t="shared" si="71"/>
        <v>26867</v>
      </c>
      <c r="BD243" s="5">
        <f t="shared" si="72"/>
        <v>52858</v>
      </c>
      <c r="BE243" s="5">
        <f t="shared" si="73"/>
        <v>2064</v>
      </c>
      <c r="BF243" s="5">
        <f t="shared" si="74"/>
        <v>226854.35500000001</v>
      </c>
      <c r="BG243" s="6">
        <f t="shared" si="94"/>
        <v>4841715.3550000004</v>
      </c>
      <c r="BH243" s="6">
        <f t="shared" si="82"/>
        <v>4614861</v>
      </c>
    </row>
    <row r="244" spans="1:61" x14ac:dyDescent="0.25">
      <c r="A244" s="43">
        <v>30926</v>
      </c>
      <c r="B244" s="5">
        <v>432785</v>
      </c>
      <c r="C244" s="5">
        <v>270761</v>
      </c>
      <c r="D244" s="5">
        <v>46395</v>
      </c>
      <c r="E244" s="5">
        <v>3782</v>
      </c>
      <c r="F244" s="5">
        <v>154</v>
      </c>
      <c r="G244" s="5">
        <v>0</v>
      </c>
      <c r="H244" s="5">
        <v>260930.91399999999</v>
      </c>
      <c r="I244" s="6">
        <f t="shared" si="89"/>
        <v>1014807.914</v>
      </c>
      <c r="J244" s="6">
        <f t="shared" si="76"/>
        <v>753877</v>
      </c>
      <c r="K244" s="63">
        <f t="shared" si="83"/>
        <v>0.21495436332681753</v>
      </c>
      <c r="L244" s="5">
        <v>309372</v>
      </c>
      <c r="M244" s="5">
        <v>209468</v>
      </c>
      <c r="N244" s="5">
        <v>88142</v>
      </c>
      <c r="O244" s="5">
        <v>3282</v>
      </c>
      <c r="P244" s="5">
        <v>37810</v>
      </c>
      <c r="Q244" s="5">
        <v>0</v>
      </c>
      <c r="R244" s="5">
        <v>0</v>
      </c>
      <c r="S244" s="6">
        <f t="shared" si="92"/>
        <v>648074</v>
      </c>
      <c r="T244" s="6">
        <f t="shared" si="77"/>
        <v>648074</v>
      </c>
      <c r="U244" s="63">
        <f t="shared" si="84"/>
        <v>0.13727359841880771</v>
      </c>
      <c r="V244" s="5">
        <v>719349</v>
      </c>
      <c r="W244" s="5">
        <v>636189</v>
      </c>
      <c r="X244" s="5">
        <v>74127</v>
      </c>
      <c r="Y244" s="5">
        <v>12699</v>
      </c>
      <c r="Z244" s="5">
        <v>9512</v>
      </c>
      <c r="AA244" s="5">
        <v>2034</v>
      </c>
      <c r="AB244" s="5">
        <v>0</v>
      </c>
      <c r="AC244" s="6">
        <f t="shared" si="88"/>
        <v>1453910</v>
      </c>
      <c r="AD244" s="6">
        <f t="shared" si="78"/>
        <v>1453910</v>
      </c>
      <c r="AE244" s="63">
        <f t="shared" si="79"/>
        <v>0.30796399404556996</v>
      </c>
      <c r="AF244" s="5">
        <v>555042</v>
      </c>
      <c r="AG244" s="5">
        <v>364788</v>
      </c>
      <c r="AH244" s="5">
        <v>39328</v>
      </c>
      <c r="AI244" s="5">
        <v>5242</v>
      </c>
      <c r="AJ244" s="5">
        <v>456</v>
      </c>
      <c r="AK244" s="5">
        <v>0</v>
      </c>
      <c r="AL244" s="5">
        <v>0</v>
      </c>
      <c r="AM244" s="6">
        <f t="shared" si="90"/>
        <v>964856</v>
      </c>
      <c r="AN244" s="6">
        <f t="shared" si="80"/>
        <v>964856</v>
      </c>
      <c r="AO244" s="63">
        <f t="shared" si="85"/>
        <v>0.20437365960673801</v>
      </c>
      <c r="AP244" s="5">
        <v>367816</v>
      </c>
      <c r="AQ244" s="5">
        <v>220620</v>
      </c>
      <c r="AR244" s="5">
        <v>48153</v>
      </c>
      <c r="AS244" s="5">
        <v>2623</v>
      </c>
      <c r="AT244" s="5">
        <v>179</v>
      </c>
      <c r="AU244" s="5">
        <v>0</v>
      </c>
      <c r="AV244" s="5">
        <v>0</v>
      </c>
      <c r="AW244" s="6">
        <f t="shared" si="91"/>
        <v>639391</v>
      </c>
      <c r="AX244" s="6">
        <f t="shared" si="81"/>
        <v>639391</v>
      </c>
      <c r="AY244" s="63">
        <f t="shared" si="86"/>
        <v>0.13543438460206686</v>
      </c>
      <c r="AZ244" s="5">
        <f t="shared" si="68"/>
        <v>2384364</v>
      </c>
      <c r="BA244" s="5">
        <f t="shared" si="69"/>
        <v>1701826</v>
      </c>
      <c r="BB244" s="5">
        <f t="shared" si="70"/>
        <v>296145</v>
      </c>
      <c r="BC244" s="5">
        <f t="shared" si="71"/>
        <v>27628</v>
      </c>
      <c r="BD244" s="5">
        <f t="shared" si="72"/>
        <v>48111</v>
      </c>
      <c r="BE244" s="5">
        <f t="shared" si="73"/>
        <v>2034</v>
      </c>
      <c r="BF244" s="5">
        <f t="shared" si="74"/>
        <v>260930.91399999999</v>
      </c>
      <c r="BG244" s="6">
        <f t="shared" si="94"/>
        <v>4721038.9139999999</v>
      </c>
      <c r="BH244" s="6">
        <f t="shared" si="82"/>
        <v>4460108</v>
      </c>
    </row>
    <row r="245" spans="1:61" x14ac:dyDescent="0.25">
      <c r="A245" s="43">
        <v>30956</v>
      </c>
      <c r="B245" s="5">
        <v>368925</v>
      </c>
      <c r="C245" s="5">
        <v>255636</v>
      </c>
      <c r="D245" s="5">
        <v>45449</v>
      </c>
      <c r="E245" s="5">
        <v>3639</v>
      </c>
      <c r="F245" s="5">
        <v>184</v>
      </c>
      <c r="G245" s="5">
        <v>0</v>
      </c>
      <c r="H245" s="5">
        <v>217767.68400000001</v>
      </c>
      <c r="I245" s="6">
        <f t="shared" si="89"/>
        <v>891600.68400000001</v>
      </c>
      <c r="J245" s="6">
        <f t="shared" si="76"/>
        <v>673833</v>
      </c>
      <c r="K245" s="63">
        <f t="shared" si="83"/>
        <v>0.21098631776928214</v>
      </c>
      <c r="L245" s="5">
        <v>247826</v>
      </c>
      <c r="M245" s="5">
        <v>195730</v>
      </c>
      <c r="N245" s="5">
        <v>99955</v>
      </c>
      <c r="O245" s="5">
        <v>3221</v>
      </c>
      <c r="P245" s="5">
        <v>37047</v>
      </c>
      <c r="Q245" s="5">
        <v>0</v>
      </c>
      <c r="R245" s="5">
        <v>0</v>
      </c>
      <c r="S245" s="6">
        <f t="shared" si="92"/>
        <v>583779</v>
      </c>
      <c r="T245" s="6">
        <f t="shared" si="77"/>
        <v>583779</v>
      </c>
      <c r="U245" s="63">
        <f t="shared" si="84"/>
        <v>0.13814410846844277</v>
      </c>
      <c r="V245" s="5">
        <v>610146</v>
      </c>
      <c r="W245" s="5">
        <v>632884</v>
      </c>
      <c r="X245" s="5">
        <v>87433</v>
      </c>
      <c r="Y245" s="5">
        <v>10285</v>
      </c>
      <c r="Z245" s="5">
        <v>8726</v>
      </c>
      <c r="AA245" s="5">
        <v>2127</v>
      </c>
      <c r="AB245" s="5">
        <v>0</v>
      </c>
      <c r="AC245" s="6">
        <f t="shared" si="88"/>
        <v>1351601</v>
      </c>
      <c r="AD245" s="6">
        <f t="shared" si="78"/>
        <v>1351601</v>
      </c>
      <c r="AE245" s="63">
        <f t="shared" si="79"/>
        <v>0.31983972556405027</v>
      </c>
      <c r="AF245" s="5">
        <v>463825</v>
      </c>
      <c r="AG245" s="5">
        <v>348410</v>
      </c>
      <c r="AH245" s="5">
        <v>37948</v>
      </c>
      <c r="AI245" s="5">
        <v>5112</v>
      </c>
      <c r="AJ245" s="5">
        <v>473</v>
      </c>
      <c r="AK245" s="5">
        <v>0</v>
      </c>
      <c r="AL245" s="5">
        <v>0</v>
      </c>
      <c r="AM245" s="6">
        <f t="shared" si="90"/>
        <v>855768</v>
      </c>
      <c r="AN245" s="6">
        <f t="shared" si="80"/>
        <v>855768</v>
      </c>
      <c r="AO245" s="63">
        <f t="shared" si="85"/>
        <v>0.20250695454242501</v>
      </c>
      <c r="AP245" s="5">
        <v>285448</v>
      </c>
      <c r="AQ245" s="5">
        <v>206761</v>
      </c>
      <c r="AR245" s="5">
        <v>48076</v>
      </c>
      <c r="AS245" s="5">
        <v>2593</v>
      </c>
      <c r="AT245" s="5">
        <v>243</v>
      </c>
      <c r="AU245" s="5">
        <v>0</v>
      </c>
      <c r="AV245" s="5">
        <v>0</v>
      </c>
      <c r="AW245" s="6">
        <f t="shared" si="91"/>
        <v>543121</v>
      </c>
      <c r="AX245" s="6">
        <f t="shared" si="81"/>
        <v>543121</v>
      </c>
      <c r="AY245" s="63">
        <f t="shared" si="86"/>
        <v>0.12852289365579972</v>
      </c>
      <c r="AZ245" s="5">
        <f t="shared" si="68"/>
        <v>1976170</v>
      </c>
      <c r="BA245" s="5">
        <f t="shared" si="69"/>
        <v>1639421</v>
      </c>
      <c r="BB245" s="5">
        <f t="shared" si="70"/>
        <v>318861</v>
      </c>
      <c r="BC245" s="5">
        <f t="shared" si="71"/>
        <v>24850</v>
      </c>
      <c r="BD245" s="5">
        <f t="shared" si="72"/>
        <v>46673</v>
      </c>
      <c r="BE245" s="5">
        <f t="shared" si="73"/>
        <v>2127</v>
      </c>
      <c r="BF245" s="5">
        <f t="shared" si="74"/>
        <v>217767.68400000001</v>
      </c>
      <c r="BG245" s="6">
        <f t="shared" si="94"/>
        <v>4225869.6840000004</v>
      </c>
      <c r="BH245" s="6">
        <f t="shared" si="82"/>
        <v>4008102.0000000005</v>
      </c>
    </row>
    <row r="246" spans="1:61" x14ac:dyDescent="0.25">
      <c r="A246" s="43">
        <v>30987</v>
      </c>
      <c r="B246" s="5">
        <v>341588</v>
      </c>
      <c r="C246" s="5">
        <v>256681</v>
      </c>
      <c r="D246" s="5">
        <v>44857</v>
      </c>
      <c r="E246" s="5">
        <v>3620</v>
      </c>
      <c r="F246" s="5">
        <v>169</v>
      </c>
      <c r="G246" s="5">
        <v>0</v>
      </c>
      <c r="H246" s="5">
        <v>199423.859</v>
      </c>
      <c r="I246" s="6">
        <f t="shared" si="89"/>
        <v>846338.85899999994</v>
      </c>
      <c r="J246" s="6">
        <f t="shared" si="76"/>
        <v>646915</v>
      </c>
      <c r="K246" s="63">
        <f t="shared" si="83"/>
        <v>0.21103081904654394</v>
      </c>
      <c r="L246" s="5">
        <v>233029</v>
      </c>
      <c r="M246" s="5">
        <v>188674</v>
      </c>
      <c r="N246" s="5">
        <v>106589</v>
      </c>
      <c r="O246" s="5">
        <v>2831</v>
      </c>
      <c r="P246" s="5">
        <v>37651</v>
      </c>
      <c r="Q246" s="5">
        <v>0</v>
      </c>
      <c r="R246" s="5">
        <v>0</v>
      </c>
      <c r="S246" s="6">
        <f t="shared" si="92"/>
        <v>568774</v>
      </c>
      <c r="T246" s="6">
        <f t="shared" si="77"/>
        <v>568774</v>
      </c>
      <c r="U246" s="63">
        <f t="shared" si="84"/>
        <v>0.14182125964793846</v>
      </c>
      <c r="V246" s="5">
        <v>550608</v>
      </c>
      <c r="W246" s="5">
        <v>606807</v>
      </c>
      <c r="X246" s="5">
        <v>79524</v>
      </c>
      <c r="Y246" s="5">
        <v>10472</v>
      </c>
      <c r="Z246" s="5">
        <v>8304</v>
      </c>
      <c r="AA246" s="5">
        <v>2041</v>
      </c>
      <c r="AB246" s="5">
        <v>0</v>
      </c>
      <c r="AC246" s="6">
        <f t="shared" si="88"/>
        <v>1257756</v>
      </c>
      <c r="AD246" s="6">
        <f t="shared" si="78"/>
        <v>1257756</v>
      </c>
      <c r="AE246" s="63">
        <f t="shared" si="79"/>
        <v>0.31361584785829255</v>
      </c>
      <c r="AF246" s="5">
        <v>416983</v>
      </c>
      <c r="AG246" s="5">
        <v>346627</v>
      </c>
      <c r="AH246" s="5">
        <v>38367</v>
      </c>
      <c r="AI246" s="5">
        <v>5078</v>
      </c>
      <c r="AJ246" s="5">
        <v>578</v>
      </c>
      <c r="AK246" s="5">
        <v>0</v>
      </c>
      <c r="AL246" s="5">
        <v>0</v>
      </c>
      <c r="AM246" s="6">
        <f t="shared" si="90"/>
        <v>807633</v>
      </c>
      <c r="AN246" s="6">
        <f t="shared" si="80"/>
        <v>807633</v>
      </c>
      <c r="AO246" s="63">
        <f t="shared" si="85"/>
        <v>0.20137968576841328</v>
      </c>
      <c r="AP246" s="5">
        <v>273981</v>
      </c>
      <c r="AQ246" s="5">
        <v>204488</v>
      </c>
      <c r="AR246" s="5">
        <v>48645</v>
      </c>
      <c r="AS246" s="5">
        <v>2590</v>
      </c>
      <c r="AT246" s="5">
        <v>293</v>
      </c>
      <c r="AU246" s="5">
        <v>0</v>
      </c>
      <c r="AV246" s="5">
        <v>0</v>
      </c>
      <c r="AW246" s="6">
        <f t="shared" si="91"/>
        <v>529997</v>
      </c>
      <c r="AX246" s="6">
        <f t="shared" si="81"/>
        <v>529997</v>
      </c>
      <c r="AY246" s="63">
        <f t="shared" si="86"/>
        <v>0.13215238767881171</v>
      </c>
      <c r="AZ246" s="5">
        <f t="shared" si="68"/>
        <v>1816189</v>
      </c>
      <c r="BA246" s="5">
        <f t="shared" si="69"/>
        <v>1603277</v>
      </c>
      <c r="BB246" s="5">
        <f t="shared" si="70"/>
        <v>317982</v>
      </c>
      <c r="BC246" s="5">
        <f t="shared" si="71"/>
        <v>24591</v>
      </c>
      <c r="BD246" s="5">
        <f t="shared" si="72"/>
        <v>46995</v>
      </c>
      <c r="BE246" s="5">
        <f t="shared" si="73"/>
        <v>2041</v>
      </c>
      <c r="BF246" s="5">
        <f t="shared" si="74"/>
        <v>199423.859</v>
      </c>
      <c r="BG246" s="6">
        <f t="shared" si="94"/>
        <v>4010498.8590000002</v>
      </c>
      <c r="BH246" s="6">
        <f t="shared" si="82"/>
        <v>3811075</v>
      </c>
    </row>
    <row r="247" spans="1:61" x14ac:dyDescent="0.25">
      <c r="A247" s="43">
        <v>31017</v>
      </c>
      <c r="B247" s="5">
        <v>306858</v>
      </c>
      <c r="C247" s="5">
        <v>228579</v>
      </c>
      <c r="D247" s="5">
        <v>49795</v>
      </c>
      <c r="E247" s="5">
        <v>3803</v>
      </c>
      <c r="F247" s="5">
        <v>183</v>
      </c>
      <c r="G247" s="5">
        <v>0</v>
      </c>
      <c r="H247" s="5">
        <v>145526.283</v>
      </c>
      <c r="I247" s="6">
        <f t="shared" si="89"/>
        <v>734744.28300000005</v>
      </c>
      <c r="J247" s="6">
        <f t="shared" si="76"/>
        <v>589218</v>
      </c>
      <c r="K247" s="63">
        <f t="shared" si="83"/>
        <v>0.20588994888597029</v>
      </c>
      <c r="L247" s="5">
        <v>226205</v>
      </c>
      <c r="M247" s="5">
        <v>158279</v>
      </c>
      <c r="N247" s="5">
        <v>93201</v>
      </c>
      <c r="O247" s="5">
        <v>3350</v>
      </c>
      <c r="P247" s="5">
        <v>31337</v>
      </c>
      <c r="Q247" s="5">
        <v>0</v>
      </c>
      <c r="R247" s="5">
        <v>0</v>
      </c>
      <c r="S247" s="6">
        <f t="shared" si="92"/>
        <v>512372</v>
      </c>
      <c r="T247" s="6">
        <f t="shared" si="77"/>
        <v>512372</v>
      </c>
      <c r="U247" s="63">
        <f t="shared" si="84"/>
        <v>0.14357681622219898</v>
      </c>
      <c r="V247" s="5">
        <v>458049</v>
      </c>
      <c r="W247" s="5">
        <v>547633</v>
      </c>
      <c r="X247" s="5">
        <v>72993</v>
      </c>
      <c r="Y247" s="5">
        <v>12096</v>
      </c>
      <c r="Z247" s="5">
        <v>7609</v>
      </c>
      <c r="AA247" s="5">
        <v>2185</v>
      </c>
      <c r="AB247" s="5">
        <v>0</v>
      </c>
      <c r="AC247" s="6">
        <f t="shared" si="88"/>
        <v>1100565</v>
      </c>
      <c r="AD247" s="6">
        <f t="shared" si="78"/>
        <v>1100565</v>
      </c>
      <c r="AE247" s="63">
        <f t="shared" si="79"/>
        <v>0.30840018335425123</v>
      </c>
      <c r="AF247" s="5">
        <v>359966</v>
      </c>
      <c r="AG247" s="5">
        <v>306031</v>
      </c>
      <c r="AH247" s="5">
        <v>35600</v>
      </c>
      <c r="AI247" s="5">
        <v>5069</v>
      </c>
      <c r="AJ247" s="5">
        <v>522</v>
      </c>
      <c r="AK247" s="5">
        <v>0</v>
      </c>
      <c r="AL247" s="5">
        <v>0</v>
      </c>
      <c r="AM247" s="6">
        <f t="shared" si="90"/>
        <v>707188</v>
      </c>
      <c r="AN247" s="6">
        <f t="shared" si="80"/>
        <v>707188</v>
      </c>
      <c r="AO247" s="63">
        <f t="shared" si="85"/>
        <v>0.19816813079275303</v>
      </c>
      <c r="AP247" s="5">
        <v>278885</v>
      </c>
      <c r="AQ247" s="5">
        <v>183174</v>
      </c>
      <c r="AR247" s="5">
        <v>48984</v>
      </c>
      <c r="AS247" s="5">
        <v>2510</v>
      </c>
      <c r="AT247" s="5">
        <v>204</v>
      </c>
      <c r="AU247" s="5">
        <v>0</v>
      </c>
      <c r="AV247" s="5">
        <v>0</v>
      </c>
      <c r="AW247" s="6">
        <f t="shared" si="91"/>
        <v>513757</v>
      </c>
      <c r="AX247" s="6">
        <f t="shared" si="81"/>
        <v>513757</v>
      </c>
      <c r="AY247" s="63">
        <f t="shared" si="86"/>
        <v>0.14396492074482656</v>
      </c>
      <c r="AZ247" s="5">
        <f t="shared" ref="AZ247:AZ310" si="95">B247+L247+V247+AF247+AP247</f>
        <v>1629963</v>
      </c>
      <c r="BA247" s="5">
        <f t="shared" ref="BA247:BA310" si="96">C247+M247+W247+AG247+AQ247</f>
        <v>1423696</v>
      </c>
      <c r="BB247" s="5">
        <f t="shared" ref="BB247:BB310" si="97">D247+N247+X247+AH247+AR247</f>
        <v>300573</v>
      </c>
      <c r="BC247" s="5">
        <f t="shared" ref="BC247:BC310" si="98">E247+O247+Y247+AI247+AS247</f>
        <v>26828</v>
      </c>
      <c r="BD247" s="5">
        <f t="shared" ref="BD247:BD310" si="99">F247+P247+Z247+AJ247+AT247</f>
        <v>39855</v>
      </c>
      <c r="BE247" s="5">
        <f t="shared" ref="BE247:BE310" si="100">G247+Q247+AA247+AK247+AU247</f>
        <v>2185</v>
      </c>
      <c r="BF247" s="5">
        <f t="shared" ref="BF247:BF310" si="101">H247+R247+AB247+AL247+AV247</f>
        <v>145526.283</v>
      </c>
      <c r="BG247" s="6">
        <f t="shared" si="94"/>
        <v>3568626.2829999998</v>
      </c>
      <c r="BH247" s="6">
        <f t="shared" si="82"/>
        <v>3423100</v>
      </c>
    </row>
    <row r="248" spans="1:61" x14ac:dyDescent="0.25">
      <c r="A248" s="43">
        <v>31048</v>
      </c>
      <c r="B248" s="5">
        <v>370045</v>
      </c>
      <c r="C248" s="5">
        <v>237703</v>
      </c>
      <c r="D248" s="5">
        <v>49535</v>
      </c>
      <c r="E248" s="5">
        <v>3551</v>
      </c>
      <c r="F248" s="5">
        <v>186</v>
      </c>
      <c r="G248" s="5">
        <v>0</v>
      </c>
      <c r="H248" s="5">
        <v>118355.9</v>
      </c>
      <c r="I248" s="6">
        <f t="shared" si="89"/>
        <v>779375.9</v>
      </c>
      <c r="J248" s="6">
        <f t="shared" si="76"/>
        <v>661020</v>
      </c>
      <c r="K248" s="63">
        <f t="shared" si="83"/>
        <v>0.20429588232507856</v>
      </c>
      <c r="L248" s="5">
        <v>268309</v>
      </c>
      <c r="M248" s="5">
        <v>164851</v>
      </c>
      <c r="N248" s="5">
        <v>92574</v>
      </c>
      <c r="O248" s="5">
        <v>3183</v>
      </c>
      <c r="P248" s="5">
        <v>31163</v>
      </c>
      <c r="Q248" s="5">
        <v>0</v>
      </c>
      <c r="R248" s="5">
        <v>0</v>
      </c>
      <c r="S248" s="6">
        <f t="shared" si="92"/>
        <v>560080</v>
      </c>
      <c r="T248" s="6">
        <f t="shared" si="77"/>
        <v>560080</v>
      </c>
      <c r="U248" s="63">
        <f t="shared" si="84"/>
        <v>0.14681238895458534</v>
      </c>
      <c r="V248" s="5">
        <v>499523</v>
      </c>
      <c r="W248" s="5">
        <v>535005</v>
      </c>
      <c r="X248" s="5">
        <v>72790</v>
      </c>
      <c r="Y248" s="5">
        <v>12014</v>
      </c>
      <c r="Z248" s="5">
        <v>7185</v>
      </c>
      <c r="AA248" s="5">
        <v>3245</v>
      </c>
      <c r="AB248" s="5">
        <v>0</v>
      </c>
      <c r="AC248" s="6">
        <f t="shared" si="88"/>
        <v>1129762</v>
      </c>
      <c r="AD248" s="6">
        <f t="shared" si="78"/>
        <v>1129762</v>
      </c>
      <c r="AE248" s="63">
        <f t="shared" si="79"/>
        <v>0.29614172648569892</v>
      </c>
      <c r="AF248" s="5">
        <v>418946</v>
      </c>
      <c r="AG248" s="5">
        <v>306880</v>
      </c>
      <c r="AH248" s="5">
        <v>37343</v>
      </c>
      <c r="AI248" s="5">
        <v>5187</v>
      </c>
      <c r="AJ248" s="5">
        <v>372</v>
      </c>
      <c r="AK248" s="5">
        <v>0</v>
      </c>
      <c r="AL248" s="5">
        <v>0</v>
      </c>
      <c r="AM248" s="6">
        <f t="shared" si="90"/>
        <v>768728</v>
      </c>
      <c r="AN248" s="6">
        <f t="shared" si="80"/>
        <v>768728</v>
      </c>
      <c r="AO248" s="63">
        <f t="shared" si="85"/>
        <v>0.2015047745612778</v>
      </c>
      <c r="AP248" s="5">
        <v>334934</v>
      </c>
      <c r="AQ248" s="5">
        <v>187213</v>
      </c>
      <c r="AR248" s="5">
        <v>52199</v>
      </c>
      <c r="AS248" s="5">
        <v>2476</v>
      </c>
      <c r="AT248" s="5">
        <v>169</v>
      </c>
      <c r="AU248" s="5">
        <v>0</v>
      </c>
      <c r="AV248" s="5">
        <v>0</v>
      </c>
      <c r="AW248" s="6">
        <f t="shared" si="91"/>
        <v>576991</v>
      </c>
      <c r="AX248" s="6">
        <f t="shared" si="81"/>
        <v>576991</v>
      </c>
      <c r="AY248" s="63">
        <f t="shared" si="86"/>
        <v>0.15124522767335943</v>
      </c>
      <c r="AZ248" s="5">
        <f t="shared" si="95"/>
        <v>1891757</v>
      </c>
      <c r="BA248" s="5">
        <f t="shared" si="96"/>
        <v>1431652</v>
      </c>
      <c r="BB248" s="5">
        <f t="shared" si="97"/>
        <v>304441</v>
      </c>
      <c r="BC248" s="5">
        <f t="shared" si="98"/>
        <v>26411</v>
      </c>
      <c r="BD248" s="5">
        <f t="shared" si="99"/>
        <v>39075</v>
      </c>
      <c r="BE248" s="5">
        <f t="shared" si="100"/>
        <v>3245</v>
      </c>
      <c r="BF248" s="5">
        <f t="shared" si="101"/>
        <v>118355.9</v>
      </c>
      <c r="BG248" s="6">
        <f t="shared" si="94"/>
        <v>3814936.9</v>
      </c>
      <c r="BH248" s="6">
        <f t="shared" si="82"/>
        <v>3696581</v>
      </c>
      <c r="BI248" s="57">
        <f>BG248/$BG248</f>
        <v>1</v>
      </c>
    </row>
    <row r="249" spans="1:61" x14ac:dyDescent="0.25">
      <c r="A249" s="43">
        <v>31079</v>
      </c>
      <c r="B249" s="5">
        <v>428073</v>
      </c>
      <c r="C249" s="5">
        <v>219614</v>
      </c>
      <c r="D249" s="5">
        <v>53760</v>
      </c>
      <c r="E249" s="5">
        <v>3555</v>
      </c>
      <c r="F249" s="5">
        <v>135</v>
      </c>
      <c r="G249" s="5">
        <v>0</v>
      </c>
      <c r="H249" s="5">
        <v>110791.4</v>
      </c>
      <c r="I249" s="6">
        <f t="shared" si="89"/>
        <v>815928.4</v>
      </c>
      <c r="J249" s="6">
        <f t="shared" si="76"/>
        <v>705137</v>
      </c>
      <c r="K249" s="63">
        <f t="shared" si="83"/>
        <v>0.20433097470621339</v>
      </c>
      <c r="L249" s="5">
        <v>328276</v>
      </c>
      <c r="M249" s="5">
        <v>169814</v>
      </c>
      <c r="N249" s="5">
        <v>91524</v>
      </c>
      <c r="O249" s="5">
        <v>2992</v>
      </c>
      <c r="P249" s="5">
        <v>30433</v>
      </c>
      <c r="Q249" s="5">
        <v>0</v>
      </c>
      <c r="R249" s="5">
        <v>0</v>
      </c>
      <c r="S249" s="6">
        <f t="shared" si="92"/>
        <v>623039</v>
      </c>
      <c r="T249" s="6">
        <f t="shared" si="77"/>
        <v>623039</v>
      </c>
      <c r="U249" s="63">
        <f t="shared" si="84"/>
        <v>0.15602614904688264</v>
      </c>
      <c r="V249" s="5">
        <v>512430</v>
      </c>
      <c r="W249" s="5">
        <v>496818</v>
      </c>
      <c r="X249" s="5">
        <v>71890</v>
      </c>
      <c r="Y249" s="5">
        <v>11762</v>
      </c>
      <c r="Z249" s="5">
        <v>6675</v>
      </c>
      <c r="AA249" s="5">
        <v>2944</v>
      </c>
      <c r="AB249" s="5">
        <v>0</v>
      </c>
      <c r="AC249" s="6">
        <f t="shared" si="88"/>
        <v>1102519</v>
      </c>
      <c r="AD249" s="6">
        <f t="shared" si="78"/>
        <v>1102519</v>
      </c>
      <c r="AE249" s="63">
        <f t="shared" si="79"/>
        <v>0.27610116512934185</v>
      </c>
      <c r="AF249" s="5">
        <v>465017</v>
      </c>
      <c r="AG249" s="5">
        <v>284624</v>
      </c>
      <c r="AH249" s="5">
        <v>37791</v>
      </c>
      <c r="AI249" s="5">
        <v>5122</v>
      </c>
      <c r="AJ249" s="5">
        <v>498</v>
      </c>
      <c r="AK249" s="5">
        <v>0</v>
      </c>
      <c r="AL249" s="5">
        <v>0</v>
      </c>
      <c r="AM249" s="6">
        <f t="shared" si="90"/>
        <v>793052</v>
      </c>
      <c r="AN249" s="6">
        <f t="shared" si="80"/>
        <v>793052</v>
      </c>
      <c r="AO249" s="63">
        <f t="shared" si="85"/>
        <v>0.1986020932139535</v>
      </c>
      <c r="AP249" s="5">
        <v>417020</v>
      </c>
      <c r="AQ249" s="5">
        <v>184952</v>
      </c>
      <c r="AR249" s="5">
        <v>53941</v>
      </c>
      <c r="AS249" s="5">
        <v>2532</v>
      </c>
      <c r="AT249" s="5">
        <v>187</v>
      </c>
      <c r="AU249" s="5">
        <v>0</v>
      </c>
      <c r="AV249" s="5">
        <v>0</v>
      </c>
      <c r="AW249" s="6">
        <f t="shared" si="91"/>
        <v>658632</v>
      </c>
      <c r="AX249" s="6">
        <f t="shared" si="81"/>
        <v>658632</v>
      </c>
      <c r="AY249" s="63">
        <f t="shared" si="86"/>
        <v>0.16493961790360862</v>
      </c>
      <c r="AZ249" s="5">
        <f t="shared" si="95"/>
        <v>2150816</v>
      </c>
      <c r="BA249" s="5">
        <f t="shared" si="96"/>
        <v>1355822</v>
      </c>
      <c r="BB249" s="5">
        <f t="shared" si="97"/>
        <v>308906</v>
      </c>
      <c r="BC249" s="5">
        <f t="shared" si="98"/>
        <v>25963</v>
      </c>
      <c r="BD249" s="5">
        <f t="shared" si="99"/>
        <v>37928</v>
      </c>
      <c r="BE249" s="5">
        <f t="shared" si="100"/>
        <v>2944</v>
      </c>
      <c r="BF249" s="5">
        <f t="shared" si="101"/>
        <v>110791.4</v>
      </c>
      <c r="BG249" s="6">
        <f t="shared" ref="BG249:BG264" si="102">SUM(AZ249:BF249)</f>
        <v>3993170.4</v>
      </c>
      <c r="BH249" s="6">
        <f t="shared" si="82"/>
        <v>3882379</v>
      </c>
    </row>
    <row r="250" spans="1:61" x14ac:dyDescent="0.25">
      <c r="A250" s="43">
        <v>31107</v>
      </c>
      <c r="B250" s="5">
        <v>342455</v>
      </c>
      <c r="C250" s="5">
        <v>232667</v>
      </c>
      <c r="D250" s="5">
        <v>57490</v>
      </c>
      <c r="E250" s="5">
        <v>3375</v>
      </c>
      <c r="F250" s="5">
        <v>182</v>
      </c>
      <c r="G250" s="5">
        <v>0</v>
      </c>
      <c r="H250" s="5">
        <v>89461.6</v>
      </c>
      <c r="I250" s="6">
        <f t="shared" si="89"/>
        <v>725630.6</v>
      </c>
      <c r="J250" s="6">
        <f t="shared" si="76"/>
        <v>636169</v>
      </c>
      <c r="K250" s="63">
        <f t="shared" si="83"/>
        <v>0.19999748635590123</v>
      </c>
      <c r="L250" s="5">
        <v>234857</v>
      </c>
      <c r="M250" s="5">
        <v>169768</v>
      </c>
      <c r="N250" s="5">
        <v>92847</v>
      </c>
      <c r="O250" s="5">
        <v>3089</v>
      </c>
      <c r="P250" s="5">
        <v>31936</v>
      </c>
      <c r="Q250" s="5">
        <v>0</v>
      </c>
      <c r="R250" s="5">
        <v>0</v>
      </c>
      <c r="S250" s="6">
        <f t="shared" si="92"/>
        <v>532497</v>
      </c>
      <c r="T250" s="6">
        <f t="shared" si="77"/>
        <v>532497</v>
      </c>
      <c r="U250" s="63">
        <f t="shared" si="84"/>
        <v>0.14676622167265044</v>
      </c>
      <c r="V250" s="5">
        <v>456996</v>
      </c>
      <c r="W250" s="5">
        <v>536468</v>
      </c>
      <c r="X250" s="5">
        <v>71284</v>
      </c>
      <c r="Y250" s="5">
        <v>10959</v>
      </c>
      <c r="Z250" s="5">
        <v>7728</v>
      </c>
      <c r="AA250" s="5">
        <v>3210</v>
      </c>
      <c r="AB250" s="5">
        <v>0</v>
      </c>
      <c r="AC250" s="6">
        <f t="shared" si="88"/>
        <v>1086645</v>
      </c>
      <c r="AD250" s="6">
        <f t="shared" si="78"/>
        <v>1086645</v>
      </c>
      <c r="AE250" s="63">
        <f t="shared" si="79"/>
        <v>0.29949986751000895</v>
      </c>
      <c r="AF250" s="5">
        <v>384260</v>
      </c>
      <c r="AG250" s="5">
        <v>306051</v>
      </c>
      <c r="AH250" s="5">
        <v>38083</v>
      </c>
      <c r="AI250" s="5">
        <v>5290</v>
      </c>
      <c r="AJ250" s="5">
        <v>623</v>
      </c>
      <c r="AK250" s="5">
        <v>0</v>
      </c>
      <c r="AL250" s="5">
        <v>0</v>
      </c>
      <c r="AM250" s="6">
        <f t="shared" si="90"/>
        <v>734307</v>
      </c>
      <c r="AN250" s="6">
        <f t="shared" si="80"/>
        <v>734307</v>
      </c>
      <c r="AO250" s="63">
        <f t="shared" si="85"/>
        <v>0.20238886592371211</v>
      </c>
      <c r="AP250" s="5">
        <v>304044</v>
      </c>
      <c r="AQ250" s="5">
        <v>186929</v>
      </c>
      <c r="AR250" s="5">
        <v>55410</v>
      </c>
      <c r="AS250" s="5">
        <v>2472</v>
      </c>
      <c r="AT250" s="5">
        <v>264</v>
      </c>
      <c r="AU250" s="5">
        <v>0</v>
      </c>
      <c r="AV250" s="5">
        <v>0</v>
      </c>
      <c r="AW250" s="6">
        <f t="shared" si="91"/>
        <v>549119</v>
      </c>
      <c r="AX250" s="6">
        <f t="shared" si="81"/>
        <v>549119</v>
      </c>
      <c r="AY250" s="63">
        <f t="shared" si="86"/>
        <v>0.15134755853772722</v>
      </c>
      <c r="AZ250" s="5">
        <f t="shared" si="95"/>
        <v>1722612</v>
      </c>
      <c r="BA250" s="5">
        <f t="shared" si="96"/>
        <v>1431883</v>
      </c>
      <c r="BB250" s="5">
        <f t="shared" si="97"/>
        <v>315114</v>
      </c>
      <c r="BC250" s="5">
        <f t="shared" si="98"/>
        <v>25185</v>
      </c>
      <c r="BD250" s="5">
        <f t="shared" si="99"/>
        <v>40733</v>
      </c>
      <c r="BE250" s="5">
        <f t="shared" si="100"/>
        <v>3210</v>
      </c>
      <c r="BF250" s="5">
        <f t="shared" si="101"/>
        <v>89461.6</v>
      </c>
      <c r="BG250" s="6">
        <f t="shared" si="102"/>
        <v>3628198.6</v>
      </c>
      <c r="BH250" s="6">
        <f t="shared" si="82"/>
        <v>3538737</v>
      </c>
    </row>
    <row r="251" spans="1:61" x14ac:dyDescent="0.25">
      <c r="A251" s="43">
        <v>31138</v>
      </c>
      <c r="B251" s="5">
        <v>319245</v>
      </c>
      <c r="C251" s="5">
        <v>240904</v>
      </c>
      <c r="D251" s="5">
        <v>57001</v>
      </c>
      <c r="E251" s="5">
        <v>3590</v>
      </c>
      <c r="F251" s="5">
        <v>234</v>
      </c>
      <c r="G251" s="5">
        <v>0</v>
      </c>
      <c r="H251" s="5">
        <v>79779.600000000006</v>
      </c>
      <c r="I251" s="6">
        <f t="shared" si="89"/>
        <v>700753.6</v>
      </c>
      <c r="J251" s="6">
        <f t="shared" si="76"/>
        <v>620974</v>
      </c>
      <c r="K251" s="63">
        <f t="shared" si="83"/>
        <v>0.19452681660880441</v>
      </c>
      <c r="L251" s="5">
        <v>208438</v>
      </c>
      <c r="M251" s="5">
        <v>172581</v>
      </c>
      <c r="N251" s="5">
        <v>97623</v>
      </c>
      <c r="O251" s="5">
        <v>2938</v>
      </c>
      <c r="P251" s="5">
        <v>35821</v>
      </c>
      <c r="Q251" s="5">
        <v>0</v>
      </c>
      <c r="R251" s="5">
        <v>0</v>
      </c>
      <c r="S251" s="6">
        <f t="shared" si="92"/>
        <v>517401</v>
      </c>
      <c r="T251" s="6">
        <f t="shared" si="77"/>
        <v>517401</v>
      </c>
      <c r="U251" s="63">
        <f t="shared" si="84"/>
        <v>0.14362875829708477</v>
      </c>
      <c r="V251" s="5">
        <v>462233</v>
      </c>
      <c r="W251" s="5">
        <v>565622</v>
      </c>
      <c r="X251" s="5">
        <v>75121</v>
      </c>
      <c r="Y251" s="5">
        <v>11761</v>
      </c>
      <c r="Z251" s="5">
        <v>7458</v>
      </c>
      <c r="AA251" s="5">
        <v>3485</v>
      </c>
      <c r="AB251" s="5">
        <v>0</v>
      </c>
      <c r="AC251" s="6">
        <f t="shared" si="88"/>
        <v>1125680</v>
      </c>
      <c r="AD251" s="6">
        <f t="shared" si="78"/>
        <v>1125680</v>
      </c>
      <c r="AE251" s="63">
        <f t="shared" si="79"/>
        <v>0.31248494038446462</v>
      </c>
      <c r="AF251" s="5">
        <v>373699</v>
      </c>
      <c r="AG251" s="5">
        <v>321529</v>
      </c>
      <c r="AH251" s="5">
        <v>40101</v>
      </c>
      <c r="AI251" s="5">
        <v>5230</v>
      </c>
      <c r="AJ251" s="5">
        <v>657</v>
      </c>
      <c r="AK251" s="5">
        <v>0</v>
      </c>
      <c r="AL251" s="5">
        <v>0</v>
      </c>
      <c r="AM251" s="6">
        <f t="shared" si="90"/>
        <v>741216</v>
      </c>
      <c r="AN251" s="6">
        <f t="shared" si="80"/>
        <v>741216</v>
      </c>
      <c r="AO251" s="63">
        <f t="shared" si="85"/>
        <v>0.20575904126573388</v>
      </c>
      <c r="AP251" s="5">
        <v>267240</v>
      </c>
      <c r="AQ251" s="5">
        <v>192416</v>
      </c>
      <c r="AR251" s="5">
        <v>54820</v>
      </c>
      <c r="AS251" s="5">
        <v>2510</v>
      </c>
      <c r="AT251" s="5">
        <v>313</v>
      </c>
      <c r="AU251" s="5">
        <v>0</v>
      </c>
      <c r="AV251" s="5">
        <v>0</v>
      </c>
      <c r="AW251" s="6">
        <f t="shared" si="91"/>
        <v>517299</v>
      </c>
      <c r="AX251" s="6">
        <f t="shared" si="81"/>
        <v>517299</v>
      </c>
      <c r="AY251" s="63">
        <f t="shared" si="86"/>
        <v>0.14360044344391226</v>
      </c>
      <c r="AZ251" s="5">
        <f t="shared" si="95"/>
        <v>1630855</v>
      </c>
      <c r="BA251" s="5">
        <f t="shared" si="96"/>
        <v>1493052</v>
      </c>
      <c r="BB251" s="5">
        <f t="shared" si="97"/>
        <v>324666</v>
      </c>
      <c r="BC251" s="5">
        <f t="shared" si="98"/>
        <v>26029</v>
      </c>
      <c r="BD251" s="5">
        <f t="shared" si="99"/>
        <v>44483</v>
      </c>
      <c r="BE251" s="5">
        <f t="shared" si="100"/>
        <v>3485</v>
      </c>
      <c r="BF251" s="5">
        <f t="shared" si="101"/>
        <v>79779.600000000006</v>
      </c>
      <c r="BG251" s="6">
        <f t="shared" si="102"/>
        <v>3602349.6</v>
      </c>
      <c r="BH251" s="6">
        <f t="shared" si="82"/>
        <v>3522570</v>
      </c>
    </row>
    <row r="252" spans="1:61" x14ac:dyDescent="0.25">
      <c r="A252" s="43">
        <v>31168</v>
      </c>
      <c r="B252" s="5">
        <v>326452</v>
      </c>
      <c r="C252" s="5">
        <v>249172</v>
      </c>
      <c r="D252" s="5">
        <v>56737</v>
      </c>
      <c r="E252" s="5">
        <v>3567</v>
      </c>
      <c r="F252" s="5">
        <v>231</v>
      </c>
      <c r="G252" s="5">
        <v>0</v>
      </c>
      <c r="H252" s="5">
        <v>87246.1</v>
      </c>
      <c r="I252" s="6">
        <f t="shared" si="89"/>
        <v>723405.1</v>
      </c>
      <c r="J252" s="6">
        <f t="shared" si="76"/>
        <v>636159</v>
      </c>
      <c r="K252" s="63">
        <f t="shared" si="83"/>
        <v>0.19096052970820965</v>
      </c>
      <c r="L252" s="5">
        <v>214394</v>
      </c>
      <c r="M252" s="5">
        <v>187642</v>
      </c>
      <c r="N252" s="5">
        <v>99394</v>
      </c>
      <c r="O252" s="5">
        <v>2874</v>
      </c>
      <c r="P252" s="5">
        <v>36334</v>
      </c>
      <c r="Q252" s="5">
        <v>0</v>
      </c>
      <c r="R252" s="5">
        <v>0</v>
      </c>
      <c r="S252" s="6">
        <f t="shared" si="92"/>
        <v>540638</v>
      </c>
      <c r="T252" s="6">
        <f t="shared" si="77"/>
        <v>540638</v>
      </c>
      <c r="U252" s="63">
        <f t="shared" si="84"/>
        <v>0.1427146682548783</v>
      </c>
      <c r="V252" s="5">
        <v>522612</v>
      </c>
      <c r="W252" s="5">
        <v>582556</v>
      </c>
      <c r="X252" s="5">
        <v>72041</v>
      </c>
      <c r="Y252" s="5">
        <v>11903</v>
      </c>
      <c r="Z252" s="5">
        <v>8116</v>
      </c>
      <c r="AA252" s="5">
        <v>3307</v>
      </c>
      <c r="AB252" s="5">
        <v>0</v>
      </c>
      <c r="AC252" s="6">
        <f t="shared" si="88"/>
        <v>1200535</v>
      </c>
      <c r="AD252" s="6">
        <f t="shared" si="78"/>
        <v>1200535</v>
      </c>
      <c r="AE252" s="63">
        <f t="shared" si="79"/>
        <v>0.31691067637378489</v>
      </c>
      <c r="AF252" s="5">
        <v>399945</v>
      </c>
      <c r="AG252" s="5">
        <v>349813</v>
      </c>
      <c r="AH252" s="5">
        <v>40827</v>
      </c>
      <c r="AI252" s="5">
        <v>5241</v>
      </c>
      <c r="AJ252" s="5">
        <v>573</v>
      </c>
      <c r="AK252" s="5">
        <v>0</v>
      </c>
      <c r="AL252" s="5">
        <v>0</v>
      </c>
      <c r="AM252" s="6">
        <f t="shared" si="90"/>
        <v>796399</v>
      </c>
      <c r="AN252" s="6">
        <f t="shared" si="80"/>
        <v>796399</v>
      </c>
      <c r="AO252" s="63">
        <f t="shared" si="85"/>
        <v>0.21022906100480696</v>
      </c>
      <c r="AP252" s="5">
        <v>266934</v>
      </c>
      <c r="AQ252" s="5">
        <v>204271</v>
      </c>
      <c r="AR252" s="5">
        <v>53287</v>
      </c>
      <c r="AS252" s="5">
        <v>2494</v>
      </c>
      <c r="AT252" s="5">
        <v>281</v>
      </c>
      <c r="AU252" s="5">
        <v>0</v>
      </c>
      <c r="AV252" s="5">
        <v>0</v>
      </c>
      <c r="AW252" s="6">
        <f t="shared" si="91"/>
        <v>527267</v>
      </c>
      <c r="AX252" s="6">
        <f t="shared" si="81"/>
        <v>527267</v>
      </c>
      <c r="AY252" s="63">
        <f t="shared" si="86"/>
        <v>0.1391850646583202</v>
      </c>
      <c r="AZ252" s="5">
        <f t="shared" si="95"/>
        <v>1730337</v>
      </c>
      <c r="BA252" s="5">
        <f t="shared" si="96"/>
        <v>1573454</v>
      </c>
      <c r="BB252" s="5">
        <f t="shared" si="97"/>
        <v>322286</v>
      </c>
      <c r="BC252" s="5">
        <f t="shared" si="98"/>
        <v>26079</v>
      </c>
      <c r="BD252" s="5">
        <f t="shared" si="99"/>
        <v>45535</v>
      </c>
      <c r="BE252" s="5">
        <f t="shared" si="100"/>
        <v>3307</v>
      </c>
      <c r="BF252" s="5">
        <f t="shared" si="101"/>
        <v>87246.1</v>
      </c>
      <c r="BG252" s="6">
        <f t="shared" si="102"/>
        <v>3788244.1</v>
      </c>
      <c r="BH252" s="6">
        <f t="shared" si="82"/>
        <v>3700998</v>
      </c>
    </row>
    <row r="253" spans="1:61" x14ac:dyDescent="0.25">
      <c r="A253" s="43">
        <v>31199</v>
      </c>
      <c r="B253" s="5">
        <v>433076</v>
      </c>
      <c r="C253" s="5">
        <v>283200</v>
      </c>
      <c r="D253" s="5">
        <v>57700</v>
      </c>
      <c r="E253" s="5">
        <v>3589</v>
      </c>
      <c r="F253" s="5">
        <v>197</v>
      </c>
      <c r="G253" s="5">
        <v>0</v>
      </c>
      <c r="H253" s="5">
        <v>105206.39999999999</v>
      </c>
      <c r="I253" s="6">
        <f t="shared" si="89"/>
        <v>882968.4</v>
      </c>
      <c r="J253" s="6">
        <f t="shared" si="76"/>
        <v>777762</v>
      </c>
      <c r="K253" s="63">
        <f t="shared" si="83"/>
        <v>0.19082270306942062</v>
      </c>
      <c r="L253" s="5">
        <v>300855</v>
      </c>
      <c r="M253" s="5">
        <v>219681</v>
      </c>
      <c r="N253" s="5">
        <v>95066</v>
      </c>
      <c r="O253" s="5">
        <v>3156</v>
      </c>
      <c r="P253" s="5">
        <v>36251</v>
      </c>
      <c r="Q253" s="5">
        <v>0</v>
      </c>
      <c r="R253" s="5">
        <v>0</v>
      </c>
      <c r="S253" s="6">
        <f t="shared" si="92"/>
        <v>655009</v>
      </c>
      <c r="T253" s="6">
        <f t="shared" si="77"/>
        <v>655009</v>
      </c>
      <c r="U253" s="63">
        <f t="shared" si="84"/>
        <v>0.1415572606163461</v>
      </c>
      <c r="V253" s="5">
        <v>699220</v>
      </c>
      <c r="W253" s="5">
        <v>660670</v>
      </c>
      <c r="X253" s="5">
        <v>79226</v>
      </c>
      <c r="Y253" s="5">
        <v>10977</v>
      </c>
      <c r="Z253" s="5">
        <v>10223</v>
      </c>
      <c r="AA253" s="5">
        <v>4892</v>
      </c>
      <c r="AB253" s="5">
        <v>0</v>
      </c>
      <c r="AC253" s="6">
        <f t="shared" si="88"/>
        <v>1465208</v>
      </c>
      <c r="AD253" s="6">
        <f t="shared" si="78"/>
        <v>1465208</v>
      </c>
      <c r="AE253" s="63">
        <f t="shared" si="79"/>
        <v>0.31665340585114898</v>
      </c>
      <c r="AF253" s="5">
        <v>538493</v>
      </c>
      <c r="AG253" s="5">
        <v>376448</v>
      </c>
      <c r="AH253" s="5">
        <v>42353</v>
      </c>
      <c r="AI253" s="5">
        <v>5202</v>
      </c>
      <c r="AJ253" s="5">
        <v>487</v>
      </c>
      <c r="AK253" s="5">
        <v>0</v>
      </c>
      <c r="AL253" s="5">
        <v>0</v>
      </c>
      <c r="AM253" s="6">
        <f t="shared" si="90"/>
        <v>962983</v>
      </c>
      <c r="AN253" s="6">
        <f t="shared" si="80"/>
        <v>962983</v>
      </c>
      <c r="AO253" s="63">
        <f t="shared" si="85"/>
        <v>0.20811505719785653</v>
      </c>
      <c r="AP253" s="5">
        <v>365890</v>
      </c>
      <c r="AQ253" s="5">
        <v>236678</v>
      </c>
      <c r="AR253" s="5">
        <v>55606</v>
      </c>
      <c r="AS253" s="5">
        <v>2554</v>
      </c>
      <c r="AT253" s="5">
        <v>270</v>
      </c>
      <c r="AU253" s="5">
        <v>0</v>
      </c>
      <c r="AV253" s="5">
        <v>0</v>
      </c>
      <c r="AW253" s="6">
        <f t="shared" si="91"/>
        <v>660998</v>
      </c>
      <c r="AX253" s="6">
        <f t="shared" si="81"/>
        <v>660998</v>
      </c>
      <c r="AY253" s="63">
        <f t="shared" si="86"/>
        <v>0.14285157326522771</v>
      </c>
      <c r="AZ253" s="5">
        <f t="shared" si="95"/>
        <v>2337534</v>
      </c>
      <c r="BA253" s="5">
        <f t="shared" si="96"/>
        <v>1776677</v>
      </c>
      <c r="BB253" s="5">
        <f t="shared" si="97"/>
        <v>329951</v>
      </c>
      <c r="BC253" s="5">
        <f t="shared" si="98"/>
        <v>25478</v>
      </c>
      <c r="BD253" s="5">
        <f t="shared" si="99"/>
        <v>47428</v>
      </c>
      <c r="BE253" s="5">
        <f t="shared" si="100"/>
        <v>4892</v>
      </c>
      <c r="BF253" s="5">
        <f t="shared" si="101"/>
        <v>105206.39999999999</v>
      </c>
      <c r="BG253" s="6">
        <f t="shared" si="102"/>
        <v>4627166.4000000004</v>
      </c>
      <c r="BH253" s="6">
        <f t="shared" si="82"/>
        <v>4521960</v>
      </c>
    </row>
    <row r="254" spans="1:61" x14ac:dyDescent="0.25">
      <c r="A254" s="43">
        <v>31229</v>
      </c>
      <c r="B254" s="5">
        <v>464772</v>
      </c>
      <c r="C254" s="5">
        <v>281463</v>
      </c>
      <c r="D254" s="5">
        <v>52413</v>
      </c>
      <c r="E254" s="5">
        <v>3652</v>
      </c>
      <c r="F254" s="5">
        <v>176</v>
      </c>
      <c r="G254" s="5">
        <v>0</v>
      </c>
      <c r="H254" s="5">
        <v>121452.6</v>
      </c>
      <c r="I254" s="6">
        <f t="shared" si="89"/>
        <v>923928.6</v>
      </c>
      <c r="J254" s="6">
        <f t="shared" si="76"/>
        <v>802476</v>
      </c>
      <c r="K254" s="63">
        <f t="shared" si="83"/>
        <v>0.19175467551252579</v>
      </c>
      <c r="L254" s="5">
        <v>341027</v>
      </c>
      <c r="M254" s="5">
        <v>224901</v>
      </c>
      <c r="N254" s="5">
        <v>110262</v>
      </c>
      <c r="O254" s="5">
        <v>3012</v>
      </c>
      <c r="P254" s="5">
        <v>47984</v>
      </c>
      <c r="Q254" s="5">
        <v>0</v>
      </c>
      <c r="R254" s="5">
        <v>0</v>
      </c>
      <c r="S254" s="6">
        <f t="shared" si="92"/>
        <v>727186</v>
      </c>
      <c r="T254" s="6">
        <f t="shared" si="77"/>
        <v>727186</v>
      </c>
      <c r="U254" s="63">
        <f t="shared" si="84"/>
        <v>0.15092217674315048</v>
      </c>
      <c r="V254" s="5">
        <v>735114</v>
      </c>
      <c r="W254" s="5">
        <v>672650</v>
      </c>
      <c r="X254" s="5">
        <v>78263</v>
      </c>
      <c r="Y254" s="5">
        <v>11041</v>
      </c>
      <c r="Z254" s="5">
        <v>9435</v>
      </c>
      <c r="AA254" s="5">
        <v>5519</v>
      </c>
      <c r="AB254" s="5">
        <v>0</v>
      </c>
      <c r="AC254" s="6">
        <f t="shared" si="88"/>
        <v>1512022</v>
      </c>
      <c r="AD254" s="6">
        <f t="shared" si="78"/>
        <v>1512022</v>
      </c>
      <c r="AE254" s="63">
        <f t="shared" si="79"/>
        <v>0.31380919259107282</v>
      </c>
      <c r="AF254" s="5">
        <v>567111</v>
      </c>
      <c r="AG254" s="5">
        <v>362991</v>
      </c>
      <c r="AH254" s="5">
        <v>39910</v>
      </c>
      <c r="AI254" s="5">
        <v>5103</v>
      </c>
      <c r="AJ254" s="5">
        <v>439</v>
      </c>
      <c r="AK254" s="5">
        <v>0</v>
      </c>
      <c r="AL254" s="5">
        <v>0</v>
      </c>
      <c r="AM254" s="6">
        <f t="shared" si="90"/>
        <v>975554</v>
      </c>
      <c r="AN254" s="6">
        <f t="shared" si="80"/>
        <v>975554</v>
      </c>
      <c r="AO254" s="63">
        <f t="shared" si="85"/>
        <v>0.20246915261086904</v>
      </c>
      <c r="AP254" s="5">
        <v>398922</v>
      </c>
      <c r="AQ254" s="5">
        <v>233958</v>
      </c>
      <c r="AR254" s="5">
        <v>43942</v>
      </c>
      <c r="AS254" s="5">
        <v>2540</v>
      </c>
      <c r="AT254" s="5">
        <v>232</v>
      </c>
      <c r="AU254" s="5">
        <v>0</v>
      </c>
      <c r="AV254" s="5">
        <v>0</v>
      </c>
      <c r="AW254" s="6">
        <f t="shared" si="91"/>
        <v>679594</v>
      </c>
      <c r="AX254" s="6">
        <f t="shared" si="81"/>
        <v>679594</v>
      </c>
      <c r="AY254" s="63">
        <f t="shared" si="86"/>
        <v>0.141044802542382</v>
      </c>
      <c r="AZ254" s="5">
        <f t="shared" si="95"/>
        <v>2506946</v>
      </c>
      <c r="BA254" s="5">
        <f t="shared" si="96"/>
        <v>1775963</v>
      </c>
      <c r="BB254" s="5">
        <f t="shared" si="97"/>
        <v>324790</v>
      </c>
      <c r="BC254" s="5">
        <f t="shared" si="98"/>
        <v>25348</v>
      </c>
      <c r="BD254" s="5">
        <f t="shared" si="99"/>
        <v>58266</v>
      </c>
      <c r="BE254" s="5">
        <f t="shared" si="100"/>
        <v>5519</v>
      </c>
      <c r="BF254" s="5">
        <f t="shared" si="101"/>
        <v>121452.6</v>
      </c>
      <c r="BG254" s="6">
        <f t="shared" si="102"/>
        <v>4818284.5999999996</v>
      </c>
      <c r="BH254" s="6">
        <f t="shared" si="82"/>
        <v>4696832</v>
      </c>
    </row>
    <row r="255" spans="1:61" x14ac:dyDescent="0.25">
      <c r="A255" s="43">
        <v>31260</v>
      </c>
      <c r="B255" s="5">
        <v>474016</v>
      </c>
      <c r="C255" s="5">
        <v>284690</v>
      </c>
      <c r="D255" s="5">
        <v>50092</v>
      </c>
      <c r="E255" s="5">
        <v>3624</v>
      </c>
      <c r="F255" s="5">
        <v>124</v>
      </c>
      <c r="G255" s="5">
        <v>0</v>
      </c>
      <c r="H255" s="5">
        <v>121725.1</v>
      </c>
      <c r="I255" s="6">
        <f t="shared" si="89"/>
        <v>934271.1</v>
      </c>
      <c r="J255" s="6">
        <f t="shared" si="76"/>
        <v>812546</v>
      </c>
      <c r="K255" s="63">
        <f t="shared" si="83"/>
        <v>0.18960492867109013</v>
      </c>
      <c r="L255" s="5">
        <v>356545</v>
      </c>
      <c r="M255" s="5">
        <v>235013</v>
      </c>
      <c r="N255" s="5">
        <v>109129</v>
      </c>
      <c r="O255" s="5">
        <v>2974</v>
      </c>
      <c r="P255" s="5">
        <v>46587</v>
      </c>
      <c r="Q255" s="5">
        <v>0</v>
      </c>
      <c r="R255" s="5">
        <v>0</v>
      </c>
      <c r="S255" s="6">
        <f t="shared" si="92"/>
        <v>750248</v>
      </c>
      <c r="T255" s="6">
        <f t="shared" si="77"/>
        <v>750248</v>
      </c>
      <c r="U255" s="63">
        <f t="shared" si="84"/>
        <v>0.15225850240431074</v>
      </c>
      <c r="V255" s="5">
        <v>754427</v>
      </c>
      <c r="W255" s="5">
        <v>687026</v>
      </c>
      <c r="X255" s="5">
        <v>82275</v>
      </c>
      <c r="Y255" s="5">
        <v>11232</v>
      </c>
      <c r="Z255" s="5">
        <v>9824</v>
      </c>
      <c r="AA255" s="5">
        <v>5074</v>
      </c>
      <c r="AB255" s="5">
        <v>0</v>
      </c>
      <c r="AC255" s="6">
        <f t="shared" si="88"/>
        <v>1549858</v>
      </c>
      <c r="AD255" s="6">
        <f t="shared" si="78"/>
        <v>1549858</v>
      </c>
      <c r="AE255" s="63">
        <f t="shared" si="79"/>
        <v>0.31453473787246383</v>
      </c>
      <c r="AF255" s="5">
        <v>581927</v>
      </c>
      <c r="AG255" s="5">
        <v>386994</v>
      </c>
      <c r="AH255" s="5">
        <v>43327</v>
      </c>
      <c r="AI255" s="5">
        <v>5105</v>
      </c>
      <c r="AJ255" s="5">
        <v>381</v>
      </c>
      <c r="AK255" s="5">
        <v>0</v>
      </c>
      <c r="AL255" s="5">
        <v>0</v>
      </c>
      <c r="AM255" s="6">
        <f t="shared" si="90"/>
        <v>1017734</v>
      </c>
      <c r="AN255" s="6">
        <f t="shared" si="80"/>
        <v>1017734</v>
      </c>
      <c r="AO255" s="63">
        <f t="shared" si="85"/>
        <v>0.20654324261570678</v>
      </c>
      <c r="AP255" s="5">
        <v>387620</v>
      </c>
      <c r="AQ255" s="5">
        <v>232427</v>
      </c>
      <c r="AR255" s="5">
        <v>52542</v>
      </c>
      <c r="AS255" s="5">
        <v>2545</v>
      </c>
      <c r="AT255" s="5">
        <v>217</v>
      </c>
      <c r="AU255" s="5">
        <v>0</v>
      </c>
      <c r="AV255" s="5">
        <v>0</v>
      </c>
      <c r="AW255" s="6">
        <f t="shared" si="91"/>
        <v>675351</v>
      </c>
      <c r="AX255" s="6">
        <f t="shared" si="81"/>
        <v>675351</v>
      </c>
      <c r="AY255" s="63">
        <f t="shared" si="86"/>
        <v>0.13705858843642857</v>
      </c>
      <c r="AZ255" s="5">
        <f t="shared" si="95"/>
        <v>2554535</v>
      </c>
      <c r="BA255" s="5">
        <f t="shared" si="96"/>
        <v>1826150</v>
      </c>
      <c r="BB255" s="5">
        <f t="shared" si="97"/>
        <v>337365</v>
      </c>
      <c r="BC255" s="5">
        <f t="shared" si="98"/>
        <v>25480</v>
      </c>
      <c r="BD255" s="5">
        <f t="shared" si="99"/>
        <v>57133</v>
      </c>
      <c r="BE255" s="5">
        <f t="shared" si="100"/>
        <v>5074</v>
      </c>
      <c r="BF255" s="5">
        <f t="shared" si="101"/>
        <v>121725.1</v>
      </c>
      <c r="BG255" s="6">
        <f t="shared" si="102"/>
        <v>4927462.0999999996</v>
      </c>
      <c r="BH255" s="6">
        <f t="shared" si="82"/>
        <v>4805737</v>
      </c>
    </row>
    <row r="256" spans="1:61" x14ac:dyDescent="0.25">
      <c r="A256" s="43">
        <v>31291</v>
      </c>
      <c r="B256" s="5">
        <v>503376</v>
      </c>
      <c r="C256" s="5">
        <v>298909</v>
      </c>
      <c r="D256" s="5">
        <v>57487</v>
      </c>
      <c r="E256" s="5">
        <v>3872</v>
      </c>
      <c r="F256" s="5">
        <v>139</v>
      </c>
      <c r="G256" s="5">
        <v>0</v>
      </c>
      <c r="H256" s="5">
        <v>140262.39999999999</v>
      </c>
      <c r="I256" s="6">
        <f t="shared" si="89"/>
        <v>1004045.4</v>
      </c>
      <c r="J256" s="6">
        <f t="shared" si="76"/>
        <v>863783</v>
      </c>
      <c r="K256" s="63">
        <f t="shared" si="83"/>
        <v>0.19871866299895574</v>
      </c>
      <c r="L256" s="5">
        <v>347474</v>
      </c>
      <c r="M256" s="5">
        <v>232883</v>
      </c>
      <c r="N256" s="5">
        <v>89946</v>
      </c>
      <c r="O256" s="5">
        <v>2917</v>
      </c>
      <c r="P256" s="5">
        <v>42800</v>
      </c>
      <c r="Q256" s="5">
        <v>0</v>
      </c>
      <c r="R256" s="5">
        <v>0</v>
      </c>
      <c r="S256" s="6">
        <f t="shared" si="92"/>
        <v>716020</v>
      </c>
      <c r="T256" s="6">
        <f t="shared" si="77"/>
        <v>716020</v>
      </c>
      <c r="U256" s="63">
        <f t="shared" si="84"/>
        <v>0.14171325029775772</v>
      </c>
      <c r="V256" s="5">
        <v>792282</v>
      </c>
      <c r="W256" s="5">
        <v>693655</v>
      </c>
      <c r="X256" s="5">
        <v>78306</v>
      </c>
      <c r="Y256" s="5">
        <v>11263</v>
      </c>
      <c r="Z256" s="5">
        <v>10673</v>
      </c>
      <c r="AA256" s="5">
        <v>5280</v>
      </c>
      <c r="AB256" s="5">
        <v>0</v>
      </c>
      <c r="AC256" s="6">
        <f t="shared" si="88"/>
        <v>1591459</v>
      </c>
      <c r="AD256" s="6">
        <f t="shared" si="78"/>
        <v>1591459</v>
      </c>
      <c r="AE256" s="63">
        <f t="shared" si="79"/>
        <v>0.31497839111424153</v>
      </c>
      <c r="AF256" s="5">
        <v>619222</v>
      </c>
      <c r="AG256" s="5">
        <v>398118</v>
      </c>
      <c r="AH256" s="5">
        <v>40995</v>
      </c>
      <c r="AI256" s="5">
        <v>5014</v>
      </c>
      <c r="AJ256" s="5">
        <v>406</v>
      </c>
      <c r="AK256" s="5">
        <v>0</v>
      </c>
      <c r="AL256" s="5">
        <v>0</v>
      </c>
      <c r="AM256" s="6">
        <f t="shared" si="90"/>
        <v>1063755</v>
      </c>
      <c r="AN256" s="6">
        <f t="shared" si="80"/>
        <v>1063755</v>
      </c>
      <c r="AO256" s="63">
        <f t="shared" si="85"/>
        <v>0.21053626794012917</v>
      </c>
      <c r="AP256" s="5">
        <v>387993</v>
      </c>
      <c r="AQ256" s="5">
        <v>238254</v>
      </c>
      <c r="AR256" s="5">
        <v>48331</v>
      </c>
      <c r="AS256" s="5">
        <v>2542</v>
      </c>
      <c r="AT256" s="5">
        <v>198</v>
      </c>
      <c r="AU256" s="5">
        <v>0</v>
      </c>
      <c r="AV256" s="5">
        <v>0</v>
      </c>
      <c r="AW256" s="6">
        <f t="shared" si="91"/>
        <v>677318</v>
      </c>
      <c r="AX256" s="6">
        <f t="shared" si="81"/>
        <v>677318</v>
      </c>
      <c r="AY256" s="63">
        <f t="shared" si="86"/>
        <v>0.13405342764891578</v>
      </c>
      <c r="AZ256" s="5">
        <f t="shared" si="95"/>
        <v>2650347</v>
      </c>
      <c r="BA256" s="5">
        <f t="shared" si="96"/>
        <v>1861819</v>
      </c>
      <c r="BB256" s="5">
        <f t="shared" si="97"/>
        <v>315065</v>
      </c>
      <c r="BC256" s="5">
        <f t="shared" si="98"/>
        <v>25608</v>
      </c>
      <c r="BD256" s="5">
        <f t="shared" si="99"/>
        <v>54216</v>
      </c>
      <c r="BE256" s="5">
        <f t="shared" si="100"/>
        <v>5280</v>
      </c>
      <c r="BF256" s="5">
        <f t="shared" si="101"/>
        <v>140262.39999999999</v>
      </c>
      <c r="BG256" s="6">
        <f t="shared" si="102"/>
        <v>5052597.4000000004</v>
      </c>
      <c r="BH256" s="6">
        <f t="shared" si="82"/>
        <v>4912335</v>
      </c>
    </row>
    <row r="257" spans="1:61" x14ac:dyDescent="0.25">
      <c r="A257" s="43">
        <v>31321</v>
      </c>
      <c r="B257" s="5">
        <v>457235</v>
      </c>
      <c r="C257" s="5">
        <v>287758</v>
      </c>
      <c r="D257" s="5">
        <v>55158</v>
      </c>
      <c r="E257" s="5">
        <v>3859</v>
      </c>
      <c r="F257" s="5">
        <v>155</v>
      </c>
      <c r="G257" s="5">
        <v>0</v>
      </c>
      <c r="H257" s="5">
        <v>119380</v>
      </c>
      <c r="I257" s="6">
        <f t="shared" si="89"/>
        <v>923545</v>
      </c>
      <c r="J257" s="6">
        <f t="shared" si="76"/>
        <v>804165</v>
      </c>
      <c r="K257" s="63">
        <f t="shared" si="83"/>
        <v>0.19359801409769276</v>
      </c>
      <c r="L257" s="5">
        <v>303756</v>
      </c>
      <c r="M257" s="5">
        <v>224340</v>
      </c>
      <c r="N257" s="5">
        <v>121531</v>
      </c>
      <c r="O257" s="5">
        <v>2839</v>
      </c>
      <c r="P257" s="5">
        <v>43438</v>
      </c>
      <c r="Q257" s="5">
        <v>0</v>
      </c>
      <c r="R257" s="5">
        <v>0</v>
      </c>
      <c r="S257" s="6">
        <f t="shared" si="92"/>
        <v>695904</v>
      </c>
      <c r="T257" s="6">
        <f t="shared" si="77"/>
        <v>695904</v>
      </c>
      <c r="U257" s="63">
        <f t="shared" si="84"/>
        <v>0.14587879573019266</v>
      </c>
      <c r="V257" s="5">
        <v>717636</v>
      </c>
      <c r="W257" s="5">
        <v>688675</v>
      </c>
      <c r="X257" s="5">
        <v>79828</v>
      </c>
      <c r="Y257" s="5">
        <v>11795</v>
      </c>
      <c r="Z257" s="5">
        <v>9847</v>
      </c>
      <c r="AA257" s="5">
        <v>5187</v>
      </c>
      <c r="AB257" s="5">
        <v>0</v>
      </c>
      <c r="AC257" s="6">
        <f t="shared" si="88"/>
        <v>1512968</v>
      </c>
      <c r="AD257" s="6">
        <f t="shared" si="78"/>
        <v>1512968</v>
      </c>
      <c r="AE257" s="63">
        <f t="shared" si="79"/>
        <v>0.31715574248505268</v>
      </c>
      <c r="AF257" s="5">
        <v>557714</v>
      </c>
      <c r="AG257" s="5">
        <v>388037</v>
      </c>
      <c r="AH257" s="5">
        <v>41439</v>
      </c>
      <c r="AI257" s="5">
        <v>5020</v>
      </c>
      <c r="AJ257" s="5">
        <v>447</v>
      </c>
      <c r="AK257" s="5">
        <v>0</v>
      </c>
      <c r="AL257" s="5">
        <v>0</v>
      </c>
      <c r="AM257" s="6">
        <f t="shared" si="90"/>
        <v>992657</v>
      </c>
      <c r="AN257" s="6">
        <f t="shared" si="80"/>
        <v>992657</v>
      </c>
      <c r="AO257" s="63">
        <f t="shared" si="85"/>
        <v>0.20808560912589358</v>
      </c>
      <c r="AP257" s="5">
        <v>355925</v>
      </c>
      <c r="AQ257" s="5">
        <v>238135</v>
      </c>
      <c r="AR257" s="5">
        <v>48489</v>
      </c>
      <c r="AS257" s="5">
        <v>2535</v>
      </c>
      <c r="AT257" s="5">
        <v>268</v>
      </c>
      <c r="AU257" s="5">
        <v>0</v>
      </c>
      <c r="AV257" s="5">
        <v>0</v>
      </c>
      <c r="AW257" s="6">
        <f t="shared" si="91"/>
        <v>645352</v>
      </c>
      <c r="AX257" s="6">
        <f t="shared" si="81"/>
        <v>645352</v>
      </c>
      <c r="AY257" s="63">
        <f t="shared" si="86"/>
        <v>0.13528183856116832</v>
      </c>
      <c r="AZ257" s="5">
        <f t="shared" si="95"/>
        <v>2392266</v>
      </c>
      <c r="BA257" s="5">
        <f t="shared" si="96"/>
        <v>1826945</v>
      </c>
      <c r="BB257" s="5">
        <f t="shared" si="97"/>
        <v>346445</v>
      </c>
      <c r="BC257" s="5">
        <f t="shared" si="98"/>
        <v>26048</v>
      </c>
      <c r="BD257" s="5">
        <f t="shared" si="99"/>
        <v>54155</v>
      </c>
      <c r="BE257" s="5">
        <f t="shared" si="100"/>
        <v>5187</v>
      </c>
      <c r="BF257" s="5">
        <f t="shared" si="101"/>
        <v>119380</v>
      </c>
      <c r="BG257" s="6">
        <f t="shared" si="102"/>
        <v>4770426</v>
      </c>
      <c r="BH257" s="6">
        <f t="shared" si="82"/>
        <v>4651046</v>
      </c>
    </row>
    <row r="258" spans="1:61" x14ac:dyDescent="0.25">
      <c r="A258" s="43">
        <v>31352</v>
      </c>
      <c r="B258" s="5">
        <v>418115</v>
      </c>
      <c r="C258" s="5">
        <v>285768</v>
      </c>
      <c r="D258" s="5">
        <v>57520</v>
      </c>
      <c r="E258" s="5">
        <v>3586</v>
      </c>
      <c r="F258" s="5">
        <v>199</v>
      </c>
      <c r="G258" s="5">
        <v>0</v>
      </c>
      <c r="H258" s="5">
        <v>116526</v>
      </c>
      <c r="I258" s="6">
        <f t="shared" si="89"/>
        <v>881714</v>
      </c>
      <c r="J258" s="6">
        <f t="shared" si="76"/>
        <v>765188</v>
      </c>
      <c r="K258" s="63">
        <f t="shared" si="83"/>
        <v>0.19878682666456243</v>
      </c>
      <c r="L258" s="5">
        <v>271816</v>
      </c>
      <c r="M258" s="5">
        <v>212159</v>
      </c>
      <c r="N258" s="5">
        <v>105943</v>
      </c>
      <c r="O258" s="5">
        <v>2770</v>
      </c>
      <c r="P258" s="5">
        <v>40878</v>
      </c>
      <c r="Q258" s="5">
        <v>0</v>
      </c>
      <c r="R258" s="5">
        <v>0</v>
      </c>
      <c r="S258" s="6">
        <f t="shared" si="92"/>
        <v>633566</v>
      </c>
      <c r="T258" s="6">
        <f t="shared" si="77"/>
        <v>633566</v>
      </c>
      <c r="U258" s="63">
        <f t="shared" si="84"/>
        <v>0.142840620226695</v>
      </c>
      <c r="V258" s="5">
        <v>641430</v>
      </c>
      <c r="W258" s="5">
        <v>658063</v>
      </c>
      <c r="X258" s="5">
        <v>79734</v>
      </c>
      <c r="Y258" s="5">
        <v>11751</v>
      </c>
      <c r="Z258" s="5">
        <v>9680</v>
      </c>
      <c r="AA258" s="5">
        <v>5212</v>
      </c>
      <c r="AB258" s="5">
        <v>0</v>
      </c>
      <c r="AC258" s="6">
        <f t="shared" si="88"/>
        <v>1405870</v>
      </c>
      <c r="AD258" s="6">
        <f t="shared" si="78"/>
        <v>1405870</v>
      </c>
      <c r="AE258" s="63">
        <f t="shared" si="79"/>
        <v>0.31696041573901329</v>
      </c>
      <c r="AF258" s="5">
        <v>498261</v>
      </c>
      <c r="AG258" s="5">
        <v>372446</v>
      </c>
      <c r="AH258" s="5">
        <v>44194</v>
      </c>
      <c r="AI258" s="5">
        <v>5069</v>
      </c>
      <c r="AJ258" s="5">
        <v>585</v>
      </c>
      <c r="AK258" s="5">
        <v>0</v>
      </c>
      <c r="AL258" s="5">
        <v>0</v>
      </c>
      <c r="AM258" s="6">
        <f t="shared" si="90"/>
        <v>920555</v>
      </c>
      <c r="AN258" s="6">
        <f t="shared" si="80"/>
        <v>920555</v>
      </c>
      <c r="AO258" s="63">
        <f t="shared" si="85"/>
        <v>0.20754372417835745</v>
      </c>
      <c r="AP258" s="5">
        <v>322551</v>
      </c>
      <c r="AQ258" s="5">
        <v>228810</v>
      </c>
      <c r="AR258" s="5">
        <v>39524</v>
      </c>
      <c r="AS258" s="5">
        <v>2556</v>
      </c>
      <c r="AT258" s="5">
        <v>329</v>
      </c>
      <c r="AU258" s="5">
        <v>0</v>
      </c>
      <c r="AV258" s="5">
        <v>0</v>
      </c>
      <c r="AW258" s="6">
        <f t="shared" si="91"/>
        <v>593770</v>
      </c>
      <c r="AX258" s="6">
        <f t="shared" si="81"/>
        <v>593770</v>
      </c>
      <c r="AY258" s="63">
        <f t="shared" si="86"/>
        <v>0.13386841319137183</v>
      </c>
      <c r="AZ258" s="5">
        <f t="shared" si="95"/>
        <v>2152173</v>
      </c>
      <c r="BA258" s="5">
        <f t="shared" si="96"/>
        <v>1757246</v>
      </c>
      <c r="BB258" s="5">
        <f t="shared" si="97"/>
        <v>326915</v>
      </c>
      <c r="BC258" s="5">
        <f t="shared" si="98"/>
        <v>25732</v>
      </c>
      <c r="BD258" s="5">
        <f t="shared" si="99"/>
        <v>51671</v>
      </c>
      <c r="BE258" s="5">
        <f t="shared" si="100"/>
        <v>5212</v>
      </c>
      <c r="BF258" s="5">
        <f t="shared" si="101"/>
        <v>116526</v>
      </c>
      <c r="BG258" s="6">
        <f t="shared" si="102"/>
        <v>4435475</v>
      </c>
      <c r="BH258" s="6">
        <f t="shared" si="82"/>
        <v>4318949</v>
      </c>
    </row>
    <row r="259" spans="1:61" x14ac:dyDescent="0.25">
      <c r="A259" s="43">
        <v>31382</v>
      </c>
      <c r="B259" s="5">
        <v>363596</v>
      </c>
      <c r="C259" s="5">
        <v>264341</v>
      </c>
      <c r="D259" s="5">
        <v>58466</v>
      </c>
      <c r="E259" s="5">
        <v>3117</v>
      </c>
      <c r="F259" s="5">
        <v>165</v>
      </c>
      <c r="G259" s="5">
        <v>0</v>
      </c>
      <c r="H259" s="5">
        <v>93708</v>
      </c>
      <c r="I259" s="6">
        <f t="shared" si="89"/>
        <v>783393</v>
      </c>
      <c r="J259" s="6">
        <f t="shared" si="76"/>
        <v>689685</v>
      </c>
      <c r="K259" s="63">
        <f t="shared" si="83"/>
        <v>0.19702849997195701</v>
      </c>
      <c r="L259" s="5">
        <v>241908</v>
      </c>
      <c r="M259" s="5">
        <v>189422</v>
      </c>
      <c r="N259" s="5">
        <v>100801</v>
      </c>
      <c r="O259" s="5">
        <v>2776</v>
      </c>
      <c r="P259" s="5">
        <v>36855</v>
      </c>
      <c r="Q259" s="5">
        <v>0</v>
      </c>
      <c r="R259" s="5">
        <v>0</v>
      </c>
      <c r="S259" s="6">
        <f t="shared" si="92"/>
        <v>571762</v>
      </c>
      <c r="T259" s="6">
        <f t="shared" si="77"/>
        <v>571762</v>
      </c>
      <c r="U259" s="63">
        <f t="shared" si="84"/>
        <v>0.14380190938770973</v>
      </c>
      <c r="V259" s="5">
        <v>535503</v>
      </c>
      <c r="W259" s="5">
        <v>613964</v>
      </c>
      <c r="X259" s="5">
        <v>76617</v>
      </c>
      <c r="Y259" s="5">
        <v>11630</v>
      </c>
      <c r="Z259" s="5">
        <v>7785</v>
      </c>
      <c r="AA259" s="5">
        <v>5600</v>
      </c>
      <c r="AB259" s="5">
        <v>0</v>
      </c>
      <c r="AC259" s="6">
        <f t="shared" si="88"/>
        <v>1251099</v>
      </c>
      <c r="AD259" s="6">
        <f t="shared" si="78"/>
        <v>1251099</v>
      </c>
      <c r="AE259" s="63">
        <f t="shared" si="79"/>
        <v>0.31465963990795864</v>
      </c>
      <c r="AF259" s="5">
        <v>421791</v>
      </c>
      <c r="AG259" s="5">
        <v>345318</v>
      </c>
      <c r="AH259" s="5">
        <v>41173</v>
      </c>
      <c r="AI259" s="5">
        <v>4968</v>
      </c>
      <c r="AJ259" s="5">
        <v>570</v>
      </c>
      <c r="AK259" s="5">
        <v>0</v>
      </c>
      <c r="AL259" s="5">
        <v>0</v>
      </c>
      <c r="AM259" s="6">
        <f t="shared" si="90"/>
        <v>813820</v>
      </c>
      <c r="AN259" s="6">
        <f t="shared" si="80"/>
        <v>813820</v>
      </c>
      <c r="AO259" s="63">
        <f t="shared" si="85"/>
        <v>0.20468109090479245</v>
      </c>
      <c r="AP259" s="5">
        <v>290382</v>
      </c>
      <c r="AQ259" s="5">
        <v>210327</v>
      </c>
      <c r="AR259" s="5">
        <v>52445</v>
      </c>
      <c r="AS259" s="5">
        <v>2560</v>
      </c>
      <c r="AT259" s="5">
        <v>251</v>
      </c>
      <c r="AU259" s="5">
        <v>0</v>
      </c>
      <c r="AV259" s="5">
        <v>0</v>
      </c>
      <c r="AW259" s="6">
        <f t="shared" si="91"/>
        <v>555965</v>
      </c>
      <c r="AX259" s="6">
        <f t="shared" si="81"/>
        <v>555965</v>
      </c>
      <c r="AY259" s="63">
        <f t="shared" si="86"/>
        <v>0.13982885982758217</v>
      </c>
      <c r="AZ259" s="5">
        <f t="shared" si="95"/>
        <v>1853180</v>
      </c>
      <c r="BA259" s="5">
        <f t="shared" si="96"/>
        <v>1623372</v>
      </c>
      <c r="BB259" s="5">
        <f t="shared" si="97"/>
        <v>329502</v>
      </c>
      <c r="BC259" s="5">
        <f t="shared" si="98"/>
        <v>25051</v>
      </c>
      <c r="BD259" s="5">
        <f t="shared" si="99"/>
        <v>45626</v>
      </c>
      <c r="BE259" s="5">
        <f t="shared" si="100"/>
        <v>5600</v>
      </c>
      <c r="BF259" s="5">
        <f t="shared" si="101"/>
        <v>93708</v>
      </c>
      <c r="BG259" s="6">
        <f t="shared" si="102"/>
        <v>3976039</v>
      </c>
      <c r="BH259" s="6">
        <f t="shared" si="82"/>
        <v>3882331</v>
      </c>
    </row>
    <row r="260" spans="1:61" x14ac:dyDescent="0.25">
      <c r="A260" s="43">
        <v>31413</v>
      </c>
      <c r="B260" s="5">
        <v>428212</v>
      </c>
      <c r="C260" s="5">
        <v>250053</v>
      </c>
      <c r="D260" s="5">
        <v>57413</v>
      </c>
      <c r="E260" s="5">
        <v>3668</v>
      </c>
      <c r="F260" s="5">
        <v>143</v>
      </c>
      <c r="G260" s="5">
        <v>0</v>
      </c>
      <c r="H260" s="5">
        <v>103207</v>
      </c>
      <c r="I260" s="6">
        <f t="shared" si="89"/>
        <v>842696</v>
      </c>
      <c r="J260" s="6">
        <f t="shared" si="76"/>
        <v>739489</v>
      </c>
      <c r="K260" s="63">
        <f t="shared" si="83"/>
        <v>0.20471579788160535</v>
      </c>
      <c r="L260" s="5">
        <v>332393</v>
      </c>
      <c r="M260" s="5">
        <v>181174</v>
      </c>
      <c r="N260" s="5">
        <v>98010</v>
      </c>
      <c r="O260" s="5">
        <v>2741</v>
      </c>
      <c r="P260" s="5">
        <v>36536</v>
      </c>
      <c r="Q260" s="5">
        <v>0</v>
      </c>
      <c r="R260" s="5">
        <v>0</v>
      </c>
      <c r="S260" s="6">
        <f t="shared" si="92"/>
        <v>650854</v>
      </c>
      <c r="T260" s="6">
        <f t="shared" si="77"/>
        <v>650854</v>
      </c>
      <c r="U260" s="63">
        <f t="shared" si="84"/>
        <v>0.15811169854186369</v>
      </c>
      <c r="V260" s="5">
        <v>529749</v>
      </c>
      <c r="W260" s="5">
        <v>544763</v>
      </c>
      <c r="X260" s="5">
        <v>25521</v>
      </c>
      <c r="Y260" s="5">
        <v>11541</v>
      </c>
      <c r="Z260" s="5">
        <v>6884</v>
      </c>
      <c r="AA260" s="5">
        <v>5250</v>
      </c>
      <c r="AB260" s="5">
        <v>0</v>
      </c>
      <c r="AC260" s="6">
        <f t="shared" si="88"/>
        <v>1123708</v>
      </c>
      <c r="AD260" s="6">
        <f t="shared" si="78"/>
        <v>1123708</v>
      </c>
      <c r="AE260" s="63">
        <f t="shared" si="79"/>
        <v>0.27298192919622616</v>
      </c>
      <c r="AF260" s="5">
        <v>462749</v>
      </c>
      <c r="AG260" s="5">
        <v>313069</v>
      </c>
      <c r="AH260" s="5">
        <v>24914</v>
      </c>
      <c r="AI260" s="5">
        <v>4849</v>
      </c>
      <c r="AJ260" s="5">
        <v>365</v>
      </c>
      <c r="AK260" s="5">
        <v>0</v>
      </c>
      <c r="AL260" s="5">
        <v>0</v>
      </c>
      <c r="AM260" s="6">
        <f t="shared" si="90"/>
        <v>805946</v>
      </c>
      <c r="AN260" s="6">
        <f t="shared" si="80"/>
        <v>805946</v>
      </c>
      <c r="AO260" s="63">
        <f t="shared" si="85"/>
        <v>0.19578813527000044</v>
      </c>
      <c r="AP260" s="5">
        <v>443033</v>
      </c>
      <c r="AQ260" s="5">
        <v>197041</v>
      </c>
      <c r="AR260" s="5">
        <v>50453</v>
      </c>
      <c r="AS260" s="5">
        <v>2550</v>
      </c>
      <c r="AT260" s="5">
        <v>138</v>
      </c>
      <c r="AU260" s="5">
        <v>0</v>
      </c>
      <c r="AV260" s="5">
        <v>0</v>
      </c>
      <c r="AW260" s="6">
        <f t="shared" si="91"/>
        <v>693215</v>
      </c>
      <c r="AX260" s="6">
        <f t="shared" si="81"/>
        <v>693215</v>
      </c>
      <c r="AY260" s="63">
        <f t="shared" si="86"/>
        <v>0.16840243911030436</v>
      </c>
      <c r="AZ260" s="5">
        <f t="shared" si="95"/>
        <v>2196136</v>
      </c>
      <c r="BA260" s="5">
        <f t="shared" si="96"/>
        <v>1486100</v>
      </c>
      <c r="BB260" s="5">
        <f t="shared" si="97"/>
        <v>256311</v>
      </c>
      <c r="BC260" s="5">
        <f t="shared" si="98"/>
        <v>25349</v>
      </c>
      <c r="BD260" s="5">
        <f t="shared" si="99"/>
        <v>44066</v>
      </c>
      <c r="BE260" s="5">
        <f t="shared" si="100"/>
        <v>5250</v>
      </c>
      <c r="BF260" s="5">
        <f t="shared" si="101"/>
        <v>103207</v>
      </c>
      <c r="BG260" s="6">
        <f t="shared" si="102"/>
        <v>4116419</v>
      </c>
      <c r="BH260" s="6">
        <f t="shared" si="82"/>
        <v>4013212</v>
      </c>
      <c r="BI260" s="57">
        <f>BG260/$BG260</f>
        <v>1</v>
      </c>
    </row>
    <row r="261" spans="1:61" x14ac:dyDescent="0.25">
      <c r="A261" s="43">
        <v>31444</v>
      </c>
      <c r="B261" s="5">
        <v>395404.766</v>
      </c>
      <c r="C261" s="5">
        <v>242182</v>
      </c>
      <c r="D261" s="5">
        <v>59286</v>
      </c>
      <c r="E261" s="5">
        <v>3512</v>
      </c>
      <c r="F261" s="5">
        <v>147</v>
      </c>
      <c r="G261" s="5">
        <v>0</v>
      </c>
      <c r="H261" s="5">
        <v>107444</v>
      </c>
      <c r="I261" s="6">
        <f t="shared" si="89"/>
        <v>807975.76600000006</v>
      </c>
      <c r="J261" s="6">
        <f t="shared" si="76"/>
        <v>700531.76600000006</v>
      </c>
      <c r="K261" s="63">
        <f t="shared" si="83"/>
        <v>0.20602240681227607</v>
      </c>
      <c r="L261" s="5">
        <v>292690.08800000005</v>
      </c>
      <c r="M261" s="5">
        <v>175795</v>
      </c>
      <c r="N261" s="5">
        <v>96987</v>
      </c>
      <c r="O261" s="5">
        <v>2747</v>
      </c>
      <c r="P261" s="5">
        <v>33891</v>
      </c>
      <c r="Q261" s="5">
        <v>0</v>
      </c>
      <c r="R261" s="5">
        <v>0</v>
      </c>
      <c r="S261" s="6">
        <f t="shared" si="92"/>
        <v>602110.08799999999</v>
      </c>
      <c r="T261" s="6">
        <f t="shared" si="77"/>
        <v>602110.08799999999</v>
      </c>
      <c r="U261" s="63">
        <f t="shared" si="84"/>
        <v>0.15352956699410628</v>
      </c>
      <c r="V261" s="5">
        <v>483352.5</v>
      </c>
      <c r="W261" s="5">
        <v>534119.78500000003</v>
      </c>
      <c r="X261" s="5">
        <v>67103</v>
      </c>
      <c r="Y261" s="5">
        <v>11358</v>
      </c>
      <c r="Z261" s="5">
        <v>7565</v>
      </c>
      <c r="AA261" s="5">
        <v>4818</v>
      </c>
      <c r="AB261" s="5">
        <v>0</v>
      </c>
      <c r="AC261" s="6">
        <f t="shared" si="88"/>
        <v>1108316.2850000001</v>
      </c>
      <c r="AD261" s="6">
        <f t="shared" si="78"/>
        <v>1108316.2850000001</v>
      </c>
      <c r="AE261" s="63">
        <f t="shared" si="79"/>
        <v>0.28260499652775539</v>
      </c>
      <c r="AF261" s="5">
        <v>425082</v>
      </c>
      <c r="AG261" s="5">
        <v>308004.38299999997</v>
      </c>
      <c r="AH261" s="5">
        <v>39760</v>
      </c>
      <c r="AI261" s="5">
        <v>5056</v>
      </c>
      <c r="AJ261" s="5">
        <v>468</v>
      </c>
      <c r="AK261" s="5">
        <v>0</v>
      </c>
      <c r="AL261" s="5">
        <v>0</v>
      </c>
      <c r="AM261" s="6">
        <f t="shared" si="90"/>
        <v>778370.38299999991</v>
      </c>
      <c r="AN261" s="6">
        <f t="shared" si="80"/>
        <v>778370.38299999991</v>
      </c>
      <c r="AO261" s="63">
        <f t="shared" si="85"/>
        <v>0.19847345235482361</v>
      </c>
      <c r="AP261" s="5">
        <v>370078</v>
      </c>
      <c r="AQ261" s="5">
        <v>199077.35799999998</v>
      </c>
      <c r="AR261" s="5">
        <v>53014</v>
      </c>
      <c r="AS261" s="5">
        <v>2589</v>
      </c>
      <c r="AT261" s="5">
        <v>255</v>
      </c>
      <c r="AU261" s="5">
        <v>0</v>
      </c>
      <c r="AV261" s="5">
        <v>0</v>
      </c>
      <c r="AW261" s="6">
        <f t="shared" si="91"/>
        <v>625013.35800000001</v>
      </c>
      <c r="AX261" s="6">
        <f t="shared" si="81"/>
        <v>625013.35800000001</v>
      </c>
      <c r="AY261" s="63">
        <f t="shared" si="86"/>
        <v>0.15936957731103873</v>
      </c>
      <c r="AZ261" s="5">
        <f t="shared" si="95"/>
        <v>1966607.3540000001</v>
      </c>
      <c r="BA261" s="5">
        <f t="shared" si="96"/>
        <v>1459178.5260000001</v>
      </c>
      <c r="BB261" s="5">
        <f t="shared" si="97"/>
        <v>316150</v>
      </c>
      <c r="BC261" s="5">
        <f t="shared" si="98"/>
        <v>25262</v>
      </c>
      <c r="BD261" s="5">
        <f t="shared" si="99"/>
        <v>42326</v>
      </c>
      <c r="BE261" s="5">
        <f t="shared" si="100"/>
        <v>4818</v>
      </c>
      <c r="BF261" s="5">
        <f t="shared" si="101"/>
        <v>107444</v>
      </c>
      <c r="BG261" s="6">
        <f t="shared" si="102"/>
        <v>3921785.88</v>
      </c>
      <c r="BH261" s="6">
        <f t="shared" si="82"/>
        <v>3814341.88</v>
      </c>
    </row>
    <row r="262" spans="1:61" x14ac:dyDescent="0.25">
      <c r="A262" s="43">
        <v>31472</v>
      </c>
      <c r="B262" s="5">
        <v>374439</v>
      </c>
      <c r="C262" s="5">
        <v>247650</v>
      </c>
      <c r="D262" s="5">
        <v>62939</v>
      </c>
      <c r="E262" s="5">
        <v>3548</v>
      </c>
      <c r="F262" s="5">
        <v>231</v>
      </c>
      <c r="G262" s="5">
        <v>0</v>
      </c>
      <c r="H262" s="5">
        <v>88063</v>
      </c>
      <c r="I262" s="6">
        <f t="shared" si="89"/>
        <v>776870</v>
      </c>
      <c r="J262" s="6">
        <f t="shared" si="76"/>
        <v>688807</v>
      </c>
      <c r="K262" s="63">
        <f t="shared" si="83"/>
        <v>0.20407482419571346</v>
      </c>
      <c r="L262" s="5">
        <v>256202</v>
      </c>
      <c r="M262" s="5">
        <v>174586</v>
      </c>
      <c r="N262" s="5">
        <v>106442</v>
      </c>
      <c r="O262" s="5">
        <v>2728</v>
      </c>
      <c r="P262" s="5">
        <v>33361</v>
      </c>
      <c r="Q262" s="5">
        <v>0</v>
      </c>
      <c r="R262" s="5">
        <v>0</v>
      </c>
      <c r="S262" s="6">
        <f t="shared" si="92"/>
        <v>573319</v>
      </c>
      <c r="T262" s="6">
        <f t="shared" si="77"/>
        <v>573319</v>
      </c>
      <c r="U262" s="63">
        <f t="shared" si="84"/>
        <v>0.15060431492149554</v>
      </c>
      <c r="V262" s="5">
        <v>467052</v>
      </c>
      <c r="W262" s="5">
        <v>542810</v>
      </c>
      <c r="X262" s="5">
        <v>70674</v>
      </c>
      <c r="Y262" s="5">
        <v>11549</v>
      </c>
      <c r="Z262" s="5">
        <v>6839</v>
      </c>
      <c r="AA262" s="5">
        <v>5284</v>
      </c>
      <c r="AB262" s="5">
        <v>0</v>
      </c>
      <c r="AC262" s="6">
        <f t="shared" si="88"/>
        <v>1104208</v>
      </c>
      <c r="AD262" s="6">
        <f t="shared" si="78"/>
        <v>1104208</v>
      </c>
      <c r="AE262" s="63">
        <f t="shared" si="79"/>
        <v>0.29006275628547934</v>
      </c>
      <c r="AF262" s="5">
        <v>403468</v>
      </c>
      <c r="AG262" s="5">
        <v>318061</v>
      </c>
      <c r="AH262" s="5">
        <v>39260</v>
      </c>
      <c r="AI262" s="5">
        <v>4745</v>
      </c>
      <c r="AJ262" s="5">
        <v>591</v>
      </c>
      <c r="AK262" s="5">
        <v>0</v>
      </c>
      <c r="AL262" s="5">
        <v>0</v>
      </c>
      <c r="AM262" s="6">
        <f t="shared" si="90"/>
        <v>766125</v>
      </c>
      <c r="AN262" s="6">
        <f t="shared" si="80"/>
        <v>766125</v>
      </c>
      <c r="AO262" s="63">
        <f t="shared" si="85"/>
        <v>0.20125223613595708</v>
      </c>
      <c r="AP262" s="5">
        <v>334531</v>
      </c>
      <c r="AQ262" s="5">
        <v>198537</v>
      </c>
      <c r="AR262" s="5">
        <v>50469</v>
      </c>
      <c r="AS262" s="5">
        <v>2458</v>
      </c>
      <c r="AT262" s="5">
        <v>273</v>
      </c>
      <c r="AU262" s="5">
        <v>0</v>
      </c>
      <c r="AV262" s="5">
        <v>0</v>
      </c>
      <c r="AW262" s="6">
        <f t="shared" si="91"/>
        <v>586268</v>
      </c>
      <c r="AX262" s="6">
        <f t="shared" si="81"/>
        <v>586268</v>
      </c>
      <c r="AY262" s="63">
        <f t="shared" si="86"/>
        <v>0.15400586846135458</v>
      </c>
      <c r="AZ262" s="5">
        <f t="shared" si="95"/>
        <v>1835692</v>
      </c>
      <c r="BA262" s="5">
        <f t="shared" si="96"/>
        <v>1481644</v>
      </c>
      <c r="BB262" s="5">
        <f t="shared" si="97"/>
        <v>329784</v>
      </c>
      <c r="BC262" s="5">
        <f t="shared" si="98"/>
        <v>25028</v>
      </c>
      <c r="BD262" s="5">
        <f t="shared" si="99"/>
        <v>41295</v>
      </c>
      <c r="BE262" s="5">
        <f t="shared" si="100"/>
        <v>5284</v>
      </c>
      <c r="BF262" s="5">
        <f t="shared" si="101"/>
        <v>88063</v>
      </c>
      <c r="BG262" s="6">
        <f t="shared" si="102"/>
        <v>3806790</v>
      </c>
      <c r="BH262" s="6">
        <f t="shared" si="82"/>
        <v>3718727</v>
      </c>
    </row>
    <row r="263" spans="1:61" x14ac:dyDescent="0.25">
      <c r="A263" s="43">
        <v>31503</v>
      </c>
      <c r="B263" s="5">
        <v>355393</v>
      </c>
      <c r="C263" s="5">
        <v>259718</v>
      </c>
      <c r="D263" s="5">
        <v>60697</v>
      </c>
      <c r="E263" s="5">
        <v>3602</v>
      </c>
      <c r="F263" s="5">
        <v>239</v>
      </c>
      <c r="G263" s="5">
        <v>0</v>
      </c>
      <c r="H263" s="5">
        <v>89954</v>
      </c>
      <c r="I263" s="6">
        <f t="shared" si="89"/>
        <v>769603</v>
      </c>
      <c r="J263" s="6">
        <f t="shared" si="76"/>
        <v>679649</v>
      </c>
      <c r="K263" s="63">
        <f t="shared" si="83"/>
        <v>0.19996340985263159</v>
      </c>
      <c r="L263" s="5">
        <v>234157</v>
      </c>
      <c r="M263" s="5">
        <v>187856</v>
      </c>
      <c r="N263" s="5">
        <v>102013</v>
      </c>
      <c r="O263" s="5">
        <v>2665</v>
      </c>
      <c r="P263" s="5">
        <v>34433</v>
      </c>
      <c r="Q263" s="5">
        <v>0</v>
      </c>
      <c r="R263" s="5">
        <v>0</v>
      </c>
      <c r="S263" s="6">
        <f t="shared" si="92"/>
        <v>561124</v>
      </c>
      <c r="T263" s="6">
        <f t="shared" si="77"/>
        <v>561124</v>
      </c>
      <c r="U263" s="63">
        <f t="shared" si="84"/>
        <v>0.14579499870731799</v>
      </c>
      <c r="V263" s="5">
        <v>481103</v>
      </c>
      <c r="W263" s="5">
        <v>583452</v>
      </c>
      <c r="X263" s="5">
        <v>74196</v>
      </c>
      <c r="Y263" s="5">
        <v>11535</v>
      </c>
      <c r="Z263" s="5">
        <v>7571</v>
      </c>
      <c r="AA263" s="5">
        <v>5409</v>
      </c>
      <c r="AB263" s="5">
        <v>0</v>
      </c>
      <c r="AC263" s="6">
        <f t="shared" si="88"/>
        <v>1163266</v>
      </c>
      <c r="AD263" s="6">
        <f t="shared" si="78"/>
        <v>1163266</v>
      </c>
      <c r="AE263" s="63">
        <f t="shared" si="79"/>
        <v>0.30224756910463102</v>
      </c>
      <c r="AF263" s="5">
        <v>404001.06799999997</v>
      </c>
      <c r="AG263" s="5">
        <v>335353.30499999999</v>
      </c>
      <c r="AH263" s="5">
        <v>43047.752999999997</v>
      </c>
      <c r="AI263" s="5">
        <v>4908</v>
      </c>
      <c r="AJ263" s="5">
        <v>585</v>
      </c>
      <c r="AK263" s="5">
        <v>0</v>
      </c>
      <c r="AL263" s="5">
        <v>0</v>
      </c>
      <c r="AM263" s="6">
        <f t="shared" si="90"/>
        <v>787895.12599999993</v>
      </c>
      <c r="AN263" s="6">
        <f t="shared" si="80"/>
        <v>787895.12599999993</v>
      </c>
      <c r="AO263" s="63">
        <f t="shared" si="85"/>
        <v>0.2047161926359809</v>
      </c>
      <c r="AP263" s="5">
        <v>301730</v>
      </c>
      <c r="AQ263" s="5">
        <v>211867</v>
      </c>
      <c r="AR263" s="5">
        <v>50232</v>
      </c>
      <c r="AS263" s="5">
        <v>2702</v>
      </c>
      <c r="AT263" s="5">
        <v>300</v>
      </c>
      <c r="AU263" s="5">
        <v>0</v>
      </c>
      <c r="AV263" s="5">
        <v>0</v>
      </c>
      <c r="AW263" s="6">
        <f t="shared" si="91"/>
        <v>566831</v>
      </c>
      <c r="AX263" s="6">
        <f t="shared" si="81"/>
        <v>566831</v>
      </c>
      <c r="AY263" s="63">
        <f t="shared" si="86"/>
        <v>0.14727782969943856</v>
      </c>
      <c r="AZ263" s="5">
        <f t="shared" si="95"/>
        <v>1776384.068</v>
      </c>
      <c r="BA263" s="5">
        <f t="shared" si="96"/>
        <v>1578246.3049999999</v>
      </c>
      <c r="BB263" s="5">
        <f t="shared" si="97"/>
        <v>330185.75300000003</v>
      </c>
      <c r="BC263" s="5">
        <f t="shared" si="98"/>
        <v>25412</v>
      </c>
      <c r="BD263" s="5">
        <f t="shared" si="99"/>
        <v>43128</v>
      </c>
      <c r="BE263" s="5">
        <f t="shared" si="100"/>
        <v>5409</v>
      </c>
      <c r="BF263" s="5">
        <f t="shared" si="101"/>
        <v>89954</v>
      </c>
      <c r="BG263" s="6">
        <f t="shared" si="102"/>
        <v>3848719.1259999997</v>
      </c>
      <c r="BH263" s="6">
        <f t="shared" si="82"/>
        <v>3758765.1259999997</v>
      </c>
    </row>
    <row r="264" spans="1:61" x14ac:dyDescent="0.25">
      <c r="A264" s="43">
        <v>31533</v>
      </c>
      <c r="B264" s="5">
        <v>330620.52799999999</v>
      </c>
      <c r="C264" s="5">
        <v>271165.40700000001</v>
      </c>
      <c r="D264" s="5">
        <v>57825.417999999998</v>
      </c>
      <c r="E264" s="5">
        <v>3628</v>
      </c>
      <c r="F264" s="5">
        <v>237</v>
      </c>
      <c r="G264" s="5">
        <v>0</v>
      </c>
      <c r="H264" s="5">
        <v>92217</v>
      </c>
      <c r="I264" s="6">
        <f t="shared" si="89"/>
        <v>755693.353</v>
      </c>
      <c r="J264" s="6">
        <f t="shared" ref="J264:J327" si="103">I264-H264</f>
        <v>663476.353</v>
      </c>
      <c r="K264" s="63">
        <f t="shared" si="83"/>
        <v>0.19629139164857687</v>
      </c>
      <c r="L264" s="5">
        <v>222621</v>
      </c>
      <c r="M264" s="5">
        <v>194751</v>
      </c>
      <c r="N264" s="5">
        <v>103297</v>
      </c>
      <c r="O264" s="5">
        <v>2753</v>
      </c>
      <c r="P264" s="5">
        <v>39070</v>
      </c>
      <c r="Q264" s="5">
        <v>0</v>
      </c>
      <c r="R264" s="5">
        <v>0</v>
      </c>
      <c r="S264" s="6">
        <f t="shared" si="92"/>
        <v>562492</v>
      </c>
      <c r="T264" s="6">
        <f t="shared" ref="T264:T327" si="104">S264-R264</f>
        <v>562492</v>
      </c>
      <c r="U264" s="63">
        <f t="shared" si="84"/>
        <v>0.14610732916052432</v>
      </c>
      <c r="V264" s="5">
        <v>504718</v>
      </c>
      <c r="W264" s="5">
        <v>593618</v>
      </c>
      <c r="X264" s="5">
        <v>75887</v>
      </c>
      <c r="Y264" s="5">
        <v>11356</v>
      </c>
      <c r="Z264" s="5">
        <v>7986</v>
      </c>
      <c r="AA264" s="5">
        <v>5644</v>
      </c>
      <c r="AB264" s="5">
        <v>0</v>
      </c>
      <c r="AC264" s="6">
        <f t="shared" si="88"/>
        <v>1199209</v>
      </c>
      <c r="AD264" s="6">
        <f t="shared" ref="AD264:AD327" si="105">AC264-AB264</f>
        <v>1199209</v>
      </c>
      <c r="AE264" s="63">
        <f t="shared" ref="AE264:AE327" si="106">AC264/$BG264</f>
        <v>0.31149460631486886</v>
      </c>
      <c r="AF264" s="5">
        <v>396445.08900000004</v>
      </c>
      <c r="AG264" s="5">
        <v>351564.77600000001</v>
      </c>
      <c r="AH264" s="5">
        <v>42190.565000000002</v>
      </c>
      <c r="AI264" s="5">
        <v>4960</v>
      </c>
      <c r="AJ264" s="5">
        <v>603</v>
      </c>
      <c r="AK264" s="5">
        <v>0</v>
      </c>
      <c r="AL264" s="5">
        <v>0</v>
      </c>
      <c r="AM264" s="6">
        <f t="shared" si="90"/>
        <v>795763.42999999993</v>
      </c>
      <c r="AN264" s="6">
        <f t="shared" ref="AN264:AN327" si="107">AM264-AL264</f>
        <v>795763.42999999993</v>
      </c>
      <c r="AO264" s="63">
        <f t="shared" si="85"/>
        <v>0.20669959644033667</v>
      </c>
      <c r="AP264" s="5">
        <v>261854</v>
      </c>
      <c r="AQ264" s="5">
        <v>212074</v>
      </c>
      <c r="AR264" s="5">
        <v>59874</v>
      </c>
      <c r="AS264" s="5">
        <v>2618</v>
      </c>
      <c r="AT264" s="5">
        <v>277</v>
      </c>
      <c r="AU264" s="5">
        <v>0</v>
      </c>
      <c r="AV264" s="5">
        <v>0</v>
      </c>
      <c r="AW264" s="6">
        <f t="shared" si="91"/>
        <v>536697</v>
      </c>
      <c r="AX264" s="6">
        <f t="shared" ref="AX264:AX327" si="108">AW264-AV264</f>
        <v>536697</v>
      </c>
      <c r="AY264" s="63">
        <f t="shared" si="86"/>
        <v>0.13940707643569317</v>
      </c>
      <c r="AZ264" s="5">
        <f t="shared" si="95"/>
        <v>1716258.6170000001</v>
      </c>
      <c r="BA264" s="5">
        <f t="shared" si="96"/>
        <v>1623173.1830000002</v>
      </c>
      <c r="BB264" s="5">
        <f t="shared" si="97"/>
        <v>339073.98300000001</v>
      </c>
      <c r="BC264" s="5">
        <f t="shared" si="98"/>
        <v>25315</v>
      </c>
      <c r="BD264" s="5">
        <f t="shared" si="99"/>
        <v>48173</v>
      </c>
      <c r="BE264" s="5">
        <f t="shared" si="100"/>
        <v>5644</v>
      </c>
      <c r="BF264" s="5">
        <f t="shared" si="101"/>
        <v>92217</v>
      </c>
      <c r="BG264" s="6">
        <f t="shared" si="102"/>
        <v>3849854.7830000003</v>
      </c>
      <c r="BH264" s="6">
        <f t="shared" ref="BH264:BH327" si="109">BG264-BF264</f>
        <v>3757637.7830000003</v>
      </c>
    </row>
    <row r="265" spans="1:61" x14ac:dyDescent="0.25">
      <c r="A265" s="43">
        <v>31564</v>
      </c>
      <c r="B265" s="5">
        <v>423912</v>
      </c>
      <c r="C265" s="5">
        <v>299657</v>
      </c>
      <c r="D265" s="5">
        <v>65476</v>
      </c>
      <c r="E265" s="5">
        <v>3617</v>
      </c>
      <c r="F265" s="5">
        <v>187</v>
      </c>
      <c r="G265" s="5">
        <v>0</v>
      </c>
      <c r="H265" s="5">
        <v>68743</v>
      </c>
      <c r="I265" s="6">
        <f t="shared" si="89"/>
        <v>861592</v>
      </c>
      <c r="J265" s="6">
        <f t="shared" si="103"/>
        <v>792849</v>
      </c>
      <c r="K265" s="63">
        <f t="shared" ref="K265:K328" si="110">I265/$BG265</f>
        <v>0.18720579074430854</v>
      </c>
      <c r="L265" s="5">
        <v>302623</v>
      </c>
      <c r="M265" s="5">
        <v>233410</v>
      </c>
      <c r="N265" s="5">
        <v>106642</v>
      </c>
      <c r="O265" s="5">
        <v>2752</v>
      </c>
      <c r="P265" s="5">
        <v>39966</v>
      </c>
      <c r="Q265" s="5">
        <v>0</v>
      </c>
      <c r="R265" s="5">
        <v>0</v>
      </c>
      <c r="S265" s="6">
        <f t="shared" si="92"/>
        <v>685393</v>
      </c>
      <c r="T265" s="6">
        <f t="shared" si="104"/>
        <v>685393</v>
      </c>
      <c r="U265" s="63">
        <f t="shared" ref="U265:U328" si="111">S265/$BG265</f>
        <v>0.14892145996668243</v>
      </c>
      <c r="V265" s="5">
        <v>655194</v>
      </c>
      <c r="W265" s="5">
        <v>666371</v>
      </c>
      <c r="X265" s="5">
        <v>78078</v>
      </c>
      <c r="Y265" s="5">
        <v>11311</v>
      </c>
      <c r="Z265" s="5">
        <v>6413</v>
      </c>
      <c r="AA265" s="5">
        <v>6413</v>
      </c>
      <c r="AB265" s="5">
        <v>0</v>
      </c>
      <c r="AC265" s="6">
        <f t="shared" si="88"/>
        <v>1423780</v>
      </c>
      <c r="AD265" s="6">
        <f t="shared" si="105"/>
        <v>1423780</v>
      </c>
      <c r="AE265" s="63">
        <f t="shared" si="106"/>
        <v>0.30935739972740184</v>
      </c>
      <c r="AF265" s="5">
        <v>522715</v>
      </c>
      <c r="AG265" s="5">
        <v>394147</v>
      </c>
      <c r="AH265" s="5">
        <v>42536</v>
      </c>
      <c r="AI265" s="5">
        <v>5033</v>
      </c>
      <c r="AJ265" s="5">
        <v>484</v>
      </c>
      <c r="AK265" s="5">
        <v>0</v>
      </c>
      <c r="AL265" s="5">
        <v>0</v>
      </c>
      <c r="AM265" s="6">
        <f t="shared" si="90"/>
        <v>964915</v>
      </c>
      <c r="AN265" s="6">
        <f t="shared" si="107"/>
        <v>964915</v>
      </c>
      <c r="AO265" s="63">
        <f t="shared" ref="AO265:AO328" si="112">AM265/$BG265</f>
        <v>0.20965570197500033</v>
      </c>
      <c r="AP265" s="5">
        <v>352828</v>
      </c>
      <c r="AQ265" s="5">
        <v>247175</v>
      </c>
      <c r="AR265" s="5">
        <v>63821</v>
      </c>
      <c r="AS265" s="5">
        <v>2629</v>
      </c>
      <c r="AT265" s="5">
        <v>246</v>
      </c>
      <c r="AU265" s="5">
        <v>0</v>
      </c>
      <c r="AV265" s="5">
        <v>0</v>
      </c>
      <c r="AW265" s="6">
        <f t="shared" si="91"/>
        <v>666699</v>
      </c>
      <c r="AX265" s="6">
        <f t="shared" si="108"/>
        <v>666699</v>
      </c>
      <c r="AY265" s="63">
        <f t="shared" ref="AY265:AY328" si="113">AW265/$BG265</f>
        <v>0.14485964758660683</v>
      </c>
      <c r="AZ265" s="5">
        <f t="shared" si="95"/>
        <v>2257272</v>
      </c>
      <c r="BA265" s="5">
        <f t="shared" si="96"/>
        <v>1840760</v>
      </c>
      <c r="BB265" s="5">
        <f t="shared" si="97"/>
        <v>356553</v>
      </c>
      <c r="BC265" s="5">
        <f t="shared" si="98"/>
        <v>25342</v>
      </c>
      <c r="BD265" s="5">
        <f t="shared" si="99"/>
        <v>47296</v>
      </c>
      <c r="BE265" s="5">
        <f t="shared" si="100"/>
        <v>6413</v>
      </c>
      <c r="BF265" s="5">
        <f t="shared" si="101"/>
        <v>68743</v>
      </c>
      <c r="BG265" s="6">
        <f t="shared" ref="BG265:BG280" si="114">SUM(AZ265:BF265)</f>
        <v>4602379</v>
      </c>
      <c r="BH265" s="6">
        <f t="shared" si="109"/>
        <v>4533636</v>
      </c>
    </row>
    <row r="266" spans="1:61" x14ac:dyDescent="0.25">
      <c r="A266" s="43">
        <v>31594</v>
      </c>
      <c r="B266" s="5">
        <v>489382</v>
      </c>
      <c r="C266" s="5">
        <v>310060</v>
      </c>
      <c r="D266" s="5">
        <v>56838</v>
      </c>
      <c r="E266" s="5">
        <v>3528</v>
      </c>
      <c r="F266" s="5">
        <v>166</v>
      </c>
      <c r="G266" s="5">
        <v>0</v>
      </c>
      <c r="H266" s="5">
        <v>77830</v>
      </c>
      <c r="I266" s="6">
        <f t="shared" si="89"/>
        <v>937804</v>
      </c>
      <c r="J266" s="6">
        <f t="shared" si="103"/>
        <v>859974</v>
      </c>
      <c r="K266" s="63">
        <f t="shared" si="110"/>
        <v>0.18990717916141089</v>
      </c>
      <c r="L266" s="5">
        <v>368246</v>
      </c>
      <c r="M266" s="5">
        <v>243822</v>
      </c>
      <c r="N266" s="5">
        <v>105261</v>
      </c>
      <c r="O266" s="5">
        <v>2727</v>
      </c>
      <c r="P266" s="5">
        <v>42775</v>
      </c>
      <c r="Q266" s="5">
        <v>0</v>
      </c>
      <c r="R266" s="5">
        <v>0</v>
      </c>
      <c r="S266" s="6">
        <f t="shared" si="92"/>
        <v>762831</v>
      </c>
      <c r="T266" s="6">
        <f t="shared" si="104"/>
        <v>762831</v>
      </c>
      <c r="U266" s="63">
        <f t="shared" si="111"/>
        <v>0.15447479791819851</v>
      </c>
      <c r="V266" s="5">
        <v>724528</v>
      </c>
      <c r="W266" s="5">
        <v>684030</v>
      </c>
      <c r="X266" s="5">
        <v>78346</v>
      </c>
      <c r="Y266" s="5">
        <v>11305</v>
      </c>
      <c r="Z266" s="5">
        <v>6224</v>
      </c>
      <c r="AA266" s="5">
        <v>6224</v>
      </c>
      <c r="AB266" s="5">
        <v>0</v>
      </c>
      <c r="AC266" s="6">
        <f t="shared" ref="AC266:AC329" si="115">SUM(V266:AB266)</f>
        <v>1510657</v>
      </c>
      <c r="AD266" s="6">
        <f t="shared" si="105"/>
        <v>1510657</v>
      </c>
      <c r="AE266" s="63">
        <f t="shared" si="106"/>
        <v>0.30591105342954339</v>
      </c>
      <c r="AF266" s="5">
        <v>576547</v>
      </c>
      <c r="AG266" s="5">
        <v>397878</v>
      </c>
      <c r="AH266" s="5">
        <v>40482</v>
      </c>
      <c r="AI266" s="5">
        <v>5091</v>
      </c>
      <c r="AJ266" s="5">
        <v>391</v>
      </c>
      <c r="AK266" s="5">
        <v>0</v>
      </c>
      <c r="AL266" s="5">
        <v>0</v>
      </c>
      <c r="AM266" s="6">
        <f t="shared" si="90"/>
        <v>1020389</v>
      </c>
      <c r="AN266" s="6">
        <f t="shared" si="107"/>
        <v>1020389</v>
      </c>
      <c r="AO266" s="63">
        <f t="shared" si="112"/>
        <v>0.20663080626371064</v>
      </c>
      <c r="AP266" s="5">
        <v>400507</v>
      </c>
      <c r="AQ266" s="5">
        <v>250824</v>
      </c>
      <c r="AR266" s="5">
        <v>52373</v>
      </c>
      <c r="AS266" s="5">
        <v>2610</v>
      </c>
      <c r="AT266" s="5">
        <v>228</v>
      </c>
      <c r="AU266" s="5">
        <v>0</v>
      </c>
      <c r="AV266" s="5">
        <v>0</v>
      </c>
      <c r="AW266" s="6">
        <f t="shared" si="91"/>
        <v>706542</v>
      </c>
      <c r="AX266" s="6">
        <f t="shared" si="108"/>
        <v>706542</v>
      </c>
      <c r="AY266" s="63">
        <f t="shared" si="113"/>
        <v>0.14307616322713657</v>
      </c>
      <c r="AZ266" s="5">
        <f t="shared" si="95"/>
        <v>2559210</v>
      </c>
      <c r="BA266" s="5">
        <f t="shared" si="96"/>
        <v>1886614</v>
      </c>
      <c r="BB266" s="5">
        <f t="shared" si="97"/>
        <v>333300</v>
      </c>
      <c r="BC266" s="5">
        <f t="shared" si="98"/>
        <v>25261</v>
      </c>
      <c r="BD266" s="5">
        <f t="shared" si="99"/>
        <v>49784</v>
      </c>
      <c r="BE266" s="5">
        <f t="shared" si="100"/>
        <v>6224</v>
      </c>
      <c r="BF266" s="5">
        <f t="shared" si="101"/>
        <v>77830</v>
      </c>
      <c r="BG266" s="6">
        <f t="shared" si="114"/>
        <v>4938223</v>
      </c>
      <c r="BH266" s="6">
        <f t="shared" si="109"/>
        <v>4860393</v>
      </c>
    </row>
    <row r="267" spans="1:61" x14ac:dyDescent="0.25">
      <c r="A267" s="43">
        <v>31625</v>
      </c>
      <c r="B267" s="5">
        <v>547865</v>
      </c>
      <c r="C267" s="5">
        <v>323144</v>
      </c>
      <c r="D267" s="5">
        <v>56611</v>
      </c>
      <c r="E267" s="5">
        <v>3573</v>
      </c>
      <c r="F267" s="5">
        <v>95</v>
      </c>
      <c r="G267" s="5">
        <v>0</v>
      </c>
      <c r="H267" s="5">
        <v>93859</v>
      </c>
      <c r="I267" s="6">
        <f t="shared" ref="I267:I330" si="116">SUM(B267:H267)</f>
        <v>1025147</v>
      </c>
      <c r="J267" s="6">
        <f t="shared" si="103"/>
        <v>931288</v>
      </c>
      <c r="K267" s="63">
        <f t="shared" si="110"/>
        <v>0.1896569108190875</v>
      </c>
      <c r="L267" s="5">
        <v>400295</v>
      </c>
      <c r="M267" s="5">
        <v>250949</v>
      </c>
      <c r="N267" s="5">
        <v>109629</v>
      </c>
      <c r="O267" s="5">
        <v>2688</v>
      </c>
      <c r="P267" s="5">
        <v>46587</v>
      </c>
      <c r="Q267" s="5">
        <v>0</v>
      </c>
      <c r="R267" s="5">
        <v>0</v>
      </c>
      <c r="S267" s="6">
        <f t="shared" si="92"/>
        <v>810148</v>
      </c>
      <c r="T267" s="6">
        <f t="shared" si="104"/>
        <v>810148</v>
      </c>
      <c r="U267" s="63">
        <f t="shared" si="111"/>
        <v>0.14988110679372044</v>
      </c>
      <c r="V267" s="5">
        <v>849496</v>
      </c>
      <c r="W267" s="5">
        <v>734204</v>
      </c>
      <c r="X267" s="5">
        <v>82058</v>
      </c>
      <c r="Y267" s="5">
        <v>11244</v>
      </c>
      <c r="Z267" s="5">
        <v>6525</v>
      </c>
      <c r="AA267" s="5">
        <v>6525</v>
      </c>
      <c r="AB267" s="5">
        <v>0</v>
      </c>
      <c r="AC267" s="6">
        <f t="shared" si="115"/>
        <v>1690052</v>
      </c>
      <c r="AD267" s="6">
        <f t="shared" si="105"/>
        <v>1690052</v>
      </c>
      <c r="AE267" s="63">
        <f t="shared" si="106"/>
        <v>0.3126673944747636</v>
      </c>
      <c r="AF267" s="5">
        <v>652794</v>
      </c>
      <c r="AG267" s="5">
        <v>419178</v>
      </c>
      <c r="AH267" s="5">
        <v>44224</v>
      </c>
      <c r="AI267" s="5">
        <v>4688</v>
      </c>
      <c r="AJ267" s="5">
        <v>391</v>
      </c>
      <c r="AK267" s="5">
        <v>0</v>
      </c>
      <c r="AL267" s="5">
        <v>0</v>
      </c>
      <c r="AM267" s="6">
        <f t="shared" ref="AM267:AM330" si="117">SUM(AF267:AL267)</f>
        <v>1121275</v>
      </c>
      <c r="AN267" s="6">
        <f t="shared" si="107"/>
        <v>1121275</v>
      </c>
      <c r="AO267" s="63">
        <f t="shared" si="112"/>
        <v>0.20744103302128608</v>
      </c>
      <c r="AP267" s="5">
        <v>442343</v>
      </c>
      <c r="AQ267" s="5">
        <v>263129</v>
      </c>
      <c r="AR267" s="5">
        <v>50337</v>
      </c>
      <c r="AS267" s="5">
        <v>2627</v>
      </c>
      <c r="AT267" s="5">
        <v>213</v>
      </c>
      <c r="AU267" s="5">
        <v>0</v>
      </c>
      <c r="AV267" s="5">
        <v>0</v>
      </c>
      <c r="AW267" s="6">
        <f t="shared" ref="AW267:AW330" si="118">SUM(AP267:AV267)</f>
        <v>758649</v>
      </c>
      <c r="AX267" s="6">
        <f t="shared" si="108"/>
        <v>758649</v>
      </c>
      <c r="AY267" s="63">
        <f t="shared" si="113"/>
        <v>0.14035355489114237</v>
      </c>
      <c r="AZ267" s="5">
        <f t="shared" si="95"/>
        <v>2892793</v>
      </c>
      <c r="BA267" s="5">
        <f t="shared" si="96"/>
        <v>1990604</v>
      </c>
      <c r="BB267" s="5">
        <f t="shared" si="97"/>
        <v>342859</v>
      </c>
      <c r="BC267" s="5">
        <f t="shared" si="98"/>
        <v>24820</v>
      </c>
      <c r="BD267" s="5">
        <f t="shared" si="99"/>
        <v>53811</v>
      </c>
      <c r="BE267" s="5">
        <f t="shared" si="100"/>
        <v>6525</v>
      </c>
      <c r="BF267" s="5">
        <f t="shared" si="101"/>
        <v>93859</v>
      </c>
      <c r="BG267" s="6">
        <f t="shared" si="114"/>
        <v>5405271</v>
      </c>
      <c r="BH267" s="6">
        <f t="shared" si="109"/>
        <v>5311412</v>
      </c>
    </row>
    <row r="268" spans="1:61" x14ac:dyDescent="0.25">
      <c r="A268" s="43">
        <v>31656</v>
      </c>
      <c r="B268" s="5">
        <v>546186</v>
      </c>
      <c r="C268" s="5">
        <v>324885</v>
      </c>
      <c r="D268" s="5">
        <v>56812</v>
      </c>
      <c r="E268" s="5">
        <v>3570</v>
      </c>
      <c r="F268" s="5">
        <v>149</v>
      </c>
      <c r="G268" s="5">
        <v>0</v>
      </c>
      <c r="H268" s="5">
        <v>84355</v>
      </c>
      <c r="I268" s="6">
        <f t="shared" si="116"/>
        <v>1015957</v>
      </c>
      <c r="J268" s="6">
        <f t="shared" si="103"/>
        <v>931602</v>
      </c>
      <c r="K268" s="63">
        <f t="shared" si="110"/>
        <v>0.18746153969638432</v>
      </c>
      <c r="L268" s="5">
        <v>387918</v>
      </c>
      <c r="M268" s="5">
        <v>251797</v>
      </c>
      <c r="N268" s="5">
        <v>103975</v>
      </c>
      <c r="O268" s="5">
        <v>2805</v>
      </c>
      <c r="P268" s="5">
        <v>44245</v>
      </c>
      <c r="Q268" s="5">
        <v>0</v>
      </c>
      <c r="R268" s="5">
        <v>0</v>
      </c>
      <c r="S268" s="6">
        <f t="shared" ref="S268:S331" si="119">SUM(L268:R268)</f>
        <v>790740</v>
      </c>
      <c r="T268" s="6">
        <f t="shared" si="104"/>
        <v>790740</v>
      </c>
      <c r="U268" s="63">
        <f t="shared" si="111"/>
        <v>0.1459051297441909</v>
      </c>
      <c r="V268" s="5">
        <v>866498</v>
      </c>
      <c r="W268" s="5">
        <v>744622</v>
      </c>
      <c r="X268" s="5">
        <v>80904</v>
      </c>
      <c r="Y268" s="5">
        <v>10664</v>
      </c>
      <c r="Z268" s="5">
        <v>6873</v>
      </c>
      <c r="AA268" s="5">
        <v>6874</v>
      </c>
      <c r="AB268" s="5">
        <v>0</v>
      </c>
      <c r="AC268" s="6">
        <f t="shared" si="115"/>
        <v>1716435</v>
      </c>
      <c r="AD268" s="6">
        <f t="shared" si="105"/>
        <v>1716435</v>
      </c>
      <c r="AE268" s="63">
        <f t="shared" si="106"/>
        <v>0.31671177804647582</v>
      </c>
      <c r="AF268" s="5">
        <v>669856</v>
      </c>
      <c r="AG268" s="5">
        <v>432335</v>
      </c>
      <c r="AH268" s="5">
        <v>43831</v>
      </c>
      <c r="AI268" s="5">
        <v>5086</v>
      </c>
      <c r="AJ268" s="5">
        <v>437</v>
      </c>
      <c r="AK268" s="5">
        <v>0</v>
      </c>
      <c r="AL268" s="5">
        <v>0</v>
      </c>
      <c r="AM268" s="6">
        <f t="shared" si="117"/>
        <v>1151545</v>
      </c>
      <c r="AN268" s="6">
        <f t="shared" si="107"/>
        <v>1151545</v>
      </c>
      <c r="AO268" s="63">
        <f t="shared" si="112"/>
        <v>0.21247985764129082</v>
      </c>
      <c r="AP268" s="5">
        <v>431815</v>
      </c>
      <c r="AQ268" s="5">
        <v>259770</v>
      </c>
      <c r="AR268" s="5">
        <v>50338</v>
      </c>
      <c r="AS268" s="5">
        <v>2735</v>
      </c>
      <c r="AT268" s="5">
        <v>214</v>
      </c>
      <c r="AU268" s="5">
        <v>0</v>
      </c>
      <c r="AV268" s="5">
        <v>0</v>
      </c>
      <c r="AW268" s="6">
        <f t="shared" si="118"/>
        <v>744872</v>
      </c>
      <c r="AX268" s="6">
        <f t="shared" si="108"/>
        <v>744872</v>
      </c>
      <c r="AY268" s="63">
        <f t="shared" si="113"/>
        <v>0.13744169487165814</v>
      </c>
      <c r="AZ268" s="5">
        <f t="shared" si="95"/>
        <v>2902273</v>
      </c>
      <c r="BA268" s="5">
        <f t="shared" si="96"/>
        <v>2013409</v>
      </c>
      <c r="BB268" s="5">
        <f t="shared" si="97"/>
        <v>335860</v>
      </c>
      <c r="BC268" s="5">
        <f t="shared" si="98"/>
        <v>24860</v>
      </c>
      <c r="BD268" s="5">
        <f t="shared" si="99"/>
        <v>51918</v>
      </c>
      <c r="BE268" s="5">
        <f t="shared" si="100"/>
        <v>6874</v>
      </c>
      <c r="BF268" s="5">
        <f t="shared" si="101"/>
        <v>84355</v>
      </c>
      <c r="BG268" s="6">
        <f t="shared" si="114"/>
        <v>5419549</v>
      </c>
      <c r="BH268" s="6">
        <f t="shared" si="109"/>
        <v>5335194</v>
      </c>
    </row>
    <row r="269" spans="1:61" x14ac:dyDescent="0.25">
      <c r="A269" s="43">
        <v>31686</v>
      </c>
      <c r="B269" s="5">
        <v>520661</v>
      </c>
      <c r="C269" s="5">
        <v>321098</v>
      </c>
      <c r="D269" s="5">
        <v>55238</v>
      </c>
      <c r="E269" s="5">
        <v>3584</v>
      </c>
      <c r="F269" s="5">
        <v>170</v>
      </c>
      <c r="G269" s="5">
        <v>0</v>
      </c>
      <c r="H269" s="5">
        <v>89175</v>
      </c>
      <c r="I269" s="6">
        <f t="shared" si="116"/>
        <v>989926</v>
      </c>
      <c r="J269" s="6">
        <f t="shared" si="103"/>
        <v>900751</v>
      </c>
      <c r="K269" s="63">
        <f t="shared" si="110"/>
        <v>0.19307872212900223</v>
      </c>
      <c r="L269" s="5">
        <v>356248</v>
      </c>
      <c r="M269" s="5">
        <v>242351</v>
      </c>
      <c r="N269" s="5">
        <v>104584</v>
      </c>
      <c r="O269" s="5">
        <v>2791</v>
      </c>
      <c r="P269" s="5">
        <v>41647</v>
      </c>
      <c r="Q269" s="5">
        <v>0</v>
      </c>
      <c r="R269" s="5">
        <v>0</v>
      </c>
      <c r="S269" s="6">
        <f t="shared" si="119"/>
        <v>747621</v>
      </c>
      <c r="T269" s="6">
        <f t="shared" si="104"/>
        <v>747621</v>
      </c>
      <c r="U269" s="63">
        <f t="shared" si="111"/>
        <v>0.14581868474694751</v>
      </c>
      <c r="V269" s="5">
        <v>778349</v>
      </c>
      <c r="W269" s="5">
        <v>704387</v>
      </c>
      <c r="X269" s="5">
        <v>75301</v>
      </c>
      <c r="Y269" s="5">
        <v>11549</v>
      </c>
      <c r="Z269" s="5">
        <v>6556</v>
      </c>
      <c r="AA269" s="5">
        <v>6557</v>
      </c>
      <c r="AB269" s="5">
        <v>0</v>
      </c>
      <c r="AC269" s="6">
        <f t="shared" si="115"/>
        <v>1582699</v>
      </c>
      <c r="AD269" s="6">
        <f t="shared" si="105"/>
        <v>1582699</v>
      </c>
      <c r="AE269" s="63">
        <f t="shared" si="106"/>
        <v>0.30869529685537067</v>
      </c>
      <c r="AF269" s="5">
        <v>622830</v>
      </c>
      <c r="AG269" s="5">
        <v>417043</v>
      </c>
      <c r="AH269" s="5">
        <v>47878</v>
      </c>
      <c r="AI269" s="5">
        <v>4829</v>
      </c>
      <c r="AJ269" s="5">
        <v>642</v>
      </c>
      <c r="AK269" s="5">
        <v>0</v>
      </c>
      <c r="AL269" s="5">
        <v>0</v>
      </c>
      <c r="AM269" s="6">
        <f t="shared" si="117"/>
        <v>1093222</v>
      </c>
      <c r="AN269" s="6">
        <f t="shared" si="107"/>
        <v>1093222</v>
      </c>
      <c r="AO269" s="63">
        <f t="shared" si="112"/>
        <v>0.21322594493256269</v>
      </c>
      <c r="AP269" s="5">
        <v>405971</v>
      </c>
      <c r="AQ269" s="5">
        <v>254728</v>
      </c>
      <c r="AR269" s="5">
        <v>49991</v>
      </c>
      <c r="AS269" s="5">
        <v>2667</v>
      </c>
      <c r="AT269" s="5">
        <v>234</v>
      </c>
      <c r="AU269" s="5">
        <v>0</v>
      </c>
      <c r="AV269" s="5">
        <v>0</v>
      </c>
      <c r="AW269" s="6">
        <f t="shared" si="118"/>
        <v>713591</v>
      </c>
      <c r="AX269" s="6">
        <f t="shared" si="108"/>
        <v>713591</v>
      </c>
      <c r="AY269" s="63">
        <f t="shared" si="113"/>
        <v>0.13918135133611687</v>
      </c>
      <c r="AZ269" s="5">
        <f t="shared" si="95"/>
        <v>2684059</v>
      </c>
      <c r="BA269" s="5">
        <f t="shared" si="96"/>
        <v>1939607</v>
      </c>
      <c r="BB269" s="5">
        <f t="shared" si="97"/>
        <v>332992</v>
      </c>
      <c r="BC269" s="5">
        <f t="shared" si="98"/>
        <v>25420</v>
      </c>
      <c r="BD269" s="5">
        <f t="shared" si="99"/>
        <v>49249</v>
      </c>
      <c r="BE269" s="5">
        <f t="shared" si="100"/>
        <v>6557</v>
      </c>
      <c r="BF269" s="5">
        <f t="shared" si="101"/>
        <v>89175</v>
      </c>
      <c r="BG269" s="6">
        <f t="shared" si="114"/>
        <v>5127059</v>
      </c>
      <c r="BH269" s="6">
        <f t="shared" si="109"/>
        <v>5037884</v>
      </c>
    </row>
    <row r="270" spans="1:61" x14ac:dyDescent="0.25">
      <c r="A270" s="43">
        <v>31717</v>
      </c>
      <c r="B270" s="5">
        <v>447295</v>
      </c>
      <c r="C270" s="5">
        <v>307192</v>
      </c>
      <c r="D270" s="5">
        <v>57813</v>
      </c>
      <c r="E270" s="5">
        <v>3634</v>
      </c>
      <c r="F270" s="5">
        <v>205</v>
      </c>
      <c r="G270" s="5">
        <v>0</v>
      </c>
      <c r="H270" s="5">
        <v>71359</v>
      </c>
      <c r="I270" s="6">
        <f t="shared" si="116"/>
        <v>887498</v>
      </c>
      <c r="J270" s="6">
        <f t="shared" si="103"/>
        <v>816139</v>
      </c>
      <c r="K270" s="63">
        <f t="shared" si="110"/>
        <v>0.19265449622960734</v>
      </c>
      <c r="L270" s="5">
        <v>269252</v>
      </c>
      <c r="M270" s="5">
        <v>221082</v>
      </c>
      <c r="N270" s="5">
        <v>101336</v>
      </c>
      <c r="O270" s="5">
        <v>2802</v>
      </c>
      <c r="P270" s="5">
        <v>43754</v>
      </c>
      <c r="Q270" s="5">
        <v>0</v>
      </c>
      <c r="R270" s="5">
        <v>0</v>
      </c>
      <c r="S270" s="6">
        <f t="shared" si="119"/>
        <v>638226</v>
      </c>
      <c r="T270" s="6">
        <f t="shared" si="104"/>
        <v>638226</v>
      </c>
      <c r="U270" s="63">
        <f t="shared" si="111"/>
        <v>0.13854353306783493</v>
      </c>
      <c r="V270" s="5">
        <v>677020</v>
      </c>
      <c r="W270" s="5">
        <v>699104</v>
      </c>
      <c r="X270" s="5">
        <v>79520</v>
      </c>
      <c r="Y270" s="5">
        <v>10548</v>
      </c>
      <c r="Z270" s="5">
        <v>6618</v>
      </c>
      <c r="AA270" s="5">
        <v>6618</v>
      </c>
      <c r="AB270" s="5">
        <v>0</v>
      </c>
      <c r="AC270" s="6">
        <f t="shared" si="115"/>
        <v>1479428</v>
      </c>
      <c r="AD270" s="6">
        <f t="shared" si="105"/>
        <v>1479428</v>
      </c>
      <c r="AE270" s="63">
        <f t="shared" si="106"/>
        <v>0.32114827982482835</v>
      </c>
      <c r="AF270" s="5">
        <v>528651</v>
      </c>
      <c r="AG270" s="5">
        <v>409184</v>
      </c>
      <c r="AH270" s="5">
        <v>37451</v>
      </c>
      <c r="AI270" s="5">
        <v>4586</v>
      </c>
      <c r="AJ270" s="5">
        <v>582</v>
      </c>
      <c r="AK270" s="5">
        <v>0</v>
      </c>
      <c r="AL270" s="5">
        <v>0</v>
      </c>
      <c r="AM270" s="6">
        <f t="shared" si="117"/>
        <v>980454</v>
      </c>
      <c r="AN270" s="6">
        <f t="shared" si="107"/>
        <v>980454</v>
      </c>
      <c r="AO270" s="63">
        <f t="shared" si="112"/>
        <v>0.21283301083078884</v>
      </c>
      <c r="AP270" s="5">
        <v>324977</v>
      </c>
      <c r="AQ270" s="5">
        <v>246056</v>
      </c>
      <c r="AR270" s="5">
        <v>47085</v>
      </c>
      <c r="AS270" s="5">
        <v>2696</v>
      </c>
      <c r="AT270" s="5">
        <v>262</v>
      </c>
      <c r="AU270" s="5">
        <v>0</v>
      </c>
      <c r="AV270" s="5">
        <v>0</v>
      </c>
      <c r="AW270" s="6">
        <f t="shared" si="118"/>
        <v>621076</v>
      </c>
      <c r="AX270" s="6">
        <f t="shared" si="108"/>
        <v>621076</v>
      </c>
      <c r="AY270" s="63">
        <f t="shared" si="113"/>
        <v>0.13482068004694051</v>
      </c>
      <c r="AZ270" s="5">
        <f t="shared" si="95"/>
        <v>2247195</v>
      </c>
      <c r="BA270" s="5">
        <f t="shared" si="96"/>
        <v>1882618</v>
      </c>
      <c r="BB270" s="5">
        <f t="shared" si="97"/>
        <v>323205</v>
      </c>
      <c r="BC270" s="5">
        <f t="shared" si="98"/>
        <v>24266</v>
      </c>
      <c r="BD270" s="5">
        <f t="shared" si="99"/>
        <v>51421</v>
      </c>
      <c r="BE270" s="5">
        <f t="shared" si="100"/>
        <v>6618</v>
      </c>
      <c r="BF270" s="5">
        <f t="shared" si="101"/>
        <v>71359</v>
      </c>
      <c r="BG270" s="6">
        <f t="shared" si="114"/>
        <v>4606682</v>
      </c>
      <c r="BH270" s="6">
        <f t="shared" si="109"/>
        <v>4535323</v>
      </c>
    </row>
    <row r="271" spans="1:61" x14ac:dyDescent="0.25">
      <c r="A271" s="43">
        <v>31747</v>
      </c>
      <c r="B271" s="5">
        <v>439968</v>
      </c>
      <c r="C271" s="5">
        <v>323744</v>
      </c>
      <c r="D271" s="5">
        <v>60383</v>
      </c>
      <c r="E271" s="5">
        <v>3620</v>
      </c>
      <c r="F271" s="5">
        <v>205</v>
      </c>
      <c r="G271" s="5">
        <v>0</v>
      </c>
      <c r="H271" s="5">
        <v>74056</v>
      </c>
      <c r="I271" s="6">
        <f t="shared" si="116"/>
        <v>901976</v>
      </c>
      <c r="J271" s="6">
        <f t="shared" si="103"/>
        <v>827920</v>
      </c>
      <c r="K271" s="63">
        <f t="shared" si="110"/>
        <v>0.19702015800706235</v>
      </c>
      <c r="L271" s="5">
        <v>262336.32</v>
      </c>
      <c r="M271" s="5">
        <v>214699.304</v>
      </c>
      <c r="N271" s="5">
        <v>105438.59100000001</v>
      </c>
      <c r="O271" s="5">
        <v>2836.5430000000001</v>
      </c>
      <c r="P271" s="5">
        <v>38556.462</v>
      </c>
      <c r="Q271" s="5">
        <v>0</v>
      </c>
      <c r="R271" s="5">
        <v>0</v>
      </c>
      <c r="S271" s="6">
        <f t="shared" si="119"/>
        <v>623867.22</v>
      </c>
      <c r="T271" s="6">
        <f t="shared" si="104"/>
        <v>623867.22</v>
      </c>
      <c r="U271" s="63">
        <f t="shared" si="111"/>
        <v>0.13627238225831589</v>
      </c>
      <c r="V271" s="5">
        <v>640407.22700000007</v>
      </c>
      <c r="W271" s="5">
        <v>698818.36699999997</v>
      </c>
      <c r="X271" s="5">
        <v>80793.038</v>
      </c>
      <c r="Y271" s="5">
        <v>10932.001</v>
      </c>
      <c r="Z271" s="5">
        <v>9121.0069999999996</v>
      </c>
      <c r="AA271" s="5">
        <v>7340</v>
      </c>
      <c r="AB271" s="5">
        <v>0</v>
      </c>
      <c r="AC271" s="6">
        <f t="shared" si="115"/>
        <v>1447411.64</v>
      </c>
      <c r="AD271" s="6">
        <f t="shared" si="105"/>
        <v>1447411.64</v>
      </c>
      <c r="AE271" s="63">
        <f t="shared" si="106"/>
        <v>0.31616059630639975</v>
      </c>
      <c r="AF271" s="5">
        <v>507887</v>
      </c>
      <c r="AG271" s="5">
        <v>415292.55499999999</v>
      </c>
      <c r="AH271" s="5">
        <v>43011.561000000002</v>
      </c>
      <c r="AI271" s="5">
        <v>5090</v>
      </c>
      <c r="AJ271" s="5">
        <v>302.947</v>
      </c>
      <c r="AK271" s="5">
        <v>0</v>
      </c>
      <c r="AL271" s="5">
        <v>0</v>
      </c>
      <c r="AM271" s="6">
        <f t="shared" si="117"/>
        <v>971584.06299999997</v>
      </c>
      <c r="AN271" s="6">
        <f t="shared" si="107"/>
        <v>971584.06299999997</v>
      </c>
      <c r="AO271" s="63">
        <f t="shared" si="112"/>
        <v>0.21222476607958929</v>
      </c>
      <c r="AP271" s="5">
        <v>333563</v>
      </c>
      <c r="AQ271" s="5">
        <v>243084</v>
      </c>
      <c r="AR271" s="5">
        <v>53646</v>
      </c>
      <c r="AS271" s="5">
        <v>2682</v>
      </c>
      <c r="AT271" s="5">
        <v>276</v>
      </c>
      <c r="AU271" s="5">
        <v>0</v>
      </c>
      <c r="AV271" s="5">
        <v>0</v>
      </c>
      <c r="AW271" s="6">
        <f t="shared" si="118"/>
        <v>633251</v>
      </c>
      <c r="AX271" s="6">
        <f t="shared" si="108"/>
        <v>633251</v>
      </c>
      <c r="AY271" s="63">
        <f t="shared" si="113"/>
        <v>0.1383220973486326</v>
      </c>
      <c r="AZ271" s="5">
        <f t="shared" si="95"/>
        <v>2184161.5470000003</v>
      </c>
      <c r="BA271" s="5">
        <f t="shared" si="96"/>
        <v>1895638.226</v>
      </c>
      <c r="BB271" s="5">
        <f t="shared" si="97"/>
        <v>343272.19</v>
      </c>
      <c r="BC271" s="5">
        <f t="shared" si="98"/>
        <v>25160.544000000002</v>
      </c>
      <c r="BD271" s="5">
        <f t="shared" si="99"/>
        <v>48461.415999999997</v>
      </c>
      <c r="BE271" s="5">
        <f t="shared" si="100"/>
        <v>7340</v>
      </c>
      <c r="BF271" s="5">
        <f t="shared" si="101"/>
        <v>74056</v>
      </c>
      <c r="BG271" s="6">
        <f t="shared" si="114"/>
        <v>4578089.9230000004</v>
      </c>
      <c r="BH271" s="6">
        <f t="shared" si="109"/>
        <v>4504033.9230000004</v>
      </c>
    </row>
    <row r="272" spans="1:61" x14ac:dyDescent="0.25">
      <c r="A272" s="43">
        <v>31778</v>
      </c>
      <c r="B272" s="5">
        <v>431394.85700000002</v>
      </c>
      <c r="C272" s="5">
        <v>284188.386</v>
      </c>
      <c r="D272" s="5">
        <v>60895.28</v>
      </c>
      <c r="E272" s="5">
        <v>3673.509</v>
      </c>
      <c r="F272" s="5">
        <v>144.43899999999999</v>
      </c>
      <c r="G272" s="5">
        <v>0</v>
      </c>
      <c r="H272" s="5">
        <v>76300.923999999999</v>
      </c>
      <c r="I272" s="6">
        <f t="shared" si="116"/>
        <v>856597.39500000002</v>
      </c>
      <c r="J272" s="6">
        <f t="shared" si="103"/>
        <v>780296.47100000002</v>
      </c>
      <c r="K272" s="63">
        <f t="shared" si="110"/>
        <v>0.2002992921062669</v>
      </c>
      <c r="L272" s="5">
        <v>303194.62199999997</v>
      </c>
      <c r="M272" s="5">
        <v>192224.4</v>
      </c>
      <c r="N272" s="5">
        <v>94611.271999999983</v>
      </c>
      <c r="O272" s="5">
        <v>2752.9340000000002</v>
      </c>
      <c r="P272" s="5">
        <v>35592.730000000003</v>
      </c>
      <c r="Q272" s="5">
        <v>0</v>
      </c>
      <c r="R272" s="5">
        <v>0</v>
      </c>
      <c r="S272" s="6">
        <f t="shared" si="119"/>
        <v>628375.95799999998</v>
      </c>
      <c r="T272" s="6">
        <f t="shared" si="104"/>
        <v>628375.95799999998</v>
      </c>
      <c r="U272" s="63">
        <f t="shared" si="111"/>
        <v>0.14693397423184704</v>
      </c>
      <c r="V272" s="5">
        <v>555218.59700000007</v>
      </c>
      <c r="W272" s="5">
        <v>608012.35499999998</v>
      </c>
      <c r="X272" s="5">
        <v>73613.831999999995</v>
      </c>
      <c r="Y272" s="5">
        <v>10891.078</v>
      </c>
      <c r="Z272" s="5">
        <v>7908.4660000000003</v>
      </c>
      <c r="AA272" s="5">
        <v>6692</v>
      </c>
      <c r="AB272" s="5">
        <v>0</v>
      </c>
      <c r="AC272" s="6">
        <f t="shared" si="115"/>
        <v>1262336.328</v>
      </c>
      <c r="AD272" s="6">
        <f t="shared" si="105"/>
        <v>1262336.328</v>
      </c>
      <c r="AE272" s="63">
        <f t="shared" si="106"/>
        <v>0.29517375884434521</v>
      </c>
      <c r="AF272" s="5">
        <v>465535.85200000001</v>
      </c>
      <c r="AG272" s="5">
        <v>365900.77800000005</v>
      </c>
      <c r="AH272" s="5">
        <v>40323.767999999996</v>
      </c>
      <c r="AI272" s="5">
        <v>5080.8230000000003</v>
      </c>
      <c r="AJ272" s="5">
        <v>352.84300000000002</v>
      </c>
      <c r="AK272" s="5">
        <v>0</v>
      </c>
      <c r="AL272" s="5">
        <v>0</v>
      </c>
      <c r="AM272" s="6">
        <f t="shared" si="117"/>
        <v>877194.06400000013</v>
      </c>
      <c r="AN272" s="6">
        <f t="shared" si="107"/>
        <v>877194.06400000013</v>
      </c>
      <c r="AO272" s="63">
        <f t="shared" si="112"/>
        <v>0.20511543822640202</v>
      </c>
      <c r="AP272" s="5">
        <v>374010.364</v>
      </c>
      <c r="AQ272" s="5">
        <v>222170.19199999998</v>
      </c>
      <c r="AR272" s="5">
        <v>53016.943999999996</v>
      </c>
      <c r="AS272" s="5">
        <v>2714.1660000000002</v>
      </c>
      <c r="AT272" s="5">
        <v>171.82</v>
      </c>
      <c r="AU272" s="5">
        <v>0</v>
      </c>
      <c r="AV272" s="5">
        <v>0</v>
      </c>
      <c r="AW272" s="6">
        <f t="shared" si="118"/>
        <v>652083.48599999992</v>
      </c>
      <c r="AX272" s="6">
        <f t="shared" si="108"/>
        <v>652083.48599999992</v>
      </c>
      <c r="AY272" s="63">
        <f t="shared" si="113"/>
        <v>0.15247753659113891</v>
      </c>
      <c r="AZ272" s="5">
        <f t="shared" si="95"/>
        <v>2129354.2919999999</v>
      </c>
      <c r="BA272" s="5">
        <f t="shared" si="96"/>
        <v>1672496.1109999998</v>
      </c>
      <c r="BB272" s="5">
        <f t="shared" si="97"/>
        <v>322461.09599999996</v>
      </c>
      <c r="BC272" s="5">
        <f t="shared" si="98"/>
        <v>25112.510000000002</v>
      </c>
      <c r="BD272" s="5">
        <f t="shared" si="99"/>
        <v>44170.298000000003</v>
      </c>
      <c r="BE272" s="5">
        <f t="shared" si="100"/>
        <v>6692</v>
      </c>
      <c r="BF272" s="5">
        <f t="shared" si="101"/>
        <v>76300.923999999999</v>
      </c>
      <c r="BG272" s="6">
        <f t="shared" si="114"/>
        <v>4276587.2309999997</v>
      </c>
      <c r="BH272" s="6">
        <f t="shared" si="109"/>
        <v>4200286.307</v>
      </c>
      <c r="BI272" s="57">
        <f>BG272/$BG272</f>
        <v>1</v>
      </c>
    </row>
    <row r="273" spans="1:61" x14ac:dyDescent="0.25">
      <c r="A273" s="43">
        <v>31809</v>
      </c>
      <c r="B273" s="5">
        <v>420812.94899999996</v>
      </c>
      <c r="C273" s="5">
        <v>266358.78700000001</v>
      </c>
      <c r="D273" s="5">
        <v>58482.889000000003</v>
      </c>
      <c r="E273" s="5">
        <v>3657.357</v>
      </c>
      <c r="F273" s="5">
        <v>143.29599999999999</v>
      </c>
      <c r="G273" s="5">
        <v>0</v>
      </c>
      <c r="H273" s="5">
        <v>79245.933000000005</v>
      </c>
      <c r="I273" s="6">
        <f t="shared" si="116"/>
        <v>828701.21099999989</v>
      </c>
      <c r="J273" s="6">
        <f t="shared" si="103"/>
        <v>749455.27799999993</v>
      </c>
      <c r="K273" s="63">
        <f t="shared" si="110"/>
        <v>0.20360090240976983</v>
      </c>
      <c r="L273" s="5">
        <v>313496.38900000008</v>
      </c>
      <c r="M273" s="5">
        <v>186275.946</v>
      </c>
      <c r="N273" s="5">
        <v>98315.144</v>
      </c>
      <c r="O273" s="5">
        <v>2886.7929999999997</v>
      </c>
      <c r="P273" s="5">
        <v>34206.245999999999</v>
      </c>
      <c r="Q273" s="5">
        <v>0</v>
      </c>
      <c r="R273" s="5">
        <v>0</v>
      </c>
      <c r="S273" s="6">
        <f t="shared" si="119"/>
        <v>635180.51800000004</v>
      </c>
      <c r="T273" s="6">
        <f t="shared" si="104"/>
        <v>635180.51800000004</v>
      </c>
      <c r="U273" s="63">
        <f t="shared" si="111"/>
        <v>0.15605543341954292</v>
      </c>
      <c r="V273" s="5">
        <v>497884.022</v>
      </c>
      <c r="W273" s="5">
        <v>554608.049</v>
      </c>
      <c r="X273" s="5">
        <v>72045.468999999997</v>
      </c>
      <c r="Y273" s="5">
        <v>10994.252</v>
      </c>
      <c r="Z273" s="5">
        <v>7258.7939999999999</v>
      </c>
      <c r="AA273" s="5">
        <v>5747</v>
      </c>
      <c r="AB273" s="5">
        <v>0</v>
      </c>
      <c r="AC273" s="6">
        <f t="shared" si="115"/>
        <v>1148537.5860000001</v>
      </c>
      <c r="AD273" s="6">
        <f t="shared" si="105"/>
        <v>1148537.5860000001</v>
      </c>
      <c r="AE273" s="63">
        <f t="shared" si="106"/>
        <v>0.28218046004658087</v>
      </c>
      <c r="AF273" s="5">
        <v>436709.81900000002</v>
      </c>
      <c r="AG273" s="5">
        <v>328079.79500000004</v>
      </c>
      <c r="AH273" s="5">
        <v>41136.683000000005</v>
      </c>
      <c r="AI273" s="5">
        <v>5084.9989999999998</v>
      </c>
      <c r="AJ273" s="5">
        <v>434.13200000000001</v>
      </c>
      <c r="AK273" s="5">
        <v>0</v>
      </c>
      <c r="AL273" s="5">
        <v>0</v>
      </c>
      <c r="AM273" s="6">
        <f t="shared" si="117"/>
        <v>811445.42799999996</v>
      </c>
      <c r="AN273" s="6">
        <f t="shared" si="107"/>
        <v>811445.42799999996</v>
      </c>
      <c r="AO273" s="63">
        <f t="shared" si="112"/>
        <v>0.19936138526661562</v>
      </c>
      <c r="AP273" s="5">
        <v>382874.61900000001</v>
      </c>
      <c r="AQ273" s="5">
        <v>207362.45199999999</v>
      </c>
      <c r="AR273" s="5">
        <v>53190.945999999996</v>
      </c>
      <c r="AS273" s="5">
        <v>2705.5909999999999</v>
      </c>
      <c r="AT273" s="5">
        <v>225.31299999999999</v>
      </c>
      <c r="AU273" s="5">
        <v>0</v>
      </c>
      <c r="AV273" s="5">
        <v>0</v>
      </c>
      <c r="AW273" s="6">
        <f t="shared" si="118"/>
        <v>646358.92099999997</v>
      </c>
      <c r="AX273" s="6">
        <f t="shared" si="108"/>
        <v>646358.92099999997</v>
      </c>
      <c r="AY273" s="63">
        <f t="shared" si="113"/>
        <v>0.15880181885749065</v>
      </c>
      <c r="AZ273" s="5">
        <f t="shared" si="95"/>
        <v>2051777.798</v>
      </c>
      <c r="BA273" s="5">
        <f t="shared" si="96"/>
        <v>1542685.0290000001</v>
      </c>
      <c r="BB273" s="5">
        <f t="shared" si="97"/>
        <v>323171.13099999999</v>
      </c>
      <c r="BC273" s="5">
        <f t="shared" si="98"/>
        <v>25328.992000000002</v>
      </c>
      <c r="BD273" s="5">
        <f t="shared" si="99"/>
        <v>42267.781000000003</v>
      </c>
      <c r="BE273" s="5">
        <f t="shared" si="100"/>
        <v>5747</v>
      </c>
      <c r="BF273" s="5">
        <f t="shared" si="101"/>
        <v>79245.933000000005</v>
      </c>
      <c r="BG273" s="6">
        <f t="shared" si="114"/>
        <v>4070223.6640000003</v>
      </c>
      <c r="BH273" s="6">
        <f t="shared" si="109"/>
        <v>3990977.7310000001</v>
      </c>
    </row>
    <row r="274" spans="1:61" x14ac:dyDescent="0.25">
      <c r="A274" s="43">
        <v>31837</v>
      </c>
      <c r="B274" s="5">
        <v>369400.69400000002</v>
      </c>
      <c r="C274" s="5">
        <v>271613.64399999997</v>
      </c>
      <c r="D274" s="5">
        <v>59934.550999999999</v>
      </c>
      <c r="E274" s="5">
        <v>3689.25</v>
      </c>
      <c r="F274" s="5">
        <v>198.52600000000001</v>
      </c>
      <c r="G274" s="5">
        <v>0</v>
      </c>
      <c r="H274" s="5">
        <v>70923.202999999994</v>
      </c>
      <c r="I274" s="6">
        <f t="shared" si="116"/>
        <v>775759.8679999999</v>
      </c>
      <c r="J274" s="6">
        <f t="shared" si="103"/>
        <v>704836.66499999992</v>
      </c>
      <c r="K274" s="63">
        <f t="shared" si="110"/>
        <v>0.19886972010298018</v>
      </c>
      <c r="L274" s="5">
        <v>267025.75799999997</v>
      </c>
      <c r="M274" s="5">
        <v>184138.66699999999</v>
      </c>
      <c r="N274" s="5">
        <v>102646.26700000001</v>
      </c>
      <c r="O274" s="5">
        <v>2792.0479999999998</v>
      </c>
      <c r="P274" s="5">
        <v>34688.739000000001</v>
      </c>
      <c r="Q274" s="5">
        <v>0</v>
      </c>
      <c r="R274" s="5">
        <v>0</v>
      </c>
      <c r="S274" s="6">
        <f t="shared" si="119"/>
        <v>591291.47899999982</v>
      </c>
      <c r="T274" s="6">
        <f t="shared" si="104"/>
        <v>591291.47899999982</v>
      </c>
      <c r="U274" s="63">
        <f t="shared" si="111"/>
        <v>0.15158037400306348</v>
      </c>
      <c r="V274" s="5">
        <v>473560.995</v>
      </c>
      <c r="W274" s="5">
        <v>587971.18799999997</v>
      </c>
      <c r="X274" s="5">
        <v>75393.991000000009</v>
      </c>
      <c r="Y274" s="5">
        <v>10817.955</v>
      </c>
      <c r="Z274" s="5">
        <v>7795.0749999999998</v>
      </c>
      <c r="AA274" s="5">
        <v>6005</v>
      </c>
      <c r="AB274" s="5">
        <v>0</v>
      </c>
      <c r="AC274" s="6">
        <f t="shared" si="115"/>
        <v>1161544.2039999999</v>
      </c>
      <c r="AD274" s="6">
        <f t="shared" si="105"/>
        <v>1161544.2039999999</v>
      </c>
      <c r="AE274" s="63">
        <f t="shared" si="106"/>
        <v>0.29776736367176826</v>
      </c>
      <c r="AF274" s="5">
        <v>397103.22100000002</v>
      </c>
      <c r="AG274" s="5">
        <v>342827.99599999998</v>
      </c>
      <c r="AH274" s="5">
        <v>39303.498999999996</v>
      </c>
      <c r="AI274" s="5">
        <v>5075.6400000000003</v>
      </c>
      <c r="AJ274" s="5">
        <v>554.25099999999998</v>
      </c>
      <c r="AK274" s="5">
        <v>0</v>
      </c>
      <c r="AL274" s="5">
        <v>0</v>
      </c>
      <c r="AM274" s="6">
        <f t="shared" si="117"/>
        <v>784864.60699999996</v>
      </c>
      <c r="AN274" s="6">
        <f t="shared" si="107"/>
        <v>784864.60699999996</v>
      </c>
      <c r="AO274" s="63">
        <f t="shared" si="112"/>
        <v>0.20120376311194479</v>
      </c>
      <c r="AP274" s="5">
        <v>325463.99800000002</v>
      </c>
      <c r="AQ274" s="5">
        <v>212157.47099999999</v>
      </c>
      <c r="AR274" s="5">
        <v>46669.093000000001</v>
      </c>
      <c r="AS274" s="5">
        <v>2817.66</v>
      </c>
      <c r="AT274" s="5">
        <v>276.19099999999997</v>
      </c>
      <c r="AU274" s="5">
        <v>0</v>
      </c>
      <c r="AV274" s="5">
        <v>0</v>
      </c>
      <c r="AW274" s="6">
        <f t="shared" si="118"/>
        <v>587384.41300000006</v>
      </c>
      <c r="AX274" s="6">
        <f t="shared" si="108"/>
        <v>587384.41300000006</v>
      </c>
      <c r="AY274" s="63">
        <f t="shared" si="113"/>
        <v>0.15057877911024309</v>
      </c>
      <c r="AZ274" s="5">
        <f t="shared" si="95"/>
        <v>1832554.6660000002</v>
      </c>
      <c r="BA274" s="5">
        <f t="shared" si="96"/>
        <v>1598708.9659999998</v>
      </c>
      <c r="BB274" s="5">
        <f t="shared" si="97"/>
        <v>323947.40100000001</v>
      </c>
      <c r="BC274" s="5">
        <f t="shared" si="98"/>
        <v>25192.553</v>
      </c>
      <c r="BD274" s="5">
        <f t="shared" si="99"/>
        <v>43512.781999999992</v>
      </c>
      <c r="BE274" s="5">
        <f t="shared" si="100"/>
        <v>6005</v>
      </c>
      <c r="BF274" s="5">
        <f t="shared" si="101"/>
        <v>70923.202999999994</v>
      </c>
      <c r="BG274" s="6">
        <f t="shared" si="114"/>
        <v>3900844.5710000005</v>
      </c>
      <c r="BH274" s="6">
        <f t="shared" si="109"/>
        <v>3829921.3680000002</v>
      </c>
    </row>
    <row r="275" spans="1:61" x14ac:dyDescent="0.25">
      <c r="A275" s="43">
        <v>31868</v>
      </c>
      <c r="B275" s="5">
        <v>377280.97699999996</v>
      </c>
      <c r="C275" s="5">
        <v>273984.29200000002</v>
      </c>
      <c r="D275" s="5">
        <v>58440.351999999999</v>
      </c>
      <c r="E275" s="5">
        <v>3687.96</v>
      </c>
      <c r="F275" s="5">
        <v>219.63300000000001</v>
      </c>
      <c r="G275" s="5">
        <v>0</v>
      </c>
      <c r="H275" s="5">
        <v>79700.955000000002</v>
      </c>
      <c r="I275" s="6">
        <f t="shared" si="116"/>
        <v>793314.16899999988</v>
      </c>
      <c r="J275" s="6">
        <f t="shared" si="103"/>
        <v>713613.21399999992</v>
      </c>
      <c r="K275" s="63">
        <f t="shared" si="110"/>
        <v>0.20180413813461795</v>
      </c>
      <c r="L275" s="5">
        <v>254550.02900000001</v>
      </c>
      <c r="M275" s="5">
        <v>186696.96099999998</v>
      </c>
      <c r="N275" s="5">
        <v>99203.835999999981</v>
      </c>
      <c r="O275" s="5">
        <v>2818.5990000000002</v>
      </c>
      <c r="P275" s="5">
        <v>34627.489000000001</v>
      </c>
      <c r="Q275" s="5">
        <v>0</v>
      </c>
      <c r="R275" s="5">
        <v>0</v>
      </c>
      <c r="S275" s="6">
        <f t="shared" si="119"/>
        <v>577896.91400000011</v>
      </c>
      <c r="T275" s="6">
        <f t="shared" si="104"/>
        <v>577896.91400000011</v>
      </c>
      <c r="U275" s="63">
        <f t="shared" si="111"/>
        <v>0.1470060578993963</v>
      </c>
      <c r="V275" s="5">
        <v>482002.859</v>
      </c>
      <c r="W275" s="5">
        <v>584765.11100000003</v>
      </c>
      <c r="X275" s="5">
        <v>68045.375</v>
      </c>
      <c r="Y275" s="5">
        <v>10440.574000000001</v>
      </c>
      <c r="Z275" s="5">
        <v>7708.6450000000004</v>
      </c>
      <c r="AA275" s="5">
        <v>5823</v>
      </c>
      <c r="AB275" s="5">
        <v>0</v>
      </c>
      <c r="AC275" s="6">
        <f t="shared" si="115"/>
        <v>1158785.564</v>
      </c>
      <c r="AD275" s="6">
        <f t="shared" si="105"/>
        <v>1158785.564</v>
      </c>
      <c r="AE275" s="63">
        <f t="shared" si="106"/>
        <v>0.2947731569204548</v>
      </c>
      <c r="AF275" s="5">
        <v>404601.93099999998</v>
      </c>
      <c r="AG275" s="5">
        <v>356417.71500000003</v>
      </c>
      <c r="AH275" s="5">
        <v>41448.555</v>
      </c>
      <c r="AI275" s="5">
        <v>5461.3919999999998</v>
      </c>
      <c r="AJ275" s="5">
        <v>601.74</v>
      </c>
      <c r="AK275" s="5">
        <v>0</v>
      </c>
      <c r="AL275" s="5">
        <v>0</v>
      </c>
      <c r="AM275" s="6">
        <f t="shared" si="117"/>
        <v>808531.33299999998</v>
      </c>
      <c r="AN275" s="6">
        <f t="shared" si="107"/>
        <v>808531.33299999998</v>
      </c>
      <c r="AO275" s="63">
        <f t="shared" si="112"/>
        <v>0.20567509718952062</v>
      </c>
      <c r="AP275" s="5">
        <v>328780.92599999998</v>
      </c>
      <c r="AQ275" s="5">
        <v>215994.481</v>
      </c>
      <c r="AR275" s="5">
        <v>45164.267</v>
      </c>
      <c r="AS275" s="5">
        <v>2368.5349999999999</v>
      </c>
      <c r="AT275" s="5">
        <v>273.33300000000003</v>
      </c>
      <c r="AU275" s="5">
        <v>0</v>
      </c>
      <c r="AV275" s="5">
        <v>0</v>
      </c>
      <c r="AW275" s="6">
        <f t="shared" si="118"/>
        <v>592581.54200000002</v>
      </c>
      <c r="AX275" s="6">
        <f t="shared" si="108"/>
        <v>592581.54200000002</v>
      </c>
      <c r="AY275" s="63">
        <f t="shared" si="113"/>
        <v>0.15074154985601035</v>
      </c>
      <c r="AZ275" s="5">
        <f t="shared" si="95"/>
        <v>1847216.7220000001</v>
      </c>
      <c r="BA275" s="5">
        <f t="shared" si="96"/>
        <v>1617858.5600000001</v>
      </c>
      <c r="BB275" s="5">
        <f t="shared" si="97"/>
        <v>312302.38499999995</v>
      </c>
      <c r="BC275" s="5">
        <f t="shared" si="98"/>
        <v>24777.06</v>
      </c>
      <c r="BD275" s="5">
        <f t="shared" si="99"/>
        <v>43430.840000000004</v>
      </c>
      <c r="BE275" s="5">
        <f t="shared" si="100"/>
        <v>5823</v>
      </c>
      <c r="BF275" s="5">
        <f t="shared" si="101"/>
        <v>79700.955000000002</v>
      </c>
      <c r="BG275" s="6">
        <f t="shared" si="114"/>
        <v>3931109.5219999999</v>
      </c>
      <c r="BH275" s="6">
        <f t="shared" si="109"/>
        <v>3851408.5669999998</v>
      </c>
    </row>
    <row r="276" spans="1:61" x14ac:dyDescent="0.25">
      <c r="A276" s="43">
        <v>31898</v>
      </c>
      <c r="B276" s="5">
        <v>402494.14199999999</v>
      </c>
      <c r="C276" s="5">
        <v>304649.80900000001</v>
      </c>
      <c r="D276" s="5">
        <v>60961.542999999998</v>
      </c>
      <c r="E276" s="5">
        <v>3737.0079999999998</v>
      </c>
      <c r="F276" s="5">
        <v>217.00299999999999</v>
      </c>
      <c r="G276" s="5">
        <v>0</v>
      </c>
      <c r="H276" s="5">
        <v>75682.426999999996</v>
      </c>
      <c r="I276" s="6">
        <f t="shared" si="116"/>
        <v>847741.93200000003</v>
      </c>
      <c r="J276" s="6">
        <f t="shared" si="103"/>
        <v>772059.505</v>
      </c>
      <c r="K276" s="63">
        <f t="shared" si="110"/>
        <v>0.19641627986594493</v>
      </c>
      <c r="L276" s="5">
        <v>253448.15200000003</v>
      </c>
      <c r="M276" s="5">
        <v>215670.52199999997</v>
      </c>
      <c r="N276" s="5">
        <v>110102.11399999999</v>
      </c>
      <c r="O276" s="5">
        <v>2847.7429999999999</v>
      </c>
      <c r="P276" s="5">
        <v>43585.609000000004</v>
      </c>
      <c r="Q276" s="5">
        <v>0</v>
      </c>
      <c r="R276" s="5">
        <v>0</v>
      </c>
      <c r="S276" s="6">
        <f t="shared" si="119"/>
        <v>625654.14</v>
      </c>
      <c r="T276" s="6">
        <f t="shared" si="104"/>
        <v>625654.14</v>
      </c>
      <c r="U276" s="63">
        <f t="shared" si="111"/>
        <v>0.1449599860792625</v>
      </c>
      <c r="V276" s="5">
        <v>577957.42499999993</v>
      </c>
      <c r="W276" s="5">
        <v>649225.26500000001</v>
      </c>
      <c r="X276" s="5">
        <v>76928.641000000003</v>
      </c>
      <c r="Y276" s="5">
        <v>10770.99</v>
      </c>
      <c r="Z276" s="5">
        <v>9621.375</v>
      </c>
      <c r="AA276" s="5">
        <v>6906</v>
      </c>
      <c r="AB276" s="5">
        <v>0</v>
      </c>
      <c r="AC276" s="6">
        <f t="shared" si="115"/>
        <v>1331409.696</v>
      </c>
      <c r="AD276" s="6">
        <f t="shared" si="105"/>
        <v>1331409.696</v>
      </c>
      <c r="AE276" s="63">
        <f t="shared" si="106"/>
        <v>0.30847894812612459</v>
      </c>
      <c r="AF276" s="5">
        <v>455705.891</v>
      </c>
      <c r="AG276" s="5">
        <v>384836.8</v>
      </c>
      <c r="AH276" s="5">
        <v>44080.754999999997</v>
      </c>
      <c r="AI276" s="5">
        <v>5240.4449999999997</v>
      </c>
      <c r="AJ276" s="5">
        <v>484.72199999999998</v>
      </c>
      <c r="AK276" s="5">
        <v>0</v>
      </c>
      <c r="AL276" s="5">
        <v>0</v>
      </c>
      <c r="AM276" s="6">
        <f t="shared" si="117"/>
        <v>890348.6129999999</v>
      </c>
      <c r="AN276" s="6">
        <f t="shared" si="107"/>
        <v>890348.6129999999</v>
      </c>
      <c r="AO276" s="63">
        <f t="shared" si="112"/>
        <v>0.20628797013342012</v>
      </c>
      <c r="AP276" s="5">
        <v>320020.52600000001</v>
      </c>
      <c r="AQ276" s="5">
        <v>242247.62699999998</v>
      </c>
      <c r="AR276" s="5">
        <v>55532.002999999997</v>
      </c>
      <c r="AS276" s="5">
        <v>2800.6950000000002</v>
      </c>
      <c r="AT276" s="5">
        <v>291.95400000000001</v>
      </c>
      <c r="AU276" s="5">
        <v>0</v>
      </c>
      <c r="AV276" s="5">
        <v>0</v>
      </c>
      <c r="AW276" s="6">
        <f t="shared" si="118"/>
        <v>620892.80499999993</v>
      </c>
      <c r="AX276" s="6">
        <f t="shared" si="108"/>
        <v>620892.80499999993</v>
      </c>
      <c r="AY276" s="63">
        <f t="shared" si="113"/>
        <v>0.14385681579524789</v>
      </c>
      <c r="AZ276" s="5">
        <f t="shared" si="95"/>
        <v>2009626.1360000002</v>
      </c>
      <c r="BA276" s="5">
        <f t="shared" si="96"/>
        <v>1796630.023</v>
      </c>
      <c r="BB276" s="5">
        <f t="shared" si="97"/>
        <v>347605.05599999998</v>
      </c>
      <c r="BC276" s="5">
        <f t="shared" si="98"/>
        <v>25396.881000000001</v>
      </c>
      <c r="BD276" s="5">
        <f t="shared" si="99"/>
        <v>54200.663</v>
      </c>
      <c r="BE276" s="5">
        <f t="shared" si="100"/>
        <v>6906</v>
      </c>
      <c r="BF276" s="5">
        <f t="shared" si="101"/>
        <v>75682.426999999996</v>
      </c>
      <c r="BG276" s="6">
        <f t="shared" si="114"/>
        <v>4316047.1859999998</v>
      </c>
      <c r="BH276" s="6">
        <f t="shared" si="109"/>
        <v>4240364.7589999996</v>
      </c>
    </row>
    <row r="277" spans="1:61" x14ac:dyDescent="0.25">
      <c r="A277" s="43">
        <v>31929</v>
      </c>
      <c r="B277" s="5">
        <v>494615.52799999999</v>
      </c>
      <c r="C277" s="5">
        <v>338898.15600000002</v>
      </c>
      <c r="D277" s="5">
        <v>62046.023999999998</v>
      </c>
      <c r="E277" s="5">
        <v>3768.4</v>
      </c>
      <c r="F277" s="5">
        <v>217.56700000000001</v>
      </c>
      <c r="G277" s="5">
        <v>0</v>
      </c>
      <c r="H277" s="5">
        <v>89092.346000000005</v>
      </c>
      <c r="I277" s="6">
        <f t="shared" si="116"/>
        <v>988638.02100000007</v>
      </c>
      <c r="J277" s="6">
        <f t="shared" si="103"/>
        <v>899545.67500000005</v>
      </c>
      <c r="K277" s="63">
        <f t="shared" si="110"/>
        <v>0.19612743291432944</v>
      </c>
      <c r="L277" s="5">
        <v>329903.58100000006</v>
      </c>
      <c r="M277" s="5">
        <v>253317.68700000001</v>
      </c>
      <c r="N277" s="5">
        <v>108391.452</v>
      </c>
      <c r="O277" s="5">
        <v>2847.069</v>
      </c>
      <c r="P277" s="5">
        <v>41769.760999999999</v>
      </c>
      <c r="Q277" s="5">
        <v>0</v>
      </c>
      <c r="R277" s="5">
        <v>0</v>
      </c>
      <c r="S277" s="6">
        <f t="shared" si="119"/>
        <v>736229.55</v>
      </c>
      <c r="T277" s="6">
        <f t="shared" si="104"/>
        <v>736229.55</v>
      </c>
      <c r="U277" s="63">
        <f t="shared" si="111"/>
        <v>0.14605427730881487</v>
      </c>
      <c r="V277" s="5">
        <v>723614.848</v>
      </c>
      <c r="W277" s="5">
        <v>712059.53899999999</v>
      </c>
      <c r="X277" s="5">
        <v>79719.324000000008</v>
      </c>
      <c r="Y277" s="5">
        <v>10665.848</v>
      </c>
      <c r="Z277" s="5">
        <v>10209.919</v>
      </c>
      <c r="AA277" s="5">
        <v>6661</v>
      </c>
      <c r="AB277" s="5">
        <v>0</v>
      </c>
      <c r="AC277" s="6">
        <f t="shared" si="115"/>
        <v>1542930.4780000001</v>
      </c>
      <c r="AD277" s="6">
        <f t="shared" si="105"/>
        <v>1542930.4780000001</v>
      </c>
      <c r="AE277" s="63">
        <f t="shared" si="106"/>
        <v>0.30608876796922141</v>
      </c>
      <c r="AF277" s="5">
        <v>565826.348</v>
      </c>
      <c r="AG277" s="5">
        <v>434126.41899999999</v>
      </c>
      <c r="AH277" s="5">
        <v>42009.562000000005</v>
      </c>
      <c r="AI277" s="5">
        <v>5332.6379999999999</v>
      </c>
      <c r="AJ277" s="5">
        <v>431.95800000000003</v>
      </c>
      <c r="AK277" s="5">
        <v>0</v>
      </c>
      <c r="AL277" s="5">
        <v>0</v>
      </c>
      <c r="AM277" s="6">
        <f t="shared" si="117"/>
        <v>1047726.925</v>
      </c>
      <c r="AN277" s="6">
        <f t="shared" si="107"/>
        <v>1047726.925</v>
      </c>
      <c r="AO277" s="63">
        <f t="shared" si="112"/>
        <v>0.2078495746983558</v>
      </c>
      <c r="AP277" s="5">
        <v>397242.33800000005</v>
      </c>
      <c r="AQ277" s="5">
        <v>271324.09899999999</v>
      </c>
      <c r="AR277" s="5">
        <v>53662.83</v>
      </c>
      <c r="AS277" s="5">
        <v>2769.6379999999999</v>
      </c>
      <c r="AT277" s="5">
        <v>270.29399999999998</v>
      </c>
      <c r="AU277" s="5">
        <v>0</v>
      </c>
      <c r="AV277" s="5">
        <v>0</v>
      </c>
      <c r="AW277" s="6">
        <f t="shared" si="118"/>
        <v>725269.19900000002</v>
      </c>
      <c r="AX277" s="6">
        <f t="shared" si="108"/>
        <v>725269.19900000002</v>
      </c>
      <c r="AY277" s="63">
        <f t="shared" si="113"/>
        <v>0.14387994710927868</v>
      </c>
      <c r="AZ277" s="5">
        <f t="shared" si="95"/>
        <v>2511202.6429999997</v>
      </c>
      <c r="BA277" s="5">
        <f t="shared" si="96"/>
        <v>2009725.9</v>
      </c>
      <c r="BB277" s="5">
        <f t="shared" si="97"/>
        <v>345829.19199999998</v>
      </c>
      <c r="BC277" s="5">
        <f t="shared" si="98"/>
        <v>25383.592999999997</v>
      </c>
      <c r="BD277" s="5">
        <f t="shared" si="99"/>
        <v>52899.499000000003</v>
      </c>
      <c r="BE277" s="5">
        <f t="shared" si="100"/>
        <v>6661</v>
      </c>
      <c r="BF277" s="5">
        <f t="shared" si="101"/>
        <v>89092.346000000005</v>
      </c>
      <c r="BG277" s="6">
        <f t="shared" si="114"/>
        <v>5040794.1729999995</v>
      </c>
      <c r="BH277" s="6">
        <f t="shared" si="109"/>
        <v>4951701.8269999996</v>
      </c>
    </row>
    <row r="278" spans="1:61" x14ac:dyDescent="0.25">
      <c r="A278" s="43">
        <v>31959</v>
      </c>
      <c r="B278" s="5">
        <v>602301.90299999993</v>
      </c>
      <c r="C278" s="5">
        <v>356626.14</v>
      </c>
      <c r="D278" s="5">
        <v>57636.612999999998</v>
      </c>
      <c r="E278" s="5">
        <v>3699.308</v>
      </c>
      <c r="F278" s="5">
        <v>188.142</v>
      </c>
      <c r="G278" s="5">
        <v>0</v>
      </c>
      <c r="H278" s="5">
        <v>88231.342999999993</v>
      </c>
      <c r="I278" s="6">
        <f t="shared" si="116"/>
        <v>1108683.449</v>
      </c>
      <c r="J278" s="6">
        <f t="shared" si="103"/>
        <v>1020452.106</v>
      </c>
      <c r="K278" s="63">
        <f t="shared" si="110"/>
        <v>0.19405896172579748</v>
      </c>
      <c r="L278" s="5">
        <v>418869.49499999994</v>
      </c>
      <c r="M278" s="5">
        <v>269225.34399999998</v>
      </c>
      <c r="N278" s="5">
        <v>104399.155</v>
      </c>
      <c r="O278" s="5">
        <v>2863.4409999999998</v>
      </c>
      <c r="P278" s="5">
        <v>46288.337</v>
      </c>
      <c r="Q278" s="5">
        <v>0</v>
      </c>
      <c r="R278" s="5">
        <v>0</v>
      </c>
      <c r="S278" s="6">
        <f t="shared" si="119"/>
        <v>841645.77199999988</v>
      </c>
      <c r="T278" s="6">
        <f t="shared" si="104"/>
        <v>841645.77199999988</v>
      </c>
      <c r="U278" s="63">
        <f t="shared" si="111"/>
        <v>0.14731788844015406</v>
      </c>
      <c r="V278" s="5">
        <v>877754.33400000003</v>
      </c>
      <c r="W278" s="5">
        <v>760387.01300000004</v>
      </c>
      <c r="X278" s="5">
        <v>81776.247000000003</v>
      </c>
      <c r="Y278" s="5">
        <v>10964.28</v>
      </c>
      <c r="Z278" s="5">
        <v>11256.161</v>
      </c>
      <c r="AA278" s="5">
        <v>6692</v>
      </c>
      <c r="AB278" s="5">
        <v>0</v>
      </c>
      <c r="AC278" s="6">
        <f t="shared" si="115"/>
        <v>1748830.0350000001</v>
      </c>
      <c r="AD278" s="6">
        <f t="shared" si="105"/>
        <v>1748830.0350000001</v>
      </c>
      <c r="AE278" s="63">
        <f t="shared" si="106"/>
        <v>0.30610733941513912</v>
      </c>
      <c r="AF278" s="5">
        <v>700147.51699999999</v>
      </c>
      <c r="AG278" s="5">
        <v>454901.49799999996</v>
      </c>
      <c r="AH278" s="5">
        <v>44399.79</v>
      </c>
      <c r="AI278" s="5">
        <v>5249.3310000000001</v>
      </c>
      <c r="AJ278" s="5">
        <v>409.34100000000001</v>
      </c>
      <c r="AK278" s="5">
        <v>0</v>
      </c>
      <c r="AL278" s="5">
        <v>0</v>
      </c>
      <c r="AM278" s="6">
        <f t="shared" si="117"/>
        <v>1205107.477</v>
      </c>
      <c r="AN278" s="6">
        <f t="shared" si="107"/>
        <v>1205107.477</v>
      </c>
      <c r="AO278" s="63">
        <f t="shared" si="112"/>
        <v>0.21093658966908177</v>
      </c>
      <c r="AP278" s="5">
        <v>473688.54800000001</v>
      </c>
      <c r="AQ278" s="5">
        <v>280895.17800000001</v>
      </c>
      <c r="AR278" s="5">
        <v>51252.143000000004</v>
      </c>
      <c r="AS278" s="5">
        <v>2781.6640000000002</v>
      </c>
      <c r="AT278" s="5">
        <v>242.50299999999999</v>
      </c>
      <c r="AU278" s="5">
        <v>0</v>
      </c>
      <c r="AV278" s="5">
        <v>0</v>
      </c>
      <c r="AW278" s="6">
        <f t="shared" si="118"/>
        <v>808860.03600000008</v>
      </c>
      <c r="AX278" s="6">
        <f t="shared" si="108"/>
        <v>808860.03600000008</v>
      </c>
      <c r="AY278" s="63">
        <f t="shared" si="113"/>
        <v>0.14157922074982754</v>
      </c>
      <c r="AZ278" s="5">
        <f t="shared" si="95"/>
        <v>3072761.7969999998</v>
      </c>
      <c r="BA278" s="5">
        <f t="shared" si="96"/>
        <v>2122035.173</v>
      </c>
      <c r="BB278" s="5">
        <f t="shared" si="97"/>
        <v>339463.94799999997</v>
      </c>
      <c r="BC278" s="5">
        <f t="shared" si="98"/>
        <v>25558.024000000001</v>
      </c>
      <c r="BD278" s="5">
        <f t="shared" si="99"/>
        <v>58384.483999999997</v>
      </c>
      <c r="BE278" s="5">
        <f t="shared" si="100"/>
        <v>6692</v>
      </c>
      <c r="BF278" s="5">
        <f t="shared" si="101"/>
        <v>88231.342999999993</v>
      </c>
      <c r="BG278" s="6">
        <f t="shared" si="114"/>
        <v>5713126.7690000003</v>
      </c>
      <c r="BH278" s="6">
        <f t="shared" si="109"/>
        <v>5624895.426</v>
      </c>
    </row>
    <row r="279" spans="1:61" x14ac:dyDescent="0.25">
      <c r="A279" s="43">
        <v>31990</v>
      </c>
      <c r="B279" s="5">
        <v>620963.25699999998</v>
      </c>
      <c r="C279" s="5">
        <v>364866.2</v>
      </c>
      <c r="D279" s="5">
        <v>61417.402999999998</v>
      </c>
      <c r="E279" s="5">
        <v>3495.7710000000002</v>
      </c>
      <c r="F279" s="5">
        <v>167.85599999999999</v>
      </c>
      <c r="G279" s="5">
        <v>0</v>
      </c>
      <c r="H279" s="5">
        <v>86517.960999999996</v>
      </c>
      <c r="I279" s="6">
        <f t="shared" si="116"/>
        <v>1137428.4479999999</v>
      </c>
      <c r="J279" s="6">
        <f t="shared" si="103"/>
        <v>1050910.487</v>
      </c>
      <c r="K279" s="63">
        <f t="shared" si="110"/>
        <v>0.19402391067603297</v>
      </c>
      <c r="L279" s="5">
        <v>449295.65700000001</v>
      </c>
      <c r="M279" s="5">
        <v>276930.02799999999</v>
      </c>
      <c r="N279" s="5">
        <v>109355.171</v>
      </c>
      <c r="O279" s="5">
        <v>2847.069</v>
      </c>
      <c r="P279" s="5">
        <v>45852.257999999994</v>
      </c>
      <c r="Q279" s="5">
        <v>0</v>
      </c>
      <c r="R279" s="5">
        <v>0</v>
      </c>
      <c r="S279" s="6">
        <f t="shared" si="119"/>
        <v>884280.18300000008</v>
      </c>
      <c r="T279" s="6">
        <f t="shared" si="104"/>
        <v>884280.18300000008</v>
      </c>
      <c r="U279" s="63">
        <f t="shared" si="111"/>
        <v>0.15084157560913944</v>
      </c>
      <c r="V279" s="5">
        <v>904021.72900000005</v>
      </c>
      <c r="W279" s="5">
        <v>758963.39500000002</v>
      </c>
      <c r="X279" s="5">
        <v>80427.788</v>
      </c>
      <c r="Y279" s="5">
        <v>10746.156999999999</v>
      </c>
      <c r="Z279" s="5">
        <v>10809.802</v>
      </c>
      <c r="AA279" s="5">
        <v>7074</v>
      </c>
      <c r="AB279" s="5">
        <v>0</v>
      </c>
      <c r="AC279" s="6">
        <f t="shared" si="115"/>
        <v>1772042.8709999998</v>
      </c>
      <c r="AD279" s="6">
        <f t="shared" si="105"/>
        <v>1772042.8709999998</v>
      </c>
      <c r="AE279" s="63">
        <f t="shared" si="106"/>
        <v>0.30227720110355899</v>
      </c>
      <c r="AF279" s="5">
        <v>719919.69400000002</v>
      </c>
      <c r="AG279" s="5">
        <v>469279.23499999999</v>
      </c>
      <c r="AH279" s="5">
        <v>48070.796000000002</v>
      </c>
      <c r="AI279" s="5">
        <v>5373</v>
      </c>
      <c r="AJ279" s="5">
        <v>411.94200000000001</v>
      </c>
      <c r="AK279" s="5">
        <v>0</v>
      </c>
      <c r="AL279" s="5">
        <v>0</v>
      </c>
      <c r="AM279" s="6">
        <f t="shared" si="117"/>
        <v>1243054.6670000001</v>
      </c>
      <c r="AN279" s="6">
        <f t="shared" si="107"/>
        <v>1243054.6670000001</v>
      </c>
      <c r="AO279" s="63">
        <f t="shared" si="112"/>
        <v>0.21204175796685715</v>
      </c>
      <c r="AP279" s="5">
        <v>490695.72700000001</v>
      </c>
      <c r="AQ279" s="5">
        <v>285983.36900000001</v>
      </c>
      <c r="AR279" s="5">
        <v>45774.870999999999</v>
      </c>
      <c r="AS279" s="5">
        <v>2814.62</v>
      </c>
      <c r="AT279" s="5">
        <v>235.946</v>
      </c>
      <c r="AU279" s="5">
        <v>0</v>
      </c>
      <c r="AV279" s="5">
        <v>0</v>
      </c>
      <c r="AW279" s="6">
        <f t="shared" si="118"/>
        <v>825504.53300000005</v>
      </c>
      <c r="AX279" s="6">
        <f t="shared" si="108"/>
        <v>825504.53300000005</v>
      </c>
      <c r="AY279" s="63">
        <f t="shared" si="113"/>
        <v>0.14081555464441164</v>
      </c>
      <c r="AZ279" s="5">
        <f t="shared" si="95"/>
        <v>3184896.0639999998</v>
      </c>
      <c r="BA279" s="5">
        <f t="shared" si="96"/>
        <v>2156022.227</v>
      </c>
      <c r="BB279" s="5">
        <f t="shared" si="97"/>
        <v>345046.02899999998</v>
      </c>
      <c r="BC279" s="5">
        <f t="shared" si="98"/>
        <v>25276.616999999998</v>
      </c>
      <c r="BD279" s="5">
        <f t="shared" si="99"/>
        <v>57477.804000000004</v>
      </c>
      <c r="BE279" s="5">
        <f t="shared" si="100"/>
        <v>7074</v>
      </c>
      <c r="BF279" s="5">
        <f t="shared" si="101"/>
        <v>86517.960999999996</v>
      </c>
      <c r="BG279" s="6">
        <f t="shared" si="114"/>
        <v>5862310.7019999987</v>
      </c>
      <c r="BH279" s="6">
        <f t="shared" si="109"/>
        <v>5775792.7409999985</v>
      </c>
    </row>
    <row r="280" spans="1:61" x14ac:dyDescent="0.25">
      <c r="A280" s="43">
        <v>32021</v>
      </c>
      <c r="B280" s="5">
        <v>639033.96</v>
      </c>
      <c r="C280" s="5">
        <v>370776.201</v>
      </c>
      <c r="D280" s="5">
        <v>57236.773999999998</v>
      </c>
      <c r="E280" s="5">
        <v>3771.0889999999999</v>
      </c>
      <c r="F280" s="5">
        <v>155.999</v>
      </c>
      <c r="G280" s="5">
        <v>0</v>
      </c>
      <c r="H280" s="5">
        <v>93223.709000000003</v>
      </c>
      <c r="I280" s="6">
        <f t="shared" si="116"/>
        <v>1164197.7320000001</v>
      </c>
      <c r="J280" s="6">
        <f t="shared" si="103"/>
        <v>1070974.023</v>
      </c>
      <c r="K280" s="63">
        <f t="shared" si="110"/>
        <v>0.19520649467981438</v>
      </c>
      <c r="L280" s="5">
        <v>436407.52399999998</v>
      </c>
      <c r="M280" s="5">
        <v>277436.45299999998</v>
      </c>
      <c r="N280" s="5">
        <v>109384.27899999999</v>
      </c>
      <c r="O280" s="5">
        <v>2878.13</v>
      </c>
      <c r="P280" s="5">
        <v>45544.387000000002</v>
      </c>
      <c r="Q280" s="5">
        <v>0</v>
      </c>
      <c r="R280" s="5">
        <v>0</v>
      </c>
      <c r="S280" s="6">
        <f t="shared" si="119"/>
        <v>871650.77299999993</v>
      </c>
      <c r="T280" s="6">
        <f t="shared" si="104"/>
        <v>871650.77299999993</v>
      </c>
      <c r="U280" s="63">
        <f t="shared" si="111"/>
        <v>0.14615377380092728</v>
      </c>
      <c r="V280" s="5">
        <v>913260.92200000002</v>
      </c>
      <c r="W280" s="5">
        <v>815710.42700000003</v>
      </c>
      <c r="X280" s="5">
        <v>82196.703999999998</v>
      </c>
      <c r="Y280" s="5">
        <v>10304.647999999999</v>
      </c>
      <c r="Z280" s="5">
        <v>10890.266</v>
      </c>
      <c r="AA280" s="5">
        <v>6788</v>
      </c>
      <c r="AB280" s="5">
        <v>0</v>
      </c>
      <c r="AC280" s="6">
        <f t="shared" si="115"/>
        <v>1839150.9669999999</v>
      </c>
      <c r="AD280" s="6">
        <f t="shared" si="105"/>
        <v>1839150.9669999999</v>
      </c>
      <c r="AE280" s="63">
        <f t="shared" si="106"/>
        <v>0.30837906962617323</v>
      </c>
      <c r="AF280" s="5">
        <v>735190.321</v>
      </c>
      <c r="AG280" s="5">
        <v>470592.72</v>
      </c>
      <c r="AH280" s="5">
        <v>42312.631000000001</v>
      </c>
      <c r="AI280" s="5">
        <v>5339.1760000000004</v>
      </c>
      <c r="AJ280" s="5">
        <v>417.36799999999999</v>
      </c>
      <c r="AK280" s="5">
        <v>0</v>
      </c>
      <c r="AL280" s="5">
        <v>0</v>
      </c>
      <c r="AM280" s="6">
        <f t="shared" si="117"/>
        <v>1253852.216</v>
      </c>
      <c r="AN280" s="6">
        <f t="shared" si="107"/>
        <v>1253852.216</v>
      </c>
      <c r="AO280" s="63">
        <f t="shared" si="112"/>
        <v>0.2102392825584696</v>
      </c>
      <c r="AP280" s="5">
        <v>494637.97399999999</v>
      </c>
      <c r="AQ280" s="5">
        <v>292021.91700000002</v>
      </c>
      <c r="AR280" s="5">
        <v>45358.686999999998</v>
      </c>
      <c r="AS280" s="5">
        <v>2822.6329999999998</v>
      </c>
      <c r="AT280" s="5">
        <v>236.39500000000001</v>
      </c>
      <c r="AU280" s="5">
        <v>0</v>
      </c>
      <c r="AV280" s="5">
        <v>0</v>
      </c>
      <c r="AW280" s="6">
        <f t="shared" si="118"/>
        <v>835077.60600000015</v>
      </c>
      <c r="AX280" s="6">
        <f t="shared" si="108"/>
        <v>835077.60600000015</v>
      </c>
      <c r="AY280" s="63">
        <f t="shared" si="113"/>
        <v>0.14002137933461559</v>
      </c>
      <c r="AZ280" s="5">
        <f t="shared" si="95"/>
        <v>3218530.7009999999</v>
      </c>
      <c r="BA280" s="5">
        <f t="shared" si="96"/>
        <v>2226537.7179999999</v>
      </c>
      <c r="BB280" s="5">
        <f t="shared" si="97"/>
        <v>336489.07499999995</v>
      </c>
      <c r="BC280" s="5">
        <f t="shared" si="98"/>
        <v>25115.675999999999</v>
      </c>
      <c r="BD280" s="5">
        <f t="shared" si="99"/>
        <v>57244.415000000001</v>
      </c>
      <c r="BE280" s="5">
        <f t="shared" si="100"/>
        <v>6788</v>
      </c>
      <c r="BF280" s="5">
        <f t="shared" si="101"/>
        <v>93223.709000000003</v>
      </c>
      <c r="BG280" s="6">
        <f t="shared" si="114"/>
        <v>5963929.2939999998</v>
      </c>
      <c r="BH280" s="6">
        <f t="shared" si="109"/>
        <v>5870705.585</v>
      </c>
    </row>
    <row r="281" spans="1:61" x14ac:dyDescent="0.25">
      <c r="A281" s="43">
        <v>32051</v>
      </c>
      <c r="B281" s="5">
        <v>502628.01</v>
      </c>
      <c r="C281" s="5">
        <v>343080.484</v>
      </c>
      <c r="D281" s="5">
        <v>56259.865000000005</v>
      </c>
      <c r="E281" s="5">
        <v>3754.4969999999998</v>
      </c>
      <c r="F281" s="5">
        <v>182.45500000000001</v>
      </c>
      <c r="G281" s="5">
        <v>0</v>
      </c>
      <c r="H281" s="5">
        <v>84449.418000000005</v>
      </c>
      <c r="I281" s="6">
        <f t="shared" si="116"/>
        <v>990354.72899999982</v>
      </c>
      <c r="J281" s="6">
        <f t="shared" si="103"/>
        <v>905905.31099999975</v>
      </c>
      <c r="K281" s="63">
        <f t="shared" si="110"/>
        <v>0.19753481761819047</v>
      </c>
      <c r="L281" s="5">
        <v>324730.14600000001</v>
      </c>
      <c r="M281" s="5">
        <v>244325.44099999999</v>
      </c>
      <c r="N281" s="5">
        <v>102121.815</v>
      </c>
      <c r="O281" s="5">
        <v>2881.192</v>
      </c>
      <c r="P281" s="5">
        <v>42430.696000000004</v>
      </c>
      <c r="Q281" s="5">
        <v>0</v>
      </c>
      <c r="R281" s="5">
        <v>0</v>
      </c>
      <c r="S281" s="6">
        <f t="shared" si="119"/>
        <v>716489.29</v>
      </c>
      <c r="T281" s="6">
        <f t="shared" si="104"/>
        <v>716489.29</v>
      </c>
      <c r="U281" s="63">
        <f t="shared" si="111"/>
        <v>0.14290998677660358</v>
      </c>
      <c r="V281" s="5">
        <v>730105.14800000004</v>
      </c>
      <c r="W281" s="5">
        <v>724227.40399999998</v>
      </c>
      <c r="X281" s="5">
        <v>77263.460999999996</v>
      </c>
      <c r="Y281" s="5">
        <v>10551.257</v>
      </c>
      <c r="Z281" s="5">
        <v>9819.7350000000006</v>
      </c>
      <c r="AA281" s="5">
        <v>6490</v>
      </c>
      <c r="AB281" s="5">
        <v>0</v>
      </c>
      <c r="AC281" s="6">
        <f t="shared" si="115"/>
        <v>1558457.0050000001</v>
      </c>
      <c r="AD281" s="6">
        <f t="shared" si="105"/>
        <v>1558457.0050000001</v>
      </c>
      <c r="AE281" s="63">
        <f t="shared" si="106"/>
        <v>0.31084773085227169</v>
      </c>
      <c r="AF281" s="5">
        <v>574906.451</v>
      </c>
      <c r="AG281" s="5">
        <v>432952.08400000003</v>
      </c>
      <c r="AH281" s="5">
        <v>45996.087</v>
      </c>
      <c r="AI281" s="5">
        <v>5307.201</v>
      </c>
      <c r="AJ281" s="5">
        <v>467.803</v>
      </c>
      <c r="AK281" s="5">
        <v>0</v>
      </c>
      <c r="AL281" s="5">
        <v>0</v>
      </c>
      <c r="AM281" s="6">
        <f t="shared" si="117"/>
        <v>1059629.6259999999</v>
      </c>
      <c r="AN281" s="6">
        <f t="shared" si="107"/>
        <v>1059629.6259999999</v>
      </c>
      <c r="AO281" s="63">
        <f t="shared" si="112"/>
        <v>0.2113522950772333</v>
      </c>
      <c r="AP281" s="5">
        <v>382350.20700000005</v>
      </c>
      <c r="AQ281" s="5">
        <v>258994.68</v>
      </c>
      <c r="AR281" s="5">
        <v>44409.975000000006</v>
      </c>
      <c r="AS281" s="5">
        <v>2623.4090000000001</v>
      </c>
      <c r="AT281" s="5">
        <v>261.55200000000002</v>
      </c>
      <c r="AU281" s="5">
        <v>0</v>
      </c>
      <c r="AV281" s="5">
        <v>0</v>
      </c>
      <c r="AW281" s="6">
        <f t="shared" si="118"/>
        <v>688639.82300000009</v>
      </c>
      <c r="AX281" s="6">
        <f t="shared" si="108"/>
        <v>688639.82300000009</v>
      </c>
      <c r="AY281" s="63">
        <f t="shared" si="113"/>
        <v>0.13735516967570113</v>
      </c>
      <c r="AZ281" s="5">
        <f t="shared" si="95"/>
        <v>2514719.9619999998</v>
      </c>
      <c r="BA281" s="5">
        <f t="shared" si="96"/>
        <v>2003580.0929999999</v>
      </c>
      <c r="BB281" s="5">
        <f t="shared" si="97"/>
        <v>326051.20299999998</v>
      </c>
      <c r="BC281" s="5">
        <f t="shared" si="98"/>
        <v>25117.556</v>
      </c>
      <c r="BD281" s="5">
        <f t="shared" si="99"/>
        <v>53162.241000000009</v>
      </c>
      <c r="BE281" s="5">
        <f t="shared" si="100"/>
        <v>6490</v>
      </c>
      <c r="BF281" s="5">
        <f t="shared" si="101"/>
        <v>84449.418000000005</v>
      </c>
      <c r="BG281" s="6">
        <f t="shared" ref="BG281:BG296" si="120">SUM(AZ281:BF281)</f>
        <v>5013570.4729999993</v>
      </c>
      <c r="BH281" s="6">
        <f t="shared" si="109"/>
        <v>4929121.0549999997</v>
      </c>
    </row>
    <row r="282" spans="1:61" x14ac:dyDescent="0.25">
      <c r="A282" s="43">
        <v>32082</v>
      </c>
      <c r="B282" s="5">
        <v>405631.09299999999</v>
      </c>
      <c r="C282" s="5">
        <v>315260.321</v>
      </c>
      <c r="D282" s="5">
        <v>56488.809000000001</v>
      </c>
      <c r="E282" s="5">
        <v>3798.7869999999998</v>
      </c>
      <c r="F282" s="5">
        <v>195.81200000000001</v>
      </c>
      <c r="G282" s="5">
        <v>0</v>
      </c>
      <c r="H282" s="5">
        <v>59607.542999999998</v>
      </c>
      <c r="I282" s="6">
        <f t="shared" si="116"/>
        <v>840982.36499999999</v>
      </c>
      <c r="J282" s="6">
        <f t="shared" si="103"/>
        <v>781374.82200000004</v>
      </c>
      <c r="K282" s="63">
        <f t="shared" si="110"/>
        <v>0.19526681812878621</v>
      </c>
      <c r="L282" s="5">
        <v>239282.69400000002</v>
      </c>
      <c r="M282" s="5">
        <v>208726.802</v>
      </c>
      <c r="N282" s="5">
        <v>95159.95</v>
      </c>
      <c r="O282" s="5">
        <v>2904.4</v>
      </c>
      <c r="P282" s="5">
        <v>39552.635000000002</v>
      </c>
      <c r="Q282" s="5">
        <v>0</v>
      </c>
      <c r="R282" s="5">
        <v>0</v>
      </c>
      <c r="S282" s="6">
        <f t="shared" si="119"/>
        <v>585626.48100000003</v>
      </c>
      <c r="T282" s="6">
        <f t="shared" si="104"/>
        <v>585626.48100000003</v>
      </c>
      <c r="U282" s="63">
        <f t="shared" si="111"/>
        <v>0.13597600177600405</v>
      </c>
      <c r="V282" s="5">
        <v>594427.87900000007</v>
      </c>
      <c r="W282" s="5">
        <v>689943.21600000001</v>
      </c>
      <c r="X282" s="5">
        <v>76829.616000000009</v>
      </c>
      <c r="Y282" s="5">
        <v>10665.087</v>
      </c>
      <c r="Z282" s="5">
        <v>9212.4920000000002</v>
      </c>
      <c r="AA282" s="5">
        <v>6696</v>
      </c>
      <c r="AB282" s="5">
        <v>0</v>
      </c>
      <c r="AC282" s="6">
        <f t="shared" si="115"/>
        <v>1387774.2900000003</v>
      </c>
      <c r="AD282" s="6">
        <f t="shared" si="105"/>
        <v>1387774.2900000003</v>
      </c>
      <c r="AE282" s="63">
        <f t="shared" si="106"/>
        <v>0.3222258648541762</v>
      </c>
      <c r="AF282" s="5">
        <v>461816.53099999996</v>
      </c>
      <c r="AG282" s="5">
        <v>406835.93299999996</v>
      </c>
      <c r="AH282" s="5">
        <v>42611.260999999999</v>
      </c>
      <c r="AI282" s="5">
        <v>5360.15</v>
      </c>
      <c r="AJ282" s="5">
        <v>533.17600000000004</v>
      </c>
      <c r="AK282" s="5">
        <v>0</v>
      </c>
      <c r="AL282" s="5">
        <v>0</v>
      </c>
      <c r="AM282" s="6">
        <f t="shared" si="117"/>
        <v>917157.05099999986</v>
      </c>
      <c r="AN282" s="6">
        <f t="shared" si="107"/>
        <v>917157.05099999986</v>
      </c>
      <c r="AO282" s="63">
        <f t="shared" si="112"/>
        <v>0.21295373901586021</v>
      </c>
      <c r="AP282" s="5">
        <v>286166.41900000005</v>
      </c>
      <c r="AQ282" s="5">
        <v>243334.571</v>
      </c>
      <c r="AR282" s="5">
        <v>42698.320999999996</v>
      </c>
      <c r="AS282" s="5">
        <v>2791.16</v>
      </c>
      <c r="AT282" s="5">
        <v>306.38200000000001</v>
      </c>
      <c r="AU282" s="5">
        <v>0</v>
      </c>
      <c r="AV282" s="5">
        <v>0</v>
      </c>
      <c r="AW282" s="6">
        <f t="shared" si="118"/>
        <v>575296.853</v>
      </c>
      <c r="AX282" s="6">
        <f t="shared" si="108"/>
        <v>575296.853</v>
      </c>
      <c r="AY282" s="63">
        <f t="shared" si="113"/>
        <v>0.13357757622517336</v>
      </c>
      <c r="AZ282" s="5">
        <f t="shared" si="95"/>
        <v>1987324.6160000002</v>
      </c>
      <c r="BA282" s="5">
        <f t="shared" si="96"/>
        <v>1864100.8430000001</v>
      </c>
      <c r="BB282" s="5">
        <f t="shared" si="97"/>
        <v>313787.95699999999</v>
      </c>
      <c r="BC282" s="5">
        <f t="shared" si="98"/>
        <v>25519.583999999999</v>
      </c>
      <c r="BD282" s="5">
        <f t="shared" si="99"/>
        <v>49800.496999999996</v>
      </c>
      <c r="BE282" s="5">
        <f t="shared" si="100"/>
        <v>6696</v>
      </c>
      <c r="BF282" s="5">
        <f t="shared" si="101"/>
        <v>59607.542999999998</v>
      </c>
      <c r="BG282" s="6">
        <f t="shared" si="120"/>
        <v>4306837.04</v>
      </c>
      <c r="BH282" s="6">
        <f t="shared" si="109"/>
        <v>4247229.4970000004</v>
      </c>
    </row>
    <row r="283" spans="1:61" x14ac:dyDescent="0.25">
      <c r="A283" s="43">
        <v>32112</v>
      </c>
      <c r="B283" s="5">
        <v>402314.45800000004</v>
      </c>
      <c r="C283" s="5">
        <v>306669.03699999995</v>
      </c>
      <c r="D283" s="5">
        <v>56584.068999999996</v>
      </c>
      <c r="E283" s="5">
        <v>3688.346</v>
      </c>
      <c r="F283" s="5">
        <v>176.49100000000001</v>
      </c>
      <c r="G283" s="5">
        <v>0</v>
      </c>
      <c r="H283" s="5">
        <v>61293.277999999998</v>
      </c>
      <c r="I283" s="6">
        <f t="shared" si="116"/>
        <v>830725.67900000012</v>
      </c>
      <c r="J283" s="6">
        <f t="shared" si="103"/>
        <v>769432.40100000007</v>
      </c>
      <c r="K283" s="63">
        <f t="shared" si="110"/>
        <v>0.19797346677368083</v>
      </c>
      <c r="L283" s="5">
        <v>273085.51699999999</v>
      </c>
      <c r="M283" s="5">
        <v>201208.27399999998</v>
      </c>
      <c r="N283" s="5">
        <v>108668.249</v>
      </c>
      <c r="O283" s="5">
        <v>2905.2259999999997</v>
      </c>
      <c r="P283" s="5">
        <v>37370.606</v>
      </c>
      <c r="Q283" s="5">
        <v>0</v>
      </c>
      <c r="R283" s="5">
        <v>0</v>
      </c>
      <c r="S283" s="6">
        <f t="shared" si="119"/>
        <v>623237.87199999997</v>
      </c>
      <c r="T283" s="6">
        <f t="shared" si="104"/>
        <v>623237.87199999997</v>
      </c>
      <c r="U283" s="63">
        <f t="shared" si="111"/>
        <v>0.14852624068756098</v>
      </c>
      <c r="V283" s="5">
        <v>535627.70299999998</v>
      </c>
      <c r="W283" s="5">
        <v>640036.88899999997</v>
      </c>
      <c r="X283" s="5">
        <v>74395.555999999997</v>
      </c>
      <c r="Y283" s="5">
        <v>10716.287</v>
      </c>
      <c r="Z283" s="5">
        <v>7654.0069999999996</v>
      </c>
      <c r="AA283" s="5">
        <v>6231</v>
      </c>
      <c r="AB283" s="5">
        <v>0</v>
      </c>
      <c r="AC283" s="6">
        <f t="shared" si="115"/>
        <v>1274661.442</v>
      </c>
      <c r="AD283" s="6">
        <f t="shared" si="105"/>
        <v>1274661.442</v>
      </c>
      <c r="AE283" s="63">
        <f t="shared" si="106"/>
        <v>0.30376952466336249</v>
      </c>
      <c r="AF283" s="5">
        <v>431592.53100000002</v>
      </c>
      <c r="AG283" s="5">
        <v>383633.95299999998</v>
      </c>
      <c r="AH283" s="5">
        <v>44107.447</v>
      </c>
      <c r="AI283" s="5">
        <v>5407.1369999999997</v>
      </c>
      <c r="AJ283" s="5">
        <v>501.45499999999998</v>
      </c>
      <c r="AK283" s="5">
        <v>0</v>
      </c>
      <c r="AL283" s="5">
        <v>0</v>
      </c>
      <c r="AM283" s="6">
        <f t="shared" si="117"/>
        <v>865242.52299999993</v>
      </c>
      <c r="AN283" s="6">
        <f t="shared" si="107"/>
        <v>865242.52299999993</v>
      </c>
      <c r="AO283" s="63">
        <f t="shared" si="112"/>
        <v>0.2061993100833425</v>
      </c>
      <c r="AP283" s="5">
        <v>327589.53100000002</v>
      </c>
      <c r="AQ283" s="5">
        <v>229759.31400000001</v>
      </c>
      <c r="AR283" s="5">
        <v>42312.671000000002</v>
      </c>
      <c r="AS283" s="5">
        <v>2386.0729999999999</v>
      </c>
      <c r="AT283" s="5">
        <v>231.44200000000001</v>
      </c>
      <c r="AU283" s="5">
        <v>0</v>
      </c>
      <c r="AV283" s="5">
        <v>0</v>
      </c>
      <c r="AW283" s="6">
        <f t="shared" si="118"/>
        <v>602279.03099999996</v>
      </c>
      <c r="AX283" s="6">
        <f t="shared" si="108"/>
        <v>602279.03099999996</v>
      </c>
      <c r="AY283" s="63">
        <f t="shared" si="113"/>
        <v>0.14353145779205312</v>
      </c>
      <c r="AZ283" s="5">
        <f t="shared" si="95"/>
        <v>1970209.74</v>
      </c>
      <c r="BA283" s="5">
        <f t="shared" si="96"/>
        <v>1761307.4669999999</v>
      </c>
      <c r="BB283" s="5">
        <f t="shared" si="97"/>
        <v>326067.99199999997</v>
      </c>
      <c r="BC283" s="5">
        <f t="shared" si="98"/>
        <v>25103.069</v>
      </c>
      <c r="BD283" s="5">
        <f t="shared" si="99"/>
        <v>45934.001000000004</v>
      </c>
      <c r="BE283" s="5">
        <f t="shared" si="100"/>
        <v>6231</v>
      </c>
      <c r="BF283" s="5">
        <f t="shared" si="101"/>
        <v>61293.277999999998</v>
      </c>
      <c r="BG283" s="6">
        <f t="shared" si="120"/>
        <v>4196146.5470000003</v>
      </c>
      <c r="BH283" s="6">
        <f t="shared" si="109"/>
        <v>4134853.2690000003</v>
      </c>
    </row>
    <row r="284" spans="1:61" x14ac:dyDescent="0.25">
      <c r="A284" s="43">
        <v>32143</v>
      </c>
      <c r="B284" s="5">
        <v>438018.99900000001</v>
      </c>
      <c r="C284" s="5">
        <v>301137.06700000004</v>
      </c>
      <c r="D284" s="5">
        <v>61838.345000000001</v>
      </c>
      <c r="E284" s="5">
        <v>3896.6880000000001</v>
      </c>
      <c r="F284" s="5">
        <v>130.714</v>
      </c>
      <c r="G284" s="5">
        <v>0</v>
      </c>
      <c r="H284" s="5">
        <v>51997.326000000001</v>
      </c>
      <c r="I284" s="6">
        <f t="shared" si="116"/>
        <v>857019.13900000008</v>
      </c>
      <c r="J284" s="6">
        <f t="shared" si="103"/>
        <v>805021.81300000008</v>
      </c>
      <c r="K284" s="63">
        <f t="shared" si="110"/>
        <v>0.19655570528945898</v>
      </c>
      <c r="L284" s="5">
        <v>323660.09399999998</v>
      </c>
      <c r="M284" s="5">
        <v>203623.24299999999</v>
      </c>
      <c r="N284" s="5">
        <v>98996.323000000004</v>
      </c>
      <c r="O284" s="5">
        <v>2907.931</v>
      </c>
      <c r="P284" s="5">
        <v>38263.445</v>
      </c>
      <c r="Q284" s="5">
        <v>0</v>
      </c>
      <c r="R284" s="5">
        <v>0</v>
      </c>
      <c r="S284" s="6">
        <f t="shared" si="119"/>
        <v>667451.03599999985</v>
      </c>
      <c r="T284" s="6">
        <f t="shared" si="104"/>
        <v>667451.03599999985</v>
      </c>
      <c r="U284" s="63">
        <f t="shared" si="111"/>
        <v>0.15307862235169994</v>
      </c>
      <c r="V284" s="5">
        <v>546997.66899999999</v>
      </c>
      <c r="W284" s="5">
        <v>632288.43099999998</v>
      </c>
      <c r="X284" s="5">
        <v>72887.491999999998</v>
      </c>
      <c r="Y284" s="5">
        <v>10593.707</v>
      </c>
      <c r="Z284" s="5">
        <v>8085.308</v>
      </c>
      <c r="AA284" s="5">
        <v>6589</v>
      </c>
      <c r="AB284" s="5">
        <v>0</v>
      </c>
      <c r="AC284" s="6">
        <f t="shared" si="115"/>
        <v>1277441.6070000001</v>
      </c>
      <c r="AD284" s="6">
        <f t="shared" si="105"/>
        <v>1277441.6070000001</v>
      </c>
      <c r="AE284" s="63">
        <f t="shared" si="106"/>
        <v>0.29297879662636667</v>
      </c>
      <c r="AF284" s="5">
        <v>459284.10599999997</v>
      </c>
      <c r="AG284" s="5">
        <v>369625.64899999998</v>
      </c>
      <c r="AH284" s="5">
        <v>40713.062000000005</v>
      </c>
      <c r="AI284" s="5">
        <v>5346.0060000000003</v>
      </c>
      <c r="AJ284" s="5">
        <v>373.267</v>
      </c>
      <c r="AK284" s="5">
        <v>0</v>
      </c>
      <c r="AL284" s="5">
        <v>0</v>
      </c>
      <c r="AM284" s="6">
        <f t="shared" si="117"/>
        <v>875342.09</v>
      </c>
      <c r="AN284" s="6">
        <f t="shared" si="107"/>
        <v>875342.09</v>
      </c>
      <c r="AO284" s="63">
        <f t="shared" si="112"/>
        <v>0.20075803916147905</v>
      </c>
      <c r="AP284" s="5">
        <v>395260.29</v>
      </c>
      <c r="AQ284" s="5">
        <v>233315.81099999999</v>
      </c>
      <c r="AR284" s="5">
        <v>51365.402000000002</v>
      </c>
      <c r="AS284" s="5">
        <v>2830.7809999999999</v>
      </c>
      <c r="AT284" s="5">
        <v>158.34100000000001</v>
      </c>
      <c r="AU284" s="5">
        <v>0</v>
      </c>
      <c r="AV284" s="5">
        <v>0</v>
      </c>
      <c r="AW284" s="6">
        <f t="shared" si="118"/>
        <v>682930.625</v>
      </c>
      <c r="AX284" s="6">
        <f t="shared" si="108"/>
        <v>682930.625</v>
      </c>
      <c r="AY284" s="63">
        <f t="shared" si="113"/>
        <v>0.15662883657099522</v>
      </c>
      <c r="AZ284" s="5">
        <f t="shared" si="95"/>
        <v>2163221.1579999998</v>
      </c>
      <c r="BA284" s="5">
        <f t="shared" si="96"/>
        <v>1739990.2009999999</v>
      </c>
      <c r="BB284" s="5">
        <f t="shared" si="97"/>
        <v>325800.62400000001</v>
      </c>
      <c r="BC284" s="5">
        <f t="shared" si="98"/>
        <v>25575.113000000001</v>
      </c>
      <c r="BD284" s="5">
        <f t="shared" si="99"/>
        <v>47011.074999999997</v>
      </c>
      <c r="BE284" s="5">
        <f t="shared" si="100"/>
        <v>6589</v>
      </c>
      <c r="BF284" s="5">
        <f t="shared" si="101"/>
        <v>51997.326000000001</v>
      </c>
      <c r="BG284" s="6">
        <f t="shared" si="120"/>
        <v>4360184.4970000004</v>
      </c>
      <c r="BH284" s="6">
        <f t="shared" si="109"/>
        <v>4308187.1710000001</v>
      </c>
      <c r="BI284" s="57">
        <f>BG284/$BG284</f>
        <v>1</v>
      </c>
    </row>
    <row r="285" spans="1:61" x14ac:dyDescent="0.25">
      <c r="A285" s="43">
        <v>32174</v>
      </c>
      <c r="B285" s="5">
        <v>478175.39199999999</v>
      </c>
      <c r="C285" s="5">
        <v>297820.07699999999</v>
      </c>
      <c r="D285" s="5">
        <v>62517.036</v>
      </c>
      <c r="E285" s="5">
        <v>3928.01</v>
      </c>
      <c r="F285" s="5">
        <v>160.68700000000001</v>
      </c>
      <c r="G285" s="5">
        <v>0</v>
      </c>
      <c r="H285" s="5">
        <v>56404.451000000001</v>
      </c>
      <c r="I285" s="6">
        <f t="shared" si="116"/>
        <v>899005.65300000005</v>
      </c>
      <c r="J285" s="6">
        <f t="shared" si="103"/>
        <v>842601.20200000005</v>
      </c>
      <c r="K285" s="63">
        <f t="shared" si="110"/>
        <v>0.19910698985847861</v>
      </c>
      <c r="L285" s="5">
        <v>369876.71100000001</v>
      </c>
      <c r="M285" s="5">
        <v>208885.08899999998</v>
      </c>
      <c r="N285" s="5">
        <v>103607.467</v>
      </c>
      <c r="O285" s="5">
        <v>2915.7950000000001</v>
      </c>
      <c r="P285" s="5">
        <v>37936.849000000002</v>
      </c>
      <c r="Q285" s="5">
        <v>0</v>
      </c>
      <c r="R285" s="5">
        <v>0</v>
      </c>
      <c r="S285" s="6">
        <f t="shared" si="119"/>
        <v>723221.91100000008</v>
      </c>
      <c r="T285" s="6">
        <f t="shared" si="104"/>
        <v>723221.91100000008</v>
      </c>
      <c r="U285" s="63">
        <f t="shared" si="111"/>
        <v>0.16017534174382608</v>
      </c>
      <c r="V285" s="5">
        <v>530809.60800000001</v>
      </c>
      <c r="W285" s="5">
        <v>607916.94799999997</v>
      </c>
      <c r="X285" s="5">
        <v>73629.982000000004</v>
      </c>
      <c r="Y285" s="5">
        <v>10779.21</v>
      </c>
      <c r="Z285" s="5">
        <v>7484.7129999999997</v>
      </c>
      <c r="AA285" s="5">
        <v>6035</v>
      </c>
      <c r="AB285" s="5">
        <v>0</v>
      </c>
      <c r="AC285" s="6">
        <f t="shared" si="115"/>
        <v>1236655.4609999999</v>
      </c>
      <c r="AD285" s="6">
        <f t="shared" si="105"/>
        <v>1236655.4609999999</v>
      </c>
      <c r="AE285" s="63">
        <f t="shared" si="106"/>
        <v>0.27388787324094743</v>
      </c>
      <c r="AF285" s="5">
        <v>470164.89600000001</v>
      </c>
      <c r="AG285" s="5">
        <v>363867.217</v>
      </c>
      <c r="AH285" s="5">
        <v>42172.498999999996</v>
      </c>
      <c r="AI285" s="5">
        <v>5535.7560000000003</v>
      </c>
      <c r="AJ285" s="5">
        <v>491.488</v>
      </c>
      <c r="AK285" s="5">
        <v>0</v>
      </c>
      <c r="AL285" s="5">
        <v>0</v>
      </c>
      <c r="AM285" s="6">
        <f t="shared" si="117"/>
        <v>882231.85600000003</v>
      </c>
      <c r="AN285" s="6">
        <f t="shared" si="107"/>
        <v>882231.85600000003</v>
      </c>
      <c r="AO285" s="63">
        <f t="shared" si="112"/>
        <v>0.1953920185254038</v>
      </c>
      <c r="AP285" s="5">
        <v>487171.76299999998</v>
      </c>
      <c r="AQ285" s="5">
        <v>234478.45200000002</v>
      </c>
      <c r="AR285" s="5">
        <v>49397.937999999995</v>
      </c>
      <c r="AS285" s="5">
        <v>2814.5680000000002</v>
      </c>
      <c r="AT285" s="5">
        <v>211.21</v>
      </c>
      <c r="AU285" s="5">
        <v>0</v>
      </c>
      <c r="AV285" s="5">
        <v>0</v>
      </c>
      <c r="AW285" s="6">
        <f t="shared" si="118"/>
        <v>774073.93099999987</v>
      </c>
      <c r="AX285" s="6">
        <f t="shared" si="108"/>
        <v>774073.93099999987</v>
      </c>
      <c r="AY285" s="63">
        <f t="shared" si="113"/>
        <v>0.1714377766313441</v>
      </c>
      <c r="AZ285" s="5">
        <f t="shared" si="95"/>
        <v>2336198.37</v>
      </c>
      <c r="BA285" s="5">
        <f t="shared" si="96"/>
        <v>1712967.7830000001</v>
      </c>
      <c r="BB285" s="5">
        <f t="shared" si="97"/>
        <v>331324.92200000002</v>
      </c>
      <c r="BC285" s="5">
        <f t="shared" si="98"/>
        <v>25973.339</v>
      </c>
      <c r="BD285" s="5">
        <f t="shared" si="99"/>
        <v>46284.946999999993</v>
      </c>
      <c r="BE285" s="5">
        <f t="shared" si="100"/>
        <v>6035</v>
      </c>
      <c r="BF285" s="5">
        <f t="shared" si="101"/>
        <v>56404.451000000001</v>
      </c>
      <c r="BG285" s="6">
        <f t="shared" si="120"/>
        <v>4515188.8119999999</v>
      </c>
      <c r="BH285" s="6">
        <f t="shared" si="109"/>
        <v>4458784.3609999996</v>
      </c>
    </row>
    <row r="286" spans="1:61" x14ac:dyDescent="0.25">
      <c r="A286" s="43">
        <v>32203</v>
      </c>
      <c r="B286" s="5">
        <v>453865.56200000003</v>
      </c>
      <c r="C286" s="5">
        <v>295357.83799999999</v>
      </c>
      <c r="D286" s="5">
        <v>65553.377000000008</v>
      </c>
      <c r="E286" s="5">
        <v>3964.413</v>
      </c>
      <c r="F286" s="5">
        <v>205.47200000000001</v>
      </c>
      <c r="G286" s="5">
        <v>0</v>
      </c>
      <c r="H286" s="5">
        <v>52762.298000000003</v>
      </c>
      <c r="I286" s="6">
        <f t="shared" si="116"/>
        <v>871708.95999999985</v>
      </c>
      <c r="J286" s="6">
        <f t="shared" si="103"/>
        <v>818946.66199999989</v>
      </c>
      <c r="K286" s="63">
        <f t="shared" si="110"/>
        <v>0.20232385416207813</v>
      </c>
      <c r="L286" s="5">
        <v>319800.47199999995</v>
      </c>
      <c r="M286" s="5">
        <v>206095.682</v>
      </c>
      <c r="N286" s="5">
        <v>102344.49099999999</v>
      </c>
      <c r="O286" s="5">
        <v>2932.4639999999999</v>
      </c>
      <c r="P286" s="5">
        <v>37364.099000000002</v>
      </c>
      <c r="Q286" s="5">
        <v>0</v>
      </c>
      <c r="R286" s="5">
        <v>0</v>
      </c>
      <c r="S286" s="6">
        <f t="shared" si="119"/>
        <v>668537.2080000001</v>
      </c>
      <c r="T286" s="6">
        <f t="shared" si="104"/>
        <v>668537.2080000001</v>
      </c>
      <c r="U286" s="63">
        <f t="shared" si="111"/>
        <v>0.15516764284872664</v>
      </c>
      <c r="V286" s="5">
        <v>514660.05900000001</v>
      </c>
      <c r="W286" s="5">
        <v>611990.76699999999</v>
      </c>
      <c r="X286" s="5">
        <v>76237.536999999997</v>
      </c>
      <c r="Y286" s="5">
        <v>10691.371999999999</v>
      </c>
      <c r="Z286" s="5">
        <v>7333.6469999999999</v>
      </c>
      <c r="AA286" s="5">
        <v>6074</v>
      </c>
      <c r="AB286" s="5">
        <v>0</v>
      </c>
      <c r="AC286" s="6">
        <f t="shared" si="115"/>
        <v>1226987.382</v>
      </c>
      <c r="AD286" s="6">
        <f t="shared" si="105"/>
        <v>1226987.382</v>
      </c>
      <c r="AE286" s="63">
        <f t="shared" si="106"/>
        <v>0.28478405927418493</v>
      </c>
      <c r="AF286" s="5">
        <v>432930.12300000002</v>
      </c>
      <c r="AG286" s="5">
        <v>347484.42700000003</v>
      </c>
      <c r="AH286" s="5">
        <v>42306.741999999998</v>
      </c>
      <c r="AI286" s="5">
        <v>5413.6409999999996</v>
      </c>
      <c r="AJ286" s="5">
        <v>624.48599999999999</v>
      </c>
      <c r="AK286" s="5">
        <v>0</v>
      </c>
      <c r="AL286" s="5">
        <v>0</v>
      </c>
      <c r="AM286" s="6">
        <f t="shared" si="117"/>
        <v>828759.41899999999</v>
      </c>
      <c r="AN286" s="6">
        <f t="shared" si="107"/>
        <v>828759.41899999999</v>
      </c>
      <c r="AO286" s="63">
        <f t="shared" si="112"/>
        <v>0.19235525561788952</v>
      </c>
      <c r="AP286" s="5">
        <v>419334.86499999999</v>
      </c>
      <c r="AQ286" s="5">
        <v>235842.22400000002</v>
      </c>
      <c r="AR286" s="5">
        <v>54217.300999999992</v>
      </c>
      <c r="AS286" s="5">
        <v>2817.2420000000002</v>
      </c>
      <c r="AT286" s="5">
        <v>278.76400000000001</v>
      </c>
      <c r="AU286" s="5">
        <v>0</v>
      </c>
      <c r="AV286" s="5">
        <v>0</v>
      </c>
      <c r="AW286" s="6">
        <f t="shared" si="118"/>
        <v>712490.39599999995</v>
      </c>
      <c r="AX286" s="6">
        <f t="shared" si="108"/>
        <v>712490.39599999995</v>
      </c>
      <c r="AY286" s="63">
        <f t="shared" si="113"/>
        <v>0.16536918809712051</v>
      </c>
      <c r="AZ286" s="5">
        <f t="shared" si="95"/>
        <v>2140591.0810000002</v>
      </c>
      <c r="BA286" s="5">
        <f t="shared" si="96"/>
        <v>1696770.9380000001</v>
      </c>
      <c r="BB286" s="5">
        <f t="shared" si="97"/>
        <v>340659.44799999997</v>
      </c>
      <c r="BC286" s="5">
        <f t="shared" si="98"/>
        <v>25819.131999999998</v>
      </c>
      <c r="BD286" s="5">
        <f t="shared" si="99"/>
        <v>45806.468000000001</v>
      </c>
      <c r="BE286" s="5">
        <f t="shared" si="100"/>
        <v>6074</v>
      </c>
      <c r="BF286" s="5">
        <f t="shared" si="101"/>
        <v>52762.298000000003</v>
      </c>
      <c r="BG286" s="6">
        <f t="shared" si="120"/>
        <v>4308483.3650000012</v>
      </c>
      <c r="BH286" s="6">
        <f t="shared" si="109"/>
        <v>4255721.0670000007</v>
      </c>
    </row>
    <row r="287" spans="1:61" x14ac:dyDescent="0.25">
      <c r="A287" s="43">
        <v>32234</v>
      </c>
      <c r="B287" s="5">
        <v>427646.288</v>
      </c>
      <c r="C287" s="5">
        <v>319578.804</v>
      </c>
      <c r="D287" s="5">
        <v>65978.156000000003</v>
      </c>
      <c r="E287" s="5">
        <v>3983.2730000000001</v>
      </c>
      <c r="F287" s="5">
        <v>235.029</v>
      </c>
      <c r="G287" s="5">
        <v>0</v>
      </c>
      <c r="H287" s="5">
        <v>52568.881999999998</v>
      </c>
      <c r="I287" s="6">
        <f t="shared" si="116"/>
        <v>869990.43199999991</v>
      </c>
      <c r="J287" s="6">
        <f t="shared" si="103"/>
        <v>817421.54999999993</v>
      </c>
      <c r="K287" s="63">
        <f t="shared" si="110"/>
        <v>0.19576548540595165</v>
      </c>
      <c r="L287" s="5">
        <v>267676.75099999999</v>
      </c>
      <c r="M287" s="5">
        <v>217675.98300000001</v>
      </c>
      <c r="N287" s="5">
        <v>106932.192</v>
      </c>
      <c r="O287" s="5">
        <v>2948.5559999999996</v>
      </c>
      <c r="P287" s="5">
        <v>44736.383999999998</v>
      </c>
      <c r="Q287" s="5">
        <v>0</v>
      </c>
      <c r="R287" s="5">
        <v>0</v>
      </c>
      <c r="S287" s="6">
        <f t="shared" si="119"/>
        <v>639969.86599999992</v>
      </c>
      <c r="T287" s="6">
        <f t="shared" si="104"/>
        <v>639969.86599999992</v>
      </c>
      <c r="U287" s="63">
        <f t="shared" si="111"/>
        <v>0.14400619461372632</v>
      </c>
      <c r="V287" s="5">
        <v>548159.429</v>
      </c>
      <c r="W287" s="5">
        <v>671189.68400000001</v>
      </c>
      <c r="X287" s="5">
        <v>78249.573000000004</v>
      </c>
      <c r="Y287" s="5">
        <v>10265.598</v>
      </c>
      <c r="Z287" s="5">
        <v>8175.183</v>
      </c>
      <c r="AA287" s="5">
        <v>6530</v>
      </c>
      <c r="AB287" s="5">
        <v>0</v>
      </c>
      <c r="AC287" s="6">
        <f t="shared" si="115"/>
        <v>1322569.4669999999</v>
      </c>
      <c r="AD287" s="6">
        <f t="shared" si="105"/>
        <v>1322569.4669999999</v>
      </c>
      <c r="AE287" s="63">
        <f t="shared" si="106"/>
        <v>0.29760494387867675</v>
      </c>
      <c r="AF287" s="5">
        <v>475661.29200000002</v>
      </c>
      <c r="AG287" s="5">
        <v>423756.96900000004</v>
      </c>
      <c r="AH287" s="5">
        <v>44487.512000000002</v>
      </c>
      <c r="AI287" s="5">
        <v>5422.5169999999998</v>
      </c>
      <c r="AJ287" s="5">
        <v>610.33000000000004</v>
      </c>
      <c r="AK287" s="5">
        <v>0</v>
      </c>
      <c r="AL287" s="5">
        <v>0</v>
      </c>
      <c r="AM287" s="6">
        <f t="shared" si="117"/>
        <v>949938.62</v>
      </c>
      <c r="AN287" s="6">
        <f t="shared" si="107"/>
        <v>949938.62</v>
      </c>
      <c r="AO287" s="63">
        <f t="shared" si="112"/>
        <v>0.21375544857734696</v>
      </c>
      <c r="AP287" s="5">
        <v>353477.76500000001</v>
      </c>
      <c r="AQ287" s="5">
        <v>249530.83799999999</v>
      </c>
      <c r="AR287" s="5">
        <v>55418.775999999998</v>
      </c>
      <c r="AS287" s="5">
        <v>2820.1480000000001</v>
      </c>
      <c r="AT287" s="5">
        <v>328.09399999999999</v>
      </c>
      <c r="AU287" s="5">
        <v>0</v>
      </c>
      <c r="AV287" s="5">
        <v>0</v>
      </c>
      <c r="AW287" s="6">
        <f t="shared" si="118"/>
        <v>661575.62100000004</v>
      </c>
      <c r="AX287" s="6">
        <f t="shared" si="108"/>
        <v>661575.62100000004</v>
      </c>
      <c r="AY287" s="63">
        <f t="shared" si="113"/>
        <v>0.14886792752429825</v>
      </c>
      <c r="AZ287" s="5">
        <f t="shared" si="95"/>
        <v>2072621.5249999999</v>
      </c>
      <c r="BA287" s="5">
        <f t="shared" si="96"/>
        <v>1881732.2779999999</v>
      </c>
      <c r="BB287" s="5">
        <f t="shared" si="97"/>
        <v>351066.20900000003</v>
      </c>
      <c r="BC287" s="5">
        <f t="shared" si="98"/>
        <v>25440.092000000001</v>
      </c>
      <c r="BD287" s="5">
        <f t="shared" si="99"/>
        <v>54085.02</v>
      </c>
      <c r="BE287" s="5">
        <f t="shared" si="100"/>
        <v>6530</v>
      </c>
      <c r="BF287" s="5">
        <f t="shared" si="101"/>
        <v>52568.881999999998</v>
      </c>
      <c r="BG287" s="6">
        <f t="shared" si="120"/>
        <v>4444044.0060000001</v>
      </c>
      <c r="BH287" s="6">
        <f t="shared" si="109"/>
        <v>4391475.1239999998</v>
      </c>
    </row>
    <row r="288" spans="1:61" x14ac:dyDescent="0.25">
      <c r="A288" s="43">
        <v>32264</v>
      </c>
      <c r="B288" s="5">
        <v>429764.50700000004</v>
      </c>
      <c r="C288" s="5">
        <v>331269.59100000001</v>
      </c>
      <c r="D288" s="5">
        <v>60849.034</v>
      </c>
      <c r="E288" s="5">
        <v>4012.5390000000002</v>
      </c>
      <c r="F288" s="5">
        <v>215.83199999999999</v>
      </c>
      <c r="G288" s="5">
        <v>0</v>
      </c>
      <c r="H288" s="5">
        <v>54088.97</v>
      </c>
      <c r="I288" s="6">
        <f t="shared" si="116"/>
        <v>880200.473</v>
      </c>
      <c r="J288" s="6">
        <f t="shared" si="103"/>
        <v>826111.50300000003</v>
      </c>
      <c r="K288" s="63">
        <f t="shared" si="110"/>
        <v>0.19948739215111574</v>
      </c>
      <c r="L288" s="5">
        <v>256325.42</v>
      </c>
      <c r="M288" s="5">
        <v>222134.92599999998</v>
      </c>
      <c r="N288" s="5">
        <v>100935.17599999999</v>
      </c>
      <c r="O288" s="5">
        <v>2953.5810000000001</v>
      </c>
      <c r="P288" s="5">
        <v>38940.095000000001</v>
      </c>
      <c r="Q288" s="5">
        <v>0</v>
      </c>
      <c r="R288" s="5">
        <v>0</v>
      </c>
      <c r="S288" s="6">
        <f t="shared" si="119"/>
        <v>621289.19799999997</v>
      </c>
      <c r="T288" s="6">
        <f t="shared" si="104"/>
        <v>621289.19799999997</v>
      </c>
      <c r="U288" s="63">
        <f t="shared" si="111"/>
        <v>0.14080810642858876</v>
      </c>
      <c r="V288" s="5">
        <v>600051.701</v>
      </c>
      <c r="W288" s="5">
        <v>655902.58499999996</v>
      </c>
      <c r="X288" s="5">
        <v>74465.581999999995</v>
      </c>
      <c r="Y288" s="5">
        <v>9385.2630000000008</v>
      </c>
      <c r="Z288" s="5">
        <v>8268.0990000000002</v>
      </c>
      <c r="AA288" s="5">
        <v>5943</v>
      </c>
      <c r="AB288" s="5">
        <v>0</v>
      </c>
      <c r="AC288" s="6">
        <f t="shared" si="115"/>
        <v>1354016.2299999997</v>
      </c>
      <c r="AD288" s="6">
        <f t="shared" si="105"/>
        <v>1354016.2299999997</v>
      </c>
      <c r="AE288" s="63">
        <f t="shared" si="106"/>
        <v>0.30687232617856736</v>
      </c>
      <c r="AF288" s="5">
        <v>481541.26900000003</v>
      </c>
      <c r="AG288" s="5">
        <v>404117.52100000001</v>
      </c>
      <c r="AH288" s="5">
        <v>42662.445999999996</v>
      </c>
      <c r="AI288" s="5">
        <v>5506.5709999999999</v>
      </c>
      <c r="AJ288" s="5">
        <v>507.005</v>
      </c>
      <c r="AK288" s="5">
        <v>0</v>
      </c>
      <c r="AL288" s="5">
        <v>0</v>
      </c>
      <c r="AM288" s="6">
        <f t="shared" si="117"/>
        <v>934334.81200000003</v>
      </c>
      <c r="AN288" s="6">
        <f t="shared" si="107"/>
        <v>934334.81200000003</v>
      </c>
      <c r="AO288" s="63">
        <f t="shared" si="112"/>
        <v>0.21175632229168662</v>
      </c>
      <c r="AP288" s="5">
        <v>316337.14299999998</v>
      </c>
      <c r="AQ288" s="5">
        <v>247215.21799999999</v>
      </c>
      <c r="AR288" s="5">
        <v>55782.548999999999</v>
      </c>
      <c r="AS288" s="5">
        <v>2840.98</v>
      </c>
      <c r="AT288" s="5">
        <v>294.68900000000002</v>
      </c>
      <c r="AU288" s="5">
        <v>0</v>
      </c>
      <c r="AV288" s="5">
        <v>0</v>
      </c>
      <c r="AW288" s="6">
        <f t="shared" si="118"/>
        <v>622470.57900000003</v>
      </c>
      <c r="AX288" s="6">
        <f t="shared" si="108"/>
        <v>622470.57900000003</v>
      </c>
      <c r="AY288" s="63">
        <f t="shared" si="113"/>
        <v>0.1410758529500416</v>
      </c>
      <c r="AZ288" s="5">
        <f t="shared" si="95"/>
        <v>2084020.04</v>
      </c>
      <c r="BA288" s="5">
        <f t="shared" si="96"/>
        <v>1860639.841</v>
      </c>
      <c r="BB288" s="5">
        <f t="shared" si="97"/>
        <v>334694.78700000001</v>
      </c>
      <c r="BC288" s="5">
        <f t="shared" si="98"/>
        <v>24698.934000000001</v>
      </c>
      <c r="BD288" s="5">
        <f t="shared" si="99"/>
        <v>48225.72</v>
      </c>
      <c r="BE288" s="5">
        <f t="shared" si="100"/>
        <v>5943</v>
      </c>
      <c r="BF288" s="5">
        <f t="shared" si="101"/>
        <v>54088.97</v>
      </c>
      <c r="BG288" s="6">
        <f t="shared" si="120"/>
        <v>4412311.2919999994</v>
      </c>
      <c r="BH288" s="6">
        <f t="shared" si="109"/>
        <v>4358222.3219999997</v>
      </c>
    </row>
    <row r="289" spans="1:61" x14ac:dyDescent="0.25">
      <c r="A289" s="43">
        <v>32295</v>
      </c>
      <c r="B289" s="5">
        <v>510527.05199999997</v>
      </c>
      <c r="C289" s="5">
        <v>356174.76699999999</v>
      </c>
      <c r="D289" s="5">
        <v>60935.363000000005</v>
      </c>
      <c r="E289" s="5">
        <v>3995.0770000000002</v>
      </c>
      <c r="F289" s="5">
        <v>201.31100000000001</v>
      </c>
      <c r="G289" s="5">
        <v>0</v>
      </c>
      <c r="H289" s="5">
        <v>53938.911</v>
      </c>
      <c r="I289" s="6">
        <f t="shared" si="116"/>
        <v>985772.48099999991</v>
      </c>
      <c r="J289" s="6">
        <f t="shared" si="103"/>
        <v>931833.57</v>
      </c>
      <c r="K289" s="63">
        <f t="shared" si="110"/>
        <v>0.19287754899856782</v>
      </c>
      <c r="L289" s="5">
        <v>325500.02100000007</v>
      </c>
      <c r="M289" s="5">
        <v>252562.777</v>
      </c>
      <c r="N289" s="5">
        <v>109231.629</v>
      </c>
      <c r="O289" s="5">
        <v>2972.3140000000003</v>
      </c>
      <c r="P289" s="5">
        <v>45433.416000000005</v>
      </c>
      <c r="Q289" s="5">
        <v>0</v>
      </c>
      <c r="R289" s="5">
        <v>0</v>
      </c>
      <c r="S289" s="6">
        <f t="shared" si="119"/>
        <v>735700.15700000001</v>
      </c>
      <c r="T289" s="6">
        <f t="shared" si="104"/>
        <v>735700.15700000001</v>
      </c>
      <c r="U289" s="63">
        <f t="shared" si="111"/>
        <v>0.14394806693738649</v>
      </c>
      <c r="V289" s="5">
        <v>728679.304</v>
      </c>
      <c r="W289" s="5">
        <v>736505.34499999997</v>
      </c>
      <c r="X289" s="5">
        <v>77052.604000000007</v>
      </c>
      <c r="Y289" s="5">
        <v>10510.86</v>
      </c>
      <c r="Z289" s="5">
        <v>9343.6280000000006</v>
      </c>
      <c r="AA289" s="5">
        <v>6284</v>
      </c>
      <c r="AB289" s="5">
        <v>0</v>
      </c>
      <c r="AC289" s="6">
        <f t="shared" si="115"/>
        <v>1568375.7410000002</v>
      </c>
      <c r="AD289" s="6">
        <f t="shared" si="105"/>
        <v>1568375.7410000002</v>
      </c>
      <c r="AE289" s="63">
        <f t="shared" si="106"/>
        <v>0.30687047433706222</v>
      </c>
      <c r="AF289" s="5">
        <v>575244.74800000002</v>
      </c>
      <c r="AG289" s="5">
        <v>447248.64799999999</v>
      </c>
      <c r="AH289" s="5">
        <v>45395.868000000002</v>
      </c>
      <c r="AI289" s="5">
        <v>5438.0309999999999</v>
      </c>
      <c r="AJ289" s="5">
        <v>448.51900000000001</v>
      </c>
      <c r="AK289" s="5">
        <v>0</v>
      </c>
      <c r="AL289" s="5">
        <v>0</v>
      </c>
      <c r="AM289" s="6">
        <f t="shared" si="117"/>
        <v>1073775.814</v>
      </c>
      <c r="AN289" s="6">
        <f t="shared" si="107"/>
        <v>1073775.814</v>
      </c>
      <c r="AO289" s="63">
        <f t="shared" si="112"/>
        <v>0.21009639766791385</v>
      </c>
      <c r="AP289" s="5">
        <v>394055.70500000002</v>
      </c>
      <c r="AQ289" s="5">
        <v>289864.3</v>
      </c>
      <c r="AR289" s="5">
        <v>60153.767999999996</v>
      </c>
      <c r="AS289" s="5">
        <v>2884.1309999999999</v>
      </c>
      <c r="AT289" s="5">
        <v>289.988</v>
      </c>
      <c r="AU289" s="5">
        <v>0</v>
      </c>
      <c r="AV289" s="5">
        <v>0</v>
      </c>
      <c r="AW289" s="6">
        <f t="shared" si="118"/>
        <v>747247.89200000011</v>
      </c>
      <c r="AX289" s="6">
        <f t="shared" si="108"/>
        <v>747247.89200000011</v>
      </c>
      <c r="AY289" s="63">
        <f t="shared" si="113"/>
        <v>0.14620751205906968</v>
      </c>
      <c r="AZ289" s="5">
        <f t="shared" si="95"/>
        <v>2534006.83</v>
      </c>
      <c r="BA289" s="5">
        <f t="shared" si="96"/>
        <v>2082355.8370000001</v>
      </c>
      <c r="BB289" s="5">
        <f t="shared" si="97"/>
        <v>352769.23200000002</v>
      </c>
      <c r="BC289" s="5">
        <f t="shared" si="98"/>
        <v>25800.413</v>
      </c>
      <c r="BD289" s="5">
        <f t="shared" si="99"/>
        <v>55716.862000000008</v>
      </c>
      <c r="BE289" s="5">
        <f t="shared" si="100"/>
        <v>6284</v>
      </c>
      <c r="BF289" s="5">
        <f t="shared" si="101"/>
        <v>53938.911</v>
      </c>
      <c r="BG289" s="6">
        <f t="shared" si="120"/>
        <v>5110872.085</v>
      </c>
      <c r="BH289" s="6">
        <f t="shared" si="109"/>
        <v>5056933.1739999996</v>
      </c>
    </row>
    <row r="290" spans="1:61" x14ac:dyDescent="0.25">
      <c r="A290" s="43">
        <v>32325</v>
      </c>
      <c r="B290" s="5">
        <v>592141.15500000003</v>
      </c>
      <c r="C290" s="5">
        <v>371335.16</v>
      </c>
      <c r="D290" s="5">
        <v>57579.522999999994</v>
      </c>
      <c r="E290" s="5">
        <v>4459.4229999999998</v>
      </c>
      <c r="F290" s="5">
        <v>184.41900000000001</v>
      </c>
      <c r="G290" s="5">
        <v>0</v>
      </c>
      <c r="H290" s="5">
        <v>65124.927000000003</v>
      </c>
      <c r="I290" s="6">
        <f t="shared" si="116"/>
        <v>1090824.6069999998</v>
      </c>
      <c r="J290" s="6">
        <f t="shared" si="103"/>
        <v>1025699.6799999998</v>
      </c>
      <c r="K290" s="63">
        <f t="shared" si="110"/>
        <v>0.19125236121688791</v>
      </c>
      <c r="L290" s="5">
        <v>411714.35600000003</v>
      </c>
      <c r="M290" s="5">
        <v>276996.74400000001</v>
      </c>
      <c r="N290" s="5">
        <v>108148.495</v>
      </c>
      <c r="O290" s="5">
        <v>2963.7330000000002</v>
      </c>
      <c r="P290" s="5">
        <v>55238.441000000006</v>
      </c>
      <c r="Q290" s="5">
        <v>0</v>
      </c>
      <c r="R290" s="5">
        <v>0</v>
      </c>
      <c r="S290" s="6">
        <f t="shared" si="119"/>
        <v>855061.76900000009</v>
      </c>
      <c r="T290" s="6">
        <f t="shared" si="104"/>
        <v>855061.76900000009</v>
      </c>
      <c r="U290" s="63">
        <f t="shared" si="111"/>
        <v>0.14991647718443815</v>
      </c>
      <c r="V290" s="5">
        <v>843032.74100000004</v>
      </c>
      <c r="W290" s="5">
        <v>778060.78899999999</v>
      </c>
      <c r="X290" s="5">
        <v>80711.967000000004</v>
      </c>
      <c r="Y290" s="5">
        <v>10663.648999999999</v>
      </c>
      <c r="Z290" s="5">
        <v>10501.691000000001</v>
      </c>
      <c r="AA290" s="5">
        <v>6657</v>
      </c>
      <c r="AB290" s="5">
        <v>0</v>
      </c>
      <c r="AC290" s="6">
        <f t="shared" si="115"/>
        <v>1729627.8370000001</v>
      </c>
      <c r="AD290" s="6">
        <f t="shared" si="105"/>
        <v>1729627.8370000001</v>
      </c>
      <c r="AE290" s="63">
        <f t="shared" si="106"/>
        <v>0.30325260883366612</v>
      </c>
      <c r="AF290" s="5">
        <v>679705.45299999998</v>
      </c>
      <c r="AG290" s="5">
        <v>466891.55300000001</v>
      </c>
      <c r="AH290" s="5">
        <v>44981.493000000002</v>
      </c>
      <c r="AI290" s="5">
        <v>5428.7579999999998</v>
      </c>
      <c r="AJ290" s="5">
        <v>444.61399999999998</v>
      </c>
      <c r="AK290" s="5">
        <v>0</v>
      </c>
      <c r="AL290" s="5">
        <v>0</v>
      </c>
      <c r="AM290" s="6">
        <f t="shared" si="117"/>
        <v>1197451.871</v>
      </c>
      <c r="AN290" s="6">
        <f t="shared" si="107"/>
        <v>1197451.871</v>
      </c>
      <c r="AO290" s="63">
        <f t="shared" si="112"/>
        <v>0.20994713201618334</v>
      </c>
      <c r="AP290" s="5">
        <v>478286.67800000001</v>
      </c>
      <c r="AQ290" s="5">
        <v>296424.62199999997</v>
      </c>
      <c r="AR290" s="5">
        <v>52757.16</v>
      </c>
      <c r="AS290" s="5">
        <v>2883.9670000000001</v>
      </c>
      <c r="AT290" s="5">
        <v>269.14699999999999</v>
      </c>
      <c r="AU290" s="5">
        <v>0</v>
      </c>
      <c r="AV290" s="5">
        <v>0</v>
      </c>
      <c r="AW290" s="6">
        <f t="shared" si="118"/>
        <v>830621.57400000002</v>
      </c>
      <c r="AX290" s="6">
        <f t="shared" si="108"/>
        <v>830621.57400000002</v>
      </c>
      <c r="AY290" s="63">
        <f t="shared" si="113"/>
        <v>0.1456314207488244</v>
      </c>
      <c r="AZ290" s="5">
        <f t="shared" si="95"/>
        <v>3004880.3829999999</v>
      </c>
      <c r="BA290" s="5">
        <f t="shared" si="96"/>
        <v>2189708.8679999998</v>
      </c>
      <c r="BB290" s="5">
        <f t="shared" si="97"/>
        <v>344178.63800000004</v>
      </c>
      <c r="BC290" s="5">
        <f t="shared" si="98"/>
        <v>26399.530000000002</v>
      </c>
      <c r="BD290" s="5">
        <f t="shared" si="99"/>
        <v>66638.312000000005</v>
      </c>
      <c r="BE290" s="5">
        <f t="shared" si="100"/>
        <v>6657</v>
      </c>
      <c r="BF290" s="5">
        <f t="shared" si="101"/>
        <v>65124.927000000003</v>
      </c>
      <c r="BG290" s="6">
        <f t="shared" si="120"/>
        <v>5703587.6580000008</v>
      </c>
      <c r="BH290" s="6">
        <f t="shared" si="109"/>
        <v>5638462.7310000006</v>
      </c>
    </row>
    <row r="291" spans="1:61" x14ac:dyDescent="0.25">
      <c r="A291" s="43">
        <v>32356</v>
      </c>
      <c r="B291" s="5">
        <v>604124.78100000008</v>
      </c>
      <c r="C291" s="5">
        <v>372487.37100000004</v>
      </c>
      <c r="D291" s="5">
        <v>57122.542000000001</v>
      </c>
      <c r="E291" s="5">
        <v>4016.5740000000001</v>
      </c>
      <c r="F291" s="5">
        <v>180.61600000000001</v>
      </c>
      <c r="G291" s="5">
        <v>0</v>
      </c>
      <c r="H291" s="5">
        <v>69734.111000000004</v>
      </c>
      <c r="I291" s="6">
        <f t="shared" si="116"/>
        <v>1107665.9950000001</v>
      </c>
      <c r="J291" s="6">
        <f t="shared" si="103"/>
        <v>1037931.8840000001</v>
      </c>
      <c r="K291" s="63">
        <f t="shared" si="110"/>
        <v>0.19349259652230238</v>
      </c>
      <c r="L291" s="5">
        <v>426841.08799999999</v>
      </c>
      <c r="M291" s="5">
        <v>274981.46400000004</v>
      </c>
      <c r="N291" s="5">
        <v>112606.76699999999</v>
      </c>
      <c r="O291" s="5">
        <v>2973.0830000000001</v>
      </c>
      <c r="P291" s="5">
        <v>48502.625999999997</v>
      </c>
      <c r="Q291" s="5">
        <v>0</v>
      </c>
      <c r="R291" s="5">
        <v>0</v>
      </c>
      <c r="S291" s="6">
        <f t="shared" si="119"/>
        <v>865905.02800000005</v>
      </c>
      <c r="T291" s="6">
        <f t="shared" si="104"/>
        <v>865905.02800000005</v>
      </c>
      <c r="U291" s="63">
        <f t="shared" si="111"/>
        <v>0.15126059025531152</v>
      </c>
      <c r="V291" s="5">
        <v>858955.63500000001</v>
      </c>
      <c r="W291" s="5">
        <v>780736.44100000011</v>
      </c>
      <c r="X291" s="5">
        <v>73898.035000000003</v>
      </c>
      <c r="Y291" s="5">
        <v>10643.355</v>
      </c>
      <c r="Z291" s="5">
        <v>9429.9339999999993</v>
      </c>
      <c r="AA291" s="5">
        <v>6225</v>
      </c>
      <c r="AB291" s="5">
        <v>0</v>
      </c>
      <c r="AC291" s="6">
        <f t="shared" si="115"/>
        <v>1739888.4</v>
      </c>
      <c r="AD291" s="6">
        <f t="shared" si="105"/>
        <v>1739888.4</v>
      </c>
      <c r="AE291" s="63">
        <f t="shared" si="106"/>
        <v>0.30393234575647887</v>
      </c>
      <c r="AF291" s="5">
        <v>685563.87199999997</v>
      </c>
      <c r="AG291" s="5">
        <v>469227.37100000004</v>
      </c>
      <c r="AH291" s="5">
        <v>43690.065999999999</v>
      </c>
      <c r="AI291" s="5">
        <v>5453.19</v>
      </c>
      <c r="AJ291" s="5">
        <v>399.14499999999998</v>
      </c>
      <c r="AK291" s="5">
        <v>0</v>
      </c>
      <c r="AL291" s="5">
        <v>0</v>
      </c>
      <c r="AM291" s="6">
        <f t="shared" si="117"/>
        <v>1204333.6440000001</v>
      </c>
      <c r="AN291" s="6">
        <f t="shared" si="107"/>
        <v>1204333.6440000001</v>
      </c>
      <c r="AO291" s="63">
        <f t="shared" si="112"/>
        <v>0.21037898148775988</v>
      </c>
      <c r="AP291" s="5">
        <v>470055.712</v>
      </c>
      <c r="AQ291" s="5">
        <v>288457.924</v>
      </c>
      <c r="AR291" s="5">
        <v>45167.078999999998</v>
      </c>
      <c r="AS291" s="5">
        <v>2893.9360000000001</v>
      </c>
      <c r="AT291" s="5">
        <v>223.37700000000001</v>
      </c>
      <c r="AU291" s="5">
        <v>0</v>
      </c>
      <c r="AV291" s="5">
        <v>0</v>
      </c>
      <c r="AW291" s="6">
        <f t="shared" si="118"/>
        <v>806798.02799999993</v>
      </c>
      <c r="AX291" s="6">
        <f t="shared" si="108"/>
        <v>806798.02799999993</v>
      </c>
      <c r="AY291" s="63">
        <f t="shared" si="113"/>
        <v>0.1409354859781474</v>
      </c>
      <c r="AZ291" s="5">
        <f t="shared" si="95"/>
        <v>3045541.088</v>
      </c>
      <c r="BA291" s="5">
        <f t="shared" si="96"/>
        <v>2185890.571</v>
      </c>
      <c r="BB291" s="5">
        <f t="shared" si="97"/>
        <v>332484.48900000006</v>
      </c>
      <c r="BC291" s="5">
        <f t="shared" si="98"/>
        <v>25980.137999999999</v>
      </c>
      <c r="BD291" s="5">
        <f t="shared" si="99"/>
        <v>58735.697999999997</v>
      </c>
      <c r="BE291" s="5">
        <f t="shared" si="100"/>
        <v>6225</v>
      </c>
      <c r="BF291" s="5">
        <f t="shared" si="101"/>
        <v>69734.111000000004</v>
      </c>
      <c r="BG291" s="6">
        <f t="shared" si="120"/>
        <v>5724591.0949999997</v>
      </c>
      <c r="BH291" s="6">
        <f t="shared" si="109"/>
        <v>5654856.9840000002</v>
      </c>
    </row>
    <row r="292" spans="1:61" x14ac:dyDescent="0.25">
      <c r="A292" s="43">
        <v>32387</v>
      </c>
      <c r="B292" s="5">
        <v>677984.91200000001</v>
      </c>
      <c r="C292" s="5">
        <v>403666.674</v>
      </c>
      <c r="D292" s="5">
        <v>59432.953000000001</v>
      </c>
      <c r="E292" s="5">
        <v>4023.61</v>
      </c>
      <c r="F292" s="5">
        <v>187.834</v>
      </c>
      <c r="G292" s="5">
        <v>0</v>
      </c>
      <c r="H292" s="5">
        <v>78147.308000000005</v>
      </c>
      <c r="I292" s="6">
        <f t="shared" si="116"/>
        <v>1223443.2910000002</v>
      </c>
      <c r="J292" s="6">
        <f t="shared" si="103"/>
        <v>1145295.9830000002</v>
      </c>
      <c r="K292" s="63">
        <f t="shared" si="110"/>
        <v>0.19539148575835505</v>
      </c>
      <c r="L292" s="5">
        <v>462668.48100000003</v>
      </c>
      <c r="M292" s="5">
        <v>296074.11200000002</v>
      </c>
      <c r="N292" s="5">
        <v>118541.177</v>
      </c>
      <c r="O292" s="5">
        <v>2980.5540000000001</v>
      </c>
      <c r="P292" s="5">
        <v>54447.938999999998</v>
      </c>
      <c r="Q292" s="5">
        <v>0</v>
      </c>
      <c r="R292" s="5">
        <v>0</v>
      </c>
      <c r="S292" s="6">
        <f t="shared" si="119"/>
        <v>934712.26300000015</v>
      </c>
      <c r="T292" s="6">
        <f t="shared" si="104"/>
        <v>934712.26300000015</v>
      </c>
      <c r="U292" s="63">
        <f t="shared" si="111"/>
        <v>0.14927934884079913</v>
      </c>
      <c r="V292" s="5">
        <v>949478.77799999993</v>
      </c>
      <c r="W292" s="5">
        <v>833056.152</v>
      </c>
      <c r="X292" s="5">
        <v>85234.904999999999</v>
      </c>
      <c r="Y292" s="5">
        <v>10702.718999999999</v>
      </c>
      <c r="Z292" s="5">
        <v>11292.722</v>
      </c>
      <c r="AA292" s="5">
        <v>6616</v>
      </c>
      <c r="AB292" s="5">
        <v>0</v>
      </c>
      <c r="AC292" s="6">
        <f t="shared" si="115"/>
        <v>1896381.2760000001</v>
      </c>
      <c r="AD292" s="6">
        <f t="shared" si="105"/>
        <v>1896381.2760000001</v>
      </c>
      <c r="AE292" s="63">
        <f t="shared" si="106"/>
        <v>0.30286385793909687</v>
      </c>
      <c r="AF292" s="5">
        <v>767409.98599999992</v>
      </c>
      <c r="AG292" s="5">
        <v>504235.46799999999</v>
      </c>
      <c r="AH292" s="5">
        <v>44724.953000000001</v>
      </c>
      <c r="AI292" s="5">
        <v>5522.3810000000003</v>
      </c>
      <c r="AJ292" s="5">
        <v>457.137</v>
      </c>
      <c r="AK292" s="5">
        <v>0</v>
      </c>
      <c r="AL292" s="5">
        <v>0</v>
      </c>
      <c r="AM292" s="6">
        <f t="shared" si="117"/>
        <v>1322349.925</v>
      </c>
      <c r="AN292" s="6">
        <f t="shared" si="107"/>
        <v>1322349.925</v>
      </c>
      <c r="AO292" s="63">
        <f t="shared" si="112"/>
        <v>0.2111874889820286</v>
      </c>
      <c r="AP292" s="5">
        <v>512311.3</v>
      </c>
      <c r="AQ292" s="5">
        <v>311964.973</v>
      </c>
      <c r="AR292" s="5">
        <v>57195.512000000002</v>
      </c>
      <c r="AS292" s="5">
        <v>2898.53</v>
      </c>
      <c r="AT292" s="5">
        <v>240.386</v>
      </c>
      <c r="AU292" s="5">
        <v>0</v>
      </c>
      <c r="AV292" s="5">
        <v>0</v>
      </c>
      <c r="AW292" s="6">
        <f t="shared" si="118"/>
        <v>884610.70100000012</v>
      </c>
      <c r="AX292" s="6">
        <f t="shared" si="108"/>
        <v>884610.70100000012</v>
      </c>
      <c r="AY292" s="63">
        <f t="shared" si="113"/>
        <v>0.1412778184797206</v>
      </c>
      <c r="AZ292" s="5">
        <f t="shared" si="95"/>
        <v>3369853.4569999999</v>
      </c>
      <c r="BA292" s="5">
        <f t="shared" si="96"/>
        <v>2348997.3789999997</v>
      </c>
      <c r="BB292" s="5">
        <f t="shared" si="97"/>
        <v>365129.5</v>
      </c>
      <c r="BC292" s="5">
        <f t="shared" si="98"/>
        <v>26127.794000000002</v>
      </c>
      <c r="BD292" s="5">
        <f t="shared" si="99"/>
        <v>66626.017999999996</v>
      </c>
      <c r="BE292" s="5">
        <f t="shared" si="100"/>
        <v>6616</v>
      </c>
      <c r="BF292" s="5">
        <f t="shared" si="101"/>
        <v>78147.308000000005</v>
      </c>
      <c r="BG292" s="6">
        <f t="shared" si="120"/>
        <v>6261497.4559999993</v>
      </c>
      <c r="BH292" s="6">
        <f t="shared" si="109"/>
        <v>6183350.1479999991</v>
      </c>
    </row>
    <row r="293" spans="1:61" x14ac:dyDescent="0.25">
      <c r="A293" s="43">
        <v>32417</v>
      </c>
      <c r="B293" s="5">
        <v>611854.67600000009</v>
      </c>
      <c r="C293" s="5">
        <v>397305.092</v>
      </c>
      <c r="D293" s="5">
        <v>61241</v>
      </c>
      <c r="E293" s="5">
        <v>4028.64</v>
      </c>
      <c r="F293" s="5">
        <v>206.42500000000001</v>
      </c>
      <c r="G293" s="5">
        <v>0</v>
      </c>
      <c r="H293" s="5">
        <v>75348.592000000004</v>
      </c>
      <c r="I293" s="6">
        <f t="shared" si="116"/>
        <v>1149984.425</v>
      </c>
      <c r="J293" s="6">
        <f t="shared" si="103"/>
        <v>1074635.8330000001</v>
      </c>
      <c r="K293" s="63">
        <f t="shared" si="110"/>
        <v>0.19839356145834983</v>
      </c>
      <c r="L293" s="5">
        <v>380842.57299999997</v>
      </c>
      <c r="M293" s="5">
        <v>276189.45300000004</v>
      </c>
      <c r="N293" s="5">
        <v>116132.66600000001</v>
      </c>
      <c r="O293" s="5">
        <v>2985.848</v>
      </c>
      <c r="P293" s="5">
        <v>44623.07</v>
      </c>
      <c r="Q293" s="5">
        <v>0</v>
      </c>
      <c r="R293" s="5">
        <v>0</v>
      </c>
      <c r="S293" s="6">
        <f t="shared" si="119"/>
        <v>820773.61</v>
      </c>
      <c r="T293" s="6">
        <f t="shared" si="104"/>
        <v>820773.61</v>
      </c>
      <c r="U293" s="63">
        <f t="shared" si="111"/>
        <v>0.14159861307593505</v>
      </c>
      <c r="V293" s="5">
        <v>852891.23099999991</v>
      </c>
      <c r="W293" s="5">
        <v>808578.58100000001</v>
      </c>
      <c r="X293" s="5">
        <v>83382.89899999999</v>
      </c>
      <c r="Y293" s="5">
        <v>10686.064</v>
      </c>
      <c r="Z293" s="5">
        <v>9462.2860000000001</v>
      </c>
      <c r="AA293" s="5">
        <v>6663</v>
      </c>
      <c r="AB293" s="5">
        <v>0</v>
      </c>
      <c r="AC293" s="6">
        <f t="shared" si="115"/>
        <v>1771664.061</v>
      </c>
      <c r="AD293" s="6">
        <f t="shared" si="105"/>
        <v>1771664.061</v>
      </c>
      <c r="AE293" s="63">
        <f t="shared" si="106"/>
        <v>0.30564478538007428</v>
      </c>
      <c r="AF293" s="5">
        <v>687170.32400000002</v>
      </c>
      <c r="AG293" s="5">
        <v>493690.85399999999</v>
      </c>
      <c r="AH293" s="5">
        <v>48569.103999999999</v>
      </c>
      <c r="AI293" s="5">
        <v>5593.1279999999997</v>
      </c>
      <c r="AJ293" s="5">
        <v>550.16899999999998</v>
      </c>
      <c r="AK293" s="5">
        <v>0</v>
      </c>
      <c r="AL293" s="5">
        <v>0</v>
      </c>
      <c r="AM293" s="6">
        <f t="shared" si="117"/>
        <v>1235573.5790000001</v>
      </c>
      <c r="AN293" s="6">
        <f t="shared" si="107"/>
        <v>1235573.5790000001</v>
      </c>
      <c r="AO293" s="63">
        <f t="shared" si="112"/>
        <v>0.21315927194548723</v>
      </c>
      <c r="AP293" s="5">
        <v>451136.82199999999</v>
      </c>
      <c r="AQ293" s="5">
        <v>304368.11499999999</v>
      </c>
      <c r="AR293" s="5">
        <v>59757.063000000002</v>
      </c>
      <c r="AS293" s="5">
        <v>2902.1350000000002</v>
      </c>
      <c r="AT293" s="5">
        <v>320.76400000000001</v>
      </c>
      <c r="AU293" s="5">
        <v>0</v>
      </c>
      <c r="AV293" s="5">
        <v>0</v>
      </c>
      <c r="AW293" s="6">
        <f t="shared" si="118"/>
        <v>818484.89899999986</v>
      </c>
      <c r="AX293" s="6">
        <f t="shared" si="108"/>
        <v>818484.89899999986</v>
      </c>
      <c r="AY293" s="63">
        <f t="shared" si="113"/>
        <v>0.14120376814015348</v>
      </c>
      <c r="AZ293" s="5">
        <f t="shared" si="95"/>
        <v>2983895.6260000002</v>
      </c>
      <c r="BA293" s="5">
        <f t="shared" si="96"/>
        <v>2280132.0950000002</v>
      </c>
      <c r="BB293" s="5">
        <f t="shared" si="97"/>
        <v>369082.73200000002</v>
      </c>
      <c r="BC293" s="5">
        <f t="shared" si="98"/>
        <v>26195.815000000002</v>
      </c>
      <c r="BD293" s="5">
        <f t="shared" si="99"/>
        <v>55162.714000000007</v>
      </c>
      <c r="BE293" s="5">
        <f t="shared" si="100"/>
        <v>6663</v>
      </c>
      <c r="BF293" s="5">
        <f t="shared" si="101"/>
        <v>75348.592000000004</v>
      </c>
      <c r="BG293" s="6">
        <f t="shared" si="120"/>
        <v>5796480.574000001</v>
      </c>
      <c r="BH293" s="6">
        <f t="shared" si="109"/>
        <v>5721131.9820000008</v>
      </c>
    </row>
    <row r="294" spans="1:61" x14ac:dyDescent="0.25">
      <c r="A294" s="43">
        <v>32448</v>
      </c>
      <c r="B294" s="5">
        <v>449028.72699999996</v>
      </c>
      <c r="C294" s="5">
        <v>358211.14199999999</v>
      </c>
      <c r="D294" s="5">
        <v>57130.082999999999</v>
      </c>
      <c r="E294" s="5">
        <v>4044.808</v>
      </c>
      <c r="F294" s="5">
        <v>222.80699999999999</v>
      </c>
      <c r="G294" s="5">
        <v>0</v>
      </c>
      <c r="H294" s="5">
        <v>60341.300999999999</v>
      </c>
      <c r="I294" s="6">
        <f t="shared" si="116"/>
        <v>928978.8679999999</v>
      </c>
      <c r="J294" s="6">
        <f t="shared" si="103"/>
        <v>868637.56699999992</v>
      </c>
      <c r="K294" s="63">
        <f t="shared" si="110"/>
        <v>0.19863938709282919</v>
      </c>
      <c r="L294" s="5">
        <v>257910.94500000001</v>
      </c>
      <c r="M294" s="5">
        <v>220146.65100000001</v>
      </c>
      <c r="N294" s="5">
        <v>106563.852</v>
      </c>
      <c r="O294" s="5">
        <v>2995.4</v>
      </c>
      <c r="P294" s="5">
        <v>43923.236000000004</v>
      </c>
      <c r="Q294" s="5">
        <v>0</v>
      </c>
      <c r="R294" s="5">
        <v>0</v>
      </c>
      <c r="S294" s="6">
        <f t="shared" si="119"/>
        <v>631540.08400000003</v>
      </c>
      <c r="T294" s="6">
        <f t="shared" si="104"/>
        <v>631540.08400000003</v>
      </c>
      <c r="U294" s="63">
        <f t="shared" si="111"/>
        <v>0.1350393852127042</v>
      </c>
      <c r="V294" s="5">
        <v>650167.10599999991</v>
      </c>
      <c r="W294" s="5">
        <v>718334.59299999999</v>
      </c>
      <c r="X294" s="5">
        <v>82351.812999999995</v>
      </c>
      <c r="Y294" s="5">
        <v>10699.184999999999</v>
      </c>
      <c r="Z294" s="5">
        <v>8847.2479999999996</v>
      </c>
      <c r="AA294" s="5">
        <v>5778</v>
      </c>
      <c r="AB294" s="5">
        <v>0</v>
      </c>
      <c r="AC294" s="6">
        <f t="shared" si="115"/>
        <v>1476177.9450000001</v>
      </c>
      <c r="AD294" s="6">
        <f t="shared" si="105"/>
        <v>1476177.9450000001</v>
      </c>
      <c r="AE294" s="63">
        <f t="shared" si="106"/>
        <v>0.31564451284671435</v>
      </c>
      <c r="AF294" s="5">
        <v>506820.76200000005</v>
      </c>
      <c r="AG294" s="5">
        <v>440790.15700000001</v>
      </c>
      <c r="AH294" s="5">
        <v>45185.714</v>
      </c>
      <c r="AI294" s="5">
        <v>5426.8389999999999</v>
      </c>
      <c r="AJ294" s="5">
        <v>575.86</v>
      </c>
      <c r="AK294" s="5">
        <v>0</v>
      </c>
      <c r="AL294" s="5">
        <v>0</v>
      </c>
      <c r="AM294" s="6">
        <f t="shared" si="117"/>
        <v>998799.33200000005</v>
      </c>
      <c r="AN294" s="6">
        <f t="shared" si="107"/>
        <v>998799.33200000005</v>
      </c>
      <c r="AO294" s="63">
        <f t="shared" si="112"/>
        <v>0.21356878393191528</v>
      </c>
      <c r="AP294" s="5">
        <v>320732.49300000002</v>
      </c>
      <c r="AQ294" s="5">
        <v>265134.30900000001</v>
      </c>
      <c r="AR294" s="5">
        <v>52120.487000000001</v>
      </c>
      <c r="AS294" s="5">
        <v>2912.1970000000001</v>
      </c>
      <c r="AT294" s="5">
        <v>314.58699999999999</v>
      </c>
      <c r="AU294" s="5">
        <v>0</v>
      </c>
      <c r="AV294" s="5">
        <v>0</v>
      </c>
      <c r="AW294" s="6">
        <f t="shared" si="118"/>
        <v>641214.07300000009</v>
      </c>
      <c r="AX294" s="6">
        <f t="shared" si="108"/>
        <v>641214.07300000009</v>
      </c>
      <c r="AY294" s="63">
        <f t="shared" si="113"/>
        <v>0.13710793091583723</v>
      </c>
      <c r="AZ294" s="5">
        <f t="shared" si="95"/>
        <v>2184660.0329999998</v>
      </c>
      <c r="BA294" s="5">
        <f t="shared" si="96"/>
        <v>2002616.852</v>
      </c>
      <c r="BB294" s="5">
        <f t="shared" si="97"/>
        <v>343351.94900000002</v>
      </c>
      <c r="BC294" s="5">
        <f t="shared" si="98"/>
        <v>26078.429</v>
      </c>
      <c r="BD294" s="5">
        <f t="shared" si="99"/>
        <v>53883.738000000005</v>
      </c>
      <c r="BE294" s="5">
        <f t="shared" si="100"/>
        <v>5778</v>
      </c>
      <c r="BF294" s="5">
        <f t="shared" si="101"/>
        <v>60341.300999999999</v>
      </c>
      <c r="BG294" s="6">
        <f t="shared" si="120"/>
        <v>4676710.3019999992</v>
      </c>
      <c r="BH294" s="6">
        <f t="shared" si="109"/>
        <v>4616369.0009999992</v>
      </c>
    </row>
    <row r="295" spans="1:61" x14ac:dyDescent="0.25">
      <c r="A295" s="43">
        <v>32478</v>
      </c>
      <c r="B295" s="5">
        <v>447806.36699999997</v>
      </c>
      <c r="C295" s="5">
        <v>338293.40300000005</v>
      </c>
      <c r="D295" s="5">
        <v>58541.721000000005</v>
      </c>
      <c r="E295" s="5">
        <v>4077.7109999999998</v>
      </c>
      <c r="F295" s="5">
        <v>288.34500000000003</v>
      </c>
      <c r="G295" s="5">
        <v>0</v>
      </c>
      <c r="H295" s="5">
        <v>58739.766000000003</v>
      </c>
      <c r="I295" s="6">
        <f t="shared" si="116"/>
        <v>907747.31300000008</v>
      </c>
      <c r="J295" s="6">
        <f t="shared" si="103"/>
        <v>849007.54700000002</v>
      </c>
      <c r="K295" s="63">
        <f t="shared" si="110"/>
        <v>0.19828104016468656</v>
      </c>
      <c r="L295" s="5">
        <v>298235.10499999992</v>
      </c>
      <c r="M295" s="5">
        <v>222702.78099999999</v>
      </c>
      <c r="N295" s="5">
        <v>106784.85100000001</v>
      </c>
      <c r="O295" s="5">
        <v>3009.259</v>
      </c>
      <c r="P295" s="5">
        <v>43173.329000000005</v>
      </c>
      <c r="Q295" s="5">
        <v>0</v>
      </c>
      <c r="R295" s="5">
        <v>0</v>
      </c>
      <c r="S295" s="6">
        <f t="shared" si="119"/>
        <v>673905.32499999995</v>
      </c>
      <c r="T295" s="6">
        <f t="shared" si="104"/>
        <v>673905.32499999995</v>
      </c>
      <c r="U295" s="63">
        <f t="shared" si="111"/>
        <v>0.14720247242805237</v>
      </c>
      <c r="V295" s="5">
        <v>585668.16400000011</v>
      </c>
      <c r="W295" s="5">
        <v>695516.03299999994</v>
      </c>
      <c r="X295" s="5">
        <v>76798.853000000003</v>
      </c>
      <c r="Y295" s="5">
        <v>10658.855</v>
      </c>
      <c r="Z295" s="5">
        <v>8354.3439999999991</v>
      </c>
      <c r="AA295" s="5">
        <v>5921</v>
      </c>
      <c r="AB295" s="5">
        <v>0</v>
      </c>
      <c r="AC295" s="6">
        <f t="shared" si="115"/>
        <v>1382917.2490000003</v>
      </c>
      <c r="AD295" s="6">
        <f t="shared" si="105"/>
        <v>1382917.2490000003</v>
      </c>
      <c r="AE295" s="63">
        <f t="shared" si="106"/>
        <v>0.30207334868024766</v>
      </c>
      <c r="AF295" s="5">
        <v>473718.17100000003</v>
      </c>
      <c r="AG295" s="5">
        <v>416527.66899999999</v>
      </c>
      <c r="AH295" s="5">
        <v>42533.4</v>
      </c>
      <c r="AI295" s="5">
        <v>5571.2610000000004</v>
      </c>
      <c r="AJ295" s="5">
        <v>540.35500000000002</v>
      </c>
      <c r="AK295" s="5">
        <v>0</v>
      </c>
      <c r="AL295" s="5">
        <v>0</v>
      </c>
      <c r="AM295" s="6">
        <f t="shared" si="117"/>
        <v>938890.85600000015</v>
      </c>
      <c r="AN295" s="6">
        <f t="shared" si="107"/>
        <v>938890.85600000015</v>
      </c>
      <c r="AO295" s="63">
        <f t="shared" si="112"/>
        <v>0.20508378583192013</v>
      </c>
      <c r="AP295" s="5">
        <v>358131.12599999999</v>
      </c>
      <c r="AQ295" s="5">
        <v>256838.11300000001</v>
      </c>
      <c r="AR295" s="5">
        <v>56446.954000000005</v>
      </c>
      <c r="AS295" s="5">
        <v>2943.9</v>
      </c>
      <c r="AT295" s="5">
        <v>263.44400000000002</v>
      </c>
      <c r="AU295" s="5">
        <v>0</v>
      </c>
      <c r="AV295" s="5">
        <v>0</v>
      </c>
      <c r="AW295" s="6">
        <f t="shared" si="118"/>
        <v>674623.53700000013</v>
      </c>
      <c r="AX295" s="6">
        <f t="shared" si="108"/>
        <v>674623.53700000013</v>
      </c>
      <c r="AY295" s="63">
        <f t="shared" si="113"/>
        <v>0.14735935289509355</v>
      </c>
      <c r="AZ295" s="5">
        <f t="shared" si="95"/>
        <v>2163558.9330000002</v>
      </c>
      <c r="BA295" s="5">
        <f t="shared" si="96"/>
        <v>1929877.9989999998</v>
      </c>
      <c r="BB295" s="5">
        <f t="shared" si="97"/>
        <v>341105.77900000004</v>
      </c>
      <c r="BC295" s="5">
        <f t="shared" si="98"/>
        <v>26260.985999999997</v>
      </c>
      <c r="BD295" s="5">
        <f t="shared" si="99"/>
        <v>52619.81700000001</v>
      </c>
      <c r="BE295" s="5">
        <f t="shared" si="100"/>
        <v>5921</v>
      </c>
      <c r="BF295" s="5">
        <f t="shared" si="101"/>
        <v>58739.766000000003</v>
      </c>
      <c r="BG295" s="6">
        <f t="shared" si="120"/>
        <v>4578084.2799999993</v>
      </c>
      <c r="BH295" s="6">
        <f t="shared" si="109"/>
        <v>4519344.5139999995</v>
      </c>
    </row>
    <row r="296" spans="1:61" x14ac:dyDescent="0.25">
      <c r="A296" s="43">
        <v>32509</v>
      </c>
      <c r="B296" s="5">
        <v>469769.87799999997</v>
      </c>
      <c r="C296" s="5">
        <v>341456.717</v>
      </c>
      <c r="D296" s="5">
        <v>61981.047999999995</v>
      </c>
      <c r="E296" s="5">
        <v>4053.107</v>
      </c>
      <c r="F296" s="5">
        <v>185.61</v>
      </c>
      <c r="G296" s="5">
        <v>0</v>
      </c>
      <c r="H296" s="5">
        <v>56256.737999999998</v>
      </c>
      <c r="I296" s="6">
        <f t="shared" si="116"/>
        <v>933703.09799999988</v>
      </c>
      <c r="J296" s="6">
        <f t="shared" si="103"/>
        <v>877446.35999999987</v>
      </c>
      <c r="K296" s="63">
        <f t="shared" si="110"/>
        <v>0.20379858234077386</v>
      </c>
      <c r="L296" s="5">
        <v>316374.89299999998</v>
      </c>
      <c r="M296" s="5">
        <v>212729.06100000002</v>
      </c>
      <c r="N296" s="5">
        <v>93567.489000000001</v>
      </c>
      <c r="O296" s="5">
        <v>3020.8919999999998</v>
      </c>
      <c r="P296" s="5">
        <v>41348.921000000002</v>
      </c>
      <c r="Q296" s="5">
        <v>0</v>
      </c>
      <c r="R296" s="5">
        <v>0</v>
      </c>
      <c r="S296" s="6">
        <f t="shared" si="119"/>
        <v>667041.25599999994</v>
      </c>
      <c r="T296" s="6">
        <f t="shared" si="104"/>
        <v>667041.25599999994</v>
      </c>
      <c r="U296" s="63">
        <f t="shared" si="111"/>
        <v>0.14559452852496504</v>
      </c>
      <c r="V296" s="5">
        <v>582461.48899999994</v>
      </c>
      <c r="W296" s="5">
        <v>662876.81400000001</v>
      </c>
      <c r="X296" s="5">
        <v>75119.900999999998</v>
      </c>
      <c r="Y296" s="5">
        <v>10684.585999999999</v>
      </c>
      <c r="Z296" s="5">
        <v>8151.4440000000004</v>
      </c>
      <c r="AA296" s="5">
        <v>6565.11</v>
      </c>
      <c r="AB296" s="5">
        <v>0</v>
      </c>
      <c r="AC296" s="6">
        <f t="shared" si="115"/>
        <v>1345859.3439999998</v>
      </c>
      <c r="AD296" s="6">
        <f t="shared" si="105"/>
        <v>1345859.3439999998</v>
      </c>
      <c r="AE296" s="63">
        <f t="shared" si="106"/>
        <v>0.29375957617020126</v>
      </c>
      <c r="AF296" s="5">
        <v>483076.3</v>
      </c>
      <c r="AG296" s="5">
        <v>405682.61599999998</v>
      </c>
      <c r="AH296" s="5">
        <v>42622.415000000001</v>
      </c>
      <c r="AI296" s="5">
        <v>5550.6530000000002</v>
      </c>
      <c r="AJ296" s="5">
        <v>427.72699999999998</v>
      </c>
      <c r="AK296" s="5">
        <v>0</v>
      </c>
      <c r="AL296" s="5">
        <v>0</v>
      </c>
      <c r="AM296" s="6">
        <f t="shared" si="117"/>
        <v>937359.71100000001</v>
      </c>
      <c r="AN296" s="6">
        <f t="shared" si="107"/>
        <v>937359.71100000001</v>
      </c>
      <c r="AO296" s="63">
        <f t="shared" si="112"/>
        <v>0.20459670815524864</v>
      </c>
      <c r="AP296" s="5">
        <v>386346.96799999999</v>
      </c>
      <c r="AQ296" s="5">
        <v>254084.17499999999</v>
      </c>
      <c r="AR296" s="5">
        <v>53663.717000000004</v>
      </c>
      <c r="AS296" s="5">
        <v>3254.9479999999999</v>
      </c>
      <c r="AT296" s="5">
        <v>186.25800000000001</v>
      </c>
      <c r="AU296" s="5">
        <v>0</v>
      </c>
      <c r="AV296" s="5">
        <v>0</v>
      </c>
      <c r="AW296" s="6">
        <f t="shared" si="118"/>
        <v>697536.06599999988</v>
      </c>
      <c r="AX296" s="6">
        <f t="shared" si="108"/>
        <v>697536.06599999988</v>
      </c>
      <c r="AY296" s="63">
        <f t="shared" si="113"/>
        <v>0.15225060480881095</v>
      </c>
      <c r="AZ296" s="5">
        <f t="shared" si="95"/>
        <v>2238029.5279999999</v>
      </c>
      <c r="BA296" s="5">
        <f t="shared" si="96"/>
        <v>1876829.3830000001</v>
      </c>
      <c r="BB296" s="5">
        <f t="shared" si="97"/>
        <v>326954.57</v>
      </c>
      <c r="BC296" s="5">
        <f t="shared" si="98"/>
        <v>26564.185999999998</v>
      </c>
      <c r="BD296" s="5">
        <f t="shared" si="99"/>
        <v>50299.960000000006</v>
      </c>
      <c r="BE296" s="5">
        <f t="shared" si="100"/>
        <v>6565.11</v>
      </c>
      <c r="BF296" s="5">
        <f t="shared" si="101"/>
        <v>56256.737999999998</v>
      </c>
      <c r="BG296" s="6">
        <f t="shared" si="120"/>
        <v>4581499.4750000006</v>
      </c>
      <c r="BH296" s="6">
        <f t="shared" si="109"/>
        <v>4525242.7370000007</v>
      </c>
    </row>
    <row r="297" spans="1:61" x14ac:dyDescent="0.25">
      <c r="A297" s="43">
        <v>32540</v>
      </c>
      <c r="B297" s="5">
        <v>438942.103</v>
      </c>
      <c r="C297" s="5">
        <v>349187.37200000003</v>
      </c>
      <c r="D297" s="5">
        <v>64644.601999999999</v>
      </c>
      <c r="E297" s="5">
        <v>4104.3310000000001</v>
      </c>
      <c r="F297" s="5">
        <v>186.70500000000001</v>
      </c>
      <c r="G297" s="5">
        <v>0</v>
      </c>
      <c r="H297" s="5">
        <v>56000.209000000003</v>
      </c>
      <c r="I297" s="6">
        <f t="shared" si="116"/>
        <v>913065.32200000004</v>
      </c>
      <c r="J297" s="6">
        <f t="shared" si="103"/>
        <v>857065.11300000001</v>
      </c>
      <c r="K297" s="63">
        <f t="shared" si="110"/>
        <v>0.20141835410043138</v>
      </c>
      <c r="L297" s="5">
        <v>288037.84299999999</v>
      </c>
      <c r="M297" s="5">
        <v>218521.00700000001</v>
      </c>
      <c r="N297" s="5">
        <v>123213.012</v>
      </c>
      <c r="O297" s="5">
        <v>3056.1379999999999</v>
      </c>
      <c r="P297" s="5">
        <v>44049.894</v>
      </c>
      <c r="Q297" s="5">
        <v>0</v>
      </c>
      <c r="R297" s="5">
        <v>0</v>
      </c>
      <c r="S297" s="6">
        <f t="shared" si="119"/>
        <v>676877.89399999997</v>
      </c>
      <c r="T297" s="6">
        <f t="shared" si="104"/>
        <v>676877.89399999997</v>
      </c>
      <c r="U297" s="63">
        <f t="shared" si="111"/>
        <v>0.1493164049181207</v>
      </c>
      <c r="V297" s="5">
        <v>546666.505</v>
      </c>
      <c r="W297" s="5">
        <v>689802.77</v>
      </c>
      <c r="X297" s="5">
        <v>77903.688200000004</v>
      </c>
      <c r="Y297" s="5">
        <v>10626.97</v>
      </c>
      <c r="Z297" s="5">
        <v>7653.6149999999998</v>
      </c>
      <c r="AA297" s="5">
        <v>6513.5739999999996</v>
      </c>
      <c r="AB297" s="5">
        <v>0</v>
      </c>
      <c r="AC297" s="6">
        <f t="shared" si="115"/>
        <v>1339167.1221999999</v>
      </c>
      <c r="AD297" s="6">
        <f t="shared" si="105"/>
        <v>1339167.1221999999</v>
      </c>
      <c r="AE297" s="63">
        <f t="shared" si="106"/>
        <v>0.29541461176962236</v>
      </c>
      <c r="AF297" s="5">
        <v>454539.51199999999</v>
      </c>
      <c r="AG297" s="5">
        <v>417335.527</v>
      </c>
      <c r="AH297" s="5">
        <v>43253.519</v>
      </c>
      <c r="AI297" s="5">
        <v>5679.3850000000002</v>
      </c>
      <c r="AJ297" s="5">
        <v>489.13499999999999</v>
      </c>
      <c r="AK297" s="5">
        <v>0</v>
      </c>
      <c r="AL297" s="5">
        <v>0</v>
      </c>
      <c r="AM297" s="6">
        <f t="shared" si="117"/>
        <v>921297.07799999998</v>
      </c>
      <c r="AN297" s="6">
        <f t="shared" si="107"/>
        <v>921297.07799999998</v>
      </c>
      <c r="AO297" s="63">
        <f t="shared" si="112"/>
        <v>0.20323424471080367</v>
      </c>
      <c r="AP297" s="5">
        <v>357711.85499999998</v>
      </c>
      <c r="AQ297" s="5">
        <v>260855.864</v>
      </c>
      <c r="AR297" s="5">
        <v>60964.277999999998</v>
      </c>
      <c r="AS297" s="5">
        <v>2991.5329999999999</v>
      </c>
      <c r="AT297" s="5">
        <v>247.4033</v>
      </c>
      <c r="AU297" s="5">
        <v>0</v>
      </c>
      <c r="AV297" s="5">
        <v>0</v>
      </c>
      <c r="AW297" s="6">
        <f t="shared" si="118"/>
        <v>682770.93330000015</v>
      </c>
      <c r="AX297" s="6">
        <f t="shared" si="108"/>
        <v>682770.93330000015</v>
      </c>
      <c r="AY297" s="63">
        <f t="shared" si="113"/>
        <v>0.15061638450102199</v>
      </c>
      <c r="AZ297" s="5">
        <f t="shared" si="95"/>
        <v>2085897.818</v>
      </c>
      <c r="BA297" s="5">
        <f t="shared" si="96"/>
        <v>1935702.5400000003</v>
      </c>
      <c r="BB297" s="5">
        <f t="shared" si="97"/>
        <v>369979.0992</v>
      </c>
      <c r="BC297" s="5">
        <f t="shared" si="98"/>
        <v>26458.357</v>
      </c>
      <c r="BD297" s="5">
        <f t="shared" si="99"/>
        <v>52626.7523</v>
      </c>
      <c r="BE297" s="5">
        <f t="shared" si="100"/>
        <v>6513.5739999999996</v>
      </c>
      <c r="BF297" s="5">
        <f t="shared" si="101"/>
        <v>56000.209000000003</v>
      </c>
      <c r="BG297" s="6">
        <f t="shared" ref="BG297:BG312" si="121">SUM(AZ297:BF297)</f>
        <v>4533178.3494999995</v>
      </c>
      <c r="BH297" s="6">
        <f t="shared" si="109"/>
        <v>4477178.1404999997</v>
      </c>
      <c r="BI297" s="57">
        <f>BG297/$BG297</f>
        <v>1</v>
      </c>
    </row>
    <row r="298" spans="1:61" x14ac:dyDescent="0.25">
      <c r="A298" s="43">
        <v>32568</v>
      </c>
      <c r="B298" s="5">
        <v>522138.902</v>
      </c>
      <c r="C298" s="5">
        <v>347310.73700000002</v>
      </c>
      <c r="D298" s="5">
        <v>63785.947999999997</v>
      </c>
      <c r="E298" s="5">
        <v>4158.5950000000003</v>
      </c>
      <c r="F298" s="5">
        <v>203.185</v>
      </c>
      <c r="G298" s="5">
        <v>0</v>
      </c>
      <c r="H298" s="5">
        <v>59413.091</v>
      </c>
      <c r="I298" s="6">
        <f t="shared" si="116"/>
        <v>997010.45799999998</v>
      </c>
      <c r="J298" s="6">
        <f t="shared" si="103"/>
        <v>937597.36699999997</v>
      </c>
      <c r="K298" s="63">
        <f t="shared" si="110"/>
        <v>0.20651262878237381</v>
      </c>
      <c r="L298" s="5">
        <v>336226.565</v>
      </c>
      <c r="M298" s="5">
        <v>231164.76799999998</v>
      </c>
      <c r="N298" s="5">
        <v>105461.7</v>
      </c>
      <c r="O298" s="5">
        <v>3095.942</v>
      </c>
      <c r="P298" s="5">
        <v>44943.025000000001</v>
      </c>
      <c r="Q298" s="5">
        <v>0</v>
      </c>
      <c r="R298" s="5">
        <v>0</v>
      </c>
      <c r="S298" s="6">
        <f t="shared" si="119"/>
        <v>720892</v>
      </c>
      <c r="T298" s="6">
        <f t="shared" si="104"/>
        <v>720892</v>
      </c>
      <c r="U298" s="63">
        <f t="shared" si="111"/>
        <v>0.14931969950126944</v>
      </c>
      <c r="V298" s="5">
        <v>594030.45500000007</v>
      </c>
      <c r="W298" s="5">
        <v>677224.95500000007</v>
      </c>
      <c r="X298" s="5">
        <v>79614.637000000002</v>
      </c>
      <c r="Y298" s="5">
        <v>10674.013999999999</v>
      </c>
      <c r="Z298" s="5">
        <v>8517.2800000000007</v>
      </c>
      <c r="AA298" s="5">
        <v>6859.44</v>
      </c>
      <c r="AB298" s="5">
        <v>0</v>
      </c>
      <c r="AC298" s="6">
        <f t="shared" si="115"/>
        <v>1376920.7810000002</v>
      </c>
      <c r="AD298" s="6">
        <f t="shared" si="105"/>
        <v>1376920.7810000002</v>
      </c>
      <c r="AE298" s="63">
        <f t="shared" si="106"/>
        <v>0.28520415992405695</v>
      </c>
      <c r="AF298" s="5">
        <v>516059.60399999999</v>
      </c>
      <c r="AG298" s="5">
        <v>405860.255</v>
      </c>
      <c r="AH298" s="5">
        <v>42066.784</v>
      </c>
      <c r="AI298" s="5">
        <v>5649.7359999999999</v>
      </c>
      <c r="AJ298" s="5">
        <v>605.81600000000003</v>
      </c>
      <c r="AK298" s="5">
        <v>0</v>
      </c>
      <c r="AL298" s="5">
        <v>0</v>
      </c>
      <c r="AM298" s="6">
        <f t="shared" si="117"/>
        <v>970242.19499999995</v>
      </c>
      <c r="AN298" s="6">
        <f t="shared" si="107"/>
        <v>970242.19499999995</v>
      </c>
      <c r="AO298" s="63">
        <f t="shared" si="112"/>
        <v>0.20096806872714923</v>
      </c>
      <c r="AP298" s="5">
        <v>434279.59399999998</v>
      </c>
      <c r="AQ298" s="5">
        <v>264744.15100000001</v>
      </c>
      <c r="AR298" s="5">
        <v>60446.341</v>
      </c>
      <c r="AS298" s="5">
        <v>3007.7049999999999</v>
      </c>
      <c r="AT298" s="5">
        <v>299.33300000000003</v>
      </c>
      <c r="AU298" s="5">
        <v>0</v>
      </c>
      <c r="AV298" s="5">
        <v>0</v>
      </c>
      <c r="AW298" s="6">
        <f t="shared" si="118"/>
        <v>762777.12399999995</v>
      </c>
      <c r="AX298" s="6">
        <f t="shared" si="108"/>
        <v>762777.12399999995</v>
      </c>
      <c r="AY298" s="63">
        <f t="shared" si="113"/>
        <v>0.15799544306515056</v>
      </c>
      <c r="AZ298" s="5">
        <f t="shared" si="95"/>
        <v>2402735.12</v>
      </c>
      <c r="BA298" s="5">
        <f t="shared" si="96"/>
        <v>1926304.8659999999</v>
      </c>
      <c r="BB298" s="5">
        <f t="shared" si="97"/>
        <v>351375.41</v>
      </c>
      <c r="BC298" s="5">
        <f t="shared" si="98"/>
        <v>26585.991999999998</v>
      </c>
      <c r="BD298" s="5">
        <f t="shared" si="99"/>
        <v>54568.638999999996</v>
      </c>
      <c r="BE298" s="5">
        <f t="shared" si="100"/>
        <v>6859.44</v>
      </c>
      <c r="BF298" s="5">
        <f t="shared" si="101"/>
        <v>59413.091</v>
      </c>
      <c r="BG298" s="6">
        <f t="shared" si="121"/>
        <v>4827842.5580000002</v>
      </c>
      <c r="BH298" s="6">
        <f t="shared" si="109"/>
        <v>4768429.4670000002</v>
      </c>
    </row>
    <row r="299" spans="1:61" x14ac:dyDescent="0.25">
      <c r="A299" s="43">
        <v>32599</v>
      </c>
      <c r="B299" s="5">
        <v>463817.44699999999</v>
      </c>
      <c r="C299" s="5">
        <v>358128.40500000003</v>
      </c>
      <c r="D299" s="5">
        <v>63259.421000000002</v>
      </c>
      <c r="E299" s="5">
        <v>4120.4560000000001</v>
      </c>
      <c r="F299" s="5">
        <v>224.21199999999999</v>
      </c>
      <c r="G299" s="5">
        <v>0</v>
      </c>
      <c r="H299" s="5">
        <v>69062.365999999995</v>
      </c>
      <c r="I299" s="6">
        <f t="shared" si="116"/>
        <v>958612.30700000003</v>
      </c>
      <c r="J299" s="6">
        <f t="shared" si="103"/>
        <v>889549.94099999999</v>
      </c>
      <c r="K299" s="63">
        <f t="shared" si="110"/>
        <v>0.20483254536230597</v>
      </c>
      <c r="L299" s="5">
        <v>275566.05500000005</v>
      </c>
      <c r="M299" s="5">
        <v>234134.31700000001</v>
      </c>
      <c r="N299" s="5">
        <v>107181.94200000001</v>
      </c>
      <c r="O299" s="5">
        <v>3094.0659999999998</v>
      </c>
      <c r="P299" s="5">
        <v>41897.231</v>
      </c>
      <c r="Q299" s="5">
        <v>0</v>
      </c>
      <c r="R299" s="5">
        <v>0</v>
      </c>
      <c r="S299" s="6">
        <f t="shared" si="119"/>
        <v>661873.61100000015</v>
      </c>
      <c r="T299" s="6">
        <f t="shared" si="104"/>
        <v>661873.61100000015</v>
      </c>
      <c r="U299" s="63">
        <f t="shared" si="111"/>
        <v>0.14142657616565607</v>
      </c>
      <c r="V299" s="5">
        <v>597941.72199999995</v>
      </c>
      <c r="W299" s="5">
        <v>699166.09100000001</v>
      </c>
      <c r="X299" s="5">
        <v>71918.073000000004</v>
      </c>
      <c r="Y299" s="5">
        <v>10690.594999999999</v>
      </c>
      <c r="Z299" s="5">
        <v>8382.8209999999999</v>
      </c>
      <c r="AA299" s="5">
        <v>6069.3059999999996</v>
      </c>
      <c r="AB299" s="5">
        <v>0</v>
      </c>
      <c r="AC299" s="6">
        <f t="shared" si="115"/>
        <v>1394168.6080000002</v>
      </c>
      <c r="AD299" s="6">
        <f t="shared" si="105"/>
        <v>1394168.6080000002</v>
      </c>
      <c r="AE299" s="63">
        <f t="shared" si="106"/>
        <v>0.29790051990315519</v>
      </c>
      <c r="AF299" s="5">
        <v>488601.84300000005</v>
      </c>
      <c r="AG299" s="5">
        <v>429643.71599999996</v>
      </c>
      <c r="AH299" s="5">
        <v>43152.612000000001</v>
      </c>
      <c r="AI299" s="5">
        <v>5919.1040000000003</v>
      </c>
      <c r="AJ299" s="5">
        <v>578.54399999999998</v>
      </c>
      <c r="AK299" s="5">
        <v>0</v>
      </c>
      <c r="AL299" s="5">
        <v>0</v>
      </c>
      <c r="AM299" s="6">
        <f t="shared" si="117"/>
        <v>967895.81900000002</v>
      </c>
      <c r="AN299" s="6">
        <f t="shared" si="107"/>
        <v>967895.81900000002</v>
      </c>
      <c r="AO299" s="63">
        <f t="shared" si="112"/>
        <v>0.2068162100607204</v>
      </c>
      <c r="AP299" s="5">
        <v>359865.81800000003</v>
      </c>
      <c r="AQ299" s="5">
        <v>272082.40999999997</v>
      </c>
      <c r="AR299" s="5">
        <v>62182.431000000004</v>
      </c>
      <c r="AS299" s="5">
        <v>2967.1570000000002</v>
      </c>
      <c r="AT299" s="5">
        <v>332.28500000000003</v>
      </c>
      <c r="AU299" s="5">
        <v>0</v>
      </c>
      <c r="AV299" s="5">
        <v>0</v>
      </c>
      <c r="AW299" s="6">
        <f t="shared" si="118"/>
        <v>697430.10100000002</v>
      </c>
      <c r="AX299" s="6">
        <f t="shared" si="108"/>
        <v>697430.10100000002</v>
      </c>
      <c r="AY299" s="63">
        <f t="shared" si="113"/>
        <v>0.14902414850816237</v>
      </c>
      <c r="AZ299" s="5">
        <f t="shared" si="95"/>
        <v>2185792.8850000002</v>
      </c>
      <c r="BA299" s="5">
        <f t="shared" si="96"/>
        <v>1993154.939</v>
      </c>
      <c r="BB299" s="5">
        <f t="shared" si="97"/>
        <v>347694.47899999999</v>
      </c>
      <c r="BC299" s="5">
        <f t="shared" si="98"/>
        <v>26791.377999999997</v>
      </c>
      <c r="BD299" s="5">
        <f t="shared" si="99"/>
        <v>51415.093000000001</v>
      </c>
      <c r="BE299" s="5">
        <f t="shared" si="100"/>
        <v>6069.3059999999996</v>
      </c>
      <c r="BF299" s="5">
        <f t="shared" si="101"/>
        <v>69062.365999999995</v>
      </c>
      <c r="BG299" s="6">
        <f t="shared" si="121"/>
        <v>4679980.4460000005</v>
      </c>
      <c r="BH299" s="6">
        <f t="shared" si="109"/>
        <v>4610918.08</v>
      </c>
    </row>
    <row r="300" spans="1:61" x14ac:dyDescent="0.25">
      <c r="A300" s="43">
        <v>32629</v>
      </c>
      <c r="B300" s="5">
        <v>482854.81200000003</v>
      </c>
      <c r="C300" s="5">
        <v>367951.47100000002</v>
      </c>
      <c r="D300" s="5">
        <v>62184.131999999998</v>
      </c>
      <c r="E300" s="5">
        <v>4220.7700000000004</v>
      </c>
      <c r="F300" s="5">
        <v>206.51599999999999</v>
      </c>
      <c r="G300" s="5">
        <v>0</v>
      </c>
      <c r="H300" s="5">
        <v>76653.06</v>
      </c>
      <c r="I300" s="6">
        <f t="shared" si="116"/>
        <v>994070.76099999994</v>
      </c>
      <c r="J300" s="6">
        <f t="shared" si="103"/>
        <v>917417.70099999988</v>
      </c>
      <c r="K300" s="63">
        <f t="shared" si="110"/>
        <v>0.20114776217382707</v>
      </c>
      <c r="L300" s="5">
        <v>284598.848</v>
      </c>
      <c r="M300" s="5">
        <v>242940.90300000002</v>
      </c>
      <c r="N300" s="5">
        <v>108405.476</v>
      </c>
      <c r="O300" s="5">
        <v>3128.3690000000001</v>
      </c>
      <c r="P300" s="5">
        <v>43872.837</v>
      </c>
      <c r="Q300" s="5">
        <v>0</v>
      </c>
      <c r="R300" s="5">
        <v>0</v>
      </c>
      <c r="S300" s="6">
        <f t="shared" si="119"/>
        <v>682946.43299999996</v>
      </c>
      <c r="T300" s="6">
        <f t="shared" si="104"/>
        <v>682946.43299999996</v>
      </c>
      <c r="U300" s="63">
        <f t="shared" si="111"/>
        <v>0.13819252318049774</v>
      </c>
      <c r="V300" s="5">
        <v>677704.18599999999</v>
      </c>
      <c r="W300" s="5">
        <v>742173.43400000001</v>
      </c>
      <c r="X300" s="5">
        <v>75875.994999999995</v>
      </c>
      <c r="Y300" s="5">
        <v>10727.418</v>
      </c>
      <c r="Z300" s="5">
        <v>8864.6059999999998</v>
      </c>
      <c r="AA300" s="5">
        <v>6107.1620000000003</v>
      </c>
      <c r="AB300" s="5">
        <v>0</v>
      </c>
      <c r="AC300" s="6">
        <f t="shared" si="115"/>
        <v>1521452.8010000002</v>
      </c>
      <c r="AD300" s="6">
        <f t="shared" si="105"/>
        <v>1521452.8010000002</v>
      </c>
      <c r="AE300" s="63">
        <f t="shared" si="106"/>
        <v>0.30786221482501797</v>
      </c>
      <c r="AF300" s="5">
        <v>533118.26299999992</v>
      </c>
      <c r="AG300" s="5">
        <v>447538.179</v>
      </c>
      <c r="AH300" s="5">
        <v>41778.953999999998</v>
      </c>
      <c r="AI300" s="5">
        <v>5717.0919999999996</v>
      </c>
      <c r="AJ300" s="5">
        <v>485.19400000000002</v>
      </c>
      <c r="AK300" s="5">
        <v>0</v>
      </c>
      <c r="AL300" s="5">
        <v>0</v>
      </c>
      <c r="AM300" s="6">
        <f t="shared" si="117"/>
        <v>1028637.6819999999</v>
      </c>
      <c r="AN300" s="6">
        <f t="shared" si="107"/>
        <v>1028637.6819999999</v>
      </c>
      <c r="AO300" s="63">
        <f t="shared" si="112"/>
        <v>0.20814229322450895</v>
      </c>
      <c r="AP300" s="5">
        <v>363585.50700000004</v>
      </c>
      <c r="AQ300" s="5">
        <v>282742.94199999998</v>
      </c>
      <c r="AR300" s="5">
        <v>65257.046999999999</v>
      </c>
      <c r="AS300" s="5">
        <v>3005.2260000000001</v>
      </c>
      <c r="AT300" s="5">
        <v>294.24489999999997</v>
      </c>
      <c r="AU300" s="5">
        <v>0</v>
      </c>
      <c r="AV300" s="5">
        <v>0</v>
      </c>
      <c r="AW300" s="6">
        <f t="shared" si="118"/>
        <v>714884.96690000012</v>
      </c>
      <c r="AX300" s="6">
        <f t="shared" si="108"/>
        <v>714884.96690000012</v>
      </c>
      <c r="AY300" s="63">
        <f t="shared" si="113"/>
        <v>0.14465520659614842</v>
      </c>
      <c r="AZ300" s="5">
        <f t="shared" si="95"/>
        <v>2341861.6159999999</v>
      </c>
      <c r="BA300" s="5">
        <f t="shared" si="96"/>
        <v>2083346.9290000002</v>
      </c>
      <c r="BB300" s="5">
        <f t="shared" si="97"/>
        <v>353501.60400000005</v>
      </c>
      <c r="BC300" s="5">
        <f t="shared" si="98"/>
        <v>26798.875</v>
      </c>
      <c r="BD300" s="5">
        <f t="shared" si="99"/>
        <v>53723.397900000004</v>
      </c>
      <c r="BE300" s="5">
        <f t="shared" si="100"/>
        <v>6107.1620000000003</v>
      </c>
      <c r="BF300" s="5">
        <f t="shared" si="101"/>
        <v>76653.06</v>
      </c>
      <c r="BG300" s="6">
        <f t="shared" si="121"/>
        <v>4941992.6438999996</v>
      </c>
      <c r="BH300" s="6">
        <f t="shared" si="109"/>
        <v>4865339.5839</v>
      </c>
    </row>
    <row r="301" spans="1:61" x14ac:dyDescent="0.25">
      <c r="A301" s="43">
        <v>32660</v>
      </c>
      <c r="B301" s="5">
        <v>628979.97899999993</v>
      </c>
      <c r="C301" s="5">
        <v>403870.44699999999</v>
      </c>
      <c r="D301" s="5">
        <v>63237.650999999998</v>
      </c>
      <c r="E301" s="5">
        <v>4180.4639999999999</v>
      </c>
      <c r="F301" s="5">
        <v>234.244</v>
      </c>
      <c r="G301" s="5">
        <v>0</v>
      </c>
      <c r="H301" s="5">
        <v>81302.076000000001</v>
      </c>
      <c r="I301" s="6">
        <f t="shared" si="116"/>
        <v>1181804.861</v>
      </c>
      <c r="J301" s="6">
        <f t="shared" si="103"/>
        <v>1100502.7850000001</v>
      </c>
      <c r="K301" s="63">
        <f t="shared" si="110"/>
        <v>0.20010809673686605</v>
      </c>
      <c r="L301" s="5">
        <v>408202.02899999998</v>
      </c>
      <c r="M301" s="5">
        <v>281952.12</v>
      </c>
      <c r="N301" s="5">
        <v>115179.91399999999</v>
      </c>
      <c r="O301" s="5">
        <v>3120.7740000000003</v>
      </c>
      <c r="P301" s="5">
        <v>52319.508999999998</v>
      </c>
      <c r="Q301" s="5">
        <v>0</v>
      </c>
      <c r="R301" s="5">
        <v>0</v>
      </c>
      <c r="S301" s="6">
        <f t="shared" si="119"/>
        <v>860774.3459999999</v>
      </c>
      <c r="T301" s="6">
        <f t="shared" si="104"/>
        <v>860774.3459999999</v>
      </c>
      <c r="U301" s="63">
        <f t="shared" si="111"/>
        <v>0.14574987951245244</v>
      </c>
      <c r="V301" s="5">
        <v>855502.451</v>
      </c>
      <c r="W301" s="5">
        <v>785310.32500000007</v>
      </c>
      <c r="X301" s="5">
        <v>79037.544999999998</v>
      </c>
      <c r="Y301" s="5">
        <v>10747.277</v>
      </c>
      <c r="Z301" s="5">
        <v>10907.540999999999</v>
      </c>
      <c r="AA301" s="5">
        <v>6628.3329999999996</v>
      </c>
      <c r="AB301" s="5">
        <v>0</v>
      </c>
      <c r="AC301" s="6">
        <f t="shared" si="115"/>
        <v>1748133.4720000001</v>
      </c>
      <c r="AD301" s="6">
        <f t="shared" si="105"/>
        <v>1748133.4720000001</v>
      </c>
      <c r="AE301" s="63">
        <f t="shared" si="106"/>
        <v>0.29600120414797443</v>
      </c>
      <c r="AF301" s="5">
        <v>688589.29100000008</v>
      </c>
      <c r="AG301" s="5">
        <v>490053.43400000001</v>
      </c>
      <c r="AH301" s="5">
        <v>43062.293000000005</v>
      </c>
      <c r="AI301" s="5">
        <v>5719.0290000000005</v>
      </c>
      <c r="AJ301" s="5">
        <v>460.04199999999997</v>
      </c>
      <c r="AK301" s="5">
        <v>0</v>
      </c>
      <c r="AL301" s="5">
        <v>0</v>
      </c>
      <c r="AM301" s="6">
        <f t="shared" si="117"/>
        <v>1227884.0890000002</v>
      </c>
      <c r="AN301" s="6">
        <f t="shared" si="107"/>
        <v>1227884.0890000002</v>
      </c>
      <c r="AO301" s="63">
        <f t="shared" si="112"/>
        <v>0.20791042258479142</v>
      </c>
      <c r="AP301" s="5">
        <v>496312.42499999999</v>
      </c>
      <c r="AQ301" s="5">
        <v>318156.50199999998</v>
      </c>
      <c r="AR301" s="5">
        <v>69432.576000000001</v>
      </c>
      <c r="AS301" s="5">
        <v>3047.2289999999998</v>
      </c>
      <c r="AT301" s="5">
        <v>286.79899999999998</v>
      </c>
      <c r="AU301" s="5">
        <v>0</v>
      </c>
      <c r="AV301" s="5">
        <v>0</v>
      </c>
      <c r="AW301" s="6">
        <f t="shared" si="118"/>
        <v>887235.53099999996</v>
      </c>
      <c r="AX301" s="6">
        <f t="shared" si="108"/>
        <v>887235.53099999996</v>
      </c>
      <c r="AY301" s="63">
        <f t="shared" si="113"/>
        <v>0.15023039701791574</v>
      </c>
      <c r="AZ301" s="5">
        <f t="shared" si="95"/>
        <v>3077586.1749999998</v>
      </c>
      <c r="BA301" s="5">
        <f t="shared" si="96"/>
        <v>2279342.8279999997</v>
      </c>
      <c r="BB301" s="5">
        <f t="shared" si="97"/>
        <v>369949.97899999999</v>
      </c>
      <c r="BC301" s="5">
        <f t="shared" si="98"/>
        <v>26814.773000000001</v>
      </c>
      <c r="BD301" s="5">
        <f t="shared" si="99"/>
        <v>64208.134999999995</v>
      </c>
      <c r="BE301" s="5">
        <f t="shared" si="100"/>
        <v>6628.3329999999996</v>
      </c>
      <c r="BF301" s="5">
        <f t="shared" si="101"/>
        <v>81302.076000000001</v>
      </c>
      <c r="BG301" s="6">
        <f t="shared" si="121"/>
        <v>5905832.2989999996</v>
      </c>
      <c r="BH301" s="6">
        <f t="shared" si="109"/>
        <v>5824530.2229999993</v>
      </c>
      <c r="BI301" s="57">
        <f>BG301/$BG301</f>
        <v>1</v>
      </c>
    </row>
    <row r="302" spans="1:61" x14ac:dyDescent="0.25">
      <c r="A302" s="43">
        <v>32690</v>
      </c>
      <c r="B302" s="5">
        <v>632570.15099999995</v>
      </c>
      <c r="C302" s="5">
        <v>403225.147</v>
      </c>
      <c r="D302" s="5">
        <v>57789.409</v>
      </c>
      <c r="E302" s="5">
        <v>4192.2340000000004</v>
      </c>
      <c r="F302" s="5">
        <v>183.31800000000001</v>
      </c>
      <c r="G302" s="5">
        <v>0</v>
      </c>
      <c r="H302" s="5">
        <v>81542.835000000006</v>
      </c>
      <c r="I302" s="6">
        <f t="shared" si="116"/>
        <v>1179503.0939999998</v>
      </c>
      <c r="J302" s="6">
        <f t="shared" si="103"/>
        <v>1097960.2589999998</v>
      </c>
      <c r="K302" s="63">
        <f t="shared" si="110"/>
        <v>0.198134420076919</v>
      </c>
      <c r="L302" s="5">
        <v>455006.94799999997</v>
      </c>
      <c r="M302" s="5">
        <v>293537.21399999998</v>
      </c>
      <c r="N302" s="5">
        <v>115587.378</v>
      </c>
      <c r="O302" s="5">
        <v>3105.7330000000002</v>
      </c>
      <c r="P302" s="5">
        <v>51396.55</v>
      </c>
      <c r="Q302" s="5">
        <v>0</v>
      </c>
      <c r="R302" s="5">
        <v>0</v>
      </c>
      <c r="S302" s="6">
        <f t="shared" si="119"/>
        <v>918633.82300000009</v>
      </c>
      <c r="T302" s="6">
        <f t="shared" si="104"/>
        <v>918633.82300000009</v>
      </c>
      <c r="U302" s="63">
        <f t="shared" si="111"/>
        <v>0.15431327031614223</v>
      </c>
      <c r="V302" s="5">
        <v>856502.3679999999</v>
      </c>
      <c r="W302" s="5">
        <v>789766.92099999997</v>
      </c>
      <c r="X302" s="5">
        <v>77748.986999999994</v>
      </c>
      <c r="Y302" s="5">
        <v>10822.882</v>
      </c>
      <c r="Z302" s="5">
        <v>9851.07</v>
      </c>
      <c r="AA302" s="5">
        <v>7090.2</v>
      </c>
      <c r="AB302" s="5">
        <v>0</v>
      </c>
      <c r="AC302" s="6">
        <f t="shared" si="115"/>
        <v>1751782.4279999998</v>
      </c>
      <c r="AD302" s="6">
        <f t="shared" si="105"/>
        <v>1751782.4279999998</v>
      </c>
      <c r="AE302" s="63">
        <f t="shared" si="106"/>
        <v>0.29426662569883616</v>
      </c>
      <c r="AF302" s="5">
        <v>683113.28799999994</v>
      </c>
      <c r="AG302" s="5">
        <v>482483.13299999997</v>
      </c>
      <c r="AH302" s="5">
        <v>43154.478999999999</v>
      </c>
      <c r="AI302" s="5">
        <v>5842.0950000000003</v>
      </c>
      <c r="AJ302" s="5">
        <v>386.89800000000002</v>
      </c>
      <c r="AK302" s="5">
        <v>0</v>
      </c>
      <c r="AL302" s="5">
        <v>0</v>
      </c>
      <c r="AM302" s="6">
        <f t="shared" si="117"/>
        <v>1214979.8929999999</v>
      </c>
      <c r="AN302" s="6">
        <f t="shared" si="107"/>
        <v>1214979.8929999999</v>
      </c>
      <c r="AO302" s="63">
        <f t="shared" si="112"/>
        <v>0.20409385759921722</v>
      </c>
      <c r="AP302" s="5">
        <v>511369.56799999997</v>
      </c>
      <c r="AQ302" s="5">
        <v>311663.40400000004</v>
      </c>
      <c r="AR302" s="5">
        <v>61830.937999999995</v>
      </c>
      <c r="AS302" s="5">
        <v>3044.97</v>
      </c>
      <c r="AT302" s="5">
        <v>236.75700000000001</v>
      </c>
      <c r="AU302" s="5">
        <v>0</v>
      </c>
      <c r="AV302" s="5">
        <v>0</v>
      </c>
      <c r="AW302" s="6">
        <f t="shared" si="118"/>
        <v>888145.63699999999</v>
      </c>
      <c r="AX302" s="6">
        <f t="shared" si="108"/>
        <v>888145.63699999999</v>
      </c>
      <c r="AY302" s="63">
        <f t="shared" si="113"/>
        <v>0.14919182630888533</v>
      </c>
      <c r="AZ302" s="5">
        <f t="shared" si="95"/>
        <v>3138562.3229999999</v>
      </c>
      <c r="BA302" s="5">
        <f t="shared" si="96"/>
        <v>2280675.8190000001</v>
      </c>
      <c r="BB302" s="5">
        <f t="shared" si="97"/>
        <v>356111.19099999999</v>
      </c>
      <c r="BC302" s="5">
        <f t="shared" si="98"/>
        <v>27007.914000000004</v>
      </c>
      <c r="BD302" s="5">
        <f t="shared" si="99"/>
        <v>62054.593000000001</v>
      </c>
      <c r="BE302" s="5">
        <f t="shared" si="100"/>
        <v>7090.2</v>
      </c>
      <c r="BF302" s="5">
        <f t="shared" si="101"/>
        <v>81542.835000000006</v>
      </c>
      <c r="BG302" s="6">
        <f t="shared" si="121"/>
        <v>5953044.875</v>
      </c>
      <c r="BH302" s="6">
        <f t="shared" si="109"/>
        <v>5871502.04</v>
      </c>
      <c r="BI302" s="57">
        <f>BG302/$BG302</f>
        <v>1</v>
      </c>
    </row>
    <row r="303" spans="1:61" x14ac:dyDescent="0.25">
      <c r="A303" s="43">
        <v>32721</v>
      </c>
      <c r="B303" s="5">
        <v>690100.31599999999</v>
      </c>
      <c r="C303" s="5">
        <v>417250.42200000002</v>
      </c>
      <c r="D303" s="5">
        <v>57175.031999999999</v>
      </c>
      <c r="E303" s="5">
        <v>4262.9290000000001</v>
      </c>
      <c r="F303" s="5">
        <v>148.15199999999999</v>
      </c>
      <c r="G303" s="5">
        <v>0</v>
      </c>
      <c r="H303" s="5">
        <v>79977.095000000001</v>
      </c>
      <c r="I303" s="6">
        <f t="shared" si="116"/>
        <v>1248913.9459999998</v>
      </c>
      <c r="J303" s="6">
        <f t="shared" si="103"/>
        <v>1168936.8509999998</v>
      </c>
      <c r="K303" s="63">
        <f t="shared" si="110"/>
        <v>0.19679730781087224</v>
      </c>
      <c r="L303" s="5">
        <v>491808.62499999994</v>
      </c>
      <c r="M303" s="5">
        <v>303052.65899999999</v>
      </c>
      <c r="N303" s="5">
        <v>113309.04</v>
      </c>
      <c r="O303" s="5">
        <v>3131.7089999999998</v>
      </c>
      <c r="P303" s="5">
        <v>52844.17</v>
      </c>
      <c r="Q303" s="5">
        <v>0</v>
      </c>
      <c r="R303" s="5">
        <v>0</v>
      </c>
      <c r="S303" s="6">
        <f t="shared" si="119"/>
        <v>964146.2030000001</v>
      </c>
      <c r="T303" s="6">
        <f t="shared" si="104"/>
        <v>964146.2030000001</v>
      </c>
      <c r="U303" s="63">
        <f t="shared" si="111"/>
        <v>0.15192510075988436</v>
      </c>
      <c r="V303" s="5">
        <v>939946.72400000005</v>
      </c>
      <c r="W303" s="5">
        <v>837185.05099999998</v>
      </c>
      <c r="X303" s="5">
        <v>80767.929000000004</v>
      </c>
      <c r="Y303" s="5">
        <v>10709.57</v>
      </c>
      <c r="Z303" s="5">
        <v>10486.28</v>
      </c>
      <c r="AA303" s="5">
        <v>6725.942</v>
      </c>
      <c r="AB303" s="5">
        <v>0</v>
      </c>
      <c r="AC303" s="6">
        <f t="shared" si="115"/>
        <v>1885821.496</v>
      </c>
      <c r="AD303" s="6">
        <f t="shared" si="105"/>
        <v>1885821.496</v>
      </c>
      <c r="AE303" s="63">
        <f t="shared" si="106"/>
        <v>0.29715785832426894</v>
      </c>
      <c r="AF303" s="5">
        <v>756518.34899999993</v>
      </c>
      <c r="AG303" s="5">
        <v>511611.804</v>
      </c>
      <c r="AH303" s="5">
        <v>45496.933000000005</v>
      </c>
      <c r="AI303" s="5">
        <v>5933.366</v>
      </c>
      <c r="AJ303" s="5">
        <v>486.96699999999998</v>
      </c>
      <c r="AK303" s="5">
        <v>0</v>
      </c>
      <c r="AL303" s="5">
        <v>0</v>
      </c>
      <c r="AM303" s="6">
        <f t="shared" si="117"/>
        <v>1320047.4189999998</v>
      </c>
      <c r="AN303" s="6">
        <f t="shared" si="107"/>
        <v>1320047.4189999998</v>
      </c>
      <c r="AO303" s="63">
        <f t="shared" si="112"/>
        <v>0.2080061473201697</v>
      </c>
      <c r="AP303" s="5">
        <v>544300.38300000003</v>
      </c>
      <c r="AQ303" s="5">
        <v>324358.37300000002</v>
      </c>
      <c r="AR303" s="5">
        <v>55321.677000000003</v>
      </c>
      <c r="AS303" s="5">
        <v>3063.3359999999998</v>
      </c>
      <c r="AT303" s="5">
        <v>221.43100000000001</v>
      </c>
      <c r="AU303" s="5">
        <v>0</v>
      </c>
      <c r="AV303" s="5">
        <v>0</v>
      </c>
      <c r="AW303" s="6">
        <f t="shared" si="118"/>
        <v>927265.20000000007</v>
      </c>
      <c r="AX303" s="6">
        <f t="shared" si="108"/>
        <v>927265.20000000007</v>
      </c>
      <c r="AY303" s="63">
        <f t="shared" si="113"/>
        <v>0.14611358578480479</v>
      </c>
      <c r="AZ303" s="5">
        <f t="shared" si="95"/>
        <v>3422674.3969999999</v>
      </c>
      <c r="BA303" s="5">
        <f t="shared" si="96"/>
        <v>2393458.3089999999</v>
      </c>
      <c r="BB303" s="5">
        <f t="shared" si="97"/>
        <v>352070.61100000003</v>
      </c>
      <c r="BC303" s="5">
        <f t="shared" si="98"/>
        <v>27100.91</v>
      </c>
      <c r="BD303" s="5">
        <f t="shared" si="99"/>
        <v>64186.999999999993</v>
      </c>
      <c r="BE303" s="5">
        <f t="shared" si="100"/>
        <v>6725.942</v>
      </c>
      <c r="BF303" s="5">
        <f t="shared" si="101"/>
        <v>79977.095000000001</v>
      </c>
      <c r="BG303" s="6">
        <f t="shared" si="121"/>
        <v>6346194.2639999995</v>
      </c>
      <c r="BH303" s="6">
        <f t="shared" si="109"/>
        <v>6266217.1689999998</v>
      </c>
      <c r="BI303" s="57">
        <f>BG303/$BG303</f>
        <v>1</v>
      </c>
    </row>
    <row r="304" spans="1:61" x14ac:dyDescent="0.25">
      <c r="A304" s="43">
        <v>32752</v>
      </c>
      <c r="B304" s="5">
        <v>713242.74800000002</v>
      </c>
      <c r="C304" s="5">
        <v>418005.31499999994</v>
      </c>
      <c r="D304" s="5">
        <v>59404.512000000002</v>
      </c>
      <c r="E304" s="5">
        <v>4177.7089999999998</v>
      </c>
      <c r="F304" s="5">
        <v>160.31399999999999</v>
      </c>
      <c r="G304" s="5">
        <v>0</v>
      </c>
      <c r="H304" s="5">
        <v>89069.351999999999</v>
      </c>
      <c r="I304" s="6">
        <f t="shared" si="116"/>
        <v>1284059.9500000002</v>
      </c>
      <c r="J304" s="6">
        <f t="shared" si="103"/>
        <v>1194990.5980000002</v>
      </c>
      <c r="K304" s="63">
        <f t="shared" si="110"/>
        <v>0.19934218312746058</v>
      </c>
      <c r="L304" s="5">
        <v>490697.32199999999</v>
      </c>
      <c r="M304" s="5">
        <v>306036.76699999999</v>
      </c>
      <c r="N304" s="5">
        <v>114082.342</v>
      </c>
      <c r="O304" s="5">
        <v>3056.3559999999998</v>
      </c>
      <c r="P304" s="5">
        <v>55313.246999999996</v>
      </c>
      <c r="Q304" s="5">
        <v>0</v>
      </c>
      <c r="R304" s="5">
        <v>0</v>
      </c>
      <c r="S304" s="6">
        <f t="shared" si="119"/>
        <v>969186.03399999987</v>
      </c>
      <c r="T304" s="6">
        <f t="shared" si="104"/>
        <v>969186.03399999987</v>
      </c>
      <c r="U304" s="63">
        <f t="shared" si="111"/>
        <v>0.15045999984206748</v>
      </c>
      <c r="V304" s="5">
        <v>961158.66599999997</v>
      </c>
      <c r="W304" s="5">
        <v>833778.7</v>
      </c>
      <c r="X304" s="5">
        <v>80128.118000000002</v>
      </c>
      <c r="Y304" s="5">
        <v>10780.290999999999</v>
      </c>
      <c r="Z304" s="5">
        <v>11218.255999999999</v>
      </c>
      <c r="AA304" s="5">
        <v>6946.45</v>
      </c>
      <c r="AB304" s="5">
        <v>0</v>
      </c>
      <c r="AC304" s="6">
        <f t="shared" si="115"/>
        <v>1904010.4809999999</v>
      </c>
      <c r="AD304" s="6">
        <f t="shared" si="105"/>
        <v>1904010.4809999999</v>
      </c>
      <c r="AE304" s="63">
        <f t="shared" si="106"/>
        <v>0.29558558070447272</v>
      </c>
      <c r="AF304" s="5">
        <v>782794.43900000001</v>
      </c>
      <c r="AG304" s="5">
        <v>523818.386</v>
      </c>
      <c r="AH304" s="5">
        <v>44343.751000000004</v>
      </c>
      <c r="AI304" s="5">
        <v>5842.3469999999998</v>
      </c>
      <c r="AJ304" s="5">
        <v>427.89499999999998</v>
      </c>
      <c r="AK304" s="5">
        <v>0</v>
      </c>
      <c r="AL304" s="5">
        <v>0</v>
      </c>
      <c r="AM304" s="6">
        <f t="shared" si="117"/>
        <v>1357226.818</v>
      </c>
      <c r="AN304" s="6">
        <f t="shared" si="107"/>
        <v>1357226.818</v>
      </c>
      <c r="AO304" s="63">
        <f t="shared" si="112"/>
        <v>0.21070087646550814</v>
      </c>
      <c r="AP304" s="5">
        <v>539945.32999999996</v>
      </c>
      <c r="AQ304" s="5">
        <v>330470.35100000002</v>
      </c>
      <c r="AR304" s="5">
        <v>53300.266000000003</v>
      </c>
      <c r="AS304" s="5">
        <v>3063.7640000000001</v>
      </c>
      <c r="AT304" s="5">
        <v>223.34800000000001</v>
      </c>
      <c r="AU304" s="5">
        <v>0</v>
      </c>
      <c r="AV304" s="5">
        <v>0</v>
      </c>
      <c r="AW304" s="6">
        <f t="shared" si="118"/>
        <v>927003.05899999989</v>
      </c>
      <c r="AX304" s="6">
        <f t="shared" si="108"/>
        <v>927003.05899999989</v>
      </c>
      <c r="AY304" s="63">
        <f t="shared" si="113"/>
        <v>0.143911359860491</v>
      </c>
      <c r="AZ304" s="5">
        <f t="shared" si="95"/>
        <v>3487838.5049999999</v>
      </c>
      <c r="BA304" s="5">
        <f t="shared" si="96"/>
        <v>2412109.5189999999</v>
      </c>
      <c r="BB304" s="5">
        <f t="shared" si="97"/>
        <v>351258.989</v>
      </c>
      <c r="BC304" s="5">
        <f t="shared" si="98"/>
        <v>26920.467000000001</v>
      </c>
      <c r="BD304" s="5">
        <f t="shared" si="99"/>
        <v>67343.06</v>
      </c>
      <c r="BE304" s="5">
        <f t="shared" si="100"/>
        <v>6946.45</v>
      </c>
      <c r="BF304" s="5">
        <f t="shared" si="101"/>
        <v>89069.351999999999</v>
      </c>
      <c r="BG304" s="6">
        <f t="shared" si="121"/>
        <v>6441486.3420000002</v>
      </c>
      <c r="BH304" s="6">
        <f t="shared" si="109"/>
        <v>6352416.9900000002</v>
      </c>
    </row>
    <row r="305" spans="1:69" x14ac:dyDescent="0.25">
      <c r="A305" s="43">
        <v>32782</v>
      </c>
      <c r="B305" s="5">
        <v>659191.56599999999</v>
      </c>
      <c r="C305" s="5">
        <v>423397.67699999997</v>
      </c>
      <c r="D305" s="5">
        <v>58440.807000000001</v>
      </c>
      <c r="E305" s="5">
        <v>4136.7719999999999</v>
      </c>
      <c r="F305" s="5">
        <v>184.202</v>
      </c>
      <c r="G305" s="5">
        <v>0</v>
      </c>
      <c r="H305" s="5">
        <v>81421.873999999996</v>
      </c>
      <c r="I305" s="6">
        <f t="shared" si="116"/>
        <v>1226772.8980000003</v>
      </c>
      <c r="J305" s="6">
        <f t="shared" si="103"/>
        <v>1145351.0240000002</v>
      </c>
      <c r="K305" s="63">
        <f t="shared" si="110"/>
        <v>0.20149006177915729</v>
      </c>
      <c r="L305" s="5">
        <v>417865.85700000002</v>
      </c>
      <c r="M305" s="5">
        <v>286960.70300000004</v>
      </c>
      <c r="N305" s="5">
        <v>180066.09700000001</v>
      </c>
      <c r="O305" s="5">
        <v>3216.7889999999998</v>
      </c>
      <c r="P305" s="5">
        <v>49933.945</v>
      </c>
      <c r="Q305" s="5">
        <v>0</v>
      </c>
      <c r="R305" s="5">
        <v>0</v>
      </c>
      <c r="S305" s="6">
        <f t="shared" si="119"/>
        <v>938043.39100000006</v>
      </c>
      <c r="T305" s="6">
        <f t="shared" si="104"/>
        <v>938043.39100000006</v>
      </c>
      <c r="U305" s="63">
        <f t="shared" si="111"/>
        <v>0.15406797876954742</v>
      </c>
      <c r="V305" s="5">
        <v>882960.75399999996</v>
      </c>
      <c r="W305" s="5">
        <v>811813.73300000001</v>
      </c>
      <c r="X305" s="5">
        <v>71946.134000000005</v>
      </c>
      <c r="Y305" s="5">
        <v>10841.478999999999</v>
      </c>
      <c r="Z305" s="5">
        <v>10101.933000000001</v>
      </c>
      <c r="AA305" s="5">
        <v>6721.6779999999999</v>
      </c>
      <c r="AB305" s="5">
        <v>0</v>
      </c>
      <c r="AC305" s="6">
        <f t="shared" si="115"/>
        <v>1794385.7110000001</v>
      </c>
      <c r="AD305" s="6">
        <f t="shared" si="105"/>
        <v>1794385.7110000001</v>
      </c>
      <c r="AE305" s="63">
        <f t="shared" si="106"/>
        <v>0.29471704857065323</v>
      </c>
      <c r="AF305" s="5">
        <v>713465.3820000001</v>
      </c>
      <c r="AG305" s="5">
        <v>501777.77899999998</v>
      </c>
      <c r="AH305" s="5">
        <v>42381.38</v>
      </c>
      <c r="AI305" s="5">
        <v>5855.7269999999999</v>
      </c>
      <c r="AJ305" s="5">
        <v>497.49400000000003</v>
      </c>
      <c r="AK305" s="5">
        <v>0</v>
      </c>
      <c r="AL305" s="5">
        <v>0</v>
      </c>
      <c r="AM305" s="6">
        <f t="shared" si="117"/>
        <v>1263977.7619999999</v>
      </c>
      <c r="AN305" s="6">
        <f t="shared" si="107"/>
        <v>1263977.7619999999</v>
      </c>
      <c r="AO305" s="63">
        <f t="shared" si="112"/>
        <v>0.20760073667103532</v>
      </c>
      <c r="AP305" s="5">
        <v>491806.21800000005</v>
      </c>
      <c r="AQ305" s="5">
        <v>318514.04200000002</v>
      </c>
      <c r="AR305" s="5">
        <v>51687.422999999995</v>
      </c>
      <c r="AS305" s="5">
        <v>3037.2869999999998</v>
      </c>
      <c r="AT305" s="5">
        <v>278.52800000000002</v>
      </c>
      <c r="AU305" s="5">
        <v>0</v>
      </c>
      <c r="AV305" s="5">
        <v>0</v>
      </c>
      <c r="AW305" s="6">
        <f t="shared" si="118"/>
        <v>865323.49800000002</v>
      </c>
      <c r="AX305" s="6">
        <f t="shared" si="108"/>
        <v>865323.49800000002</v>
      </c>
      <c r="AY305" s="63">
        <f t="shared" si="113"/>
        <v>0.14212417420960702</v>
      </c>
      <c r="AZ305" s="5">
        <f t="shared" si="95"/>
        <v>3165289.7769999998</v>
      </c>
      <c r="BA305" s="5">
        <f t="shared" si="96"/>
        <v>2342463.9339999999</v>
      </c>
      <c r="BB305" s="5">
        <f t="shared" si="97"/>
        <v>404521.84100000001</v>
      </c>
      <c r="BC305" s="5">
        <f t="shared" si="98"/>
        <v>27088.054</v>
      </c>
      <c r="BD305" s="5">
        <f t="shared" si="99"/>
        <v>60996.101999999999</v>
      </c>
      <c r="BE305" s="5">
        <f t="shared" si="100"/>
        <v>6721.6779999999999</v>
      </c>
      <c r="BF305" s="5">
        <f t="shared" si="101"/>
        <v>81421.873999999996</v>
      </c>
      <c r="BG305" s="6">
        <f t="shared" si="121"/>
        <v>6088503.2599999988</v>
      </c>
      <c r="BH305" s="6">
        <f t="shared" si="109"/>
        <v>6007081.385999999</v>
      </c>
    </row>
    <row r="306" spans="1:69" x14ac:dyDescent="0.25">
      <c r="A306" s="43">
        <v>32813</v>
      </c>
      <c r="B306" s="5">
        <v>515572.32699999999</v>
      </c>
      <c r="C306" s="5">
        <v>395436.22100000002</v>
      </c>
      <c r="D306" s="5">
        <v>56233.898000000001</v>
      </c>
      <c r="E306" s="5">
        <v>4105.5659999999998</v>
      </c>
      <c r="F306" s="5">
        <v>152.38499999999999</v>
      </c>
      <c r="G306" s="5">
        <v>0</v>
      </c>
      <c r="H306" s="5">
        <v>67078.854999999996</v>
      </c>
      <c r="I306" s="6">
        <f t="shared" si="116"/>
        <v>1038579.252</v>
      </c>
      <c r="J306" s="6">
        <f t="shared" si="103"/>
        <v>971500.397</v>
      </c>
      <c r="K306" s="63">
        <f t="shared" si="110"/>
        <v>0.20312254498515264</v>
      </c>
      <c r="L306" s="5">
        <v>315821.56799999997</v>
      </c>
      <c r="M306" s="5">
        <v>253367.39500000002</v>
      </c>
      <c r="N306" s="5">
        <v>53794.133000000002</v>
      </c>
      <c r="O306" s="5">
        <v>3269.6239999999998</v>
      </c>
      <c r="P306" s="5">
        <v>48643.1</v>
      </c>
      <c r="Q306" s="5">
        <v>0</v>
      </c>
      <c r="R306" s="5">
        <v>0</v>
      </c>
      <c r="S306" s="6">
        <f t="shared" si="119"/>
        <v>674895.82</v>
      </c>
      <c r="T306" s="6">
        <f t="shared" si="104"/>
        <v>674895.82</v>
      </c>
      <c r="U306" s="63">
        <f t="shared" si="111"/>
        <v>0.13199431463150535</v>
      </c>
      <c r="V306" s="5">
        <v>692882.65599999996</v>
      </c>
      <c r="W306" s="5">
        <v>788406.98300000001</v>
      </c>
      <c r="X306" s="5">
        <v>84181.16</v>
      </c>
      <c r="Y306" s="5">
        <v>10778.279</v>
      </c>
      <c r="Z306" s="5">
        <v>9149.8580000000002</v>
      </c>
      <c r="AA306" s="5">
        <v>6767.8850000000002</v>
      </c>
      <c r="AB306" s="5">
        <v>0</v>
      </c>
      <c r="AC306" s="6">
        <f t="shared" si="115"/>
        <v>1592166.821</v>
      </c>
      <c r="AD306" s="6">
        <f t="shared" si="105"/>
        <v>1592166.821</v>
      </c>
      <c r="AE306" s="63">
        <f t="shared" si="106"/>
        <v>0.3113917171940962</v>
      </c>
      <c r="AF306" s="5">
        <v>549246.44199999992</v>
      </c>
      <c r="AG306" s="5">
        <v>467875.55900000001</v>
      </c>
      <c r="AH306" s="5">
        <v>41629.453999999998</v>
      </c>
      <c r="AI306" s="5">
        <v>6457.5190000000002</v>
      </c>
      <c r="AJ306" s="5">
        <v>598.42100000000005</v>
      </c>
      <c r="AK306" s="5">
        <v>0</v>
      </c>
      <c r="AL306" s="5">
        <v>0</v>
      </c>
      <c r="AM306" s="6">
        <f t="shared" si="117"/>
        <v>1065807.395</v>
      </c>
      <c r="AN306" s="6">
        <f t="shared" si="107"/>
        <v>1065807.395</v>
      </c>
      <c r="AO306" s="63">
        <f t="shared" si="112"/>
        <v>0.20844775217635086</v>
      </c>
      <c r="AP306" s="5">
        <v>385407.745</v>
      </c>
      <c r="AQ306" s="5">
        <v>298399.196</v>
      </c>
      <c r="AR306" s="5">
        <v>54400.885999999999</v>
      </c>
      <c r="AS306" s="5">
        <v>3084.6950000000002</v>
      </c>
      <c r="AT306" s="5">
        <v>325.536</v>
      </c>
      <c r="AU306" s="5">
        <v>0</v>
      </c>
      <c r="AV306" s="5">
        <v>0</v>
      </c>
      <c r="AW306" s="6">
        <f t="shared" si="118"/>
        <v>741618.05799999996</v>
      </c>
      <c r="AX306" s="6">
        <f t="shared" si="108"/>
        <v>741618.05799999996</v>
      </c>
      <c r="AY306" s="63">
        <f t="shared" si="113"/>
        <v>0.14504367101289498</v>
      </c>
      <c r="AZ306" s="5">
        <f t="shared" si="95"/>
        <v>2458930.7379999999</v>
      </c>
      <c r="BA306" s="5">
        <f t="shared" si="96"/>
        <v>2203485.3539999998</v>
      </c>
      <c r="BB306" s="5">
        <f t="shared" si="97"/>
        <v>290239.53099999996</v>
      </c>
      <c r="BC306" s="5">
        <f t="shared" si="98"/>
        <v>27695.683000000001</v>
      </c>
      <c r="BD306" s="5">
        <f t="shared" si="99"/>
        <v>58869.3</v>
      </c>
      <c r="BE306" s="5">
        <f t="shared" si="100"/>
        <v>6767.8850000000002</v>
      </c>
      <c r="BF306" s="5">
        <f t="shared" si="101"/>
        <v>67078.854999999996</v>
      </c>
      <c r="BG306" s="6">
        <f t="shared" si="121"/>
        <v>5113067.3459999999</v>
      </c>
      <c r="BH306" s="6">
        <f t="shared" si="109"/>
        <v>5045988.4909999995</v>
      </c>
    </row>
    <row r="307" spans="1:69" x14ac:dyDescent="0.25">
      <c r="A307" s="43">
        <v>32843</v>
      </c>
      <c r="B307" s="5">
        <v>485267.886</v>
      </c>
      <c r="C307" s="5">
        <v>349176.96400000004</v>
      </c>
      <c r="D307" s="5">
        <v>58249.167000000001</v>
      </c>
      <c r="E307" s="5">
        <v>4209.6840000000002</v>
      </c>
      <c r="F307" s="5">
        <v>258.529</v>
      </c>
      <c r="G307" s="5">
        <v>0</v>
      </c>
      <c r="H307" s="5">
        <v>56699.216999999997</v>
      </c>
      <c r="I307" s="6">
        <f t="shared" si="116"/>
        <v>953861.44700000004</v>
      </c>
      <c r="J307" s="6">
        <f t="shared" si="103"/>
        <v>897162.2300000001</v>
      </c>
      <c r="K307" s="63">
        <f t="shared" si="110"/>
        <v>0.2011094854412048</v>
      </c>
      <c r="L307" s="5">
        <v>339141.06</v>
      </c>
      <c r="M307" s="5">
        <v>226968.54300000001</v>
      </c>
      <c r="N307" s="5">
        <v>111508.77</v>
      </c>
      <c r="O307" s="5">
        <v>3161.6019999999999</v>
      </c>
      <c r="P307" s="5">
        <v>42806.455999999998</v>
      </c>
      <c r="Q307" s="5">
        <v>0</v>
      </c>
      <c r="R307" s="5">
        <v>0</v>
      </c>
      <c r="S307" s="6">
        <f t="shared" si="119"/>
        <v>723586.43099999998</v>
      </c>
      <c r="T307" s="6">
        <f t="shared" si="104"/>
        <v>723586.43099999998</v>
      </c>
      <c r="U307" s="63">
        <f t="shared" si="111"/>
        <v>0.15255894372115014</v>
      </c>
      <c r="V307" s="5">
        <v>588227.67299999995</v>
      </c>
      <c r="W307" s="5">
        <v>690484.34899999993</v>
      </c>
      <c r="X307" s="5">
        <v>73172.603000000003</v>
      </c>
      <c r="Y307" s="5">
        <v>10795.253000000001</v>
      </c>
      <c r="Z307" s="5">
        <v>8160.5119999999997</v>
      </c>
      <c r="AA307" s="5">
        <v>6986.0690000000004</v>
      </c>
      <c r="AB307" s="5">
        <v>0</v>
      </c>
      <c r="AC307" s="6">
        <f t="shared" si="115"/>
        <v>1377826.459</v>
      </c>
      <c r="AD307" s="6">
        <f t="shared" si="105"/>
        <v>1377826.459</v>
      </c>
      <c r="AE307" s="63">
        <f t="shared" si="106"/>
        <v>0.29049708536628516</v>
      </c>
      <c r="AF307" s="5">
        <v>489957.78700000001</v>
      </c>
      <c r="AG307" s="5">
        <v>427381.315</v>
      </c>
      <c r="AH307" s="5">
        <v>39903.543999999994</v>
      </c>
      <c r="AI307" s="5">
        <v>5889.9210000000003</v>
      </c>
      <c r="AJ307" s="5">
        <v>522.428</v>
      </c>
      <c r="AK307" s="5">
        <v>0</v>
      </c>
      <c r="AL307" s="5">
        <v>0</v>
      </c>
      <c r="AM307" s="6">
        <f t="shared" si="117"/>
        <v>963654.99499999988</v>
      </c>
      <c r="AN307" s="6">
        <f t="shared" si="107"/>
        <v>963654.99499999988</v>
      </c>
      <c r="AO307" s="63">
        <f t="shared" si="112"/>
        <v>0.20317432976961144</v>
      </c>
      <c r="AP307" s="5">
        <v>400272.23200000002</v>
      </c>
      <c r="AQ307" s="5">
        <v>267101.68</v>
      </c>
      <c r="AR307" s="5">
        <v>53364.101999999999</v>
      </c>
      <c r="AS307" s="5">
        <v>3075.7750000000001</v>
      </c>
      <c r="AT307" s="5">
        <v>252.69</v>
      </c>
      <c r="AU307" s="5">
        <v>0</v>
      </c>
      <c r="AV307" s="5">
        <v>0</v>
      </c>
      <c r="AW307" s="6">
        <f t="shared" si="118"/>
        <v>724066.47899999993</v>
      </c>
      <c r="AX307" s="6">
        <f t="shared" si="108"/>
        <v>724066.47899999993</v>
      </c>
      <c r="AY307" s="63">
        <f t="shared" si="113"/>
        <v>0.15266015570174826</v>
      </c>
      <c r="AZ307" s="5">
        <f t="shared" si="95"/>
        <v>2302866.6379999998</v>
      </c>
      <c r="BA307" s="5">
        <f t="shared" si="96"/>
        <v>1961112.8509999998</v>
      </c>
      <c r="BB307" s="5">
        <f t="shared" si="97"/>
        <v>336198.18600000005</v>
      </c>
      <c r="BC307" s="5">
        <f t="shared" si="98"/>
        <v>27132.235000000001</v>
      </c>
      <c r="BD307" s="5">
        <f t="shared" si="99"/>
        <v>52000.615000000005</v>
      </c>
      <c r="BE307" s="5">
        <f t="shared" si="100"/>
        <v>6986.0690000000004</v>
      </c>
      <c r="BF307" s="5">
        <f t="shared" si="101"/>
        <v>56699.216999999997</v>
      </c>
      <c r="BG307" s="6">
        <f t="shared" si="121"/>
        <v>4742995.8110000007</v>
      </c>
      <c r="BH307" s="6">
        <f t="shared" si="109"/>
        <v>4686296.5940000005</v>
      </c>
      <c r="BI307" s="57">
        <f>BG307/$BG307</f>
        <v>1</v>
      </c>
    </row>
    <row r="308" spans="1:69" x14ac:dyDescent="0.25">
      <c r="A308" s="43">
        <v>32874</v>
      </c>
      <c r="B308" s="5">
        <v>607821.51899999997</v>
      </c>
      <c r="C308" s="5">
        <v>355274.745</v>
      </c>
      <c r="D308" s="5">
        <v>57315.008000000002</v>
      </c>
      <c r="E308" s="5">
        <v>4233.2290000000003</v>
      </c>
      <c r="F308" s="5">
        <v>167.91900000000001</v>
      </c>
      <c r="G308" s="5">
        <v>0</v>
      </c>
      <c r="H308" s="5">
        <v>80436.850999999995</v>
      </c>
      <c r="I308" s="6">
        <f t="shared" si="116"/>
        <v>1105249.2709999999</v>
      </c>
      <c r="J308" s="6">
        <f t="shared" si="103"/>
        <v>1024812.4199999999</v>
      </c>
      <c r="K308" s="63">
        <f t="shared" si="110"/>
        <v>0.21115821457537076</v>
      </c>
      <c r="L308" s="5">
        <v>436872.48800000001</v>
      </c>
      <c r="M308" s="5">
        <v>231479.75900000002</v>
      </c>
      <c r="N308" s="5">
        <v>112558.80500000001</v>
      </c>
      <c r="O308" s="5">
        <v>3166.9259999999999</v>
      </c>
      <c r="P308" s="5">
        <v>41252.652000000002</v>
      </c>
      <c r="Q308" s="5">
        <v>0</v>
      </c>
      <c r="R308" s="5">
        <v>0</v>
      </c>
      <c r="S308" s="6">
        <f t="shared" si="119"/>
        <v>825330.63</v>
      </c>
      <c r="T308" s="6">
        <f t="shared" si="104"/>
        <v>825330.63</v>
      </c>
      <c r="U308" s="63">
        <f t="shared" si="111"/>
        <v>0.15767967176082032</v>
      </c>
      <c r="V308" s="5">
        <v>660008.35</v>
      </c>
      <c r="W308" s="5">
        <v>659556.90100000007</v>
      </c>
      <c r="X308" s="5">
        <v>69544.712</v>
      </c>
      <c r="Y308" s="5">
        <v>10814.555</v>
      </c>
      <c r="Z308" s="5">
        <v>8011.7439999999997</v>
      </c>
      <c r="AA308" s="5">
        <v>6619.4759999999997</v>
      </c>
      <c r="AB308" s="5">
        <v>0</v>
      </c>
      <c r="AC308" s="6">
        <f t="shared" si="115"/>
        <v>1414555.7380000001</v>
      </c>
      <c r="AD308" s="6">
        <f t="shared" si="105"/>
        <v>1414555.7380000001</v>
      </c>
      <c r="AE308" s="63">
        <f t="shared" si="106"/>
        <v>0.27025131062350727</v>
      </c>
      <c r="AF308" s="5">
        <v>577709.40100000007</v>
      </c>
      <c r="AG308" s="5">
        <v>404230.59</v>
      </c>
      <c r="AH308" s="5">
        <v>39485.834000000003</v>
      </c>
      <c r="AI308" s="5">
        <v>5420.6469999999999</v>
      </c>
      <c r="AJ308" s="5">
        <v>378.32600000000002</v>
      </c>
      <c r="AK308" s="5">
        <v>0</v>
      </c>
      <c r="AL308" s="5">
        <v>0</v>
      </c>
      <c r="AM308" s="6">
        <f t="shared" si="117"/>
        <v>1027224.7980000002</v>
      </c>
      <c r="AN308" s="6">
        <f t="shared" si="107"/>
        <v>1027224.7980000002</v>
      </c>
      <c r="AO308" s="63">
        <f t="shared" si="112"/>
        <v>0.19625161491124471</v>
      </c>
      <c r="AP308" s="5">
        <v>534472.42799999996</v>
      </c>
      <c r="AQ308" s="5">
        <v>267283.87400000001</v>
      </c>
      <c r="AR308" s="5">
        <v>56832.841</v>
      </c>
      <c r="AS308" s="5">
        <v>3113.0479999999998</v>
      </c>
      <c r="AT308" s="5">
        <v>160.78700000000001</v>
      </c>
      <c r="AU308" s="5">
        <v>0</v>
      </c>
      <c r="AV308" s="5">
        <v>0</v>
      </c>
      <c r="AW308" s="6">
        <f t="shared" si="118"/>
        <v>861862.97799999989</v>
      </c>
      <c r="AX308" s="6">
        <f t="shared" si="108"/>
        <v>861862.97799999989</v>
      </c>
      <c r="AY308" s="63">
        <f t="shared" si="113"/>
        <v>0.16465918812905694</v>
      </c>
      <c r="AZ308" s="5">
        <f t="shared" si="95"/>
        <v>2816884.1859999998</v>
      </c>
      <c r="BA308" s="5">
        <f t="shared" si="96"/>
        <v>1917825.8690000002</v>
      </c>
      <c r="BB308" s="5">
        <f t="shared" si="97"/>
        <v>335737.20000000007</v>
      </c>
      <c r="BC308" s="5">
        <f t="shared" si="98"/>
        <v>26748.404999999999</v>
      </c>
      <c r="BD308" s="5">
        <f t="shared" si="99"/>
        <v>49971.428</v>
      </c>
      <c r="BE308" s="5">
        <f t="shared" si="100"/>
        <v>6619.4759999999997</v>
      </c>
      <c r="BF308" s="5">
        <f t="shared" si="101"/>
        <v>80436.850999999995</v>
      </c>
      <c r="BG308" s="6">
        <f t="shared" si="121"/>
        <v>5234223.415</v>
      </c>
      <c r="BH308" s="6">
        <f t="shared" si="109"/>
        <v>5153786.5640000002</v>
      </c>
      <c r="BI308" s="57">
        <f>BG308/$BG308</f>
        <v>1</v>
      </c>
    </row>
    <row r="309" spans="1:69" x14ac:dyDescent="0.25">
      <c r="A309" s="43">
        <v>32905</v>
      </c>
      <c r="B309" s="5">
        <v>472945.47599999997</v>
      </c>
      <c r="C309" s="5">
        <v>369277.08400000003</v>
      </c>
      <c r="D309" s="5">
        <v>61664.754000000001</v>
      </c>
      <c r="E309" s="5">
        <v>4258.4660000000003</v>
      </c>
      <c r="F309" s="5">
        <v>185.53399999999999</v>
      </c>
      <c r="G309" s="5">
        <v>0</v>
      </c>
      <c r="H309" s="5">
        <v>58029.766000000003</v>
      </c>
      <c r="I309" s="6">
        <f t="shared" si="116"/>
        <v>966361.08000000007</v>
      </c>
      <c r="J309" s="6">
        <f t="shared" si="103"/>
        <v>908331.31400000001</v>
      </c>
      <c r="K309" s="63">
        <f t="shared" si="110"/>
        <v>0.20517074776275698</v>
      </c>
      <c r="L309" s="5">
        <v>297956.36</v>
      </c>
      <c r="M309" s="5">
        <v>226005.26799999998</v>
      </c>
      <c r="N309" s="5">
        <v>109312.03600000001</v>
      </c>
      <c r="O309" s="5">
        <v>3215.7389999999996</v>
      </c>
      <c r="P309" s="5">
        <v>46742.11</v>
      </c>
      <c r="Q309" s="5">
        <v>0</v>
      </c>
      <c r="R309" s="5">
        <v>0</v>
      </c>
      <c r="S309" s="6">
        <f t="shared" si="119"/>
        <v>683231.51299999992</v>
      </c>
      <c r="T309" s="6">
        <f t="shared" si="104"/>
        <v>683231.51299999992</v>
      </c>
      <c r="U309" s="63">
        <f t="shared" si="111"/>
        <v>0.14505873975935557</v>
      </c>
      <c r="V309" s="5">
        <v>576484.24899999995</v>
      </c>
      <c r="W309" s="5">
        <v>699568.16700000002</v>
      </c>
      <c r="X309" s="5">
        <v>72068.895000000004</v>
      </c>
      <c r="Y309" s="5">
        <v>10785.448</v>
      </c>
      <c r="Z309" s="5">
        <v>8434.26</v>
      </c>
      <c r="AA309" s="5">
        <v>6706.1</v>
      </c>
      <c r="AB309" s="5">
        <v>0</v>
      </c>
      <c r="AC309" s="6">
        <f t="shared" si="115"/>
        <v>1374047.1190000002</v>
      </c>
      <c r="AD309" s="6">
        <f t="shared" si="105"/>
        <v>1374047.1190000002</v>
      </c>
      <c r="AE309" s="63">
        <f t="shared" si="106"/>
        <v>0.29172767891944895</v>
      </c>
      <c r="AF309" s="5">
        <v>478202.31699999998</v>
      </c>
      <c r="AG309" s="5">
        <v>433763.84299999999</v>
      </c>
      <c r="AH309" s="5">
        <v>37790.933000000005</v>
      </c>
      <c r="AI309" s="5">
        <v>4258.4660000000003</v>
      </c>
      <c r="AJ309" s="5">
        <v>540.36099999999999</v>
      </c>
      <c r="AK309" s="5">
        <v>0</v>
      </c>
      <c r="AL309" s="5">
        <v>0</v>
      </c>
      <c r="AM309" s="6">
        <f t="shared" si="117"/>
        <v>954555.91999999993</v>
      </c>
      <c r="AN309" s="6">
        <f t="shared" si="107"/>
        <v>954555.91999999993</v>
      </c>
      <c r="AO309" s="63">
        <f t="shared" si="112"/>
        <v>0.20266436215308506</v>
      </c>
      <c r="AP309" s="5">
        <v>386980.10700000002</v>
      </c>
      <c r="AQ309" s="5">
        <v>277793.67499999999</v>
      </c>
      <c r="AR309" s="5">
        <v>63894.236999999994</v>
      </c>
      <c r="AS309" s="5">
        <v>3062.4960000000001</v>
      </c>
      <c r="AT309" s="5">
        <v>107.279</v>
      </c>
      <c r="AU309" s="5">
        <v>0</v>
      </c>
      <c r="AV309" s="5">
        <v>0</v>
      </c>
      <c r="AW309" s="6">
        <f t="shared" si="118"/>
        <v>731837.79399999999</v>
      </c>
      <c r="AX309" s="6">
        <f t="shared" si="108"/>
        <v>731837.79399999999</v>
      </c>
      <c r="AY309" s="63">
        <f t="shared" si="113"/>
        <v>0.15537847140535346</v>
      </c>
      <c r="AZ309" s="5">
        <f t="shared" si="95"/>
        <v>2212568.5090000001</v>
      </c>
      <c r="BA309" s="5">
        <f t="shared" si="96"/>
        <v>2006408.0369999998</v>
      </c>
      <c r="BB309" s="5">
        <f t="shared" si="97"/>
        <v>344730.85499999998</v>
      </c>
      <c r="BC309" s="5">
        <f t="shared" si="98"/>
        <v>25580.614999999998</v>
      </c>
      <c r="BD309" s="5">
        <f t="shared" si="99"/>
        <v>56009.544000000002</v>
      </c>
      <c r="BE309" s="5">
        <f t="shared" si="100"/>
        <v>6706.1</v>
      </c>
      <c r="BF309" s="5">
        <f t="shared" si="101"/>
        <v>58029.766000000003</v>
      </c>
      <c r="BG309" s="6">
        <f t="shared" si="121"/>
        <v>4710033.426</v>
      </c>
      <c r="BH309" s="6">
        <f t="shared" si="109"/>
        <v>4652003.66</v>
      </c>
    </row>
    <row r="310" spans="1:69" x14ac:dyDescent="0.25">
      <c r="A310" s="43">
        <v>32933</v>
      </c>
      <c r="B310" s="5">
        <v>453457.97</v>
      </c>
      <c r="C310" s="5">
        <v>364094.89799999999</v>
      </c>
      <c r="D310" s="5">
        <v>58904.743000000002</v>
      </c>
      <c r="E310" s="5">
        <v>4227.232</v>
      </c>
      <c r="F310" s="5">
        <v>223.483</v>
      </c>
      <c r="G310" s="5">
        <v>0</v>
      </c>
      <c r="H310" s="5">
        <v>54137.336000000003</v>
      </c>
      <c r="I310" s="6">
        <f t="shared" si="116"/>
        <v>935045.66200000001</v>
      </c>
      <c r="J310" s="6">
        <f t="shared" si="103"/>
        <v>880908.326</v>
      </c>
      <c r="K310" s="63">
        <f t="shared" si="110"/>
        <v>0.20472552031391117</v>
      </c>
      <c r="L310" s="5">
        <v>281860.32299999997</v>
      </c>
      <c r="M310" s="5">
        <v>230319.071</v>
      </c>
      <c r="N310" s="5">
        <v>115270.39300000001</v>
      </c>
      <c r="O310" s="5">
        <v>3210.5889999999999</v>
      </c>
      <c r="P310" s="5">
        <v>42847.926999999996</v>
      </c>
      <c r="Q310" s="5">
        <v>0</v>
      </c>
      <c r="R310" s="5">
        <v>0</v>
      </c>
      <c r="S310" s="6">
        <f t="shared" si="119"/>
        <v>673508.30300000007</v>
      </c>
      <c r="T310" s="6">
        <f t="shared" si="104"/>
        <v>673508.30300000007</v>
      </c>
      <c r="U310" s="63">
        <f t="shared" si="111"/>
        <v>0.14746267842416272</v>
      </c>
      <c r="V310" s="5">
        <v>542651.01799999992</v>
      </c>
      <c r="W310" s="5">
        <v>685741.951</v>
      </c>
      <c r="X310" s="5">
        <v>71943.612999999998</v>
      </c>
      <c r="Y310" s="5">
        <v>10789.343999999999</v>
      </c>
      <c r="Z310" s="5">
        <v>8417.2919999999995</v>
      </c>
      <c r="AA310" s="5">
        <v>6945.57</v>
      </c>
      <c r="AB310" s="5">
        <v>0</v>
      </c>
      <c r="AC310" s="6">
        <f t="shared" si="115"/>
        <v>1326488.7879999999</v>
      </c>
      <c r="AD310" s="6">
        <f t="shared" si="105"/>
        <v>1326488.7879999999</v>
      </c>
      <c r="AE310" s="63">
        <f t="shared" si="106"/>
        <v>0.29043085097363874</v>
      </c>
      <c r="AF310" s="5">
        <v>452859.86</v>
      </c>
      <c r="AG310" s="5">
        <v>426995.21600000001</v>
      </c>
      <c r="AH310" s="5">
        <v>40170.879999999997</v>
      </c>
      <c r="AI310" s="5">
        <v>5973.7520000000004</v>
      </c>
      <c r="AJ310" s="5">
        <v>623.44600000000003</v>
      </c>
      <c r="AK310" s="5">
        <v>0</v>
      </c>
      <c r="AL310" s="5">
        <v>0</v>
      </c>
      <c r="AM310" s="6">
        <f t="shared" si="117"/>
        <v>926623.15399999998</v>
      </c>
      <c r="AN310" s="6">
        <f t="shared" si="107"/>
        <v>926623.15399999998</v>
      </c>
      <c r="AO310" s="63">
        <f t="shared" si="112"/>
        <v>0.20288143675444104</v>
      </c>
      <c r="AP310" s="5">
        <v>368068.44800000003</v>
      </c>
      <c r="AQ310" s="5">
        <v>275524.86499999999</v>
      </c>
      <c r="AR310" s="5">
        <v>58566.460999999996</v>
      </c>
      <c r="AS310" s="5">
        <v>3218.768</v>
      </c>
      <c r="AT310" s="5">
        <v>269.19400000000002</v>
      </c>
      <c r="AU310" s="5">
        <v>0</v>
      </c>
      <c r="AV310" s="5">
        <v>0</v>
      </c>
      <c r="AW310" s="6">
        <f t="shared" si="118"/>
        <v>705647.73600000015</v>
      </c>
      <c r="AX310" s="6">
        <f t="shared" si="108"/>
        <v>705647.73600000015</v>
      </c>
      <c r="AY310" s="63">
        <f t="shared" si="113"/>
        <v>0.1544995135338465</v>
      </c>
      <c r="AZ310" s="5">
        <f t="shared" si="95"/>
        <v>2098897.6189999995</v>
      </c>
      <c r="BA310" s="5">
        <f t="shared" si="96"/>
        <v>1982676.0009999999</v>
      </c>
      <c r="BB310" s="5">
        <f t="shared" si="97"/>
        <v>344856.09</v>
      </c>
      <c r="BC310" s="5">
        <f t="shared" si="98"/>
        <v>27419.685000000001</v>
      </c>
      <c r="BD310" s="5">
        <f t="shared" si="99"/>
        <v>52381.342000000004</v>
      </c>
      <c r="BE310" s="5">
        <f t="shared" si="100"/>
        <v>6945.57</v>
      </c>
      <c r="BF310" s="5">
        <f t="shared" si="101"/>
        <v>54137.336000000003</v>
      </c>
      <c r="BG310" s="6">
        <f t="shared" si="121"/>
        <v>4567313.6429999992</v>
      </c>
      <c r="BH310" s="6">
        <f t="shared" si="109"/>
        <v>4513176.3069999991</v>
      </c>
    </row>
    <row r="311" spans="1:69" x14ac:dyDescent="0.25">
      <c r="A311" s="43">
        <v>32964</v>
      </c>
      <c r="B311" s="5">
        <v>455361.23799999995</v>
      </c>
      <c r="C311" s="5">
        <v>364700.46499999997</v>
      </c>
      <c r="D311" s="5">
        <v>62090.13</v>
      </c>
      <c r="E311" s="5">
        <v>4350.3050000000003</v>
      </c>
      <c r="F311" s="5">
        <v>218.01900000000001</v>
      </c>
      <c r="G311" s="5">
        <v>0</v>
      </c>
      <c r="H311" s="5">
        <v>55080.595000000001</v>
      </c>
      <c r="I311" s="6">
        <f t="shared" si="116"/>
        <v>941800.75199999998</v>
      </c>
      <c r="J311" s="6">
        <f t="shared" si="103"/>
        <v>886720.15700000001</v>
      </c>
      <c r="K311" s="63">
        <f t="shared" si="110"/>
        <v>0.20461508259404398</v>
      </c>
      <c r="L311" s="5">
        <v>272729.90999999997</v>
      </c>
      <c r="M311" s="5">
        <v>236019.71699999998</v>
      </c>
      <c r="N311" s="5">
        <v>115842.242</v>
      </c>
      <c r="O311" s="5">
        <v>3198.8069999999998</v>
      </c>
      <c r="P311" s="5">
        <v>41515.911999999997</v>
      </c>
      <c r="Q311" s="5">
        <v>0</v>
      </c>
      <c r="R311" s="5">
        <v>0</v>
      </c>
      <c r="S311" s="6">
        <f t="shared" si="119"/>
        <v>669306.58799999999</v>
      </c>
      <c r="T311" s="6">
        <f t="shared" si="104"/>
        <v>669306.58799999999</v>
      </c>
      <c r="U311" s="63">
        <f t="shared" si="111"/>
        <v>0.14541315930522614</v>
      </c>
      <c r="V311" s="5">
        <v>573277.46</v>
      </c>
      <c r="W311" s="5">
        <v>691542.9</v>
      </c>
      <c r="X311" s="5">
        <v>72167.027000000002</v>
      </c>
      <c r="Y311" s="5">
        <v>10633.138999999999</v>
      </c>
      <c r="Z311" s="5">
        <v>8183.6419999999998</v>
      </c>
      <c r="AA311" s="5">
        <v>6472.11</v>
      </c>
      <c r="AB311" s="5">
        <v>0</v>
      </c>
      <c r="AC311" s="6">
        <f t="shared" si="115"/>
        <v>1362276.2779999999</v>
      </c>
      <c r="AD311" s="6">
        <f t="shared" si="105"/>
        <v>1362276.2779999999</v>
      </c>
      <c r="AE311" s="63">
        <f t="shared" si="106"/>
        <v>0.29596735036252847</v>
      </c>
      <c r="AF311" s="5">
        <v>466279.45900000003</v>
      </c>
      <c r="AG311" s="5">
        <v>428095.995</v>
      </c>
      <c r="AH311" s="5">
        <v>36915.433999999994</v>
      </c>
      <c r="AI311" s="5">
        <v>6746.0420000000004</v>
      </c>
      <c r="AJ311" s="5">
        <v>544.13</v>
      </c>
      <c r="AK311" s="5">
        <v>0</v>
      </c>
      <c r="AL311" s="5">
        <v>0</v>
      </c>
      <c r="AM311" s="6">
        <f t="shared" si="117"/>
        <v>938581.06</v>
      </c>
      <c r="AN311" s="6">
        <f t="shared" si="107"/>
        <v>938581.06</v>
      </c>
      <c r="AO311" s="63">
        <f t="shared" si="112"/>
        <v>0.2039155741862323</v>
      </c>
      <c r="AP311" s="5">
        <v>358990.78099999996</v>
      </c>
      <c r="AQ311" s="5">
        <v>282338.73200000002</v>
      </c>
      <c r="AR311" s="5">
        <v>46060.36</v>
      </c>
      <c r="AS311" s="5">
        <v>3121.38</v>
      </c>
      <c r="AT311" s="5">
        <v>316.49299999999999</v>
      </c>
      <c r="AU311" s="5">
        <v>0</v>
      </c>
      <c r="AV311" s="5">
        <v>0</v>
      </c>
      <c r="AW311" s="6">
        <f t="shared" si="118"/>
        <v>690827.74600000004</v>
      </c>
      <c r="AX311" s="6">
        <f t="shared" si="108"/>
        <v>690827.74600000004</v>
      </c>
      <c r="AY311" s="63">
        <f t="shared" si="113"/>
        <v>0.150088833551969</v>
      </c>
      <c r="AZ311" s="5">
        <f t="shared" ref="AZ311:AZ374" si="122">B311+L311+V311+AF311+AP311</f>
        <v>2126638.8480000002</v>
      </c>
      <c r="BA311" s="5">
        <f t="shared" ref="BA311:BA374" si="123">C311+M311+W311+AG311+AQ311</f>
        <v>2002697.8090000001</v>
      </c>
      <c r="BB311" s="5">
        <f t="shared" ref="BB311:BB374" si="124">D311+N311+X311+AH311+AR311</f>
        <v>333075.19299999997</v>
      </c>
      <c r="BC311" s="5">
        <f t="shared" ref="BC311:BC374" si="125">E311+O311+Y311+AI311+AS311</f>
        <v>28049.673000000003</v>
      </c>
      <c r="BD311" s="5">
        <f t="shared" ref="BD311:BD374" si="126">F311+P311+Z311+AJ311+AT311</f>
        <v>50778.195999999996</v>
      </c>
      <c r="BE311" s="5">
        <f t="shared" ref="BE311:BE374" si="127">G311+Q311+AA311+AK311+AU311</f>
        <v>6472.11</v>
      </c>
      <c r="BF311" s="5">
        <f t="shared" ref="BF311:BF374" si="128">H311+R311+AB311+AL311+AV311</f>
        <v>55080.595000000001</v>
      </c>
      <c r="BG311" s="6">
        <f t="shared" si="121"/>
        <v>4602792.4240000006</v>
      </c>
      <c r="BH311" s="6">
        <f t="shared" si="109"/>
        <v>4547711.8290000008</v>
      </c>
    </row>
    <row r="312" spans="1:69" x14ac:dyDescent="0.25">
      <c r="A312" s="43">
        <v>32994</v>
      </c>
      <c r="B312" s="5">
        <v>523506.68200000003</v>
      </c>
      <c r="C312" s="5">
        <v>395174.91499999998</v>
      </c>
      <c r="D312" s="5">
        <v>62332.02</v>
      </c>
      <c r="E312" s="5">
        <v>4324.0730000000003</v>
      </c>
      <c r="F312" s="5">
        <v>262.92399999999998</v>
      </c>
      <c r="G312" s="5">
        <v>0</v>
      </c>
      <c r="H312" s="5">
        <v>59550.720000000001</v>
      </c>
      <c r="I312" s="6">
        <f t="shared" si="116"/>
        <v>1045151.334</v>
      </c>
      <c r="J312" s="6">
        <f t="shared" si="103"/>
        <v>985600.61400000006</v>
      </c>
      <c r="K312" s="63">
        <f t="shared" si="110"/>
        <v>0.20133676545976265</v>
      </c>
      <c r="L312" s="5">
        <v>326278.53399999999</v>
      </c>
      <c r="M312" s="5">
        <v>264237.821</v>
      </c>
      <c r="N312" s="5">
        <v>116858.166</v>
      </c>
      <c r="O312" s="5">
        <v>3198.5070000000001</v>
      </c>
      <c r="P312" s="5">
        <v>53962.500999999997</v>
      </c>
      <c r="Q312" s="5">
        <v>0</v>
      </c>
      <c r="R312" s="5">
        <v>0</v>
      </c>
      <c r="S312" s="6">
        <f t="shared" si="119"/>
        <v>764535.52899999998</v>
      </c>
      <c r="T312" s="6">
        <f t="shared" si="104"/>
        <v>764535.52899999998</v>
      </c>
      <c r="U312" s="63">
        <f t="shared" si="111"/>
        <v>0.1472792556258925</v>
      </c>
      <c r="V312" s="5">
        <v>686211.549</v>
      </c>
      <c r="W312" s="5">
        <v>757375.81500000006</v>
      </c>
      <c r="X312" s="5">
        <v>72955.164000000004</v>
      </c>
      <c r="Y312" s="5">
        <v>10717.395</v>
      </c>
      <c r="Z312" s="5">
        <v>9709.75</v>
      </c>
      <c r="AA312" s="5">
        <v>6785.4160000000002</v>
      </c>
      <c r="AB312" s="5">
        <v>0</v>
      </c>
      <c r="AC312" s="6">
        <f t="shared" si="115"/>
        <v>1543755.0890000002</v>
      </c>
      <c r="AD312" s="6">
        <f t="shared" si="105"/>
        <v>1543755.0890000002</v>
      </c>
      <c r="AE312" s="63">
        <f t="shared" si="106"/>
        <v>0.29738722629933323</v>
      </c>
      <c r="AF312" s="5">
        <v>544632.299</v>
      </c>
      <c r="AG312" s="5">
        <v>467120.24600000004</v>
      </c>
      <c r="AH312" s="5">
        <v>39719.288</v>
      </c>
      <c r="AI312" s="5">
        <v>6124.5169999999998</v>
      </c>
      <c r="AJ312" s="5">
        <v>511.26900000000001</v>
      </c>
      <c r="AK312" s="5">
        <v>0</v>
      </c>
      <c r="AL312" s="5">
        <v>0</v>
      </c>
      <c r="AM312" s="6">
        <f t="shared" si="117"/>
        <v>1058107.6190000002</v>
      </c>
      <c r="AN312" s="6">
        <f t="shared" si="107"/>
        <v>1058107.6190000002</v>
      </c>
      <c r="AO312" s="63">
        <f t="shared" si="112"/>
        <v>0.20383264948097068</v>
      </c>
      <c r="AP312" s="5">
        <v>417244.54599999997</v>
      </c>
      <c r="AQ312" s="5">
        <v>312148.05900000001</v>
      </c>
      <c r="AR312" s="5">
        <v>46662.773000000001</v>
      </c>
      <c r="AS312" s="5">
        <v>3149.6770000000001</v>
      </c>
      <c r="AT312" s="5">
        <v>305.892</v>
      </c>
      <c r="AU312" s="5">
        <v>0</v>
      </c>
      <c r="AV312" s="5">
        <v>0</v>
      </c>
      <c r="AW312" s="6">
        <f t="shared" si="118"/>
        <v>779510.94700000004</v>
      </c>
      <c r="AX312" s="6">
        <f t="shared" si="108"/>
        <v>779510.94700000004</v>
      </c>
      <c r="AY312" s="63">
        <f t="shared" si="113"/>
        <v>0.15016410313404094</v>
      </c>
      <c r="AZ312" s="5">
        <f t="shared" si="122"/>
        <v>2497873.6100000003</v>
      </c>
      <c r="BA312" s="5">
        <f t="shared" si="123"/>
        <v>2196056.8560000001</v>
      </c>
      <c r="BB312" s="5">
        <f t="shared" si="124"/>
        <v>338527.41099999996</v>
      </c>
      <c r="BC312" s="5">
        <f t="shared" si="125"/>
        <v>27514.168999999998</v>
      </c>
      <c r="BD312" s="5">
        <f t="shared" si="126"/>
        <v>64752.335999999996</v>
      </c>
      <c r="BE312" s="5">
        <f t="shared" si="127"/>
        <v>6785.4160000000002</v>
      </c>
      <c r="BF312" s="5">
        <f t="shared" si="128"/>
        <v>59550.720000000001</v>
      </c>
      <c r="BG312" s="6">
        <f t="shared" si="121"/>
        <v>5191060.5180000002</v>
      </c>
      <c r="BH312" s="6">
        <f t="shared" si="109"/>
        <v>5131509.7980000004</v>
      </c>
    </row>
    <row r="313" spans="1:69" x14ac:dyDescent="0.25">
      <c r="A313" s="43">
        <v>33025</v>
      </c>
      <c r="B313" s="5">
        <v>640668.60199999996</v>
      </c>
      <c r="C313" s="5">
        <v>424219.55800000002</v>
      </c>
      <c r="D313" s="5">
        <v>62789.974000000002</v>
      </c>
      <c r="E313" s="5">
        <v>4408.2960000000003</v>
      </c>
      <c r="F313" s="5">
        <v>227.98599999999999</v>
      </c>
      <c r="G313" s="5">
        <v>0</v>
      </c>
      <c r="H313" s="5">
        <v>69176.41</v>
      </c>
      <c r="I313" s="6">
        <f t="shared" si="116"/>
        <v>1201490.8259999999</v>
      </c>
      <c r="J313" s="6">
        <f t="shared" si="103"/>
        <v>1132314.416</v>
      </c>
      <c r="K313" s="63">
        <f t="shared" si="110"/>
        <v>0.19975592223548008</v>
      </c>
      <c r="L313" s="5">
        <v>434327.163</v>
      </c>
      <c r="M313" s="5">
        <v>292633.57899999997</v>
      </c>
      <c r="N313" s="5">
        <v>119269.141</v>
      </c>
      <c r="O313" s="5">
        <v>2968.7339999999999</v>
      </c>
      <c r="P313" s="5">
        <v>55779.277000000002</v>
      </c>
      <c r="Q313" s="5">
        <v>0</v>
      </c>
      <c r="R313" s="5">
        <v>0</v>
      </c>
      <c r="S313" s="6">
        <f t="shared" si="119"/>
        <v>904977.89399999997</v>
      </c>
      <c r="T313" s="6">
        <f t="shared" si="104"/>
        <v>904977.89399999997</v>
      </c>
      <c r="U313" s="63">
        <f t="shared" si="111"/>
        <v>0.15045865511976247</v>
      </c>
      <c r="V313" s="5">
        <v>850655.51800000004</v>
      </c>
      <c r="W313" s="5">
        <v>817973.18900000001</v>
      </c>
      <c r="X313" s="5">
        <v>71206.73</v>
      </c>
      <c r="Y313" s="5">
        <v>10803.351000000001</v>
      </c>
      <c r="Z313" s="5">
        <v>10888.266</v>
      </c>
      <c r="AA313" s="5">
        <v>7199.98</v>
      </c>
      <c r="AB313" s="5">
        <v>0</v>
      </c>
      <c r="AC313" s="6">
        <f t="shared" si="115"/>
        <v>1768727.034</v>
      </c>
      <c r="AD313" s="6">
        <f t="shared" si="105"/>
        <v>1768727.034</v>
      </c>
      <c r="AE313" s="63">
        <f t="shared" si="106"/>
        <v>0.29406275288488581</v>
      </c>
      <c r="AF313" s="5">
        <v>677757.77300000004</v>
      </c>
      <c r="AG313" s="5">
        <v>502443.2</v>
      </c>
      <c r="AH313" s="5">
        <v>41983.482000000004</v>
      </c>
      <c r="AI313" s="5">
        <v>6168.933</v>
      </c>
      <c r="AJ313" s="5">
        <v>455.029</v>
      </c>
      <c r="AK313" s="5">
        <v>0</v>
      </c>
      <c r="AL313" s="5">
        <v>0</v>
      </c>
      <c r="AM313" s="6">
        <f t="shared" si="117"/>
        <v>1228808.4170000001</v>
      </c>
      <c r="AN313" s="6">
        <f t="shared" si="107"/>
        <v>1228808.4170000001</v>
      </c>
      <c r="AO313" s="63">
        <f t="shared" si="112"/>
        <v>0.20429765527694127</v>
      </c>
      <c r="AP313" s="5">
        <v>524394.90099999995</v>
      </c>
      <c r="AQ313" s="5">
        <v>340964.092</v>
      </c>
      <c r="AR313" s="5">
        <v>41877.129000000001</v>
      </c>
      <c r="AS313" s="5">
        <v>3251.4720000000002</v>
      </c>
      <c r="AT313" s="5">
        <v>302.75299999999999</v>
      </c>
      <c r="AU313" s="5">
        <v>0</v>
      </c>
      <c r="AV313" s="5">
        <v>0</v>
      </c>
      <c r="AW313" s="6">
        <f t="shared" si="118"/>
        <v>910790.34699999995</v>
      </c>
      <c r="AX313" s="6">
        <f t="shared" si="108"/>
        <v>910790.34699999995</v>
      </c>
      <c r="AY313" s="63">
        <f t="shared" si="113"/>
        <v>0.15142501448293033</v>
      </c>
      <c r="AZ313" s="5">
        <f t="shared" si="122"/>
        <v>3127803.9569999999</v>
      </c>
      <c r="BA313" s="5">
        <f t="shared" si="123"/>
        <v>2378233.6179999998</v>
      </c>
      <c r="BB313" s="5">
        <f t="shared" si="124"/>
        <v>337126.45600000001</v>
      </c>
      <c r="BC313" s="5">
        <f t="shared" si="125"/>
        <v>27600.786000000004</v>
      </c>
      <c r="BD313" s="5">
        <f t="shared" si="126"/>
        <v>67653.310999999987</v>
      </c>
      <c r="BE313" s="5">
        <f t="shared" si="127"/>
        <v>7199.98</v>
      </c>
      <c r="BF313" s="5">
        <f t="shared" si="128"/>
        <v>69176.41</v>
      </c>
      <c r="BG313" s="6">
        <f t="shared" ref="BG313:BG328" si="129">SUM(AZ313:BF313)</f>
        <v>6014794.5180000002</v>
      </c>
      <c r="BH313" s="6">
        <f t="shared" si="109"/>
        <v>5945618.108</v>
      </c>
      <c r="BI313" s="57">
        <f>BG313/$BG313</f>
        <v>1</v>
      </c>
    </row>
    <row r="314" spans="1:69" x14ac:dyDescent="0.25">
      <c r="A314" s="43">
        <v>33055</v>
      </c>
      <c r="B314" s="5">
        <v>681263.56599999999</v>
      </c>
      <c r="C314" s="5">
        <v>425477.72499999998</v>
      </c>
      <c r="D314" s="5">
        <v>55381.946000000004</v>
      </c>
      <c r="E314" s="5">
        <v>4367.83</v>
      </c>
      <c r="F314" s="5">
        <v>202.99299999999999</v>
      </c>
      <c r="G314" s="5">
        <v>0</v>
      </c>
      <c r="H314" s="5">
        <v>84257.418999999994</v>
      </c>
      <c r="I314" s="6">
        <f t="shared" si="116"/>
        <v>1250951.4790000001</v>
      </c>
      <c r="J314" s="6">
        <f t="shared" si="103"/>
        <v>1166694.06</v>
      </c>
      <c r="K314" s="63">
        <f t="shared" si="110"/>
        <v>0.19960455422286552</v>
      </c>
      <c r="L314" s="5">
        <v>481291.20799999998</v>
      </c>
      <c r="M314" s="5">
        <v>303922.64600000001</v>
      </c>
      <c r="N314" s="5">
        <v>122060.879</v>
      </c>
      <c r="O314" s="5">
        <v>3164.9679999999998</v>
      </c>
      <c r="P314" s="5">
        <v>52893.584000000003</v>
      </c>
      <c r="Q314" s="5">
        <v>0</v>
      </c>
      <c r="R314" s="5">
        <v>0</v>
      </c>
      <c r="S314" s="6">
        <f t="shared" si="119"/>
        <v>963333.28500000003</v>
      </c>
      <c r="T314" s="6">
        <f t="shared" si="104"/>
        <v>963333.28500000003</v>
      </c>
      <c r="U314" s="63">
        <f t="shared" si="111"/>
        <v>0.15371156607463723</v>
      </c>
      <c r="V314" s="5">
        <v>915897.75899999996</v>
      </c>
      <c r="W314" s="5">
        <v>825890.02599999995</v>
      </c>
      <c r="X314" s="5">
        <v>73165.953999999998</v>
      </c>
      <c r="Y314" s="5">
        <v>10817.082</v>
      </c>
      <c r="Z314" s="5">
        <v>10802.816000000001</v>
      </c>
      <c r="AA314" s="5">
        <v>6829.08</v>
      </c>
      <c r="AB314" s="5">
        <v>0</v>
      </c>
      <c r="AC314" s="6">
        <f t="shared" si="115"/>
        <v>1843402.7169999999</v>
      </c>
      <c r="AD314" s="6">
        <f t="shared" si="105"/>
        <v>1843402.7169999999</v>
      </c>
      <c r="AE314" s="63">
        <f t="shared" si="106"/>
        <v>0.29413736963974135</v>
      </c>
      <c r="AF314" s="5">
        <v>730353.929</v>
      </c>
      <c r="AG314" s="5">
        <v>509716.837</v>
      </c>
      <c r="AH314" s="5">
        <v>37667.01</v>
      </c>
      <c r="AI314" s="5">
        <v>6359.9059999999999</v>
      </c>
      <c r="AJ314" s="5">
        <v>415.18400000000003</v>
      </c>
      <c r="AK314" s="5">
        <v>0</v>
      </c>
      <c r="AL314" s="5">
        <v>0</v>
      </c>
      <c r="AM314" s="6">
        <f t="shared" si="117"/>
        <v>1284512.8659999999</v>
      </c>
      <c r="AN314" s="6">
        <f t="shared" si="107"/>
        <v>1284512.8659999999</v>
      </c>
      <c r="AO314" s="63">
        <f t="shared" si="112"/>
        <v>0.20495968254214389</v>
      </c>
      <c r="AP314" s="5">
        <v>551964.07900000003</v>
      </c>
      <c r="AQ314" s="5">
        <v>334305.18300000002</v>
      </c>
      <c r="AR314" s="5">
        <v>35263.031000000003</v>
      </c>
      <c r="AS314" s="5">
        <v>3182.5050000000001</v>
      </c>
      <c r="AT314" s="5">
        <v>233.83799999999999</v>
      </c>
      <c r="AU314" s="5">
        <v>0</v>
      </c>
      <c r="AV314" s="5">
        <v>0</v>
      </c>
      <c r="AW314" s="6">
        <f t="shared" si="118"/>
        <v>924948.63600000006</v>
      </c>
      <c r="AX314" s="6">
        <f t="shared" si="108"/>
        <v>924948.63600000006</v>
      </c>
      <c r="AY314" s="63">
        <f t="shared" si="113"/>
        <v>0.14758682752061203</v>
      </c>
      <c r="AZ314" s="5">
        <f t="shared" si="122"/>
        <v>3360770.5409999997</v>
      </c>
      <c r="BA314" s="5">
        <f t="shared" si="123"/>
        <v>2399312.4169999999</v>
      </c>
      <c r="BB314" s="5">
        <f t="shared" si="124"/>
        <v>323538.82</v>
      </c>
      <c r="BC314" s="5">
        <f t="shared" si="125"/>
        <v>27892.291000000001</v>
      </c>
      <c r="BD314" s="5">
        <f t="shared" si="126"/>
        <v>64548.415000000008</v>
      </c>
      <c r="BE314" s="5">
        <f t="shared" si="127"/>
        <v>6829.08</v>
      </c>
      <c r="BF314" s="5">
        <f t="shared" si="128"/>
        <v>84257.418999999994</v>
      </c>
      <c r="BG314" s="6">
        <f t="shared" si="129"/>
        <v>6267148.983</v>
      </c>
      <c r="BH314" s="6">
        <f t="shared" si="109"/>
        <v>6182891.5640000002</v>
      </c>
      <c r="BI314" s="57">
        <f>BG314/$BG314</f>
        <v>1</v>
      </c>
      <c r="BJ314" s="5">
        <f>AP314-AP313</f>
        <v>27569.178000000073</v>
      </c>
      <c r="BK314" s="5">
        <f t="shared" ref="BK314:BQ314" si="130">AQ314-AQ313</f>
        <v>-6658.9089999999851</v>
      </c>
      <c r="BL314" s="5">
        <f t="shared" si="130"/>
        <v>-6614.0979999999981</v>
      </c>
      <c r="BM314" s="5">
        <f t="shared" si="130"/>
        <v>-68.967000000000098</v>
      </c>
      <c r="BN314" s="5">
        <f t="shared" si="130"/>
        <v>-68.914999999999992</v>
      </c>
      <c r="BO314" s="5">
        <f t="shared" si="130"/>
        <v>0</v>
      </c>
      <c r="BP314" s="5">
        <f t="shared" si="130"/>
        <v>0</v>
      </c>
      <c r="BQ314" s="5">
        <f t="shared" si="130"/>
        <v>14158.289000000106</v>
      </c>
    </row>
    <row r="315" spans="1:69" x14ac:dyDescent="0.25">
      <c r="A315" s="43">
        <v>33086</v>
      </c>
      <c r="B315" s="5">
        <v>730995.63800000004</v>
      </c>
      <c r="C315" s="5">
        <v>439747.32500000001</v>
      </c>
      <c r="D315" s="5">
        <v>57029.663999999997</v>
      </c>
      <c r="E315" s="5">
        <v>4357.1819999999998</v>
      </c>
      <c r="F315" s="5">
        <v>181.78800000000001</v>
      </c>
      <c r="G315" s="5">
        <v>0</v>
      </c>
      <c r="H315" s="5">
        <v>87414.354999999996</v>
      </c>
      <c r="I315" s="6">
        <f t="shared" si="116"/>
        <v>1319725.952</v>
      </c>
      <c r="J315" s="6">
        <f t="shared" si="103"/>
        <v>1232311.5970000001</v>
      </c>
      <c r="K315" s="63">
        <f t="shared" si="110"/>
        <v>0.19897154956770224</v>
      </c>
      <c r="L315" s="5">
        <v>518118.261</v>
      </c>
      <c r="M315" s="5">
        <v>319047.32199999999</v>
      </c>
      <c r="N315" s="5">
        <v>120268.125</v>
      </c>
      <c r="O315" s="5">
        <v>3197.9639999999999</v>
      </c>
      <c r="P315" s="5">
        <v>47353.794999999998</v>
      </c>
      <c r="Q315" s="5">
        <v>0</v>
      </c>
      <c r="R315" s="5">
        <v>0</v>
      </c>
      <c r="S315" s="6">
        <f t="shared" si="119"/>
        <v>1007985.4670000001</v>
      </c>
      <c r="T315" s="6">
        <f t="shared" si="104"/>
        <v>1007985.4670000001</v>
      </c>
      <c r="U315" s="63">
        <f t="shared" si="111"/>
        <v>0.15197127101029684</v>
      </c>
      <c r="V315" s="5">
        <v>972583.47900000005</v>
      </c>
      <c r="W315" s="5">
        <v>863012.88100000005</v>
      </c>
      <c r="X315" s="5">
        <v>78974.048999999999</v>
      </c>
      <c r="Y315" s="5">
        <v>11054.235000000001</v>
      </c>
      <c r="Z315" s="5">
        <v>11174.231</v>
      </c>
      <c r="AA315" s="5">
        <v>6962.25</v>
      </c>
      <c r="AB315" s="5">
        <v>0</v>
      </c>
      <c r="AC315" s="6">
        <f t="shared" si="115"/>
        <v>1943761.125</v>
      </c>
      <c r="AD315" s="6">
        <f t="shared" si="105"/>
        <v>1943761.125</v>
      </c>
      <c r="AE315" s="63">
        <f t="shared" si="106"/>
        <v>0.29305566238551184</v>
      </c>
      <c r="AF315" s="5">
        <v>791230.9</v>
      </c>
      <c r="AG315" s="5">
        <v>534260.89300000004</v>
      </c>
      <c r="AH315" s="5">
        <v>45746.591999999997</v>
      </c>
      <c r="AI315" s="5">
        <v>6231.84</v>
      </c>
      <c r="AJ315" s="5">
        <v>409.13099999999997</v>
      </c>
      <c r="AK315" s="5">
        <v>0</v>
      </c>
      <c r="AL315" s="5">
        <v>0</v>
      </c>
      <c r="AM315" s="6">
        <f t="shared" si="117"/>
        <v>1377879.3560000001</v>
      </c>
      <c r="AN315" s="6">
        <f t="shared" si="107"/>
        <v>1377879.3560000001</v>
      </c>
      <c r="AO315" s="63">
        <f t="shared" si="112"/>
        <v>0.20773918264257007</v>
      </c>
      <c r="AP315" s="5">
        <v>588307.69499999995</v>
      </c>
      <c r="AQ315" s="5">
        <v>347677.26400000002</v>
      </c>
      <c r="AR315" s="5">
        <v>43973.033000000003</v>
      </c>
      <c r="AS315" s="5">
        <v>3199.1379999999999</v>
      </c>
      <c r="AT315" s="5">
        <v>227.93600000000001</v>
      </c>
      <c r="AU315" s="5">
        <v>0</v>
      </c>
      <c r="AV315" s="5">
        <v>0</v>
      </c>
      <c r="AW315" s="6">
        <f t="shared" si="118"/>
        <v>983385.06600000011</v>
      </c>
      <c r="AX315" s="6">
        <f t="shared" si="108"/>
        <v>983385.06600000011</v>
      </c>
      <c r="AY315" s="63">
        <f t="shared" si="113"/>
        <v>0.14826233439391906</v>
      </c>
      <c r="AZ315" s="5">
        <f t="shared" si="122"/>
        <v>3601235.9729999998</v>
      </c>
      <c r="BA315" s="5">
        <f t="shared" si="123"/>
        <v>2503745.6850000001</v>
      </c>
      <c r="BB315" s="5">
        <f t="shared" si="124"/>
        <v>345991.46299999999</v>
      </c>
      <c r="BC315" s="5">
        <f t="shared" si="125"/>
        <v>28040.359</v>
      </c>
      <c r="BD315" s="5">
        <f t="shared" si="126"/>
        <v>59346.881000000001</v>
      </c>
      <c r="BE315" s="5">
        <f t="shared" si="127"/>
        <v>6962.25</v>
      </c>
      <c r="BF315" s="5">
        <f t="shared" si="128"/>
        <v>87414.354999999996</v>
      </c>
      <c r="BG315" s="6">
        <f t="shared" si="129"/>
        <v>6632736.966</v>
      </c>
      <c r="BH315" s="6">
        <f t="shared" si="109"/>
        <v>6545322.6109999996</v>
      </c>
      <c r="BI315" s="57">
        <f>BG315/$BG315</f>
        <v>1</v>
      </c>
    </row>
    <row r="316" spans="1:69" x14ac:dyDescent="0.25">
      <c r="A316" s="43">
        <v>33117</v>
      </c>
      <c r="B316" s="5">
        <v>700385.27099999995</v>
      </c>
      <c r="C316" s="5">
        <v>421987.63099999999</v>
      </c>
      <c r="D316" s="5">
        <v>57893.656000000003</v>
      </c>
      <c r="E316" s="5">
        <v>4353.1620000000003</v>
      </c>
      <c r="F316" s="5">
        <v>182.86799999999999</v>
      </c>
      <c r="G316" s="5">
        <v>0</v>
      </c>
      <c r="H316" s="5">
        <v>102710.202</v>
      </c>
      <c r="I316" s="6">
        <f t="shared" si="116"/>
        <v>1287512.79</v>
      </c>
      <c r="J316" s="6">
        <f t="shared" si="103"/>
        <v>1184802.588</v>
      </c>
      <c r="K316" s="63">
        <f t="shared" si="110"/>
        <v>0.20325029583126092</v>
      </c>
      <c r="L316" s="5">
        <v>497305.08199999999</v>
      </c>
      <c r="M316" s="5">
        <v>302049.19</v>
      </c>
      <c r="N316" s="5">
        <v>116382.35</v>
      </c>
      <c r="O316" s="5">
        <v>3221.5749999999998</v>
      </c>
      <c r="P316" s="5">
        <v>62215.406000000003</v>
      </c>
      <c r="Q316" s="5">
        <v>0</v>
      </c>
      <c r="R316" s="5">
        <v>0</v>
      </c>
      <c r="S316" s="6">
        <f t="shared" si="119"/>
        <v>981173.60299999989</v>
      </c>
      <c r="T316" s="6">
        <f t="shared" si="104"/>
        <v>981173.60299999989</v>
      </c>
      <c r="U316" s="63">
        <f t="shared" si="111"/>
        <v>0.15489075263599836</v>
      </c>
      <c r="V316" s="5">
        <v>911965.87899999996</v>
      </c>
      <c r="W316" s="5">
        <v>816352.38800000004</v>
      </c>
      <c r="X316" s="5">
        <v>72491.846999999994</v>
      </c>
      <c r="Y316" s="5">
        <v>10915.498</v>
      </c>
      <c r="Z316" s="5">
        <v>9658.4030000000002</v>
      </c>
      <c r="AA316" s="5">
        <v>6968.57</v>
      </c>
      <c r="AB316" s="5">
        <v>0</v>
      </c>
      <c r="AC316" s="6">
        <f t="shared" si="115"/>
        <v>1828352.585</v>
      </c>
      <c r="AD316" s="6">
        <f t="shared" si="105"/>
        <v>1828352.585</v>
      </c>
      <c r="AE316" s="63">
        <f t="shared" si="106"/>
        <v>0.28862874735799759</v>
      </c>
      <c r="AF316" s="5">
        <v>748574.37399999995</v>
      </c>
      <c r="AG316" s="5">
        <v>507229.82500000001</v>
      </c>
      <c r="AH316" s="5">
        <v>38323.805999999997</v>
      </c>
      <c r="AI316" s="5">
        <v>6105.4219999999996</v>
      </c>
      <c r="AJ316" s="5">
        <v>447.51299999999998</v>
      </c>
      <c r="AK316" s="5">
        <v>0</v>
      </c>
      <c r="AL316" s="5">
        <v>0</v>
      </c>
      <c r="AM316" s="6">
        <f t="shared" si="117"/>
        <v>1300680.9400000002</v>
      </c>
      <c r="AN316" s="6">
        <f t="shared" si="107"/>
        <v>1300680.9400000002</v>
      </c>
      <c r="AO316" s="63">
        <f t="shared" si="112"/>
        <v>0.20532905606093632</v>
      </c>
      <c r="AP316" s="5">
        <v>560114.38300000003</v>
      </c>
      <c r="AQ316" s="5">
        <v>327046.79300000001</v>
      </c>
      <c r="AR316" s="5">
        <v>46249.226999999999</v>
      </c>
      <c r="AS316" s="5">
        <v>3246.52</v>
      </c>
      <c r="AT316" s="5">
        <v>240.21199999999999</v>
      </c>
      <c r="AU316" s="5">
        <v>0</v>
      </c>
      <c r="AV316" s="5">
        <v>0</v>
      </c>
      <c r="AW316" s="6">
        <f t="shared" si="118"/>
        <v>936897.13500000001</v>
      </c>
      <c r="AX316" s="6">
        <f t="shared" si="108"/>
        <v>936897.13500000001</v>
      </c>
      <c r="AY316" s="63">
        <f t="shared" si="113"/>
        <v>0.14790114811380692</v>
      </c>
      <c r="AZ316" s="5">
        <f t="shared" si="122"/>
        <v>3418344.9889999996</v>
      </c>
      <c r="BA316" s="5">
        <f t="shared" si="123"/>
        <v>2374665.827</v>
      </c>
      <c r="BB316" s="5">
        <f t="shared" si="124"/>
        <v>331340.886</v>
      </c>
      <c r="BC316" s="5">
        <f t="shared" si="125"/>
        <v>27842.177</v>
      </c>
      <c r="BD316" s="5">
        <f t="shared" si="126"/>
        <v>72744.402000000016</v>
      </c>
      <c r="BE316" s="5">
        <f t="shared" si="127"/>
        <v>6968.57</v>
      </c>
      <c r="BF316" s="5">
        <f t="shared" si="128"/>
        <v>102710.202</v>
      </c>
      <c r="BG316" s="6">
        <f t="shared" si="129"/>
        <v>6334617.0529999994</v>
      </c>
      <c r="BH316" s="6">
        <f t="shared" si="109"/>
        <v>6231906.8509999998</v>
      </c>
    </row>
    <row r="317" spans="1:69" x14ac:dyDescent="0.25">
      <c r="A317" s="43">
        <v>33147</v>
      </c>
      <c r="B317" s="5">
        <v>701766.77500000002</v>
      </c>
      <c r="C317" s="5">
        <v>435897.07799999998</v>
      </c>
      <c r="D317" s="5">
        <v>56539.368999999999</v>
      </c>
      <c r="E317" s="5">
        <v>4381.4049999999997</v>
      </c>
      <c r="F317" s="5">
        <v>191.16800000000001</v>
      </c>
      <c r="G317" s="5">
        <v>0</v>
      </c>
      <c r="H317" s="5">
        <v>97235.423999999999</v>
      </c>
      <c r="I317" s="6">
        <f t="shared" si="116"/>
        <v>1296011.219</v>
      </c>
      <c r="J317" s="6">
        <f t="shared" si="103"/>
        <v>1198775.7949999999</v>
      </c>
      <c r="K317" s="63">
        <f t="shared" si="110"/>
        <v>0.20465355020161671</v>
      </c>
      <c r="L317" s="5">
        <v>455356.05099999998</v>
      </c>
      <c r="M317" s="5">
        <v>299985.19099999999</v>
      </c>
      <c r="N317" s="5">
        <v>125839.712</v>
      </c>
      <c r="O317" s="5">
        <v>3221.703</v>
      </c>
      <c r="P317" s="5">
        <v>52194.34</v>
      </c>
      <c r="Q317" s="5">
        <v>0</v>
      </c>
      <c r="R317" s="5">
        <v>0</v>
      </c>
      <c r="S317" s="6">
        <f t="shared" si="119"/>
        <v>936596.99699999986</v>
      </c>
      <c r="T317" s="6">
        <f t="shared" si="104"/>
        <v>936596.99699999986</v>
      </c>
      <c r="U317" s="63">
        <f t="shared" si="111"/>
        <v>0.14789833431544</v>
      </c>
      <c r="V317" s="5">
        <v>917163.38500000001</v>
      </c>
      <c r="W317" s="5">
        <v>842663.08700000006</v>
      </c>
      <c r="X317" s="5">
        <v>73542.755000000005</v>
      </c>
      <c r="Y317" s="5">
        <v>10977.217000000001</v>
      </c>
      <c r="Z317" s="5">
        <v>10286.028</v>
      </c>
      <c r="AA317" s="5">
        <v>6925.6</v>
      </c>
      <c r="AB317" s="5">
        <v>0</v>
      </c>
      <c r="AC317" s="6">
        <f t="shared" si="115"/>
        <v>1861558.0719999999</v>
      </c>
      <c r="AD317" s="6">
        <f t="shared" si="105"/>
        <v>1861558.0719999999</v>
      </c>
      <c r="AE317" s="63">
        <f t="shared" si="106"/>
        <v>0.29395923642947785</v>
      </c>
      <c r="AF317" s="5">
        <v>744125.728</v>
      </c>
      <c r="AG317" s="5">
        <v>519514.75199999998</v>
      </c>
      <c r="AH317" s="5">
        <v>44959.819000000003</v>
      </c>
      <c r="AI317" s="5">
        <v>5945.3530000000001</v>
      </c>
      <c r="AJ317" s="5">
        <v>514.91399999999999</v>
      </c>
      <c r="AK317" s="5">
        <v>0</v>
      </c>
      <c r="AL317" s="5">
        <v>0</v>
      </c>
      <c r="AM317" s="6">
        <f t="shared" si="117"/>
        <v>1315060.5659999999</v>
      </c>
      <c r="AN317" s="6">
        <f t="shared" si="107"/>
        <v>1315060.5659999999</v>
      </c>
      <c r="AO317" s="63">
        <f t="shared" si="112"/>
        <v>0.207661638739292</v>
      </c>
      <c r="AP317" s="5">
        <v>534835.69799999997</v>
      </c>
      <c r="AQ317" s="5">
        <v>336730.92499999999</v>
      </c>
      <c r="AR317" s="5">
        <v>48425.4</v>
      </c>
      <c r="AS317" s="5">
        <v>3220.6170000000002</v>
      </c>
      <c r="AT317" s="5">
        <v>268.72300000000001</v>
      </c>
      <c r="AU317" s="5">
        <v>0</v>
      </c>
      <c r="AV317" s="5">
        <v>0</v>
      </c>
      <c r="AW317" s="6">
        <f t="shared" si="118"/>
        <v>923481.3629999999</v>
      </c>
      <c r="AX317" s="6">
        <f t="shared" si="108"/>
        <v>923481.3629999999</v>
      </c>
      <c r="AY317" s="63">
        <f t="shared" si="113"/>
        <v>0.14582724031417346</v>
      </c>
      <c r="AZ317" s="5">
        <f t="shared" si="122"/>
        <v>3353247.6369999996</v>
      </c>
      <c r="BA317" s="5">
        <f t="shared" si="123"/>
        <v>2434791.0329999998</v>
      </c>
      <c r="BB317" s="5">
        <f t="shared" si="124"/>
        <v>349307.05500000005</v>
      </c>
      <c r="BC317" s="5">
        <f t="shared" si="125"/>
        <v>27746.294999999998</v>
      </c>
      <c r="BD317" s="5">
        <f t="shared" si="126"/>
        <v>63455.172999999988</v>
      </c>
      <c r="BE317" s="5">
        <f t="shared" si="127"/>
        <v>6925.6</v>
      </c>
      <c r="BF317" s="5">
        <f t="shared" si="128"/>
        <v>97235.423999999999</v>
      </c>
      <c r="BG317" s="6">
        <f t="shared" si="129"/>
        <v>6332708.2169999992</v>
      </c>
      <c r="BH317" s="6">
        <f t="shared" si="109"/>
        <v>6235472.7929999996</v>
      </c>
    </row>
    <row r="318" spans="1:69" x14ac:dyDescent="0.25">
      <c r="A318" s="43">
        <v>33178</v>
      </c>
      <c r="B318" s="5">
        <v>556107.30700000003</v>
      </c>
      <c r="C318" s="5">
        <v>405239.42200000002</v>
      </c>
      <c r="D318" s="5">
        <v>56857.906000000003</v>
      </c>
      <c r="E318" s="5">
        <v>4786.152</v>
      </c>
      <c r="F318" s="5">
        <v>139.608</v>
      </c>
      <c r="G318" s="5">
        <v>0</v>
      </c>
      <c r="H318" s="5">
        <v>76536.118000000002</v>
      </c>
      <c r="I318" s="6">
        <f t="shared" si="116"/>
        <v>1099666.513</v>
      </c>
      <c r="J318" s="6">
        <f t="shared" si="103"/>
        <v>1023130.395</v>
      </c>
      <c r="K318" s="63">
        <f t="shared" si="110"/>
        <v>0.20358593056006927</v>
      </c>
      <c r="L318" s="5">
        <v>340062.32400000002</v>
      </c>
      <c r="M318" s="5">
        <v>266213.58100000001</v>
      </c>
      <c r="N318" s="5">
        <v>121785.606</v>
      </c>
      <c r="O318" s="5">
        <v>3233.5830000000001</v>
      </c>
      <c r="P318" s="5">
        <v>50143.750999999997</v>
      </c>
      <c r="Q318" s="5">
        <v>0</v>
      </c>
      <c r="R318" s="5">
        <v>0</v>
      </c>
      <c r="S318" s="6">
        <f t="shared" si="119"/>
        <v>781438.84500000009</v>
      </c>
      <c r="T318" s="6">
        <f t="shared" si="104"/>
        <v>781438.84500000009</v>
      </c>
      <c r="U318" s="63">
        <f t="shared" si="111"/>
        <v>0.14467109123937719</v>
      </c>
      <c r="V318" s="5">
        <v>729557.85199999996</v>
      </c>
      <c r="W318" s="5">
        <v>789985.34600000002</v>
      </c>
      <c r="X318" s="5">
        <v>73485.323000000004</v>
      </c>
      <c r="Y318" s="5">
        <v>10877.39</v>
      </c>
      <c r="Z318" s="5">
        <v>9149.4189999999999</v>
      </c>
      <c r="AA318" s="5">
        <v>6614.8</v>
      </c>
      <c r="AB318" s="5">
        <v>0</v>
      </c>
      <c r="AC318" s="6">
        <f t="shared" si="115"/>
        <v>1619670.13</v>
      </c>
      <c r="AD318" s="6">
        <f t="shared" si="105"/>
        <v>1619670.13</v>
      </c>
      <c r="AE318" s="63">
        <f t="shared" si="106"/>
        <v>0.29985640802758384</v>
      </c>
      <c r="AF318" s="5">
        <v>583262.48699999996</v>
      </c>
      <c r="AG318" s="5">
        <v>491464.49599999998</v>
      </c>
      <c r="AH318" s="5">
        <v>41866.997000000003</v>
      </c>
      <c r="AI318" s="5">
        <v>6228.924</v>
      </c>
      <c r="AJ318" s="5">
        <v>334.745</v>
      </c>
      <c r="AK318" s="5">
        <v>0</v>
      </c>
      <c r="AL318" s="5">
        <v>0</v>
      </c>
      <c r="AM318" s="6">
        <f t="shared" si="117"/>
        <v>1123157.6490000002</v>
      </c>
      <c r="AN318" s="6">
        <f t="shared" si="107"/>
        <v>1123157.6490000002</v>
      </c>
      <c r="AO318" s="63">
        <f t="shared" si="112"/>
        <v>0.20793494430736084</v>
      </c>
      <c r="AP318" s="5">
        <v>415591.22399999999</v>
      </c>
      <c r="AQ318" s="5">
        <v>309543.93699999998</v>
      </c>
      <c r="AR318" s="5">
        <v>48961.756000000001</v>
      </c>
      <c r="AS318" s="5">
        <v>3215.076</v>
      </c>
      <c r="AT318" s="5">
        <v>240.67</v>
      </c>
      <c r="AU318" s="5">
        <v>0</v>
      </c>
      <c r="AV318" s="5">
        <v>0</v>
      </c>
      <c r="AW318" s="6">
        <f t="shared" si="118"/>
        <v>777552.66300000006</v>
      </c>
      <c r="AX318" s="6">
        <f t="shared" si="108"/>
        <v>777552.66300000006</v>
      </c>
      <c r="AY318" s="63">
        <f t="shared" si="113"/>
        <v>0.14395162586560908</v>
      </c>
      <c r="AZ318" s="5">
        <f t="shared" si="122"/>
        <v>2624581.1939999997</v>
      </c>
      <c r="BA318" s="5">
        <f t="shared" si="123"/>
        <v>2262446.7820000001</v>
      </c>
      <c r="BB318" s="5">
        <f t="shared" si="124"/>
        <v>342957.58799999999</v>
      </c>
      <c r="BC318" s="5">
        <f t="shared" si="125"/>
        <v>28341.125</v>
      </c>
      <c r="BD318" s="5">
        <f t="shared" si="126"/>
        <v>60008.192999999999</v>
      </c>
      <c r="BE318" s="5">
        <f t="shared" si="127"/>
        <v>6614.8</v>
      </c>
      <c r="BF318" s="5">
        <f t="shared" si="128"/>
        <v>76536.118000000002</v>
      </c>
      <c r="BG318" s="6">
        <f t="shared" si="129"/>
        <v>5401485.7999999989</v>
      </c>
      <c r="BH318" s="6">
        <f t="shared" si="109"/>
        <v>5324949.6819999991</v>
      </c>
    </row>
    <row r="319" spans="1:69" x14ac:dyDescent="0.25">
      <c r="A319" s="43">
        <v>33208</v>
      </c>
      <c r="B319" s="5">
        <v>474654.89799999999</v>
      </c>
      <c r="C319" s="5">
        <v>384172.609</v>
      </c>
      <c r="D319" s="5">
        <v>59390.006000000001</v>
      </c>
      <c r="E319" s="5">
        <v>4723.9660000000003</v>
      </c>
      <c r="F319" s="5">
        <v>161.05600000000001</v>
      </c>
      <c r="G319" s="5">
        <v>0</v>
      </c>
      <c r="H319" s="5">
        <v>57073.864000000001</v>
      </c>
      <c r="I319" s="6">
        <f t="shared" si="116"/>
        <v>980176.39899999998</v>
      </c>
      <c r="J319" s="6">
        <f t="shared" si="103"/>
        <v>923102.53499999992</v>
      </c>
      <c r="K319" s="63">
        <f t="shared" si="110"/>
        <v>0.20361291846381896</v>
      </c>
      <c r="L319" s="5">
        <v>316135.375</v>
      </c>
      <c r="M319" s="5">
        <v>238293.356</v>
      </c>
      <c r="N319" s="5">
        <v>117703.37</v>
      </c>
      <c r="O319" s="5">
        <v>3245.864</v>
      </c>
      <c r="P319" s="5">
        <v>41612.730000000003</v>
      </c>
      <c r="Q319" s="5">
        <v>0</v>
      </c>
      <c r="R319" s="5">
        <v>0</v>
      </c>
      <c r="S319" s="6">
        <f t="shared" si="119"/>
        <v>716990.69499999995</v>
      </c>
      <c r="T319" s="6">
        <f t="shared" si="104"/>
        <v>716990.69499999995</v>
      </c>
      <c r="U319" s="63">
        <f t="shared" si="111"/>
        <v>0.14894111720022335</v>
      </c>
      <c r="V319" s="5">
        <v>596009.37899999996</v>
      </c>
      <c r="W319" s="5">
        <v>727669.82900000003</v>
      </c>
      <c r="X319" s="5">
        <v>71918.705000000002</v>
      </c>
      <c r="Y319" s="5">
        <v>10920.641</v>
      </c>
      <c r="Z319" s="5">
        <v>7715.1419999999998</v>
      </c>
      <c r="AA319" s="5">
        <v>7169.2129999999997</v>
      </c>
      <c r="AB319" s="5">
        <v>0</v>
      </c>
      <c r="AC319" s="6">
        <f t="shared" si="115"/>
        <v>1421402.9090000002</v>
      </c>
      <c r="AD319" s="6">
        <f t="shared" si="105"/>
        <v>1421402.9090000002</v>
      </c>
      <c r="AE319" s="63">
        <f t="shared" si="106"/>
        <v>0.29526929531227381</v>
      </c>
      <c r="AF319" s="5">
        <v>479759.63</v>
      </c>
      <c r="AG319" s="5">
        <v>449143.79499999998</v>
      </c>
      <c r="AH319" s="5">
        <v>41844.396000000001</v>
      </c>
      <c r="AI319" s="5">
        <v>6237.576</v>
      </c>
      <c r="AJ319" s="5">
        <v>326.34399999999999</v>
      </c>
      <c r="AK319" s="5">
        <v>0</v>
      </c>
      <c r="AL319" s="5">
        <v>0</v>
      </c>
      <c r="AM319" s="6">
        <f t="shared" si="117"/>
        <v>977311.74100000004</v>
      </c>
      <c r="AN319" s="6">
        <f t="shared" si="107"/>
        <v>977311.74100000004</v>
      </c>
      <c r="AO319" s="63">
        <f t="shared" si="112"/>
        <v>0.203017840499918</v>
      </c>
      <c r="AP319" s="5">
        <v>382719.679</v>
      </c>
      <c r="AQ319" s="5">
        <v>284976.25300000003</v>
      </c>
      <c r="AR319" s="5">
        <v>46859.572</v>
      </c>
      <c r="AS319" s="5">
        <v>3225.4989999999998</v>
      </c>
      <c r="AT319" s="5">
        <v>257.73700000000002</v>
      </c>
      <c r="AU319" s="5">
        <v>0</v>
      </c>
      <c r="AV319" s="5">
        <v>0</v>
      </c>
      <c r="AW319" s="6">
        <f t="shared" si="118"/>
        <v>718038.74</v>
      </c>
      <c r="AX319" s="6">
        <f t="shared" si="108"/>
        <v>718038.74</v>
      </c>
      <c r="AY319" s="63">
        <f t="shared" si="113"/>
        <v>0.14915882852376586</v>
      </c>
      <c r="AZ319" s="5">
        <f t="shared" si="122"/>
        <v>2249278.9610000001</v>
      </c>
      <c r="BA319" s="5">
        <f t="shared" si="123"/>
        <v>2084255.8419999999</v>
      </c>
      <c r="BB319" s="5">
        <f t="shared" si="124"/>
        <v>337716.049</v>
      </c>
      <c r="BC319" s="5">
        <f t="shared" si="125"/>
        <v>28353.545999999998</v>
      </c>
      <c r="BD319" s="5">
        <f t="shared" si="126"/>
        <v>50073.008999999998</v>
      </c>
      <c r="BE319" s="5">
        <f t="shared" si="127"/>
        <v>7169.2129999999997</v>
      </c>
      <c r="BF319" s="5">
        <f t="shared" si="128"/>
        <v>57073.864000000001</v>
      </c>
      <c r="BG319" s="6">
        <f t="shared" si="129"/>
        <v>4813920.4840000002</v>
      </c>
      <c r="BH319" s="6">
        <f t="shared" si="109"/>
        <v>4756846.62</v>
      </c>
    </row>
    <row r="320" spans="1:69" x14ac:dyDescent="0.25">
      <c r="A320" s="43">
        <v>33239</v>
      </c>
      <c r="B320" s="5">
        <v>517896.59499999997</v>
      </c>
      <c r="C320" s="5">
        <v>382080.234</v>
      </c>
      <c r="D320" s="5">
        <v>59392.069000000003</v>
      </c>
      <c r="E320" s="5">
        <v>4605.6379999999999</v>
      </c>
      <c r="F320" s="5">
        <v>191.00700000000001</v>
      </c>
      <c r="G320" s="5">
        <v>0</v>
      </c>
      <c r="H320" s="5">
        <v>47898.237000000001</v>
      </c>
      <c r="I320" s="6">
        <f t="shared" si="116"/>
        <v>1012063.7799999999</v>
      </c>
      <c r="J320" s="6">
        <f t="shared" si="103"/>
        <v>964165.54299999995</v>
      </c>
      <c r="K320" s="63">
        <f t="shared" si="110"/>
        <v>0.20500959843774871</v>
      </c>
      <c r="L320" s="5">
        <v>330643.72100000002</v>
      </c>
      <c r="M320" s="5">
        <v>226441.003</v>
      </c>
      <c r="N320" s="5">
        <v>104082.068</v>
      </c>
      <c r="O320" s="5">
        <v>3262.335</v>
      </c>
      <c r="P320" s="5">
        <v>44849.061999999998</v>
      </c>
      <c r="Q320" s="5">
        <v>0</v>
      </c>
      <c r="R320" s="5">
        <v>0</v>
      </c>
      <c r="S320" s="6">
        <f t="shared" si="119"/>
        <v>709278.18900000001</v>
      </c>
      <c r="T320" s="6">
        <f t="shared" si="104"/>
        <v>709278.18900000001</v>
      </c>
      <c r="U320" s="63">
        <f t="shared" si="111"/>
        <v>0.14367556628451186</v>
      </c>
      <c r="V320" s="5">
        <v>632887.65099999995</v>
      </c>
      <c r="W320" s="5">
        <v>724823.1</v>
      </c>
      <c r="X320" s="5">
        <v>67446.122000000003</v>
      </c>
      <c r="Y320" s="5">
        <v>11080.133</v>
      </c>
      <c r="Z320" s="5">
        <v>8184.1639999999998</v>
      </c>
      <c r="AA320" s="5">
        <v>6905.5940000000001</v>
      </c>
      <c r="AB320" s="5">
        <v>0</v>
      </c>
      <c r="AC320" s="6">
        <f t="shared" si="115"/>
        <v>1451326.764</v>
      </c>
      <c r="AD320" s="6">
        <f t="shared" si="105"/>
        <v>1451326.764</v>
      </c>
      <c r="AE320" s="63">
        <f t="shared" si="106"/>
        <v>0.29398929491340686</v>
      </c>
      <c r="AF320" s="5">
        <v>518388.18400000001</v>
      </c>
      <c r="AG320" s="5">
        <v>448723.40299999999</v>
      </c>
      <c r="AH320" s="5">
        <v>37396.578999999998</v>
      </c>
      <c r="AI320" s="5">
        <v>6149.96</v>
      </c>
      <c r="AJ320" s="5">
        <v>398.93400000000003</v>
      </c>
      <c r="AK320" s="5">
        <v>0</v>
      </c>
      <c r="AL320" s="5">
        <v>0</v>
      </c>
      <c r="AM320" s="6">
        <f t="shared" si="117"/>
        <v>1011057.06</v>
      </c>
      <c r="AN320" s="6">
        <f t="shared" si="107"/>
        <v>1011057.06</v>
      </c>
      <c r="AO320" s="63">
        <f t="shared" si="112"/>
        <v>0.20480567130685265</v>
      </c>
      <c r="AP320" s="5">
        <v>413992.54599999997</v>
      </c>
      <c r="AQ320" s="5">
        <v>285113.48300000001</v>
      </c>
      <c r="AR320" s="5">
        <v>50393.822</v>
      </c>
      <c r="AS320" s="5">
        <v>3242.3580000000002</v>
      </c>
      <c r="AT320" s="5">
        <v>197.34299999999999</v>
      </c>
      <c r="AU320" s="5">
        <v>0</v>
      </c>
      <c r="AV320" s="5">
        <v>0</v>
      </c>
      <c r="AW320" s="6">
        <f t="shared" si="118"/>
        <v>752939.55200000003</v>
      </c>
      <c r="AX320" s="6">
        <f t="shared" si="108"/>
        <v>752939.55200000003</v>
      </c>
      <c r="AY320" s="63">
        <f t="shared" si="113"/>
        <v>0.15251986905748019</v>
      </c>
      <c r="AZ320" s="5">
        <f t="shared" si="122"/>
        <v>2413808.6970000002</v>
      </c>
      <c r="BA320" s="5">
        <f t="shared" si="123"/>
        <v>2067181.2229999998</v>
      </c>
      <c r="BB320" s="5">
        <f t="shared" si="124"/>
        <v>318710.65999999997</v>
      </c>
      <c r="BC320" s="5">
        <f t="shared" si="125"/>
        <v>28340.423999999999</v>
      </c>
      <c r="BD320" s="5">
        <f t="shared" si="126"/>
        <v>53820.509999999995</v>
      </c>
      <c r="BE320" s="5">
        <f t="shared" si="127"/>
        <v>6905.5940000000001</v>
      </c>
      <c r="BF320" s="5">
        <f t="shared" si="128"/>
        <v>47898.237000000001</v>
      </c>
      <c r="BG320" s="6">
        <f t="shared" si="129"/>
        <v>4936665.3449999988</v>
      </c>
      <c r="BH320" s="6">
        <f t="shared" si="109"/>
        <v>4888767.1079999991</v>
      </c>
    </row>
    <row r="321" spans="1:69" x14ac:dyDescent="0.25">
      <c r="A321" s="43">
        <v>33270</v>
      </c>
      <c r="B321" s="5">
        <v>484596.70299999998</v>
      </c>
      <c r="C321" s="5">
        <v>361642.80300000001</v>
      </c>
      <c r="D321" s="5">
        <v>60366.788999999997</v>
      </c>
      <c r="E321" s="5">
        <v>4512.4650000000001</v>
      </c>
      <c r="F321" s="5">
        <v>200.58600000000001</v>
      </c>
      <c r="G321" s="5">
        <v>0</v>
      </c>
      <c r="H321" s="5">
        <v>49363.315999999999</v>
      </c>
      <c r="I321" s="6">
        <f t="shared" si="116"/>
        <v>960682.66200000001</v>
      </c>
      <c r="J321" s="6">
        <f t="shared" si="103"/>
        <v>911319.34600000002</v>
      </c>
      <c r="K321" s="63">
        <f t="shared" si="110"/>
        <v>0.20585799027804202</v>
      </c>
      <c r="L321" s="5">
        <v>327410.848</v>
      </c>
      <c r="M321" s="5">
        <v>224323.62100000001</v>
      </c>
      <c r="N321" s="5">
        <v>110603.80899999999</v>
      </c>
      <c r="O321" s="5">
        <v>3249.1460000000002</v>
      </c>
      <c r="P321" s="5">
        <v>43804.014000000003</v>
      </c>
      <c r="Q321" s="5">
        <v>0</v>
      </c>
      <c r="R321" s="5">
        <v>0</v>
      </c>
      <c r="S321" s="6">
        <f t="shared" si="119"/>
        <v>709391.43799999997</v>
      </c>
      <c r="T321" s="6">
        <f t="shared" si="104"/>
        <v>709391.43799999997</v>
      </c>
      <c r="U321" s="63">
        <f t="shared" si="111"/>
        <v>0.15201054575410899</v>
      </c>
      <c r="V321" s="5">
        <v>564137.06599999999</v>
      </c>
      <c r="W321" s="5">
        <v>667509.12699999998</v>
      </c>
      <c r="X321" s="5">
        <v>68722.865000000005</v>
      </c>
      <c r="Y321" s="5">
        <v>10916.343000000001</v>
      </c>
      <c r="Z321" s="5">
        <v>7954.0029999999997</v>
      </c>
      <c r="AA321" s="5">
        <v>6362.5060000000003</v>
      </c>
      <c r="AB321" s="5">
        <v>0</v>
      </c>
      <c r="AC321" s="6">
        <f t="shared" si="115"/>
        <v>1325601.9100000001</v>
      </c>
      <c r="AD321" s="6">
        <f t="shared" si="105"/>
        <v>1325601.9100000001</v>
      </c>
      <c r="AE321" s="63">
        <f t="shared" si="106"/>
        <v>0.28405399191157044</v>
      </c>
      <c r="AF321" s="5">
        <v>472184.78200000001</v>
      </c>
      <c r="AG321" s="5">
        <v>423582.18400000001</v>
      </c>
      <c r="AH321" s="5">
        <v>42642.464999999997</v>
      </c>
      <c r="AI321" s="5">
        <v>6427.16</v>
      </c>
      <c r="AJ321" s="5">
        <v>489.589</v>
      </c>
      <c r="AK321" s="5">
        <v>0</v>
      </c>
      <c r="AL321" s="5">
        <v>0</v>
      </c>
      <c r="AM321" s="6">
        <f t="shared" si="117"/>
        <v>945326.18</v>
      </c>
      <c r="AN321" s="6">
        <f t="shared" si="107"/>
        <v>945326.18</v>
      </c>
      <c r="AO321" s="63">
        <f t="shared" si="112"/>
        <v>0.202567356807381</v>
      </c>
      <c r="AP321" s="5">
        <v>404336.19500000001</v>
      </c>
      <c r="AQ321" s="5">
        <v>270759.64299999998</v>
      </c>
      <c r="AR321" s="5">
        <v>47079.845000000001</v>
      </c>
      <c r="AS321" s="5">
        <v>3307.828</v>
      </c>
      <c r="AT321" s="5">
        <v>239.45599999999999</v>
      </c>
      <c r="AU321" s="5">
        <v>0</v>
      </c>
      <c r="AV321" s="5">
        <v>0</v>
      </c>
      <c r="AW321" s="6">
        <f t="shared" si="118"/>
        <v>725722.96699999995</v>
      </c>
      <c r="AX321" s="6">
        <f t="shared" si="108"/>
        <v>725722.96699999995</v>
      </c>
      <c r="AY321" s="63">
        <f t="shared" si="113"/>
        <v>0.15551011524889766</v>
      </c>
      <c r="AZ321" s="5">
        <f t="shared" si="122"/>
        <v>2252665.594</v>
      </c>
      <c r="BA321" s="5">
        <f t="shared" si="123"/>
        <v>1947817.3779999998</v>
      </c>
      <c r="BB321" s="5">
        <f t="shared" si="124"/>
        <v>329415.77299999993</v>
      </c>
      <c r="BC321" s="5">
        <f t="shared" si="125"/>
        <v>28412.942000000003</v>
      </c>
      <c r="BD321" s="5">
        <f t="shared" si="126"/>
        <v>52687.648000000001</v>
      </c>
      <c r="BE321" s="5">
        <f t="shared" si="127"/>
        <v>6362.5060000000003</v>
      </c>
      <c r="BF321" s="5">
        <f t="shared" si="128"/>
        <v>49363.315999999999</v>
      </c>
      <c r="BG321" s="6">
        <f t="shared" si="129"/>
        <v>4666725.1569999997</v>
      </c>
      <c r="BH321" s="6">
        <f t="shared" si="109"/>
        <v>4617361.841</v>
      </c>
      <c r="BI321" s="57">
        <f>BG321/$BG321</f>
        <v>1</v>
      </c>
    </row>
    <row r="322" spans="1:69" x14ac:dyDescent="0.25">
      <c r="A322" s="43">
        <v>33298</v>
      </c>
      <c r="B322" s="5">
        <v>511381.522</v>
      </c>
      <c r="C322" s="5">
        <v>371489.359</v>
      </c>
      <c r="D322" s="5">
        <v>60458.108</v>
      </c>
      <c r="E322" s="5">
        <v>4566.4250000000002</v>
      </c>
      <c r="F322" s="5">
        <v>252.971</v>
      </c>
      <c r="G322" s="5">
        <v>0</v>
      </c>
      <c r="H322" s="5">
        <v>45208.421000000002</v>
      </c>
      <c r="I322" s="6">
        <f t="shared" si="116"/>
        <v>993356.8060000001</v>
      </c>
      <c r="J322" s="6">
        <f t="shared" si="103"/>
        <v>948148.38500000013</v>
      </c>
      <c r="K322" s="63">
        <f t="shared" si="110"/>
        <v>0.20499165467222977</v>
      </c>
      <c r="L322" s="5">
        <v>333291.68800000002</v>
      </c>
      <c r="M322" s="5">
        <v>230714.45800000001</v>
      </c>
      <c r="N322" s="5">
        <v>112589.72199999999</v>
      </c>
      <c r="O322" s="5">
        <v>3331.1129999999998</v>
      </c>
      <c r="P322" s="5">
        <v>45113.608999999997</v>
      </c>
      <c r="Q322" s="5">
        <v>0</v>
      </c>
      <c r="R322" s="5">
        <v>0</v>
      </c>
      <c r="S322" s="6">
        <f t="shared" si="119"/>
        <v>725040.59000000008</v>
      </c>
      <c r="T322" s="6">
        <f t="shared" si="104"/>
        <v>725040.59000000008</v>
      </c>
      <c r="U322" s="63">
        <f t="shared" si="111"/>
        <v>0.14962123312681036</v>
      </c>
      <c r="V322" s="5">
        <v>586730.56900000002</v>
      </c>
      <c r="W322" s="5">
        <v>701701.24199999997</v>
      </c>
      <c r="X322" s="5">
        <v>68828.607999999993</v>
      </c>
      <c r="Y322" s="5">
        <v>10875.016</v>
      </c>
      <c r="Z322" s="5">
        <v>7873.7240000000002</v>
      </c>
      <c r="AA322" s="5">
        <v>6924.0050000000001</v>
      </c>
      <c r="AB322" s="5">
        <v>0</v>
      </c>
      <c r="AC322" s="6">
        <f t="shared" si="115"/>
        <v>1382933.1639999999</v>
      </c>
      <c r="AD322" s="6">
        <f t="shared" si="105"/>
        <v>1382933.1639999999</v>
      </c>
      <c r="AE322" s="63">
        <f t="shared" si="106"/>
        <v>0.28538562969232029</v>
      </c>
      <c r="AF322" s="5">
        <v>498329.82</v>
      </c>
      <c r="AG322" s="5">
        <v>433972.23800000001</v>
      </c>
      <c r="AH322" s="5">
        <v>40848.718999999997</v>
      </c>
      <c r="AI322" s="5">
        <v>6480.1769999999997</v>
      </c>
      <c r="AJ322" s="5">
        <v>609.06899999999996</v>
      </c>
      <c r="AK322" s="5">
        <v>0</v>
      </c>
      <c r="AL322" s="5">
        <v>0</v>
      </c>
      <c r="AM322" s="6">
        <f t="shared" si="117"/>
        <v>980240.02300000004</v>
      </c>
      <c r="AN322" s="6">
        <f t="shared" si="107"/>
        <v>980240.02300000004</v>
      </c>
      <c r="AO322" s="63">
        <f t="shared" si="112"/>
        <v>0.20228484173763697</v>
      </c>
      <c r="AP322" s="5">
        <v>428912.973</v>
      </c>
      <c r="AQ322" s="5">
        <v>279888.967</v>
      </c>
      <c r="AR322" s="5">
        <v>51864.392</v>
      </c>
      <c r="AS322" s="5">
        <v>3286.7179999999998</v>
      </c>
      <c r="AT322" s="5">
        <v>316.59199999999998</v>
      </c>
      <c r="AU322" s="5">
        <v>0</v>
      </c>
      <c r="AV322" s="5">
        <v>0</v>
      </c>
      <c r="AW322" s="6">
        <f t="shared" si="118"/>
        <v>764269.64199999988</v>
      </c>
      <c r="AX322" s="6">
        <f t="shared" si="108"/>
        <v>764269.64199999988</v>
      </c>
      <c r="AY322" s="63">
        <f t="shared" si="113"/>
        <v>0.1577166407710027</v>
      </c>
      <c r="AZ322" s="5">
        <f t="shared" si="122"/>
        <v>2358646.5720000002</v>
      </c>
      <c r="BA322" s="5">
        <f t="shared" si="123"/>
        <v>2017766.2639999997</v>
      </c>
      <c r="BB322" s="5">
        <f t="shared" si="124"/>
        <v>334589.54899999994</v>
      </c>
      <c r="BC322" s="5">
        <f t="shared" si="125"/>
        <v>28539.449000000001</v>
      </c>
      <c r="BD322" s="5">
        <f t="shared" si="126"/>
        <v>54165.964999999997</v>
      </c>
      <c r="BE322" s="5">
        <f t="shared" si="127"/>
        <v>6924.0050000000001</v>
      </c>
      <c r="BF322" s="5">
        <f t="shared" si="128"/>
        <v>45208.421000000002</v>
      </c>
      <c r="BG322" s="6">
        <f t="shared" si="129"/>
        <v>4845840.2249999996</v>
      </c>
      <c r="BH322" s="6">
        <f t="shared" si="109"/>
        <v>4800631.8039999995</v>
      </c>
    </row>
    <row r="323" spans="1:69" x14ac:dyDescent="0.25">
      <c r="A323" s="43">
        <v>33329</v>
      </c>
      <c r="B323" s="5">
        <v>505278.35700000002</v>
      </c>
      <c r="C323" s="5">
        <v>379802.62300000002</v>
      </c>
      <c r="D323" s="5">
        <v>59834.790999999997</v>
      </c>
      <c r="E323" s="5">
        <v>4456.6909999999998</v>
      </c>
      <c r="F323" s="5">
        <v>249.32300000000001</v>
      </c>
      <c r="G323" s="5">
        <v>0</v>
      </c>
      <c r="H323" s="5">
        <v>48995.080999999998</v>
      </c>
      <c r="I323" s="6">
        <f t="shared" si="116"/>
        <v>998616.86599999992</v>
      </c>
      <c r="J323" s="6">
        <f t="shared" si="103"/>
        <v>949621.78499999992</v>
      </c>
      <c r="K323" s="63">
        <f t="shared" si="110"/>
        <v>0.20335629799840307</v>
      </c>
      <c r="L323" s="5">
        <v>300185.85100000002</v>
      </c>
      <c r="M323" s="5">
        <v>236735.109</v>
      </c>
      <c r="N323" s="5">
        <v>110978.376</v>
      </c>
      <c r="O323" s="5">
        <v>3287.451</v>
      </c>
      <c r="P323" s="5">
        <v>46889.453999999998</v>
      </c>
      <c r="Q323" s="5">
        <v>0</v>
      </c>
      <c r="R323" s="5">
        <v>0</v>
      </c>
      <c r="S323" s="6">
        <f t="shared" si="119"/>
        <v>698076.24100000004</v>
      </c>
      <c r="T323" s="6">
        <f t="shared" si="104"/>
        <v>698076.24100000004</v>
      </c>
      <c r="U323" s="63">
        <f t="shared" si="111"/>
        <v>0.14215481925417536</v>
      </c>
      <c r="V323" s="5">
        <v>635451.62</v>
      </c>
      <c r="W323" s="5">
        <v>727689.09900000005</v>
      </c>
      <c r="X323" s="5">
        <v>67042.625</v>
      </c>
      <c r="Y323" s="5">
        <v>10675.541999999999</v>
      </c>
      <c r="Z323" s="5">
        <v>8622.33</v>
      </c>
      <c r="AA323" s="5">
        <v>6466.52</v>
      </c>
      <c r="AB323" s="5">
        <v>0</v>
      </c>
      <c r="AC323" s="6">
        <f t="shared" si="115"/>
        <v>1455947.736</v>
      </c>
      <c r="AD323" s="6">
        <f t="shared" si="105"/>
        <v>1455947.736</v>
      </c>
      <c r="AE323" s="63">
        <f t="shared" si="106"/>
        <v>0.29648622184608314</v>
      </c>
      <c r="AF323" s="5">
        <v>517953.09</v>
      </c>
      <c r="AG323" s="5">
        <v>445610.62599999999</v>
      </c>
      <c r="AH323" s="5">
        <v>40899.453999999998</v>
      </c>
      <c r="AI323" s="5">
        <v>5423.7070000000003</v>
      </c>
      <c r="AJ323" s="5">
        <v>577.96400000000006</v>
      </c>
      <c r="AK323" s="5">
        <v>0</v>
      </c>
      <c r="AL323" s="5">
        <v>0</v>
      </c>
      <c r="AM323" s="6">
        <f t="shared" si="117"/>
        <v>1010464.8410000001</v>
      </c>
      <c r="AN323" s="6">
        <f t="shared" si="107"/>
        <v>1010464.8410000001</v>
      </c>
      <c r="AO323" s="63">
        <f t="shared" si="112"/>
        <v>0.20576899541701213</v>
      </c>
      <c r="AP323" s="5">
        <v>404822.93800000002</v>
      </c>
      <c r="AQ323" s="5">
        <v>289910.77899999998</v>
      </c>
      <c r="AR323" s="5">
        <v>49247.722999999998</v>
      </c>
      <c r="AS323" s="5">
        <v>3263.3139999999999</v>
      </c>
      <c r="AT323" s="5">
        <v>325.43400000000003</v>
      </c>
      <c r="AU323" s="5">
        <v>0</v>
      </c>
      <c r="AV323" s="5">
        <v>0</v>
      </c>
      <c r="AW323" s="6">
        <f t="shared" si="118"/>
        <v>747570.18799999997</v>
      </c>
      <c r="AX323" s="6">
        <f t="shared" si="108"/>
        <v>747570.18799999997</v>
      </c>
      <c r="AY323" s="63">
        <f t="shared" si="113"/>
        <v>0.15223366548432621</v>
      </c>
      <c r="AZ323" s="5">
        <f t="shared" si="122"/>
        <v>2363691.8560000001</v>
      </c>
      <c r="BA323" s="5">
        <f t="shared" si="123"/>
        <v>2079748.236</v>
      </c>
      <c r="BB323" s="5">
        <f t="shared" si="124"/>
        <v>328002.96900000004</v>
      </c>
      <c r="BC323" s="5">
        <f t="shared" si="125"/>
        <v>27106.705000000002</v>
      </c>
      <c r="BD323" s="5">
        <f t="shared" si="126"/>
        <v>56664.504999999997</v>
      </c>
      <c r="BE323" s="5">
        <f t="shared" si="127"/>
        <v>6466.52</v>
      </c>
      <c r="BF323" s="5">
        <f t="shared" si="128"/>
        <v>48995.080999999998</v>
      </c>
      <c r="BG323" s="6">
        <f t="shared" si="129"/>
        <v>4910675.8720000004</v>
      </c>
      <c r="BH323" s="6">
        <f t="shared" si="109"/>
        <v>4861680.7910000002</v>
      </c>
    </row>
    <row r="324" spans="1:69" x14ac:dyDescent="0.25">
      <c r="A324" s="43">
        <v>33359</v>
      </c>
      <c r="B324" s="5">
        <v>610431.7209999999</v>
      </c>
      <c r="C324" s="5">
        <v>413095.51400000002</v>
      </c>
      <c r="D324" s="5">
        <v>61662.150999999998</v>
      </c>
      <c r="E324" s="5">
        <v>4504.0770000000002</v>
      </c>
      <c r="F324" s="5">
        <v>242.012</v>
      </c>
      <c r="G324" s="5">
        <v>0</v>
      </c>
      <c r="H324" s="5">
        <v>61469.913999999997</v>
      </c>
      <c r="I324" s="6">
        <f t="shared" si="116"/>
        <v>1151405.3890000002</v>
      </c>
      <c r="J324" s="6">
        <f t="shared" si="103"/>
        <v>1089935.4750000001</v>
      </c>
      <c r="K324" s="63">
        <f t="shared" si="110"/>
        <v>0.20320431346868476</v>
      </c>
      <c r="L324" s="5">
        <v>363785.58799999999</v>
      </c>
      <c r="M324" s="5">
        <v>267657.43</v>
      </c>
      <c r="N324" s="5">
        <v>114525.648</v>
      </c>
      <c r="O324" s="5">
        <v>3315.2310000000002</v>
      </c>
      <c r="P324" s="5">
        <v>50396.023999999998</v>
      </c>
      <c r="Q324" s="5">
        <v>0</v>
      </c>
      <c r="R324" s="5">
        <v>0</v>
      </c>
      <c r="S324" s="6">
        <f t="shared" si="119"/>
        <v>799679.92099999997</v>
      </c>
      <c r="T324" s="6">
        <f t="shared" si="104"/>
        <v>799679.92099999997</v>
      </c>
      <c r="U324" s="63">
        <f t="shared" si="111"/>
        <v>0.14113049226096425</v>
      </c>
      <c r="V324" s="5">
        <v>791000.64400000009</v>
      </c>
      <c r="W324" s="5">
        <v>782406.50300000003</v>
      </c>
      <c r="X324" s="5">
        <v>65944.034</v>
      </c>
      <c r="Y324" s="5">
        <v>9076.9359999999997</v>
      </c>
      <c r="Z324" s="5">
        <v>9528.4809999999998</v>
      </c>
      <c r="AA324" s="5">
        <v>6612.03</v>
      </c>
      <c r="AB324" s="5">
        <v>0</v>
      </c>
      <c r="AC324" s="6">
        <f t="shared" si="115"/>
        <v>1664568.628</v>
      </c>
      <c r="AD324" s="6">
        <f t="shared" si="105"/>
        <v>1664568.628</v>
      </c>
      <c r="AE324" s="63">
        <f t="shared" si="106"/>
        <v>0.29376927405908682</v>
      </c>
      <c r="AF324" s="5">
        <v>635923.60100000002</v>
      </c>
      <c r="AG324" s="5">
        <v>494337.63500000001</v>
      </c>
      <c r="AH324" s="5">
        <v>42723.54</v>
      </c>
      <c r="AI324" s="5">
        <v>7325.1660000000002</v>
      </c>
      <c r="AJ324" s="5">
        <v>664.48800000000006</v>
      </c>
      <c r="AK324" s="5">
        <v>0</v>
      </c>
      <c r="AL324" s="5">
        <v>0</v>
      </c>
      <c r="AM324" s="6">
        <f t="shared" si="117"/>
        <v>1180974.43</v>
      </c>
      <c r="AN324" s="6">
        <f t="shared" si="107"/>
        <v>1180974.43</v>
      </c>
      <c r="AO324" s="63">
        <f t="shared" si="112"/>
        <v>0.20842276800584025</v>
      </c>
      <c r="AP324" s="5">
        <v>489730.92600000004</v>
      </c>
      <c r="AQ324" s="5">
        <v>324378.84100000001</v>
      </c>
      <c r="AR324" s="5">
        <v>52170.224999999999</v>
      </c>
      <c r="AS324" s="5">
        <v>3042.529</v>
      </c>
      <c r="AT324" s="5">
        <v>293.93299999999999</v>
      </c>
      <c r="AU324" s="5">
        <v>0</v>
      </c>
      <c r="AV324" s="5">
        <v>0</v>
      </c>
      <c r="AW324" s="6">
        <f t="shared" si="118"/>
        <v>869616.45399999991</v>
      </c>
      <c r="AX324" s="6">
        <f t="shared" si="108"/>
        <v>869616.45399999991</v>
      </c>
      <c r="AY324" s="63">
        <f t="shared" si="113"/>
        <v>0.15347315220542365</v>
      </c>
      <c r="AZ324" s="5">
        <f t="shared" si="122"/>
        <v>2890872.48</v>
      </c>
      <c r="BA324" s="5">
        <f t="shared" si="123"/>
        <v>2281875.9230000004</v>
      </c>
      <c r="BB324" s="5">
        <f t="shared" si="124"/>
        <v>337025.59799999994</v>
      </c>
      <c r="BC324" s="5">
        <f t="shared" si="125"/>
        <v>27263.938999999998</v>
      </c>
      <c r="BD324" s="5">
        <f t="shared" si="126"/>
        <v>61124.937999999995</v>
      </c>
      <c r="BE324" s="5">
        <f t="shared" si="127"/>
        <v>6612.03</v>
      </c>
      <c r="BF324" s="5">
        <f t="shared" si="128"/>
        <v>61469.913999999997</v>
      </c>
      <c r="BG324" s="6">
        <f t="shared" si="129"/>
        <v>5666244.8220000016</v>
      </c>
      <c r="BH324" s="6">
        <f t="shared" si="109"/>
        <v>5604774.9080000017</v>
      </c>
    </row>
    <row r="325" spans="1:69" x14ac:dyDescent="0.25">
      <c r="A325" s="43">
        <v>33390</v>
      </c>
      <c r="B325" s="5">
        <v>672355.37599999993</v>
      </c>
      <c r="C325" s="5">
        <v>438934.68599999999</v>
      </c>
      <c r="D325" s="5">
        <v>62350.093000000001</v>
      </c>
      <c r="E325" s="5">
        <v>4435</v>
      </c>
      <c r="F325" s="5">
        <v>224.935</v>
      </c>
      <c r="G325" s="5">
        <v>0</v>
      </c>
      <c r="H325" s="5">
        <v>69678.308999999994</v>
      </c>
      <c r="I325" s="6">
        <f t="shared" si="116"/>
        <v>1247978.399</v>
      </c>
      <c r="J325" s="6">
        <f t="shared" si="103"/>
        <v>1178300.0900000001</v>
      </c>
      <c r="K325" s="63">
        <f t="shared" si="110"/>
        <v>0.20173791502517835</v>
      </c>
      <c r="L325" s="5">
        <v>441793.84899999999</v>
      </c>
      <c r="M325" s="5">
        <v>297854.353</v>
      </c>
      <c r="N325" s="5">
        <v>130732.871</v>
      </c>
      <c r="O325" s="5">
        <v>3326.9340000000002</v>
      </c>
      <c r="P325" s="5">
        <v>50378.925000000003</v>
      </c>
      <c r="Q325" s="5">
        <v>0</v>
      </c>
      <c r="R325" s="5">
        <v>0</v>
      </c>
      <c r="S325" s="6">
        <f t="shared" si="119"/>
        <v>924086.93200000015</v>
      </c>
      <c r="T325" s="6">
        <f t="shared" si="104"/>
        <v>924086.93200000015</v>
      </c>
      <c r="U325" s="63">
        <f t="shared" si="111"/>
        <v>0.14938028664043712</v>
      </c>
      <c r="V325" s="5">
        <v>884001.07</v>
      </c>
      <c r="W325" s="5">
        <v>830445.73100000003</v>
      </c>
      <c r="X325" s="5">
        <v>68319.308999999994</v>
      </c>
      <c r="Y325" s="5">
        <v>10213.77</v>
      </c>
      <c r="Z325" s="5">
        <v>10728.853999999999</v>
      </c>
      <c r="AA325" s="5">
        <v>7175.66</v>
      </c>
      <c r="AB325" s="5">
        <v>0</v>
      </c>
      <c r="AC325" s="6">
        <f t="shared" si="115"/>
        <v>1810884.3939999999</v>
      </c>
      <c r="AD325" s="6">
        <f t="shared" si="105"/>
        <v>1810884.3939999999</v>
      </c>
      <c r="AE325" s="63">
        <f t="shared" si="106"/>
        <v>0.29273266451560881</v>
      </c>
      <c r="AF325" s="5">
        <v>706981.40399999998</v>
      </c>
      <c r="AG325" s="5">
        <v>521160.37800000003</v>
      </c>
      <c r="AH325" s="5">
        <v>45380.071000000004</v>
      </c>
      <c r="AI325" s="5">
        <v>6374.0630000000001</v>
      </c>
      <c r="AJ325" s="5">
        <v>474.45800000000003</v>
      </c>
      <c r="AK325" s="5">
        <v>0</v>
      </c>
      <c r="AL325" s="5">
        <v>0</v>
      </c>
      <c r="AM325" s="6">
        <f t="shared" si="117"/>
        <v>1280370.3740000003</v>
      </c>
      <c r="AN325" s="6">
        <f t="shared" si="107"/>
        <v>1280370.3740000003</v>
      </c>
      <c r="AO325" s="63">
        <f t="shared" si="112"/>
        <v>0.20697413506334889</v>
      </c>
      <c r="AP325" s="5">
        <v>526501.40800000005</v>
      </c>
      <c r="AQ325" s="5">
        <v>340243.951</v>
      </c>
      <c r="AR325" s="5">
        <v>51968.887000000002</v>
      </c>
      <c r="AS325" s="5">
        <v>3825.1640000000002</v>
      </c>
      <c r="AT325" s="5">
        <v>277.58300000000003</v>
      </c>
      <c r="AU325" s="5">
        <v>0</v>
      </c>
      <c r="AV325" s="5">
        <v>0</v>
      </c>
      <c r="AW325" s="6">
        <f t="shared" si="118"/>
        <v>922816.99300000002</v>
      </c>
      <c r="AX325" s="6">
        <f t="shared" si="108"/>
        <v>922816.99300000002</v>
      </c>
      <c r="AY325" s="63">
        <f t="shared" si="113"/>
        <v>0.14917499875542686</v>
      </c>
      <c r="AZ325" s="5">
        <f t="shared" si="122"/>
        <v>3231633.1069999998</v>
      </c>
      <c r="BA325" s="5">
        <f t="shared" si="123"/>
        <v>2428639.0989999999</v>
      </c>
      <c r="BB325" s="5">
        <f t="shared" si="124"/>
        <v>358751.23099999997</v>
      </c>
      <c r="BC325" s="5">
        <f t="shared" si="125"/>
        <v>28174.931</v>
      </c>
      <c r="BD325" s="5">
        <f t="shared" si="126"/>
        <v>62084.754999999997</v>
      </c>
      <c r="BE325" s="5">
        <f t="shared" si="127"/>
        <v>7175.66</v>
      </c>
      <c r="BF325" s="5">
        <f t="shared" si="128"/>
        <v>69678.308999999994</v>
      </c>
      <c r="BG325" s="6">
        <f t="shared" si="129"/>
        <v>6186137.0920000002</v>
      </c>
      <c r="BH325" s="6">
        <f t="shared" si="109"/>
        <v>6116458.7829999998</v>
      </c>
      <c r="BI325" s="57">
        <f>BG325/$BG325</f>
        <v>1</v>
      </c>
    </row>
    <row r="326" spans="1:69" x14ac:dyDescent="0.25">
      <c r="A326" s="43">
        <v>33420</v>
      </c>
      <c r="B326" s="5">
        <v>706266.75899999996</v>
      </c>
      <c r="C326" s="5">
        <v>433699.46299999999</v>
      </c>
      <c r="D326" s="5">
        <v>54275.745999999999</v>
      </c>
      <c r="E326" s="5">
        <v>4573.2479999999996</v>
      </c>
      <c r="F326" s="5">
        <v>191.858</v>
      </c>
      <c r="G326" s="5">
        <v>0</v>
      </c>
      <c r="H326" s="5">
        <v>70830.11</v>
      </c>
      <c r="I326" s="6">
        <f t="shared" si="116"/>
        <v>1269837.1840000001</v>
      </c>
      <c r="J326" s="6">
        <f t="shared" si="103"/>
        <v>1199007.074</v>
      </c>
      <c r="K326" s="63">
        <f t="shared" si="110"/>
        <v>0.19672420831174661</v>
      </c>
      <c r="L326" s="5">
        <v>494980.16500000004</v>
      </c>
      <c r="M326" s="5">
        <v>304448.88900000002</v>
      </c>
      <c r="N326" s="5">
        <v>131345.24600000001</v>
      </c>
      <c r="O326" s="5">
        <v>3314.1509999999998</v>
      </c>
      <c r="P326" s="5">
        <v>61551.173000000003</v>
      </c>
      <c r="Q326" s="5">
        <v>0</v>
      </c>
      <c r="R326" s="5">
        <v>0</v>
      </c>
      <c r="S326" s="6">
        <f t="shared" si="119"/>
        <v>995639.62399999995</v>
      </c>
      <c r="T326" s="6">
        <f t="shared" si="104"/>
        <v>995639.62399999995</v>
      </c>
      <c r="U326" s="63">
        <f t="shared" si="111"/>
        <v>0.15424529952589974</v>
      </c>
      <c r="V326" s="5">
        <v>940533.95499999996</v>
      </c>
      <c r="W326" s="5">
        <v>837257.53300000005</v>
      </c>
      <c r="X326" s="5">
        <v>72606.620999999999</v>
      </c>
      <c r="Y326" s="5">
        <v>12243.114</v>
      </c>
      <c r="Z326" s="5">
        <v>10334.052</v>
      </c>
      <c r="AA326" s="5">
        <v>6819.24</v>
      </c>
      <c r="AB326" s="5">
        <v>0</v>
      </c>
      <c r="AC326" s="6">
        <f t="shared" si="115"/>
        <v>1879794.5149999999</v>
      </c>
      <c r="AD326" s="6">
        <f t="shared" si="105"/>
        <v>1879794.5149999999</v>
      </c>
      <c r="AE326" s="63">
        <f t="shared" si="106"/>
        <v>0.29121929363200838</v>
      </c>
      <c r="AF326" s="5">
        <v>756185.27099999995</v>
      </c>
      <c r="AG326" s="5">
        <v>519600.679</v>
      </c>
      <c r="AH326" s="5">
        <v>45577.851999999999</v>
      </c>
      <c r="AI326" s="5">
        <v>6322.86</v>
      </c>
      <c r="AJ326" s="5">
        <v>433.51299999999998</v>
      </c>
      <c r="AK326" s="5">
        <v>0</v>
      </c>
      <c r="AL326" s="5">
        <v>0</v>
      </c>
      <c r="AM326" s="6">
        <f t="shared" si="117"/>
        <v>1328120.175</v>
      </c>
      <c r="AN326" s="6">
        <f t="shared" si="107"/>
        <v>1328120.175</v>
      </c>
      <c r="AO326" s="63">
        <f t="shared" si="112"/>
        <v>0.2057534566334871</v>
      </c>
      <c r="AP326" s="5">
        <v>584547.41899999999</v>
      </c>
      <c r="AQ326" s="5">
        <v>346962.43300000002</v>
      </c>
      <c r="AR326" s="5">
        <v>46425.324000000001</v>
      </c>
      <c r="AS326" s="5">
        <v>3342.75</v>
      </c>
      <c r="AT326" s="5">
        <v>241.209</v>
      </c>
      <c r="AU326" s="5">
        <v>0</v>
      </c>
      <c r="AV326" s="5">
        <v>0</v>
      </c>
      <c r="AW326" s="6">
        <f t="shared" si="118"/>
        <v>981519.13500000001</v>
      </c>
      <c r="AX326" s="6">
        <f t="shared" si="108"/>
        <v>981519.13500000001</v>
      </c>
      <c r="AY326" s="63">
        <f t="shared" si="113"/>
        <v>0.15205774189685828</v>
      </c>
      <c r="AZ326" s="5">
        <f t="shared" si="122"/>
        <v>3482513.5690000001</v>
      </c>
      <c r="BA326" s="5">
        <f t="shared" si="123"/>
        <v>2441968.997</v>
      </c>
      <c r="BB326" s="5">
        <f t="shared" si="124"/>
        <v>350230.78900000005</v>
      </c>
      <c r="BC326" s="5">
        <f t="shared" si="125"/>
        <v>29796.123</v>
      </c>
      <c r="BD326" s="5">
        <f t="shared" si="126"/>
        <v>72751.805000000008</v>
      </c>
      <c r="BE326" s="5">
        <f t="shared" si="127"/>
        <v>6819.24</v>
      </c>
      <c r="BF326" s="5">
        <f t="shared" si="128"/>
        <v>70830.11</v>
      </c>
      <c r="BG326" s="6">
        <f t="shared" si="129"/>
        <v>6454910.6329999994</v>
      </c>
      <c r="BH326" s="6">
        <f t="shared" si="109"/>
        <v>6384080.5229999991</v>
      </c>
      <c r="BI326" s="57">
        <f>BG326/$BG326</f>
        <v>1</v>
      </c>
      <c r="BJ326" s="5">
        <f t="shared" ref="BJ326:BQ326" si="131">AP326-AP325</f>
        <v>58046.01099999994</v>
      </c>
      <c r="BK326" s="5">
        <f t="shared" si="131"/>
        <v>6718.4820000000182</v>
      </c>
      <c r="BL326" s="5">
        <f t="shared" si="131"/>
        <v>-5543.5630000000019</v>
      </c>
      <c r="BM326" s="5">
        <f t="shared" si="131"/>
        <v>-482.41400000000021</v>
      </c>
      <c r="BN326" s="5">
        <f t="shared" si="131"/>
        <v>-36.374000000000024</v>
      </c>
      <c r="BO326" s="5">
        <f t="shared" si="131"/>
        <v>0</v>
      </c>
      <c r="BP326" s="5">
        <f t="shared" si="131"/>
        <v>0</v>
      </c>
      <c r="BQ326" s="5">
        <f t="shared" si="131"/>
        <v>58702.141999999993</v>
      </c>
    </row>
    <row r="327" spans="1:69" x14ac:dyDescent="0.25">
      <c r="A327" s="43">
        <v>33451</v>
      </c>
      <c r="B327" s="5">
        <v>786049.95200000005</v>
      </c>
      <c r="C327" s="5">
        <v>460626.80900000001</v>
      </c>
      <c r="D327" s="5">
        <v>56391.137000000002</v>
      </c>
      <c r="E327" s="5">
        <v>5062.0559999999996</v>
      </c>
      <c r="F327" s="5">
        <v>183.99799999999999</v>
      </c>
      <c r="G327" s="5">
        <v>0</v>
      </c>
      <c r="H327" s="5">
        <v>73622.584000000003</v>
      </c>
      <c r="I327" s="6">
        <f t="shared" si="116"/>
        <v>1381936.5360000001</v>
      </c>
      <c r="J327" s="6">
        <f t="shared" si="103"/>
        <v>1308313.952</v>
      </c>
      <c r="K327" s="63">
        <f t="shared" si="110"/>
        <v>0.20155094892598166</v>
      </c>
      <c r="L327" s="5">
        <v>531789.33799999999</v>
      </c>
      <c r="M327" s="5">
        <v>318171.80200000003</v>
      </c>
      <c r="N327" s="5">
        <v>122643.883</v>
      </c>
      <c r="O327" s="5">
        <v>3327.2130000000002</v>
      </c>
      <c r="P327" s="5">
        <v>59760.71</v>
      </c>
      <c r="Q327" s="5">
        <v>0</v>
      </c>
      <c r="R327" s="5">
        <v>0</v>
      </c>
      <c r="S327" s="6">
        <f t="shared" si="119"/>
        <v>1035692.946</v>
      </c>
      <c r="T327" s="6">
        <f t="shared" si="104"/>
        <v>1035692.946</v>
      </c>
      <c r="U327" s="63">
        <f t="shared" si="111"/>
        <v>0.15105244750707239</v>
      </c>
      <c r="V327" s="5">
        <v>1018237.6240000001</v>
      </c>
      <c r="W327" s="5">
        <v>881755.78599999996</v>
      </c>
      <c r="X327" s="5">
        <v>71016.088000000003</v>
      </c>
      <c r="Y327" s="5">
        <v>12834.705</v>
      </c>
      <c r="Z327" s="5">
        <v>11427.697</v>
      </c>
      <c r="AA327" s="5">
        <v>6679.5469999999996</v>
      </c>
      <c r="AB327" s="5">
        <v>0</v>
      </c>
      <c r="AC327" s="6">
        <f t="shared" si="115"/>
        <v>2001951.4470000002</v>
      </c>
      <c r="AD327" s="6">
        <f t="shared" si="105"/>
        <v>2001951.4470000002</v>
      </c>
      <c r="AE327" s="63">
        <f t="shared" si="106"/>
        <v>0.29197810705150362</v>
      </c>
      <c r="AF327" s="5">
        <v>824084.071</v>
      </c>
      <c r="AG327" s="5">
        <v>553950.44200000004</v>
      </c>
      <c r="AH327" s="5">
        <v>43938.546999999999</v>
      </c>
      <c r="AI327" s="5">
        <v>6456.4089999999997</v>
      </c>
      <c r="AJ327" s="5">
        <v>443.11799999999999</v>
      </c>
      <c r="AK327" s="5">
        <v>0</v>
      </c>
      <c r="AL327" s="5">
        <v>0</v>
      </c>
      <c r="AM327" s="6">
        <f t="shared" si="117"/>
        <v>1428872.5870000001</v>
      </c>
      <c r="AN327" s="6">
        <f t="shared" si="107"/>
        <v>1428872.5870000001</v>
      </c>
      <c r="AO327" s="63">
        <f t="shared" si="112"/>
        <v>0.20839641930139421</v>
      </c>
      <c r="AP327" s="5">
        <v>597835.35800000001</v>
      </c>
      <c r="AQ327" s="5">
        <v>355271.91499999998</v>
      </c>
      <c r="AR327" s="5">
        <v>51379.978000000003</v>
      </c>
      <c r="AS327" s="5">
        <v>3361.0540000000001</v>
      </c>
      <c r="AT327" s="5">
        <v>210.358</v>
      </c>
      <c r="AU327" s="5">
        <v>0</v>
      </c>
      <c r="AV327" s="5">
        <v>0</v>
      </c>
      <c r="AW327" s="6">
        <f t="shared" si="118"/>
        <v>1008058.6630000001</v>
      </c>
      <c r="AX327" s="6">
        <f t="shared" si="108"/>
        <v>1008058.6630000001</v>
      </c>
      <c r="AY327" s="63">
        <f t="shared" si="113"/>
        <v>0.14702207721404822</v>
      </c>
      <c r="AZ327" s="5">
        <f t="shared" si="122"/>
        <v>3757996.3429999999</v>
      </c>
      <c r="BA327" s="5">
        <f t="shared" si="123"/>
        <v>2569776.7539999997</v>
      </c>
      <c r="BB327" s="5">
        <f t="shared" si="124"/>
        <v>345369.63300000003</v>
      </c>
      <c r="BC327" s="5">
        <f t="shared" si="125"/>
        <v>31041.437000000002</v>
      </c>
      <c r="BD327" s="5">
        <f t="shared" si="126"/>
        <v>72025.880999999994</v>
      </c>
      <c r="BE327" s="5">
        <f t="shared" si="127"/>
        <v>6679.5469999999996</v>
      </c>
      <c r="BF327" s="5">
        <f t="shared" si="128"/>
        <v>73622.584000000003</v>
      </c>
      <c r="BG327" s="6">
        <f t="shared" si="129"/>
        <v>6856512.1789999995</v>
      </c>
      <c r="BH327" s="6">
        <f t="shared" si="109"/>
        <v>6782889.5949999997</v>
      </c>
      <c r="BI327" s="57">
        <f>BG327/$BG327</f>
        <v>1</v>
      </c>
    </row>
    <row r="328" spans="1:69" x14ac:dyDescent="0.25">
      <c r="A328" s="43">
        <v>33482</v>
      </c>
      <c r="B328" s="5">
        <v>735843.48</v>
      </c>
      <c r="C328" s="5">
        <v>446756.33399999997</v>
      </c>
      <c r="D328" s="5">
        <v>56879.233</v>
      </c>
      <c r="E328" s="5">
        <v>4656.2640000000001</v>
      </c>
      <c r="F328" s="5">
        <v>178.24199999999999</v>
      </c>
      <c r="G328" s="5">
        <v>0</v>
      </c>
      <c r="H328" s="5">
        <v>85219.865999999995</v>
      </c>
      <c r="I328" s="6">
        <f t="shared" si="116"/>
        <v>1329533.419</v>
      </c>
      <c r="J328" s="6">
        <f t="shared" ref="J328:J391" si="132">I328-H328</f>
        <v>1244313.5530000001</v>
      </c>
      <c r="K328" s="63">
        <f t="shared" si="110"/>
        <v>0.19920326289337956</v>
      </c>
      <c r="L328" s="5">
        <v>524558.64500000002</v>
      </c>
      <c r="M328" s="5">
        <v>317406.701</v>
      </c>
      <c r="N328" s="5">
        <v>128029.997</v>
      </c>
      <c r="O328" s="5">
        <v>3331.8119999999999</v>
      </c>
      <c r="P328" s="5">
        <v>55896.14</v>
      </c>
      <c r="Q328" s="5">
        <v>0</v>
      </c>
      <c r="R328" s="5">
        <v>0</v>
      </c>
      <c r="S328" s="6">
        <f t="shared" si="119"/>
        <v>1029223.295</v>
      </c>
      <c r="T328" s="6">
        <f t="shared" ref="T328:T391" si="133">S328-R328</f>
        <v>1029223.295</v>
      </c>
      <c r="U328" s="63">
        <f t="shared" si="111"/>
        <v>0.15420796174050541</v>
      </c>
      <c r="V328" s="5">
        <v>983962.92599999998</v>
      </c>
      <c r="W328" s="5">
        <v>858196.00899999996</v>
      </c>
      <c r="X328" s="5">
        <v>71878.486999999994</v>
      </c>
      <c r="Y328" s="5">
        <v>10933.887000000001</v>
      </c>
      <c r="Z328" s="5">
        <v>10365.072</v>
      </c>
      <c r="AA328" s="5">
        <v>7089.6450000000004</v>
      </c>
      <c r="AB328" s="5">
        <v>0</v>
      </c>
      <c r="AC328" s="6">
        <f t="shared" si="115"/>
        <v>1942426.0260000001</v>
      </c>
      <c r="AD328" s="6">
        <f t="shared" ref="AD328:AD391" si="134">AC328-AB328</f>
        <v>1942426.0260000001</v>
      </c>
      <c r="AE328" s="63">
        <f t="shared" ref="AE328:AE391" si="135">AC328/$BG328</f>
        <v>0.29103262601646607</v>
      </c>
      <c r="AF328" s="5">
        <v>787179.804</v>
      </c>
      <c r="AG328" s="5">
        <v>541638.48899999994</v>
      </c>
      <c r="AH328" s="5">
        <v>42618.927000000003</v>
      </c>
      <c r="AI328" s="5">
        <v>6488.1329999999998</v>
      </c>
      <c r="AJ328" s="5">
        <v>445.73099999999999</v>
      </c>
      <c r="AK328" s="5">
        <v>0</v>
      </c>
      <c r="AL328" s="5">
        <v>0</v>
      </c>
      <c r="AM328" s="6">
        <f t="shared" si="117"/>
        <v>1378371.0839999998</v>
      </c>
      <c r="AN328" s="6">
        <f t="shared" ref="AN328:AN391" si="136">AM328-AL328</f>
        <v>1378371.0839999998</v>
      </c>
      <c r="AO328" s="63">
        <f t="shared" si="112"/>
        <v>0.20652058345190383</v>
      </c>
      <c r="AP328" s="5">
        <v>588605.30900000001</v>
      </c>
      <c r="AQ328" s="5">
        <v>352069.32799999998</v>
      </c>
      <c r="AR328" s="5">
        <v>50504.04</v>
      </c>
      <c r="AS328" s="5">
        <v>3281.6869999999999</v>
      </c>
      <c r="AT328" s="5">
        <v>241.041</v>
      </c>
      <c r="AU328" s="5">
        <v>0</v>
      </c>
      <c r="AV328" s="5">
        <v>0</v>
      </c>
      <c r="AW328" s="6">
        <f t="shared" si="118"/>
        <v>994701.40500000003</v>
      </c>
      <c r="AX328" s="6">
        <f t="shared" ref="AX328:AX391" si="137">AW328-AV328</f>
        <v>994701.40500000003</v>
      </c>
      <c r="AY328" s="63">
        <f t="shared" si="113"/>
        <v>0.14903556589774522</v>
      </c>
      <c r="AZ328" s="5">
        <f t="shared" si="122"/>
        <v>3620150.1639999999</v>
      </c>
      <c r="BA328" s="5">
        <f t="shared" si="123"/>
        <v>2516066.8609999996</v>
      </c>
      <c r="BB328" s="5">
        <f t="shared" si="124"/>
        <v>349910.68400000001</v>
      </c>
      <c r="BC328" s="5">
        <f t="shared" si="125"/>
        <v>28691.782999999996</v>
      </c>
      <c r="BD328" s="5">
        <f t="shared" si="126"/>
        <v>67126.225999999995</v>
      </c>
      <c r="BE328" s="5">
        <f t="shared" si="127"/>
        <v>7089.6450000000004</v>
      </c>
      <c r="BF328" s="5">
        <f t="shared" si="128"/>
        <v>85219.865999999995</v>
      </c>
      <c r="BG328" s="6">
        <f t="shared" si="129"/>
        <v>6674255.2289999994</v>
      </c>
      <c r="BH328" s="6">
        <f t="shared" ref="BH328:BH391" si="138">BG328-BF328</f>
        <v>6589035.362999999</v>
      </c>
    </row>
    <row r="329" spans="1:69" x14ac:dyDescent="0.25">
      <c r="A329" s="43">
        <v>33512</v>
      </c>
      <c r="B329" s="5">
        <v>668561.98200000008</v>
      </c>
      <c r="C329" s="5">
        <v>440292.489</v>
      </c>
      <c r="D329" s="5">
        <v>55074.608999999997</v>
      </c>
      <c r="E329" s="5">
        <v>4711.7610000000004</v>
      </c>
      <c r="F329" s="5">
        <v>221.04</v>
      </c>
      <c r="G329" s="5">
        <v>0</v>
      </c>
      <c r="H329" s="5">
        <v>72110.634000000005</v>
      </c>
      <c r="I329" s="6">
        <f t="shared" si="116"/>
        <v>1240972.5150000001</v>
      </c>
      <c r="J329" s="6">
        <f t="shared" si="132"/>
        <v>1168861.8810000001</v>
      </c>
      <c r="K329" s="63">
        <f t="shared" ref="K329:K392" si="139">I329/$BG329</f>
        <v>0.20105713025133382</v>
      </c>
      <c r="L329" s="5">
        <v>431285.54399999999</v>
      </c>
      <c r="M329" s="5">
        <v>294655.82199999999</v>
      </c>
      <c r="N329" s="5">
        <v>125492.622</v>
      </c>
      <c r="O329" s="5">
        <v>3340.0309999999999</v>
      </c>
      <c r="P329" s="5">
        <v>51446.23</v>
      </c>
      <c r="Q329" s="5">
        <v>0</v>
      </c>
      <c r="R329" s="5">
        <v>0</v>
      </c>
      <c r="S329" s="6">
        <f t="shared" si="119"/>
        <v>906220.24899999984</v>
      </c>
      <c r="T329" s="6">
        <f t="shared" si="133"/>
        <v>906220.24899999984</v>
      </c>
      <c r="U329" s="63">
        <f t="shared" ref="U329:U392" si="140">S329/$BG329</f>
        <v>0.14682198069438235</v>
      </c>
      <c r="V329" s="5">
        <v>892090.97500000009</v>
      </c>
      <c r="W329" s="5">
        <v>850578.00800000003</v>
      </c>
      <c r="X329" s="5">
        <v>66062.59</v>
      </c>
      <c r="Y329" s="5">
        <v>10977.65</v>
      </c>
      <c r="Z329" s="5">
        <v>10076.916999999999</v>
      </c>
      <c r="AA329" s="5">
        <v>6795.9279999999999</v>
      </c>
      <c r="AB329" s="5">
        <v>0</v>
      </c>
      <c r="AC329" s="6">
        <f t="shared" si="115"/>
        <v>1836582.068</v>
      </c>
      <c r="AD329" s="6">
        <f t="shared" si="134"/>
        <v>1836582.068</v>
      </c>
      <c r="AE329" s="63">
        <f t="shared" si="135"/>
        <v>0.29755527668809001</v>
      </c>
      <c r="AF329" s="5">
        <v>709079.28700000001</v>
      </c>
      <c r="AG329" s="5">
        <v>525435.29799999995</v>
      </c>
      <c r="AH329" s="5">
        <v>43939.322999999997</v>
      </c>
      <c r="AI329" s="5">
        <v>6422.23</v>
      </c>
      <c r="AJ329" s="5">
        <v>475.72</v>
      </c>
      <c r="AK329" s="5">
        <v>0</v>
      </c>
      <c r="AL329" s="5">
        <v>0</v>
      </c>
      <c r="AM329" s="6">
        <f t="shared" si="117"/>
        <v>1285351.858</v>
      </c>
      <c r="AN329" s="6">
        <f t="shared" si="136"/>
        <v>1285351.858</v>
      </c>
      <c r="AO329" s="63">
        <f t="shared" ref="AO329:AO392" si="141">AM329/$BG329</f>
        <v>0.20824728413320248</v>
      </c>
      <c r="AP329" s="5">
        <v>508569.94199999998</v>
      </c>
      <c r="AQ329" s="5">
        <v>342317.23800000001</v>
      </c>
      <c r="AR329" s="5">
        <v>48574.339</v>
      </c>
      <c r="AS329" s="5">
        <v>3359.6089999999999</v>
      </c>
      <c r="AT329" s="5">
        <v>290.45800000000003</v>
      </c>
      <c r="AU329" s="5">
        <v>0</v>
      </c>
      <c r="AV329" s="5">
        <v>0</v>
      </c>
      <c r="AW329" s="6">
        <f t="shared" si="118"/>
        <v>903111.58600000001</v>
      </c>
      <c r="AX329" s="6">
        <f t="shared" si="137"/>
        <v>903111.58600000001</v>
      </c>
      <c r="AY329" s="63">
        <f t="shared" ref="AY329:AY392" si="142">AW329/$BG329</f>
        <v>0.14631832823299123</v>
      </c>
      <c r="AZ329" s="5">
        <f t="shared" si="122"/>
        <v>3209587.73</v>
      </c>
      <c r="BA329" s="5">
        <f t="shared" si="123"/>
        <v>2453278.855</v>
      </c>
      <c r="BB329" s="5">
        <f t="shared" si="124"/>
        <v>339143.48299999995</v>
      </c>
      <c r="BC329" s="5">
        <f t="shared" si="125"/>
        <v>28811.280999999999</v>
      </c>
      <c r="BD329" s="5">
        <f t="shared" si="126"/>
        <v>62510.365000000005</v>
      </c>
      <c r="BE329" s="5">
        <f t="shared" si="127"/>
        <v>6795.9279999999999</v>
      </c>
      <c r="BF329" s="5">
        <f t="shared" si="128"/>
        <v>72110.634000000005</v>
      </c>
      <c r="BG329" s="6">
        <f t="shared" ref="BG329:BG344" si="143">SUM(AZ329:BF329)</f>
        <v>6172238.2760000005</v>
      </c>
      <c r="BH329" s="6">
        <f t="shared" si="138"/>
        <v>6100127.6420000009</v>
      </c>
    </row>
    <row r="330" spans="1:69" x14ac:dyDescent="0.25">
      <c r="A330" s="43">
        <v>33543</v>
      </c>
      <c r="B330" s="5">
        <v>565847.20900000003</v>
      </c>
      <c r="C330" s="5">
        <v>424379.39600000001</v>
      </c>
      <c r="D330" s="5">
        <v>58334.311000000002</v>
      </c>
      <c r="E330" s="5">
        <v>5051.5309999999999</v>
      </c>
      <c r="F330" s="5">
        <v>291.50700000000001</v>
      </c>
      <c r="G330" s="5">
        <v>0</v>
      </c>
      <c r="H330" s="5">
        <v>48137.919000000002</v>
      </c>
      <c r="I330" s="6">
        <f t="shared" si="116"/>
        <v>1102041.8729999999</v>
      </c>
      <c r="J330" s="6">
        <f t="shared" si="132"/>
        <v>1053903.9539999999</v>
      </c>
      <c r="K330" s="63">
        <f t="shared" si="139"/>
        <v>0.2011180400823569</v>
      </c>
      <c r="L330" s="5">
        <v>349475.10600000003</v>
      </c>
      <c r="M330" s="5">
        <v>268578.64500000002</v>
      </c>
      <c r="N330" s="5">
        <v>127915.595</v>
      </c>
      <c r="O330" s="5">
        <v>3361.38</v>
      </c>
      <c r="P330" s="5">
        <v>51597.743000000002</v>
      </c>
      <c r="Q330" s="5">
        <v>0</v>
      </c>
      <c r="R330" s="5">
        <v>0</v>
      </c>
      <c r="S330" s="6">
        <f t="shared" si="119"/>
        <v>800928.46900000004</v>
      </c>
      <c r="T330" s="6">
        <f t="shared" si="133"/>
        <v>800928.46900000004</v>
      </c>
      <c r="U330" s="63">
        <f t="shared" si="140"/>
        <v>0.14616610119626805</v>
      </c>
      <c r="V330" s="5">
        <v>726112.91099999996</v>
      </c>
      <c r="W330" s="5">
        <v>810961.29500000004</v>
      </c>
      <c r="X330" s="5">
        <v>74035.346000000005</v>
      </c>
      <c r="Y330" s="5">
        <v>11296.141</v>
      </c>
      <c r="Z330" s="5">
        <v>9620.4310000000005</v>
      </c>
      <c r="AA330" s="5">
        <v>7136.3</v>
      </c>
      <c r="AB330" s="5">
        <v>0</v>
      </c>
      <c r="AC330" s="6">
        <f t="shared" ref="AC330:AC393" si="144">SUM(V330:AB330)</f>
        <v>1639162.4240000001</v>
      </c>
      <c r="AD330" s="6">
        <f t="shared" si="134"/>
        <v>1639162.4240000001</v>
      </c>
      <c r="AE330" s="63">
        <f t="shared" si="135"/>
        <v>0.29914029781291746</v>
      </c>
      <c r="AF330" s="5">
        <v>577064.17499999993</v>
      </c>
      <c r="AG330" s="5">
        <v>505985.739</v>
      </c>
      <c r="AH330" s="5">
        <v>44760.561999999998</v>
      </c>
      <c r="AI330" s="5">
        <v>6526.0690000000004</v>
      </c>
      <c r="AJ330" s="5">
        <v>586.87099999999998</v>
      </c>
      <c r="AK330" s="5">
        <v>0</v>
      </c>
      <c r="AL330" s="5">
        <v>0</v>
      </c>
      <c r="AM330" s="6">
        <f t="shared" si="117"/>
        <v>1134923.4159999997</v>
      </c>
      <c r="AN330" s="6">
        <f t="shared" si="136"/>
        <v>1134923.4159999997</v>
      </c>
      <c r="AO330" s="63">
        <f t="shared" si="141"/>
        <v>0.2071187843780718</v>
      </c>
      <c r="AP330" s="5">
        <v>422566.02</v>
      </c>
      <c r="AQ330" s="5">
        <v>323231.06</v>
      </c>
      <c r="AR330" s="5">
        <v>52982.491000000002</v>
      </c>
      <c r="AS330" s="5">
        <v>3414.2629999999999</v>
      </c>
      <c r="AT330" s="5">
        <v>327.41300000000001</v>
      </c>
      <c r="AU330" s="5">
        <v>0</v>
      </c>
      <c r="AV330" s="5">
        <v>0</v>
      </c>
      <c r="AW330" s="6">
        <f t="shared" si="118"/>
        <v>802521.24700000009</v>
      </c>
      <c r="AX330" s="6">
        <f t="shared" si="137"/>
        <v>802521.24700000009</v>
      </c>
      <c r="AY330" s="63">
        <f t="shared" si="142"/>
        <v>0.14645677653038605</v>
      </c>
      <c r="AZ330" s="5">
        <f t="shared" si="122"/>
        <v>2641065.4210000001</v>
      </c>
      <c r="BA330" s="5">
        <f t="shared" si="123"/>
        <v>2333136.1350000002</v>
      </c>
      <c r="BB330" s="5">
        <f t="shared" si="124"/>
        <v>358028.30499999999</v>
      </c>
      <c r="BC330" s="5">
        <f t="shared" si="125"/>
        <v>29649.383999999998</v>
      </c>
      <c r="BD330" s="5">
        <f t="shared" si="126"/>
        <v>62423.964999999997</v>
      </c>
      <c r="BE330" s="5">
        <f t="shared" si="127"/>
        <v>7136.3</v>
      </c>
      <c r="BF330" s="5">
        <f t="shared" si="128"/>
        <v>48137.919000000002</v>
      </c>
      <c r="BG330" s="6">
        <f t="shared" si="143"/>
        <v>5479577.4289999986</v>
      </c>
      <c r="BH330" s="6">
        <f t="shared" si="138"/>
        <v>5431439.5099999988</v>
      </c>
    </row>
    <row r="331" spans="1:69" x14ac:dyDescent="0.25">
      <c r="A331" s="43">
        <v>33573</v>
      </c>
      <c r="B331" s="5">
        <v>505202.11200000002</v>
      </c>
      <c r="C331" s="5">
        <v>385071.93300000002</v>
      </c>
      <c r="D331" s="5">
        <v>56529.476999999999</v>
      </c>
      <c r="E331" s="5">
        <v>4848.1360000000004</v>
      </c>
      <c r="F331" s="5">
        <v>208.435</v>
      </c>
      <c r="G331" s="5">
        <v>0</v>
      </c>
      <c r="H331" s="5">
        <v>43795.898999999998</v>
      </c>
      <c r="I331" s="6">
        <f t="shared" ref="I331:I394" si="145">SUM(B331:H331)</f>
        <v>995655.99200000009</v>
      </c>
      <c r="J331" s="6">
        <f t="shared" si="132"/>
        <v>951860.09300000011</v>
      </c>
      <c r="K331" s="63">
        <f t="shared" si="139"/>
        <v>0.20053980305183122</v>
      </c>
      <c r="L331" s="5">
        <v>341590.88699999999</v>
      </c>
      <c r="M331" s="5">
        <v>238261.54500000001</v>
      </c>
      <c r="N331" s="5">
        <v>121310.977</v>
      </c>
      <c r="O331" s="5">
        <v>3356.4789999999998</v>
      </c>
      <c r="P331" s="5">
        <v>46283.629000000001</v>
      </c>
      <c r="Q331" s="5">
        <v>0</v>
      </c>
      <c r="R331" s="5">
        <v>0</v>
      </c>
      <c r="S331" s="6">
        <f t="shared" si="119"/>
        <v>750803.51699999999</v>
      </c>
      <c r="T331" s="6">
        <f t="shared" si="133"/>
        <v>750803.51699999999</v>
      </c>
      <c r="U331" s="63">
        <f t="shared" si="140"/>
        <v>0.15122290292991297</v>
      </c>
      <c r="V331" s="5">
        <v>623147.88100000005</v>
      </c>
      <c r="W331" s="5">
        <v>727467.08</v>
      </c>
      <c r="X331" s="5">
        <v>70079.941000000006</v>
      </c>
      <c r="Y331" s="5">
        <v>11267.644</v>
      </c>
      <c r="Z331" s="5">
        <v>8270.9259999999995</v>
      </c>
      <c r="AA331" s="5">
        <v>6219.7</v>
      </c>
      <c r="AB331" s="5">
        <v>0</v>
      </c>
      <c r="AC331" s="6">
        <f t="shared" si="144"/>
        <v>1446453.1720000003</v>
      </c>
      <c r="AD331" s="6">
        <f t="shared" si="134"/>
        <v>1446453.1720000003</v>
      </c>
      <c r="AE331" s="63">
        <f t="shared" si="135"/>
        <v>0.29133700451488526</v>
      </c>
      <c r="AF331" s="5">
        <v>503170.58799999999</v>
      </c>
      <c r="AG331" s="5">
        <v>451646.85700000002</v>
      </c>
      <c r="AH331" s="5">
        <v>41752.097000000002</v>
      </c>
      <c r="AI331" s="5">
        <v>6472.2860000000001</v>
      </c>
      <c r="AJ331" s="5">
        <v>494.65199999999999</v>
      </c>
      <c r="AK331" s="5">
        <v>0</v>
      </c>
      <c r="AL331" s="5">
        <v>0</v>
      </c>
      <c r="AM331" s="6">
        <f t="shared" ref="AM331:AM394" si="146">SUM(AF331:AL331)</f>
        <v>1003536.48</v>
      </c>
      <c r="AN331" s="6">
        <f t="shared" si="136"/>
        <v>1003536.48</v>
      </c>
      <c r="AO331" s="63">
        <f t="shared" si="141"/>
        <v>0.20212704957489769</v>
      </c>
      <c r="AP331" s="5">
        <v>421733.83</v>
      </c>
      <c r="AQ331" s="5">
        <v>291947.34000000003</v>
      </c>
      <c r="AR331" s="5">
        <v>51106.466</v>
      </c>
      <c r="AS331" s="5">
        <v>3385.7629999999999</v>
      </c>
      <c r="AT331" s="5">
        <v>257.11399999999998</v>
      </c>
      <c r="AU331" s="5">
        <v>0</v>
      </c>
      <c r="AV331" s="5">
        <v>0</v>
      </c>
      <c r="AW331" s="6">
        <f t="shared" ref="AW331:AW394" si="147">SUM(AP331:AV331)</f>
        <v>768430.51300000004</v>
      </c>
      <c r="AX331" s="6">
        <f t="shared" si="137"/>
        <v>768430.51300000004</v>
      </c>
      <c r="AY331" s="63">
        <f t="shared" si="142"/>
        <v>0.15477323992847283</v>
      </c>
      <c r="AZ331" s="5">
        <f t="shared" si="122"/>
        <v>2394845.298</v>
      </c>
      <c r="BA331" s="5">
        <f t="shared" si="123"/>
        <v>2094394.7550000001</v>
      </c>
      <c r="BB331" s="5">
        <f t="shared" si="124"/>
        <v>340778.95800000004</v>
      </c>
      <c r="BC331" s="5">
        <f t="shared" si="125"/>
        <v>29330.307999999997</v>
      </c>
      <c r="BD331" s="5">
        <f t="shared" si="126"/>
        <v>55514.756000000001</v>
      </c>
      <c r="BE331" s="5">
        <f t="shared" si="127"/>
        <v>6219.7</v>
      </c>
      <c r="BF331" s="5">
        <f t="shared" si="128"/>
        <v>43795.898999999998</v>
      </c>
      <c r="BG331" s="6">
        <f t="shared" si="143"/>
        <v>4964879.6740000006</v>
      </c>
      <c r="BH331" s="6">
        <f t="shared" si="138"/>
        <v>4921083.7750000004</v>
      </c>
    </row>
    <row r="332" spans="1:69" x14ac:dyDescent="0.25">
      <c r="A332" s="43">
        <v>33604</v>
      </c>
      <c r="B332" s="5">
        <v>533039.98899999994</v>
      </c>
      <c r="C332" s="5">
        <v>370246.26899999997</v>
      </c>
      <c r="D332" s="5">
        <v>60265.733999999997</v>
      </c>
      <c r="E332" s="5">
        <v>4853.1229999999996</v>
      </c>
      <c r="F332" s="5">
        <v>226.24</v>
      </c>
      <c r="G332" s="5">
        <v>0</v>
      </c>
      <c r="H332" s="5">
        <v>42760.792999999998</v>
      </c>
      <c r="I332" s="6">
        <f t="shared" si="145"/>
        <v>1011392.1479999998</v>
      </c>
      <c r="J332" s="6">
        <f t="shared" si="132"/>
        <v>968631.35499999986</v>
      </c>
      <c r="K332" s="63">
        <f t="shared" si="139"/>
        <v>0.20485461478064432</v>
      </c>
      <c r="L332" s="5">
        <v>382617.47200000001</v>
      </c>
      <c r="M332" s="5">
        <v>226804.136</v>
      </c>
      <c r="N332" s="5">
        <v>112752.923</v>
      </c>
      <c r="O332" s="5">
        <v>3400.0549999999998</v>
      </c>
      <c r="P332" s="5">
        <v>43707.08</v>
      </c>
      <c r="Q332" s="5">
        <v>0</v>
      </c>
      <c r="R332" s="5">
        <v>0</v>
      </c>
      <c r="S332" s="6">
        <f t="shared" ref="S332:S395" si="148">SUM(L332:R332)</f>
        <v>769281.66599999997</v>
      </c>
      <c r="T332" s="6">
        <f t="shared" si="133"/>
        <v>769281.66599999997</v>
      </c>
      <c r="U332" s="63">
        <f t="shared" si="140"/>
        <v>0.15581582243630621</v>
      </c>
      <c r="V332" s="5">
        <v>592588.41799999995</v>
      </c>
      <c r="W332" s="5">
        <v>680752.57200000004</v>
      </c>
      <c r="X332" s="5">
        <v>67728.740000000005</v>
      </c>
      <c r="Y332" s="5">
        <v>11102.135</v>
      </c>
      <c r="Z332" s="5">
        <v>7804.5339999999997</v>
      </c>
      <c r="AA332" s="5">
        <v>6552.78</v>
      </c>
      <c r="AB332" s="5">
        <v>0</v>
      </c>
      <c r="AC332" s="6">
        <f t="shared" si="144"/>
        <v>1366529.179</v>
      </c>
      <c r="AD332" s="6">
        <f t="shared" si="134"/>
        <v>1366529.179</v>
      </c>
      <c r="AE332" s="63">
        <f t="shared" si="135"/>
        <v>0.2767866144740479</v>
      </c>
      <c r="AF332" s="5">
        <v>503067.74400000001</v>
      </c>
      <c r="AG332" s="5">
        <v>425895.23700000002</v>
      </c>
      <c r="AH332" s="5">
        <v>41448.356</v>
      </c>
      <c r="AI332" s="5">
        <v>6490.1940000000004</v>
      </c>
      <c r="AJ332" s="5">
        <v>380.64600000000002</v>
      </c>
      <c r="AK332" s="5">
        <v>0</v>
      </c>
      <c r="AL332" s="5">
        <v>0</v>
      </c>
      <c r="AM332" s="6">
        <f t="shared" si="146"/>
        <v>977282.17700000003</v>
      </c>
      <c r="AN332" s="6">
        <f t="shared" si="136"/>
        <v>977282.17700000003</v>
      </c>
      <c r="AO332" s="63">
        <f t="shared" si="141"/>
        <v>0.1979457367720483</v>
      </c>
      <c r="AP332" s="5">
        <v>471440.81199999998</v>
      </c>
      <c r="AQ332" s="5">
        <v>287089.962</v>
      </c>
      <c r="AR332" s="5">
        <v>50522.85</v>
      </c>
      <c r="AS332" s="5">
        <v>3404.0239999999999</v>
      </c>
      <c r="AT332" s="5">
        <v>178.804</v>
      </c>
      <c r="AU332" s="5">
        <v>0</v>
      </c>
      <c r="AV332" s="5">
        <v>0</v>
      </c>
      <c r="AW332" s="6">
        <f t="shared" si="147"/>
        <v>812636.45199999993</v>
      </c>
      <c r="AX332" s="6">
        <f t="shared" si="137"/>
        <v>812636.45199999993</v>
      </c>
      <c r="AY332" s="63">
        <f t="shared" si="142"/>
        <v>0.16459721153695331</v>
      </c>
      <c r="AZ332" s="5">
        <f t="shared" si="122"/>
        <v>2482754.4349999996</v>
      </c>
      <c r="BA332" s="5">
        <f t="shared" si="123"/>
        <v>1990788.176</v>
      </c>
      <c r="BB332" s="5">
        <f t="shared" si="124"/>
        <v>332718.603</v>
      </c>
      <c r="BC332" s="5">
        <f t="shared" si="125"/>
        <v>29249.531000000003</v>
      </c>
      <c r="BD332" s="5">
        <f t="shared" si="126"/>
        <v>52297.303999999996</v>
      </c>
      <c r="BE332" s="5">
        <f t="shared" si="127"/>
        <v>6552.78</v>
      </c>
      <c r="BF332" s="5">
        <f t="shared" si="128"/>
        <v>42760.792999999998</v>
      </c>
      <c r="BG332" s="6">
        <f t="shared" si="143"/>
        <v>4937121.6219999995</v>
      </c>
      <c r="BH332" s="6">
        <f t="shared" si="138"/>
        <v>4894360.8289999999</v>
      </c>
      <c r="BI332" s="57">
        <f>BG332/$BG332</f>
        <v>1</v>
      </c>
    </row>
    <row r="333" spans="1:69" x14ac:dyDescent="0.25">
      <c r="A333" s="43">
        <v>33635</v>
      </c>
      <c r="B333" s="5">
        <v>522571.935</v>
      </c>
      <c r="C333" s="5">
        <v>354632.04100000003</v>
      </c>
      <c r="D333" s="5">
        <v>58901.7</v>
      </c>
      <c r="E333" s="5">
        <v>4831.317</v>
      </c>
      <c r="F333" s="5">
        <v>212.78800000000001</v>
      </c>
      <c r="G333" s="5">
        <v>0</v>
      </c>
      <c r="H333" s="5">
        <v>45254.741999999998</v>
      </c>
      <c r="I333" s="6">
        <f t="shared" si="145"/>
        <v>986404.52299999993</v>
      </c>
      <c r="J333" s="6">
        <f t="shared" si="132"/>
        <v>941149.78099999996</v>
      </c>
      <c r="K333" s="63">
        <f t="shared" si="139"/>
        <v>0.20497197627948413</v>
      </c>
      <c r="L333" s="5">
        <v>392400.61300000001</v>
      </c>
      <c r="M333" s="5">
        <v>225950.47</v>
      </c>
      <c r="N333" s="5">
        <v>118672.98699999999</v>
      </c>
      <c r="O333" s="5">
        <v>3397.5030000000002</v>
      </c>
      <c r="P333" s="5">
        <v>44531.453999999998</v>
      </c>
      <c r="Q333" s="5">
        <v>0</v>
      </c>
      <c r="R333" s="5">
        <v>0</v>
      </c>
      <c r="S333" s="6">
        <f t="shared" si="148"/>
        <v>784953.027</v>
      </c>
      <c r="T333" s="6">
        <f t="shared" si="133"/>
        <v>784953.027</v>
      </c>
      <c r="U333" s="63">
        <f t="shared" si="140"/>
        <v>0.1631109443227414</v>
      </c>
      <c r="V333" s="5">
        <v>549010.85400000005</v>
      </c>
      <c r="W333" s="5">
        <v>654101.23199999996</v>
      </c>
      <c r="X333" s="5">
        <v>66113.994000000006</v>
      </c>
      <c r="Y333" s="5">
        <v>11058.886</v>
      </c>
      <c r="Z333" s="5">
        <v>7391.0240000000003</v>
      </c>
      <c r="AA333" s="5">
        <v>5963.27</v>
      </c>
      <c r="AB333" s="5">
        <v>0</v>
      </c>
      <c r="AC333" s="6">
        <f t="shared" si="144"/>
        <v>1293639.26</v>
      </c>
      <c r="AD333" s="6">
        <f t="shared" si="134"/>
        <v>1293639.26</v>
      </c>
      <c r="AE333" s="63">
        <f t="shared" si="135"/>
        <v>0.26881445647520558</v>
      </c>
      <c r="AF333" s="5">
        <v>476341.61900000001</v>
      </c>
      <c r="AG333" s="5">
        <v>407876.08</v>
      </c>
      <c r="AH333" s="5">
        <v>39475.796999999999</v>
      </c>
      <c r="AI333" s="5">
        <v>6499.9449999999997</v>
      </c>
      <c r="AJ333" s="5">
        <v>480.22800000000001</v>
      </c>
      <c r="AK333" s="5">
        <v>0</v>
      </c>
      <c r="AL333" s="5">
        <v>0</v>
      </c>
      <c r="AM333" s="6">
        <f t="shared" si="146"/>
        <v>930673.66899999999</v>
      </c>
      <c r="AN333" s="6">
        <f t="shared" si="136"/>
        <v>930673.66899999999</v>
      </c>
      <c r="AO333" s="63">
        <f t="shared" si="141"/>
        <v>0.19339126773875151</v>
      </c>
      <c r="AP333" s="5">
        <v>486018.33399999997</v>
      </c>
      <c r="AQ333" s="5">
        <v>278211.17300000001</v>
      </c>
      <c r="AR333" s="5">
        <v>48884.108</v>
      </c>
      <c r="AS333" s="5">
        <v>3379.7550000000001</v>
      </c>
      <c r="AT333" s="5">
        <v>223.39</v>
      </c>
      <c r="AU333" s="5">
        <v>0</v>
      </c>
      <c r="AV333" s="5">
        <v>0</v>
      </c>
      <c r="AW333" s="6">
        <f t="shared" si="147"/>
        <v>816716.76</v>
      </c>
      <c r="AX333" s="6">
        <f t="shared" si="137"/>
        <v>816716.76</v>
      </c>
      <c r="AY333" s="63">
        <f t="shared" si="142"/>
        <v>0.16971135518381758</v>
      </c>
      <c r="AZ333" s="5">
        <f t="shared" si="122"/>
        <v>2426343.355</v>
      </c>
      <c r="BA333" s="5">
        <f t="shared" si="123"/>
        <v>1920770.996</v>
      </c>
      <c r="BB333" s="5">
        <f t="shared" si="124"/>
        <v>332048.58600000001</v>
      </c>
      <c r="BC333" s="5">
        <f t="shared" si="125"/>
        <v>29167.405999999999</v>
      </c>
      <c r="BD333" s="5">
        <f t="shared" si="126"/>
        <v>52838.883999999998</v>
      </c>
      <c r="BE333" s="5">
        <f t="shared" si="127"/>
        <v>5963.27</v>
      </c>
      <c r="BF333" s="5">
        <f t="shared" si="128"/>
        <v>45254.741999999998</v>
      </c>
      <c r="BG333" s="6">
        <f t="shared" si="143"/>
        <v>4812387.2389999991</v>
      </c>
      <c r="BH333" s="6">
        <f t="shared" si="138"/>
        <v>4767132.4969999995</v>
      </c>
    </row>
    <row r="334" spans="1:69" x14ac:dyDescent="0.25">
      <c r="A334" s="43">
        <v>33664</v>
      </c>
      <c r="B334" s="5">
        <v>502854.95600000001</v>
      </c>
      <c r="C334" s="5">
        <v>381138.74800000002</v>
      </c>
      <c r="D334" s="5">
        <v>58778.146000000001</v>
      </c>
      <c r="E334" s="5">
        <v>4858.3909999999996</v>
      </c>
      <c r="F334" s="5">
        <v>301.18400000000003</v>
      </c>
      <c r="G334" s="5">
        <v>0</v>
      </c>
      <c r="H334" s="5">
        <v>38752.076000000001</v>
      </c>
      <c r="I334" s="6">
        <f t="shared" si="145"/>
        <v>986683.50099999993</v>
      </c>
      <c r="J334" s="6">
        <f t="shared" si="132"/>
        <v>947931.42499999993</v>
      </c>
      <c r="K334" s="63">
        <f t="shared" si="139"/>
        <v>0.20402945393469102</v>
      </c>
      <c r="L334" s="5">
        <v>321759.19300000003</v>
      </c>
      <c r="M334" s="5">
        <v>233471.69099999999</v>
      </c>
      <c r="N334" s="5">
        <v>120817.533</v>
      </c>
      <c r="O334" s="5">
        <v>3442.5590000000002</v>
      </c>
      <c r="P334" s="5">
        <v>45366.773000000001</v>
      </c>
      <c r="Q334" s="5">
        <v>0</v>
      </c>
      <c r="R334" s="5">
        <v>0</v>
      </c>
      <c r="S334" s="6">
        <f t="shared" si="148"/>
        <v>724857.74900000019</v>
      </c>
      <c r="T334" s="6">
        <f t="shared" si="133"/>
        <v>724857.74900000019</v>
      </c>
      <c r="U334" s="63">
        <f t="shared" si="140"/>
        <v>0.14988831835022179</v>
      </c>
      <c r="V334" s="5">
        <v>582350.23800000001</v>
      </c>
      <c r="W334" s="5">
        <v>700527.31</v>
      </c>
      <c r="X334" s="5">
        <v>70586.857000000004</v>
      </c>
      <c r="Y334" s="5">
        <v>10956.101000000001</v>
      </c>
      <c r="Z334" s="5">
        <v>7942.2349999999997</v>
      </c>
      <c r="AA334" s="5">
        <v>6418.94</v>
      </c>
      <c r="AB334" s="5">
        <v>0</v>
      </c>
      <c r="AC334" s="6">
        <f t="shared" si="144"/>
        <v>1378781.6810000001</v>
      </c>
      <c r="AD334" s="6">
        <f t="shared" si="134"/>
        <v>1378781.6810000001</v>
      </c>
      <c r="AE334" s="63">
        <f t="shared" si="135"/>
        <v>0.28510872350097743</v>
      </c>
      <c r="AF334" s="5">
        <v>490212.50599999999</v>
      </c>
      <c r="AG334" s="5">
        <v>445131.21500000003</v>
      </c>
      <c r="AH334" s="5">
        <v>41871.016000000003</v>
      </c>
      <c r="AI334" s="5">
        <v>6540.51</v>
      </c>
      <c r="AJ334" s="5">
        <v>659.13699999999994</v>
      </c>
      <c r="AK334" s="5">
        <v>0</v>
      </c>
      <c r="AL334" s="5">
        <v>0</v>
      </c>
      <c r="AM334" s="6">
        <f t="shared" si="146"/>
        <v>984414.38399999996</v>
      </c>
      <c r="AN334" s="6">
        <f t="shared" si="136"/>
        <v>984414.38399999996</v>
      </c>
      <c r="AO334" s="63">
        <f t="shared" si="141"/>
        <v>0.20356023893114156</v>
      </c>
      <c r="AP334" s="5">
        <v>416287.929</v>
      </c>
      <c r="AQ334" s="5">
        <v>291626.33600000001</v>
      </c>
      <c r="AR334" s="5">
        <v>49508.171999999999</v>
      </c>
      <c r="AS334" s="5">
        <v>3538.36</v>
      </c>
      <c r="AT334" s="5">
        <v>287.48700000000002</v>
      </c>
      <c r="AU334" s="5">
        <v>0</v>
      </c>
      <c r="AV334" s="5">
        <v>0</v>
      </c>
      <c r="AW334" s="6">
        <f t="shared" si="147"/>
        <v>761248.28399999999</v>
      </c>
      <c r="AX334" s="6">
        <f t="shared" si="137"/>
        <v>761248.28399999999</v>
      </c>
      <c r="AY334" s="63">
        <f t="shared" si="142"/>
        <v>0.15741326528296798</v>
      </c>
      <c r="AZ334" s="5">
        <f t="shared" si="122"/>
        <v>2313464.8220000002</v>
      </c>
      <c r="BA334" s="5">
        <f t="shared" si="123"/>
        <v>2051895.3000000003</v>
      </c>
      <c r="BB334" s="5">
        <f t="shared" si="124"/>
        <v>341561.72400000005</v>
      </c>
      <c r="BC334" s="5">
        <f t="shared" si="125"/>
        <v>29335.921000000002</v>
      </c>
      <c r="BD334" s="5">
        <f t="shared" si="126"/>
        <v>54556.816000000006</v>
      </c>
      <c r="BE334" s="5">
        <f t="shared" si="127"/>
        <v>6418.94</v>
      </c>
      <c r="BF334" s="5">
        <f t="shared" si="128"/>
        <v>38752.076000000001</v>
      </c>
      <c r="BG334" s="6">
        <f t="shared" si="143"/>
        <v>4835985.5990000013</v>
      </c>
      <c r="BH334" s="6">
        <f t="shared" si="138"/>
        <v>4797233.523000001</v>
      </c>
    </row>
    <row r="335" spans="1:69" x14ac:dyDescent="0.25">
      <c r="A335" s="43">
        <v>33695</v>
      </c>
      <c r="B335" s="5">
        <v>472164.484</v>
      </c>
      <c r="C335" s="5">
        <v>375311.74300000002</v>
      </c>
      <c r="D335" s="5">
        <v>57097.535000000003</v>
      </c>
      <c r="E335" s="5">
        <v>5104.3980000000001</v>
      </c>
      <c r="F335" s="5">
        <v>279.99799999999999</v>
      </c>
      <c r="G335" s="5">
        <v>0</v>
      </c>
      <c r="H335" s="5">
        <v>41628.874000000003</v>
      </c>
      <c r="I335" s="6">
        <f t="shared" si="145"/>
        <v>951587.03200000001</v>
      </c>
      <c r="J335" s="6">
        <f t="shared" si="132"/>
        <v>909958.15800000005</v>
      </c>
      <c r="K335" s="63">
        <f t="shared" si="139"/>
        <v>0.20263356687392345</v>
      </c>
      <c r="L335" s="5">
        <v>300784.804</v>
      </c>
      <c r="M335" s="5">
        <v>229890.128</v>
      </c>
      <c r="N335" s="5">
        <v>117526.59299999999</v>
      </c>
      <c r="O335" s="5">
        <v>3306.8420000000001</v>
      </c>
      <c r="P335" s="5">
        <v>47467.391000000003</v>
      </c>
      <c r="Q335" s="5">
        <v>0</v>
      </c>
      <c r="R335" s="5">
        <v>0</v>
      </c>
      <c r="S335" s="6">
        <f t="shared" si="148"/>
        <v>698975.75799999991</v>
      </c>
      <c r="T335" s="6">
        <f t="shared" si="133"/>
        <v>698975.75799999991</v>
      </c>
      <c r="U335" s="63">
        <f t="shared" si="140"/>
        <v>0.14884182553881664</v>
      </c>
      <c r="V335" s="5">
        <v>574331.33400000003</v>
      </c>
      <c r="W335" s="5">
        <v>694116.09600000002</v>
      </c>
      <c r="X335" s="5">
        <v>68074.490000000005</v>
      </c>
      <c r="Y335" s="5">
        <v>11324.574000000001</v>
      </c>
      <c r="Z335" s="5">
        <v>8081.26</v>
      </c>
      <c r="AA335" s="5">
        <v>5952.41</v>
      </c>
      <c r="AB335" s="5">
        <v>0</v>
      </c>
      <c r="AC335" s="6">
        <f t="shared" si="144"/>
        <v>1361880.1640000001</v>
      </c>
      <c r="AD335" s="6">
        <f t="shared" si="134"/>
        <v>1361880.1640000001</v>
      </c>
      <c r="AE335" s="63">
        <f t="shared" si="135"/>
        <v>0.29000251790543929</v>
      </c>
      <c r="AF335" s="5">
        <v>470761.54200000002</v>
      </c>
      <c r="AG335" s="5">
        <v>427684.26500000001</v>
      </c>
      <c r="AH335" s="5">
        <v>40051.305</v>
      </c>
      <c r="AI335" s="5">
        <v>6608.8760000000002</v>
      </c>
      <c r="AJ335" s="5">
        <v>573.54300000000001</v>
      </c>
      <c r="AK335" s="5">
        <v>0</v>
      </c>
      <c r="AL335" s="5">
        <v>0</v>
      </c>
      <c r="AM335" s="6">
        <f t="shared" si="146"/>
        <v>945679.53100000008</v>
      </c>
      <c r="AN335" s="6">
        <f t="shared" si="136"/>
        <v>945679.53100000008</v>
      </c>
      <c r="AO335" s="63">
        <f t="shared" si="141"/>
        <v>0.20137560731931989</v>
      </c>
      <c r="AP335" s="5">
        <v>391772.19500000001</v>
      </c>
      <c r="AQ335" s="5">
        <v>292016.304</v>
      </c>
      <c r="AR335" s="5">
        <v>50261.031000000003</v>
      </c>
      <c r="AS335" s="5">
        <v>3619.3470000000002</v>
      </c>
      <c r="AT335" s="5">
        <v>306.36099999999999</v>
      </c>
      <c r="AU335" s="5">
        <v>0</v>
      </c>
      <c r="AV335" s="5">
        <v>0</v>
      </c>
      <c r="AW335" s="6">
        <f t="shared" si="147"/>
        <v>737975.23800000001</v>
      </c>
      <c r="AX335" s="6">
        <f t="shared" si="137"/>
        <v>737975.23800000001</v>
      </c>
      <c r="AY335" s="63">
        <f t="shared" si="142"/>
        <v>0.15714648236250089</v>
      </c>
      <c r="AZ335" s="5">
        <f t="shared" si="122"/>
        <v>2209814.3589999997</v>
      </c>
      <c r="BA335" s="5">
        <f t="shared" si="123"/>
        <v>2019018.5360000003</v>
      </c>
      <c r="BB335" s="5">
        <f t="shared" si="124"/>
        <v>333010.95400000003</v>
      </c>
      <c r="BC335" s="5">
        <f t="shared" si="125"/>
        <v>29964.037</v>
      </c>
      <c r="BD335" s="5">
        <f t="shared" si="126"/>
        <v>56708.553</v>
      </c>
      <c r="BE335" s="5">
        <f t="shared" si="127"/>
        <v>5952.41</v>
      </c>
      <c r="BF335" s="5">
        <f t="shared" si="128"/>
        <v>41628.874000000003</v>
      </c>
      <c r="BG335" s="6">
        <f t="shared" si="143"/>
        <v>4696097.7229999993</v>
      </c>
      <c r="BH335" s="6">
        <f t="shared" si="138"/>
        <v>4654468.8489999995</v>
      </c>
    </row>
    <row r="336" spans="1:69" x14ac:dyDescent="0.25">
      <c r="A336" s="43">
        <v>33725</v>
      </c>
      <c r="B336" s="5">
        <v>494264.196</v>
      </c>
      <c r="C336" s="5">
        <v>390218.54700000002</v>
      </c>
      <c r="D336" s="5">
        <v>57117.764000000003</v>
      </c>
      <c r="E336" s="5">
        <v>4968.5860000000002</v>
      </c>
      <c r="F336" s="5">
        <v>237.26300000000001</v>
      </c>
      <c r="G336" s="5">
        <v>0</v>
      </c>
      <c r="H336" s="5">
        <v>46440.987000000001</v>
      </c>
      <c r="I336" s="6">
        <f t="shared" si="145"/>
        <v>993247.34299999999</v>
      </c>
      <c r="J336" s="6">
        <f t="shared" si="132"/>
        <v>946806.35600000003</v>
      </c>
      <c r="K336" s="63">
        <f t="shared" si="139"/>
        <v>0.20054397589443534</v>
      </c>
      <c r="L336" s="5">
        <v>306003.75</v>
      </c>
      <c r="M336" s="5">
        <v>246820.60800000001</v>
      </c>
      <c r="N336" s="5">
        <v>120555.757</v>
      </c>
      <c r="O336" s="5">
        <v>3419.9160000000002</v>
      </c>
      <c r="P336" s="5">
        <v>53399.059000000001</v>
      </c>
      <c r="Q336" s="5">
        <v>0</v>
      </c>
      <c r="R336" s="5">
        <v>0</v>
      </c>
      <c r="S336" s="6">
        <f t="shared" si="148"/>
        <v>730199.09</v>
      </c>
      <c r="T336" s="6">
        <f t="shared" si="133"/>
        <v>730199.09</v>
      </c>
      <c r="U336" s="63">
        <f t="shared" si="140"/>
        <v>0.14743259041680479</v>
      </c>
      <c r="V336" s="5">
        <v>645065.451</v>
      </c>
      <c r="W336" s="5">
        <v>731954.4</v>
      </c>
      <c r="X336" s="5">
        <v>63335.311999999998</v>
      </c>
      <c r="Y336" s="5">
        <v>11207.45</v>
      </c>
      <c r="Z336" s="5">
        <v>8866.5959999999995</v>
      </c>
      <c r="AA336" s="5">
        <v>6106.61</v>
      </c>
      <c r="AB336" s="5">
        <v>0</v>
      </c>
      <c r="AC336" s="6">
        <f t="shared" si="144"/>
        <v>1466535.8189999999</v>
      </c>
      <c r="AD336" s="6">
        <f t="shared" si="134"/>
        <v>1466535.8189999999</v>
      </c>
      <c r="AE336" s="63">
        <f t="shared" si="135"/>
        <v>0.29610441548783684</v>
      </c>
      <c r="AF336" s="5">
        <v>511424.91200000001</v>
      </c>
      <c r="AG336" s="5">
        <v>461026.66600000003</v>
      </c>
      <c r="AH336" s="5">
        <v>44089.406999999999</v>
      </c>
      <c r="AI336" s="5">
        <v>6568.5889999999999</v>
      </c>
      <c r="AJ336" s="5">
        <v>499.548</v>
      </c>
      <c r="AK336" s="5">
        <v>0</v>
      </c>
      <c r="AL336" s="5">
        <v>0</v>
      </c>
      <c r="AM336" s="6">
        <f t="shared" si="146"/>
        <v>1023609.122</v>
      </c>
      <c r="AN336" s="6">
        <f t="shared" si="136"/>
        <v>1023609.122</v>
      </c>
      <c r="AO336" s="63">
        <f t="shared" si="141"/>
        <v>0.20667424336386281</v>
      </c>
      <c r="AP336" s="5">
        <v>382626.64</v>
      </c>
      <c r="AQ336" s="5">
        <v>303265.783</v>
      </c>
      <c r="AR336" s="5">
        <v>49536.516000000003</v>
      </c>
      <c r="AS336" s="5">
        <v>3481.9050000000002</v>
      </c>
      <c r="AT336" s="5">
        <v>263.57100000000003</v>
      </c>
      <c r="AU336" s="5">
        <v>0</v>
      </c>
      <c r="AV336" s="5">
        <v>0</v>
      </c>
      <c r="AW336" s="6">
        <f t="shared" si="147"/>
        <v>739174.41500000004</v>
      </c>
      <c r="AX336" s="6">
        <f t="shared" si="137"/>
        <v>739174.41500000004</v>
      </c>
      <c r="AY336" s="63">
        <f t="shared" si="142"/>
        <v>0.14924477483706025</v>
      </c>
      <c r="AZ336" s="5">
        <f t="shared" si="122"/>
        <v>2339384.949</v>
      </c>
      <c r="BA336" s="5">
        <f t="shared" si="123"/>
        <v>2133286.0040000002</v>
      </c>
      <c r="BB336" s="5">
        <f t="shared" si="124"/>
        <v>334634.75599999999</v>
      </c>
      <c r="BC336" s="5">
        <f t="shared" si="125"/>
        <v>29646.446</v>
      </c>
      <c r="BD336" s="5">
        <f t="shared" si="126"/>
        <v>63266.037000000004</v>
      </c>
      <c r="BE336" s="5">
        <f t="shared" si="127"/>
        <v>6106.61</v>
      </c>
      <c r="BF336" s="5">
        <f t="shared" si="128"/>
        <v>46440.987000000001</v>
      </c>
      <c r="BG336" s="6">
        <f t="shared" si="143"/>
        <v>4952765.7889999999</v>
      </c>
      <c r="BH336" s="6">
        <f t="shared" si="138"/>
        <v>4906324.8020000001</v>
      </c>
    </row>
    <row r="337" spans="1:69" x14ac:dyDescent="0.25">
      <c r="A337" s="43">
        <v>33756</v>
      </c>
      <c r="B337" s="5">
        <v>615026.23100000003</v>
      </c>
      <c r="C337" s="5">
        <v>431141.14500000002</v>
      </c>
      <c r="D337" s="5">
        <v>60854.985999999997</v>
      </c>
      <c r="E337" s="5">
        <v>4940.317</v>
      </c>
      <c r="F337" s="5">
        <v>250.548</v>
      </c>
      <c r="G337" s="5">
        <v>0</v>
      </c>
      <c r="H337" s="5">
        <v>53486.966999999997</v>
      </c>
      <c r="I337" s="6">
        <f t="shared" si="145"/>
        <v>1165700.1939999999</v>
      </c>
      <c r="J337" s="6">
        <f t="shared" si="132"/>
        <v>1112213.227</v>
      </c>
      <c r="K337" s="63">
        <f t="shared" si="139"/>
        <v>0.19809287229460695</v>
      </c>
      <c r="L337" s="5">
        <v>407380.12599999999</v>
      </c>
      <c r="M337" s="5">
        <v>287577.745</v>
      </c>
      <c r="N337" s="5">
        <v>132184.62</v>
      </c>
      <c r="O337" s="5">
        <v>3471.8290000000002</v>
      </c>
      <c r="P337" s="5">
        <v>54959.542999999998</v>
      </c>
      <c r="Q337" s="5">
        <v>0</v>
      </c>
      <c r="R337" s="5">
        <v>0</v>
      </c>
      <c r="S337" s="6">
        <f t="shared" si="148"/>
        <v>885573.86300000001</v>
      </c>
      <c r="T337" s="6">
        <f t="shared" si="133"/>
        <v>885573.86300000001</v>
      </c>
      <c r="U337" s="63">
        <f t="shared" si="140"/>
        <v>0.15048969799751169</v>
      </c>
      <c r="V337" s="5">
        <v>821205.78</v>
      </c>
      <c r="W337" s="5">
        <v>809940.603</v>
      </c>
      <c r="X337" s="5">
        <v>70330.433000000005</v>
      </c>
      <c r="Y337" s="5">
        <v>11175.636</v>
      </c>
      <c r="Z337" s="5">
        <v>9838.7849999999999</v>
      </c>
      <c r="AA337" s="5">
        <v>6807.78</v>
      </c>
      <c r="AB337" s="5">
        <v>0</v>
      </c>
      <c r="AC337" s="6">
        <f t="shared" si="144"/>
        <v>1729299.0169999998</v>
      </c>
      <c r="AD337" s="6">
        <f t="shared" si="134"/>
        <v>1729299.0169999998</v>
      </c>
      <c r="AE337" s="63">
        <f t="shared" si="135"/>
        <v>0.29386784963833534</v>
      </c>
      <c r="AF337" s="5">
        <v>648694.00199999998</v>
      </c>
      <c r="AG337" s="5">
        <v>501673.95400000003</v>
      </c>
      <c r="AH337" s="5">
        <v>43229.402999999998</v>
      </c>
      <c r="AI337" s="5">
        <v>6596.0029999999997</v>
      </c>
      <c r="AJ337" s="5">
        <v>479.839</v>
      </c>
      <c r="AK337" s="5">
        <v>0</v>
      </c>
      <c r="AL337" s="5">
        <v>0</v>
      </c>
      <c r="AM337" s="6">
        <f t="shared" si="146"/>
        <v>1200673.2009999999</v>
      </c>
      <c r="AN337" s="6">
        <f t="shared" si="136"/>
        <v>1200673.2009999999</v>
      </c>
      <c r="AO337" s="63">
        <f t="shared" si="141"/>
        <v>0.20403599853329865</v>
      </c>
      <c r="AP337" s="5">
        <v>493448.98499999999</v>
      </c>
      <c r="AQ337" s="5">
        <v>351310.32799999998</v>
      </c>
      <c r="AR337" s="5">
        <v>54892.26</v>
      </c>
      <c r="AS337" s="5">
        <v>3411.2179999999998</v>
      </c>
      <c r="AT337" s="5">
        <v>305.46100000000001</v>
      </c>
      <c r="AU337" s="5">
        <v>0</v>
      </c>
      <c r="AV337" s="5">
        <v>0</v>
      </c>
      <c r="AW337" s="6">
        <f t="shared" si="147"/>
        <v>903368.25199999998</v>
      </c>
      <c r="AX337" s="6">
        <f t="shared" si="137"/>
        <v>903368.25199999998</v>
      </c>
      <c r="AY337" s="63">
        <f t="shared" si="142"/>
        <v>0.15351358153624733</v>
      </c>
      <c r="AZ337" s="5">
        <f t="shared" si="122"/>
        <v>2985755.1239999998</v>
      </c>
      <c r="BA337" s="5">
        <f t="shared" si="123"/>
        <v>2381643.7750000004</v>
      </c>
      <c r="BB337" s="5">
        <f t="shared" si="124"/>
        <v>361491.70199999999</v>
      </c>
      <c r="BC337" s="5">
        <f t="shared" si="125"/>
        <v>29595.003000000001</v>
      </c>
      <c r="BD337" s="5">
        <f t="shared" si="126"/>
        <v>65834.176000000007</v>
      </c>
      <c r="BE337" s="5">
        <f t="shared" si="127"/>
        <v>6807.78</v>
      </c>
      <c r="BF337" s="5">
        <f t="shared" si="128"/>
        <v>53486.966999999997</v>
      </c>
      <c r="BG337" s="6">
        <f t="shared" si="143"/>
        <v>5884614.5269999998</v>
      </c>
      <c r="BH337" s="6">
        <f t="shared" si="138"/>
        <v>5831127.5599999996</v>
      </c>
      <c r="BI337" s="57">
        <f>BG337/$BG337</f>
        <v>1</v>
      </c>
    </row>
    <row r="338" spans="1:69" x14ac:dyDescent="0.25">
      <c r="A338" s="43">
        <v>33786</v>
      </c>
      <c r="B338" s="5">
        <v>735199.27899999998</v>
      </c>
      <c r="C338" s="5">
        <v>452707.30200000003</v>
      </c>
      <c r="D338" s="5">
        <v>52387.894999999997</v>
      </c>
      <c r="E338" s="5">
        <v>4876.2280000000001</v>
      </c>
      <c r="F338" s="5">
        <v>159.726</v>
      </c>
      <c r="G338" s="5">
        <v>0</v>
      </c>
      <c r="H338" s="5">
        <v>74260.479000000007</v>
      </c>
      <c r="I338" s="6">
        <f t="shared" si="145"/>
        <v>1319590.909</v>
      </c>
      <c r="J338" s="6">
        <f t="shared" si="132"/>
        <v>1245330.43</v>
      </c>
      <c r="K338" s="63">
        <f t="shared" si="139"/>
        <v>0.1983672348660562</v>
      </c>
      <c r="L338" s="5">
        <v>527400.15700000001</v>
      </c>
      <c r="M338" s="5">
        <v>314954.74599999998</v>
      </c>
      <c r="N338" s="5">
        <v>126357.06299999999</v>
      </c>
      <c r="O338" s="5">
        <v>3423.7049999999999</v>
      </c>
      <c r="P338" s="5">
        <v>58530.241999999998</v>
      </c>
      <c r="Q338" s="5">
        <v>0</v>
      </c>
      <c r="R338" s="5">
        <v>0</v>
      </c>
      <c r="S338" s="6">
        <f t="shared" si="148"/>
        <v>1030665.9129999998</v>
      </c>
      <c r="T338" s="6">
        <f t="shared" si="133"/>
        <v>1030665.9129999998</v>
      </c>
      <c r="U338" s="63">
        <f t="shared" si="140"/>
        <v>0.15493464363697676</v>
      </c>
      <c r="V338" s="5">
        <v>962381.18</v>
      </c>
      <c r="W338" s="5">
        <v>851763.97400000005</v>
      </c>
      <c r="X338" s="5">
        <v>83994.1</v>
      </c>
      <c r="Y338" s="5">
        <v>11161.534</v>
      </c>
      <c r="Z338" s="5">
        <v>10525.322</v>
      </c>
      <c r="AA338" s="5">
        <v>6657.72</v>
      </c>
      <c r="AB338" s="5">
        <v>0</v>
      </c>
      <c r="AC338" s="6">
        <f t="shared" si="144"/>
        <v>1926483.83</v>
      </c>
      <c r="AD338" s="6">
        <f t="shared" si="134"/>
        <v>1926483.83</v>
      </c>
      <c r="AE338" s="63">
        <f t="shared" si="135"/>
        <v>0.28959828971606649</v>
      </c>
      <c r="AF338" s="5">
        <v>776100.52899999998</v>
      </c>
      <c r="AG338" s="5">
        <v>530261.25699999998</v>
      </c>
      <c r="AH338" s="5">
        <v>42473.995000000003</v>
      </c>
      <c r="AI338" s="5">
        <v>6565.0079999999998</v>
      </c>
      <c r="AJ338" s="5">
        <v>333.678</v>
      </c>
      <c r="AK338" s="5">
        <v>0</v>
      </c>
      <c r="AL338" s="5">
        <v>0</v>
      </c>
      <c r="AM338" s="6">
        <f t="shared" si="146"/>
        <v>1355734.4669999999</v>
      </c>
      <c r="AN338" s="6">
        <f t="shared" si="136"/>
        <v>1355734.4669999999</v>
      </c>
      <c r="AO338" s="63">
        <f t="shared" si="141"/>
        <v>0.20380050786739431</v>
      </c>
      <c r="AP338" s="5">
        <v>604293.33299999998</v>
      </c>
      <c r="AQ338" s="5">
        <v>365281.28499999997</v>
      </c>
      <c r="AR338" s="5">
        <v>46156.762999999999</v>
      </c>
      <c r="AS338" s="5">
        <v>3816.2820000000002</v>
      </c>
      <c r="AT338" s="5">
        <v>239.67400000000001</v>
      </c>
      <c r="AU338" s="5">
        <v>0</v>
      </c>
      <c r="AV338" s="5">
        <v>0</v>
      </c>
      <c r="AW338" s="6">
        <f t="shared" si="147"/>
        <v>1019787.3370000001</v>
      </c>
      <c r="AX338" s="6">
        <f t="shared" si="137"/>
        <v>1019787.3370000001</v>
      </c>
      <c r="AY338" s="63">
        <f t="shared" si="142"/>
        <v>0.15329932391350615</v>
      </c>
      <c r="AZ338" s="5">
        <f t="shared" si="122"/>
        <v>3605374.4780000001</v>
      </c>
      <c r="BA338" s="5">
        <f t="shared" si="123"/>
        <v>2514968.5640000002</v>
      </c>
      <c r="BB338" s="5">
        <f t="shared" si="124"/>
        <v>351369.81599999993</v>
      </c>
      <c r="BC338" s="5">
        <f t="shared" si="125"/>
        <v>29842.756999999998</v>
      </c>
      <c r="BD338" s="5">
        <f t="shared" si="126"/>
        <v>69788.642000000007</v>
      </c>
      <c r="BE338" s="5">
        <f t="shared" si="127"/>
        <v>6657.72</v>
      </c>
      <c r="BF338" s="5">
        <f t="shared" si="128"/>
        <v>74260.479000000007</v>
      </c>
      <c r="BG338" s="6">
        <f t="shared" si="143"/>
        <v>6652262.4560000002</v>
      </c>
      <c r="BH338" s="6">
        <f t="shared" si="138"/>
        <v>6578001.977</v>
      </c>
      <c r="BI338" s="57">
        <f>BG338/$BG338</f>
        <v>1</v>
      </c>
      <c r="BJ338" s="5">
        <f t="shared" ref="BJ338:BQ338" si="149">AP338-AP337</f>
        <v>110844.348</v>
      </c>
      <c r="BK338" s="5">
        <f t="shared" si="149"/>
        <v>13970.956999999995</v>
      </c>
      <c r="BL338" s="5">
        <f t="shared" si="149"/>
        <v>-8735.497000000003</v>
      </c>
      <c r="BM338" s="5">
        <f t="shared" si="149"/>
        <v>405.06400000000031</v>
      </c>
      <c r="BN338" s="5">
        <f t="shared" si="149"/>
        <v>-65.787000000000006</v>
      </c>
      <c r="BO338" s="5">
        <f t="shared" si="149"/>
        <v>0</v>
      </c>
      <c r="BP338" s="5">
        <f t="shared" si="149"/>
        <v>0</v>
      </c>
      <c r="BQ338" s="5">
        <f t="shared" si="149"/>
        <v>116419.08500000008</v>
      </c>
    </row>
    <row r="339" spans="1:69" x14ac:dyDescent="0.25">
      <c r="A339" s="43">
        <v>33817</v>
      </c>
      <c r="B339" s="5">
        <v>788977.83900000004</v>
      </c>
      <c r="C339" s="5">
        <v>450575.66899999999</v>
      </c>
      <c r="D339" s="5">
        <v>53282.758000000002</v>
      </c>
      <c r="E339" s="5">
        <v>4934.7830000000004</v>
      </c>
      <c r="F339" s="5">
        <v>160.34</v>
      </c>
      <c r="G339" s="5">
        <v>0</v>
      </c>
      <c r="H339" s="5">
        <v>105693.287</v>
      </c>
      <c r="I339" s="6">
        <f t="shared" si="145"/>
        <v>1403624.676</v>
      </c>
      <c r="J339" s="6">
        <f t="shared" si="132"/>
        <v>1297931.389</v>
      </c>
      <c r="K339" s="63">
        <f t="shared" si="139"/>
        <v>0.2043303318519914</v>
      </c>
      <c r="L339" s="5">
        <v>567052.56799999997</v>
      </c>
      <c r="M339" s="5">
        <v>324325.05099999998</v>
      </c>
      <c r="N339" s="5">
        <v>128293.409</v>
      </c>
      <c r="O339" s="5">
        <v>3433.0709999999999</v>
      </c>
      <c r="P339" s="5">
        <v>61519.644999999997</v>
      </c>
      <c r="Q339" s="5">
        <v>0</v>
      </c>
      <c r="R339" s="5">
        <v>0</v>
      </c>
      <c r="S339" s="6">
        <f t="shared" si="148"/>
        <v>1084623.7439999999</v>
      </c>
      <c r="T339" s="6">
        <f t="shared" si="133"/>
        <v>1084623.7439999999</v>
      </c>
      <c r="U339" s="63">
        <f t="shared" si="140"/>
        <v>0.15789230079485247</v>
      </c>
      <c r="V339" s="5">
        <v>1024735.639</v>
      </c>
      <c r="W339" s="5">
        <v>822660.74600000004</v>
      </c>
      <c r="X339" s="5">
        <v>70806.400999999998</v>
      </c>
      <c r="Y339" s="5">
        <v>11191.953</v>
      </c>
      <c r="Z339" s="5">
        <v>11355.405000000001</v>
      </c>
      <c r="AA339" s="5">
        <v>7075.54</v>
      </c>
      <c r="AB339" s="5">
        <v>0</v>
      </c>
      <c r="AC339" s="6">
        <f t="shared" si="144"/>
        <v>1947825.6840000001</v>
      </c>
      <c r="AD339" s="6">
        <f t="shared" si="134"/>
        <v>1947825.6840000001</v>
      </c>
      <c r="AE339" s="63">
        <f t="shared" si="135"/>
        <v>0.28355149008619462</v>
      </c>
      <c r="AF339" s="5">
        <v>841887.23600000003</v>
      </c>
      <c r="AG339" s="5">
        <v>540251.25300000003</v>
      </c>
      <c r="AH339" s="5">
        <v>43275.313000000002</v>
      </c>
      <c r="AI339" s="5">
        <v>6670.8019999999997</v>
      </c>
      <c r="AJ339" s="5">
        <v>479.48</v>
      </c>
      <c r="AK339" s="5">
        <v>0</v>
      </c>
      <c r="AL339" s="5">
        <v>0</v>
      </c>
      <c r="AM339" s="6">
        <f t="shared" si="146"/>
        <v>1432564.084</v>
      </c>
      <c r="AN339" s="6">
        <f t="shared" si="136"/>
        <v>1432564.084</v>
      </c>
      <c r="AO339" s="63">
        <f t="shared" si="141"/>
        <v>0.20854313812516936</v>
      </c>
      <c r="AP339" s="5">
        <v>600532.424</v>
      </c>
      <c r="AQ339" s="5">
        <v>353806.033</v>
      </c>
      <c r="AR339" s="5">
        <v>42718.542000000001</v>
      </c>
      <c r="AS339" s="5">
        <v>3495.4850000000001</v>
      </c>
      <c r="AT339" s="5">
        <v>199.023</v>
      </c>
      <c r="AU339" s="5">
        <v>0</v>
      </c>
      <c r="AV339" s="5">
        <v>0</v>
      </c>
      <c r="AW339" s="6">
        <f t="shared" si="147"/>
        <v>1000751.507</v>
      </c>
      <c r="AX339" s="6">
        <f t="shared" si="137"/>
        <v>1000751.507</v>
      </c>
      <c r="AY339" s="63">
        <f t="shared" si="142"/>
        <v>0.14568273914179211</v>
      </c>
      <c r="AZ339" s="5">
        <f t="shared" si="122"/>
        <v>3823185.7060000002</v>
      </c>
      <c r="BA339" s="5">
        <f t="shared" si="123"/>
        <v>2491618.7519999999</v>
      </c>
      <c r="BB339" s="5">
        <f t="shared" si="124"/>
        <v>338376.42300000007</v>
      </c>
      <c r="BC339" s="5">
        <f t="shared" si="125"/>
        <v>29726.094000000001</v>
      </c>
      <c r="BD339" s="5">
        <f t="shared" si="126"/>
        <v>73713.892999999996</v>
      </c>
      <c r="BE339" s="5">
        <f t="shared" si="127"/>
        <v>7075.54</v>
      </c>
      <c r="BF339" s="5">
        <f t="shared" si="128"/>
        <v>105693.287</v>
      </c>
      <c r="BG339" s="6">
        <f t="shared" si="143"/>
        <v>6869389.6950000003</v>
      </c>
      <c r="BH339" s="6">
        <f t="shared" si="138"/>
        <v>6763696.4080000008</v>
      </c>
      <c r="BI339" s="57">
        <f>BG339/$BG339</f>
        <v>1</v>
      </c>
    </row>
    <row r="340" spans="1:69" x14ac:dyDescent="0.25">
      <c r="A340" s="43">
        <v>33848</v>
      </c>
      <c r="B340" s="5">
        <v>769168.16299999994</v>
      </c>
      <c r="C340" s="5">
        <v>469615.96</v>
      </c>
      <c r="D340" s="5">
        <v>53765.122000000003</v>
      </c>
      <c r="E340" s="5">
        <v>4784.6450000000004</v>
      </c>
      <c r="F340" s="5">
        <v>194.91800000000001</v>
      </c>
      <c r="G340" s="5">
        <v>0</v>
      </c>
      <c r="H340" s="5">
        <v>74665.269</v>
      </c>
      <c r="I340" s="6">
        <f t="shared" si="145"/>
        <v>1372194.077</v>
      </c>
      <c r="J340" s="6">
        <f t="shared" si="132"/>
        <v>1297528.808</v>
      </c>
      <c r="K340" s="63">
        <f t="shared" si="139"/>
        <v>0.20753859564106505</v>
      </c>
      <c r="L340" s="5">
        <v>524508.85100000002</v>
      </c>
      <c r="M340" s="5">
        <v>326024.163</v>
      </c>
      <c r="N340" s="5">
        <v>130000.299</v>
      </c>
      <c r="O340" s="5">
        <v>3442.6469999999999</v>
      </c>
      <c r="P340" s="5">
        <v>57091.341999999997</v>
      </c>
      <c r="Q340" s="5">
        <v>0</v>
      </c>
      <c r="R340" s="5">
        <v>0</v>
      </c>
      <c r="S340" s="6">
        <f t="shared" si="148"/>
        <v>1041067.3019999999</v>
      </c>
      <c r="T340" s="6">
        <f t="shared" si="133"/>
        <v>1041067.3019999999</v>
      </c>
      <c r="U340" s="63">
        <f t="shared" si="140"/>
        <v>0.15745706051820579</v>
      </c>
      <c r="V340" s="5">
        <v>860751.21499999997</v>
      </c>
      <c r="W340" s="5">
        <v>809275.02800000005</v>
      </c>
      <c r="X340" s="5">
        <v>70964.061000000002</v>
      </c>
      <c r="Y340" s="5">
        <v>11144.754999999999</v>
      </c>
      <c r="Z340" s="5">
        <v>2213.06</v>
      </c>
      <c r="AA340" s="5">
        <v>5810.45</v>
      </c>
      <c r="AB340" s="5">
        <v>0</v>
      </c>
      <c r="AC340" s="6">
        <f t="shared" si="144"/>
        <v>1760158.5689999999</v>
      </c>
      <c r="AD340" s="6">
        <f t="shared" si="134"/>
        <v>1760158.5689999999</v>
      </c>
      <c r="AE340" s="63">
        <f t="shared" si="135"/>
        <v>0.26621659693685346</v>
      </c>
      <c r="AF340" s="5">
        <v>816570.08</v>
      </c>
      <c r="AG340" s="5">
        <v>564363.21100000001</v>
      </c>
      <c r="AH340" s="5">
        <v>43582.021000000001</v>
      </c>
      <c r="AI340" s="5">
        <v>6659.1210000000001</v>
      </c>
      <c r="AJ340" s="5">
        <v>364.60300000000001</v>
      </c>
      <c r="AK340" s="5">
        <v>0</v>
      </c>
      <c r="AL340" s="5">
        <v>0</v>
      </c>
      <c r="AM340" s="6">
        <f t="shared" si="146"/>
        <v>1431539.0359999998</v>
      </c>
      <c r="AN340" s="6">
        <f t="shared" si="136"/>
        <v>1431539.0359999998</v>
      </c>
      <c r="AO340" s="63">
        <f t="shared" si="141"/>
        <v>0.2165142716446837</v>
      </c>
      <c r="AP340" s="5">
        <v>584334.58400000003</v>
      </c>
      <c r="AQ340" s="5">
        <v>377088.20899999997</v>
      </c>
      <c r="AR340" s="5">
        <v>41470.000999999997</v>
      </c>
      <c r="AS340" s="5">
        <v>3604.8960000000002</v>
      </c>
      <c r="AT340" s="5">
        <v>297.02300000000002</v>
      </c>
      <c r="AU340" s="5">
        <v>0</v>
      </c>
      <c r="AV340" s="5">
        <v>0</v>
      </c>
      <c r="AW340" s="6">
        <f t="shared" si="147"/>
        <v>1006794.7130000001</v>
      </c>
      <c r="AX340" s="6">
        <f t="shared" si="137"/>
        <v>1006794.7130000001</v>
      </c>
      <c r="AY340" s="63">
        <f t="shared" si="142"/>
        <v>0.15227347525919188</v>
      </c>
      <c r="AZ340" s="5">
        <f t="shared" si="122"/>
        <v>3555332.8930000002</v>
      </c>
      <c r="BA340" s="5">
        <f t="shared" si="123"/>
        <v>2546366.571</v>
      </c>
      <c r="BB340" s="5">
        <f t="shared" si="124"/>
        <v>339781.50400000002</v>
      </c>
      <c r="BC340" s="5">
        <f t="shared" si="125"/>
        <v>29636.063999999998</v>
      </c>
      <c r="BD340" s="5">
        <f t="shared" si="126"/>
        <v>60160.945999999996</v>
      </c>
      <c r="BE340" s="5">
        <f t="shared" si="127"/>
        <v>5810.45</v>
      </c>
      <c r="BF340" s="5">
        <f t="shared" si="128"/>
        <v>74665.269</v>
      </c>
      <c r="BG340" s="6">
        <f t="shared" si="143"/>
        <v>6611753.6970000006</v>
      </c>
      <c r="BH340" s="6">
        <f t="shared" si="138"/>
        <v>6537088.4280000003</v>
      </c>
    </row>
    <row r="341" spans="1:69" x14ac:dyDescent="0.25">
      <c r="A341" s="43">
        <v>33878</v>
      </c>
      <c r="B341" s="5">
        <v>680893.51300000004</v>
      </c>
      <c r="C341" s="5">
        <v>448947.34100000001</v>
      </c>
      <c r="D341" s="5">
        <v>52246.01</v>
      </c>
      <c r="E341" s="5">
        <v>5075.2560000000003</v>
      </c>
      <c r="F341" s="5">
        <v>243.381</v>
      </c>
      <c r="G341" s="5">
        <v>0</v>
      </c>
      <c r="H341" s="5">
        <v>63284.057000000001</v>
      </c>
      <c r="I341" s="6">
        <f t="shared" si="145"/>
        <v>1250689.5580000002</v>
      </c>
      <c r="J341" s="6">
        <f t="shared" si="132"/>
        <v>1187405.5010000002</v>
      </c>
      <c r="K341" s="63">
        <f t="shared" si="139"/>
        <v>0.20598970948543849</v>
      </c>
      <c r="L341" s="5">
        <v>434697.84899999999</v>
      </c>
      <c r="M341" s="5">
        <v>297371.63900000002</v>
      </c>
      <c r="N341" s="5">
        <v>121805.533</v>
      </c>
      <c r="O341" s="5">
        <v>3444.288</v>
      </c>
      <c r="P341" s="5">
        <v>52089.038</v>
      </c>
      <c r="Q341" s="5">
        <v>0</v>
      </c>
      <c r="R341" s="5">
        <v>0</v>
      </c>
      <c r="S341" s="6">
        <f t="shared" si="148"/>
        <v>909408.34699999983</v>
      </c>
      <c r="T341" s="6">
        <f t="shared" si="133"/>
        <v>909408.34699999983</v>
      </c>
      <c r="U341" s="63">
        <f t="shared" si="140"/>
        <v>0.14978038315257347</v>
      </c>
      <c r="V341" s="5">
        <v>813391.90300000005</v>
      </c>
      <c r="W341" s="5">
        <v>770913.79500000004</v>
      </c>
      <c r="X341" s="5">
        <v>76037.308000000005</v>
      </c>
      <c r="Y341" s="5">
        <v>9811.5939999999991</v>
      </c>
      <c r="Z341" s="5">
        <v>902.43299999999999</v>
      </c>
      <c r="AA341" s="5">
        <v>6512.55</v>
      </c>
      <c r="AB341" s="5">
        <v>0</v>
      </c>
      <c r="AC341" s="6">
        <f t="shared" si="144"/>
        <v>1677569.5830000001</v>
      </c>
      <c r="AD341" s="6">
        <f t="shared" si="134"/>
        <v>1677569.5830000001</v>
      </c>
      <c r="AE341" s="63">
        <f t="shared" si="135"/>
        <v>0.27629723845809717</v>
      </c>
      <c r="AF341" s="5">
        <v>746160.92799999996</v>
      </c>
      <c r="AG341" s="5">
        <v>531909.071</v>
      </c>
      <c r="AH341" s="5">
        <v>43105.934999999998</v>
      </c>
      <c r="AI341" s="5">
        <v>6630.8850000000002</v>
      </c>
      <c r="AJ341" s="5">
        <v>520.03800000000001</v>
      </c>
      <c r="AK341" s="5">
        <v>0</v>
      </c>
      <c r="AL341" s="5">
        <v>0</v>
      </c>
      <c r="AM341" s="6">
        <f t="shared" si="146"/>
        <v>1328326.8569999998</v>
      </c>
      <c r="AN341" s="6">
        <f t="shared" si="136"/>
        <v>1328326.8569999998</v>
      </c>
      <c r="AO341" s="63">
        <f t="shared" si="141"/>
        <v>0.21877664335239896</v>
      </c>
      <c r="AP341" s="5">
        <v>512705.74</v>
      </c>
      <c r="AQ341" s="5">
        <v>349667.978</v>
      </c>
      <c r="AR341" s="5">
        <v>39410.802000000003</v>
      </c>
      <c r="AS341" s="5">
        <v>3557.3629999999998</v>
      </c>
      <c r="AT341" s="5">
        <v>275.60700000000003</v>
      </c>
      <c r="AU341" s="5">
        <v>0</v>
      </c>
      <c r="AV341" s="5">
        <v>0</v>
      </c>
      <c r="AW341" s="6">
        <f t="shared" si="147"/>
        <v>905617.49</v>
      </c>
      <c r="AX341" s="6">
        <f t="shared" si="137"/>
        <v>905617.49</v>
      </c>
      <c r="AY341" s="63">
        <f t="shared" si="142"/>
        <v>0.14915602555149177</v>
      </c>
      <c r="AZ341" s="5">
        <f t="shared" si="122"/>
        <v>3187849.9330000002</v>
      </c>
      <c r="BA341" s="5">
        <f t="shared" si="123"/>
        <v>2398809.824</v>
      </c>
      <c r="BB341" s="5">
        <f t="shared" si="124"/>
        <v>332605.58800000005</v>
      </c>
      <c r="BC341" s="5">
        <f t="shared" si="125"/>
        <v>28519.386000000002</v>
      </c>
      <c r="BD341" s="5">
        <f t="shared" si="126"/>
        <v>54030.497000000003</v>
      </c>
      <c r="BE341" s="5">
        <f t="shared" si="127"/>
        <v>6512.55</v>
      </c>
      <c r="BF341" s="5">
        <f t="shared" si="128"/>
        <v>63284.057000000001</v>
      </c>
      <c r="BG341" s="6">
        <f t="shared" si="143"/>
        <v>6071611.8350000009</v>
      </c>
      <c r="BH341" s="6">
        <f t="shared" si="138"/>
        <v>6008327.7780000009</v>
      </c>
    </row>
    <row r="342" spans="1:69" x14ac:dyDescent="0.25">
      <c r="A342" s="43">
        <v>33909</v>
      </c>
      <c r="B342" s="5">
        <v>565516.29500000004</v>
      </c>
      <c r="C342" s="5">
        <v>424236.54100000003</v>
      </c>
      <c r="D342" s="5">
        <v>51630.288999999997</v>
      </c>
      <c r="E342" s="5">
        <v>5007.018</v>
      </c>
      <c r="F342" s="5">
        <v>268.57100000000003</v>
      </c>
      <c r="G342" s="5">
        <v>0</v>
      </c>
      <c r="H342" s="5">
        <v>56752.535000000003</v>
      </c>
      <c r="I342" s="6">
        <f t="shared" si="145"/>
        <v>1103411.2490000001</v>
      </c>
      <c r="J342" s="6">
        <f t="shared" si="132"/>
        <v>1046658.714</v>
      </c>
      <c r="K342" s="63">
        <f t="shared" si="139"/>
        <v>0.19962111610953642</v>
      </c>
      <c r="L342" s="5">
        <v>325257.35600000003</v>
      </c>
      <c r="M342" s="5">
        <v>262764.74699999997</v>
      </c>
      <c r="N342" s="5">
        <v>119861.431</v>
      </c>
      <c r="O342" s="5">
        <v>3455.0749999999998</v>
      </c>
      <c r="P342" s="5">
        <v>54669.815000000002</v>
      </c>
      <c r="Q342" s="5">
        <v>0</v>
      </c>
      <c r="R342" s="5">
        <v>0</v>
      </c>
      <c r="S342" s="6">
        <f t="shared" si="148"/>
        <v>766008.42399999988</v>
      </c>
      <c r="T342" s="6">
        <f t="shared" si="133"/>
        <v>766008.42399999988</v>
      </c>
      <c r="U342" s="63">
        <f t="shared" si="140"/>
        <v>0.13858065765304425</v>
      </c>
      <c r="V342" s="5">
        <v>784802.94200000004</v>
      </c>
      <c r="W342" s="5">
        <v>823406.23600000003</v>
      </c>
      <c r="X342" s="5">
        <v>75473.119000000006</v>
      </c>
      <c r="Y342" s="5">
        <v>9760.0450000000001</v>
      </c>
      <c r="Z342" s="5">
        <v>1084.3510000000001</v>
      </c>
      <c r="AA342" s="5">
        <v>6348.42</v>
      </c>
      <c r="AB342" s="5">
        <v>0</v>
      </c>
      <c r="AC342" s="6">
        <f t="shared" si="144"/>
        <v>1700875.1129999999</v>
      </c>
      <c r="AD342" s="6">
        <f t="shared" si="134"/>
        <v>1700875.1129999999</v>
      </c>
      <c r="AE342" s="63">
        <f t="shared" si="135"/>
        <v>0.30770992114472623</v>
      </c>
      <c r="AF342" s="5">
        <v>612818.15599999996</v>
      </c>
      <c r="AG342" s="5">
        <v>512973.78100000002</v>
      </c>
      <c r="AH342" s="5">
        <v>42439.8</v>
      </c>
      <c r="AI342" s="5">
        <v>7083.652</v>
      </c>
      <c r="AJ342" s="5">
        <v>7083.652</v>
      </c>
      <c r="AK342" s="5">
        <v>0</v>
      </c>
      <c r="AL342" s="5">
        <v>0</v>
      </c>
      <c r="AM342" s="6">
        <f t="shared" si="146"/>
        <v>1182399.041</v>
      </c>
      <c r="AN342" s="6">
        <f t="shared" si="136"/>
        <v>1182399.041</v>
      </c>
      <c r="AO342" s="63">
        <f t="shared" si="141"/>
        <v>0.21391101138870619</v>
      </c>
      <c r="AP342" s="5">
        <v>404920.56300000002</v>
      </c>
      <c r="AQ342" s="5">
        <v>328478.495</v>
      </c>
      <c r="AR342" s="5">
        <v>37777.118999999999</v>
      </c>
      <c r="AS342" s="5">
        <v>3351.998</v>
      </c>
      <c r="AT342" s="5">
        <v>305.69900000000001</v>
      </c>
      <c r="AU342" s="5">
        <v>0</v>
      </c>
      <c r="AV342" s="5">
        <v>0</v>
      </c>
      <c r="AW342" s="6">
        <f t="shared" si="147"/>
        <v>774833.87399999995</v>
      </c>
      <c r="AX342" s="6">
        <f t="shared" si="137"/>
        <v>774833.87399999995</v>
      </c>
      <c r="AY342" s="63">
        <f t="shared" si="142"/>
        <v>0.14017729370398679</v>
      </c>
      <c r="AZ342" s="5">
        <f t="shared" si="122"/>
        <v>2693315.3119999999</v>
      </c>
      <c r="BA342" s="5">
        <f t="shared" si="123"/>
        <v>2351859.7999999998</v>
      </c>
      <c r="BB342" s="5">
        <f t="shared" si="124"/>
        <v>327181.75800000003</v>
      </c>
      <c r="BC342" s="5">
        <f t="shared" si="125"/>
        <v>28657.788</v>
      </c>
      <c r="BD342" s="5">
        <f t="shared" si="126"/>
        <v>63412.088000000011</v>
      </c>
      <c r="BE342" s="5">
        <f t="shared" si="127"/>
        <v>6348.42</v>
      </c>
      <c r="BF342" s="5">
        <f t="shared" si="128"/>
        <v>56752.535000000003</v>
      </c>
      <c r="BG342" s="6">
        <f t="shared" si="143"/>
        <v>5527527.7010000004</v>
      </c>
      <c r="BH342" s="6">
        <f t="shared" si="138"/>
        <v>5470775.1660000002</v>
      </c>
    </row>
    <row r="343" spans="1:69" x14ac:dyDescent="0.25">
      <c r="A343" s="43">
        <v>33939</v>
      </c>
      <c r="B343" s="5">
        <v>552471.40500000003</v>
      </c>
      <c r="C343" s="5">
        <v>401400.67</v>
      </c>
      <c r="D343" s="5">
        <v>54917.813000000002</v>
      </c>
      <c r="E343" s="5">
        <v>5056.1769999999997</v>
      </c>
      <c r="F343" s="5">
        <v>246.923</v>
      </c>
      <c r="G343" s="5">
        <v>0</v>
      </c>
      <c r="H343" s="5">
        <v>59386.248</v>
      </c>
      <c r="I343" s="6">
        <f t="shared" si="145"/>
        <v>1073479.2359999998</v>
      </c>
      <c r="J343" s="6">
        <f t="shared" si="132"/>
        <v>1014092.9879999998</v>
      </c>
      <c r="K343" s="63">
        <f t="shared" si="139"/>
        <v>0.20469675689091285</v>
      </c>
      <c r="L343" s="5">
        <v>370165.78499999997</v>
      </c>
      <c r="M343" s="5">
        <v>250173.492</v>
      </c>
      <c r="N343" s="5">
        <v>120626.89599999999</v>
      </c>
      <c r="O343" s="5">
        <v>3455.1410000000001</v>
      </c>
      <c r="P343" s="5">
        <v>45702.052000000003</v>
      </c>
      <c r="Q343" s="5">
        <v>0</v>
      </c>
      <c r="R343" s="5">
        <v>0</v>
      </c>
      <c r="S343" s="6">
        <f t="shared" si="148"/>
        <v>790123.36599999992</v>
      </c>
      <c r="T343" s="6">
        <f t="shared" si="133"/>
        <v>790123.36599999992</v>
      </c>
      <c r="U343" s="63">
        <f t="shared" si="140"/>
        <v>0.15066494547821116</v>
      </c>
      <c r="V343" s="5">
        <v>653585.02899999998</v>
      </c>
      <c r="W343" s="5">
        <v>748018.23699999996</v>
      </c>
      <c r="X343" s="5">
        <v>71901.672000000006</v>
      </c>
      <c r="Y343" s="5">
        <v>10170.022999999999</v>
      </c>
      <c r="Z343" s="5">
        <v>1106.7280000000001</v>
      </c>
      <c r="AA343" s="5">
        <v>6641.86</v>
      </c>
      <c r="AB343" s="5">
        <v>0</v>
      </c>
      <c r="AC343" s="6">
        <f t="shared" si="144"/>
        <v>1491423.5489999999</v>
      </c>
      <c r="AD343" s="6">
        <f t="shared" si="134"/>
        <v>1491423.5489999999</v>
      </c>
      <c r="AE343" s="63">
        <f t="shared" si="135"/>
        <v>0.28439261179247949</v>
      </c>
      <c r="AF343" s="5">
        <v>551900.49100000004</v>
      </c>
      <c r="AG343" s="5">
        <v>475321.27899999998</v>
      </c>
      <c r="AH343" s="5">
        <v>43509.241000000002</v>
      </c>
      <c r="AI343" s="5">
        <v>6769.5410000000002</v>
      </c>
      <c r="AJ343" s="5">
        <v>6769.5410000000002</v>
      </c>
      <c r="AK343" s="5">
        <v>0</v>
      </c>
      <c r="AL343" s="5">
        <v>0</v>
      </c>
      <c r="AM343" s="6">
        <f t="shared" si="146"/>
        <v>1084270.0929999999</v>
      </c>
      <c r="AN343" s="6">
        <f t="shared" si="136"/>
        <v>1084270.0929999999</v>
      </c>
      <c r="AO343" s="63">
        <f t="shared" si="141"/>
        <v>0.20675441516496038</v>
      </c>
      <c r="AP343" s="5">
        <v>447603.717</v>
      </c>
      <c r="AQ343" s="5">
        <v>314973.40500000003</v>
      </c>
      <c r="AR343" s="5">
        <v>38251.927000000003</v>
      </c>
      <c r="AS343" s="5">
        <v>3841.0540000000001</v>
      </c>
      <c r="AT343" s="5">
        <v>275.19499999999999</v>
      </c>
      <c r="AU343" s="5">
        <v>0</v>
      </c>
      <c r="AV343" s="5">
        <v>0</v>
      </c>
      <c r="AW343" s="6">
        <f t="shared" si="147"/>
        <v>804945.29799999995</v>
      </c>
      <c r="AX343" s="6">
        <f t="shared" si="137"/>
        <v>804945.29799999995</v>
      </c>
      <c r="AY343" s="63">
        <f t="shared" si="142"/>
        <v>0.15349127067343613</v>
      </c>
      <c r="AZ343" s="5">
        <f t="shared" si="122"/>
        <v>2575726.4270000001</v>
      </c>
      <c r="BA343" s="5">
        <f t="shared" si="123"/>
        <v>2189887.0829999996</v>
      </c>
      <c r="BB343" s="5">
        <f t="shared" si="124"/>
        <v>329207.549</v>
      </c>
      <c r="BC343" s="5">
        <f t="shared" si="125"/>
        <v>29291.936000000002</v>
      </c>
      <c r="BD343" s="5">
        <f t="shared" si="126"/>
        <v>54100.439000000006</v>
      </c>
      <c r="BE343" s="5">
        <f t="shared" si="127"/>
        <v>6641.86</v>
      </c>
      <c r="BF343" s="5">
        <f t="shared" si="128"/>
        <v>59386.248</v>
      </c>
      <c r="BG343" s="6">
        <f t="shared" si="143"/>
        <v>5244241.5419999994</v>
      </c>
      <c r="BH343" s="6">
        <f t="shared" si="138"/>
        <v>5184855.2939999998</v>
      </c>
    </row>
    <row r="344" spans="1:69" x14ac:dyDescent="0.25">
      <c r="A344" s="43">
        <v>33970</v>
      </c>
      <c r="B344" s="5">
        <v>561983.06299999997</v>
      </c>
      <c r="C344" s="5">
        <v>414483.19799999997</v>
      </c>
      <c r="D344" s="5">
        <v>58126.372000000003</v>
      </c>
      <c r="E344" s="5">
        <v>4995.8339999999998</v>
      </c>
      <c r="F344" s="5">
        <v>200.53399999999999</v>
      </c>
      <c r="G344" s="5">
        <v>0</v>
      </c>
      <c r="H344" s="5">
        <v>43290.847999999998</v>
      </c>
      <c r="I344" s="6">
        <f t="shared" si="145"/>
        <v>1083079.8489999999</v>
      </c>
      <c r="J344" s="6">
        <f t="shared" si="132"/>
        <v>1039789.0009999999</v>
      </c>
      <c r="K344" s="63">
        <f t="shared" si="139"/>
        <v>0.20763484540546653</v>
      </c>
      <c r="L344" s="5">
        <v>360751.65700000001</v>
      </c>
      <c r="M344" s="5">
        <v>246344.372</v>
      </c>
      <c r="N344" s="5">
        <v>114873.29700000001</v>
      </c>
      <c r="O344" s="5">
        <v>3456.2269999999999</v>
      </c>
      <c r="P344" s="5">
        <v>47635.5</v>
      </c>
      <c r="Q344" s="5">
        <v>0</v>
      </c>
      <c r="R344" s="5">
        <v>0</v>
      </c>
      <c r="S344" s="6">
        <f t="shared" si="148"/>
        <v>773061.05299999996</v>
      </c>
      <c r="T344" s="6">
        <f t="shared" si="133"/>
        <v>773061.05299999996</v>
      </c>
      <c r="U344" s="63">
        <f t="shared" si="140"/>
        <v>0.14820182683376854</v>
      </c>
      <c r="V344" s="5">
        <v>648095.07499999995</v>
      </c>
      <c r="W344" s="5">
        <v>732154.88199999998</v>
      </c>
      <c r="X344" s="5">
        <v>75061.778999999995</v>
      </c>
      <c r="Y344" s="5">
        <v>10789.42</v>
      </c>
      <c r="Z344" s="5">
        <v>1058.5360000000001</v>
      </c>
      <c r="AA344" s="5">
        <v>6885</v>
      </c>
      <c r="AB344" s="5">
        <v>0</v>
      </c>
      <c r="AC344" s="6">
        <f t="shared" si="144"/>
        <v>1474044.692</v>
      </c>
      <c r="AD344" s="6">
        <f t="shared" si="134"/>
        <v>1474044.692</v>
      </c>
      <c r="AE344" s="63">
        <f t="shared" si="135"/>
        <v>0.28258585184347618</v>
      </c>
      <c r="AF344" s="5">
        <v>559146.58900000004</v>
      </c>
      <c r="AG344" s="5">
        <v>475988.17099999997</v>
      </c>
      <c r="AH344" s="5">
        <v>42606.607000000004</v>
      </c>
      <c r="AI344" s="5">
        <v>6776.8580000000002</v>
      </c>
      <c r="AJ344" s="5">
        <v>363.10899999999998</v>
      </c>
      <c r="AK344" s="5">
        <v>0</v>
      </c>
      <c r="AL344" s="5">
        <v>0</v>
      </c>
      <c r="AM344" s="6">
        <f t="shared" si="146"/>
        <v>1084881.334</v>
      </c>
      <c r="AN344" s="6">
        <f t="shared" si="136"/>
        <v>1084881.334</v>
      </c>
      <c r="AO344" s="63">
        <f t="shared" si="141"/>
        <v>0.20798020411546436</v>
      </c>
      <c r="AP344" s="5">
        <v>439553.14299999998</v>
      </c>
      <c r="AQ344" s="5">
        <v>319353.41100000002</v>
      </c>
      <c r="AR344" s="5">
        <v>38499.563000000002</v>
      </c>
      <c r="AS344" s="5">
        <v>3631.654</v>
      </c>
      <c r="AT344" s="5">
        <v>167.39099999999999</v>
      </c>
      <c r="AU344" s="5">
        <v>0</v>
      </c>
      <c r="AV344" s="5">
        <v>0</v>
      </c>
      <c r="AW344" s="6">
        <f t="shared" si="147"/>
        <v>801205.16199999989</v>
      </c>
      <c r="AX344" s="6">
        <f t="shared" si="137"/>
        <v>801205.16199999989</v>
      </c>
      <c r="AY344" s="63">
        <f t="shared" si="142"/>
        <v>0.15359727180182423</v>
      </c>
      <c r="AZ344" s="5">
        <f t="shared" si="122"/>
        <v>2569529.5270000002</v>
      </c>
      <c r="BA344" s="5">
        <f t="shared" si="123"/>
        <v>2188324.034</v>
      </c>
      <c r="BB344" s="5">
        <f t="shared" si="124"/>
        <v>329167.61800000002</v>
      </c>
      <c r="BC344" s="5">
        <f t="shared" si="125"/>
        <v>29649.992999999999</v>
      </c>
      <c r="BD344" s="5">
        <f t="shared" si="126"/>
        <v>49425.07</v>
      </c>
      <c r="BE344" s="5">
        <f t="shared" si="127"/>
        <v>6885</v>
      </c>
      <c r="BF344" s="5">
        <f t="shared" si="128"/>
        <v>43290.847999999998</v>
      </c>
      <c r="BG344" s="6">
        <f t="shared" si="143"/>
        <v>5216272.0900000008</v>
      </c>
      <c r="BH344" s="6">
        <f t="shared" si="138"/>
        <v>5172981.2420000006</v>
      </c>
    </row>
    <row r="345" spans="1:69" x14ac:dyDescent="0.25">
      <c r="A345" s="43">
        <v>34001</v>
      </c>
      <c r="B345" s="5">
        <v>513921</v>
      </c>
      <c r="C345" s="5">
        <v>379889</v>
      </c>
      <c r="D345" s="5">
        <v>55075</v>
      </c>
      <c r="E345" s="5">
        <v>4975</v>
      </c>
      <c r="F345" s="5">
        <v>213</v>
      </c>
      <c r="G345" s="5">
        <v>0</v>
      </c>
      <c r="H345" s="5">
        <v>47179</v>
      </c>
      <c r="I345" s="6">
        <f t="shared" si="145"/>
        <v>1001252</v>
      </c>
      <c r="J345" s="6">
        <f t="shared" si="132"/>
        <v>954073</v>
      </c>
      <c r="K345" s="63">
        <f t="shared" si="139"/>
        <v>0.20624178043821992</v>
      </c>
      <c r="L345" s="5">
        <v>367434</v>
      </c>
      <c r="M345" s="5">
        <v>230224</v>
      </c>
      <c r="N345" s="5">
        <v>110549</v>
      </c>
      <c r="O345" s="5">
        <v>3458</v>
      </c>
      <c r="P345" s="5">
        <v>45783</v>
      </c>
      <c r="Q345" s="5">
        <v>0</v>
      </c>
      <c r="R345" s="5">
        <v>0</v>
      </c>
      <c r="S345" s="6">
        <f t="shared" si="148"/>
        <v>757448</v>
      </c>
      <c r="T345" s="6">
        <f t="shared" si="133"/>
        <v>757448</v>
      </c>
      <c r="U345" s="63">
        <f t="shared" si="140"/>
        <v>0.15602208445962534</v>
      </c>
      <c r="V345" s="5">
        <v>560302</v>
      </c>
      <c r="W345" s="5">
        <v>696914</v>
      </c>
      <c r="X345" s="5">
        <v>69510</v>
      </c>
      <c r="Y345" s="5">
        <v>9903</v>
      </c>
      <c r="Z345" s="5">
        <v>1180</v>
      </c>
      <c r="AA345" s="5">
        <v>5998.625</v>
      </c>
      <c r="AB345" s="5">
        <v>0</v>
      </c>
      <c r="AC345" s="6">
        <f t="shared" si="144"/>
        <v>1343807.625</v>
      </c>
      <c r="AD345" s="6">
        <f t="shared" si="134"/>
        <v>1343807.625</v>
      </c>
      <c r="AE345" s="63">
        <f t="shared" si="135"/>
        <v>0.2768027201408394</v>
      </c>
      <c r="AF345" s="5">
        <v>488212</v>
      </c>
      <c r="AG345" s="5">
        <v>440239</v>
      </c>
      <c r="AH345" s="5">
        <v>40354</v>
      </c>
      <c r="AI345" s="5">
        <v>6803</v>
      </c>
      <c r="AJ345" s="5">
        <v>351</v>
      </c>
      <c r="AK345" s="5">
        <v>0</v>
      </c>
      <c r="AL345" s="5">
        <v>0</v>
      </c>
      <c r="AM345" s="6">
        <f t="shared" si="146"/>
        <v>975959</v>
      </c>
      <c r="AN345" s="6">
        <f t="shared" si="136"/>
        <v>975959</v>
      </c>
      <c r="AO345" s="63">
        <f t="shared" si="141"/>
        <v>0.20103182994361526</v>
      </c>
      <c r="AP345" s="5">
        <v>439670</v>
      </c>
      <c r="AQ345" s="5">
        <v>295626</v>
      </c>
      <c r="AR345" s="5">
        <v>37146</v>
      </c>
      <c r="AS345" s="5">
        <v>3633</v>
      </c>
      <c r="AT345" s="5">
        <v>207</v>
      </c>
      <c r="AU345" s="5">
        <v>0</v>
      </c>
      <c r="AV345" s="5">
        <v>0</v>
      </c>
      <c r="AW345" s="6">
        <f t="shared" si="147"/>
        <v>776282</v>
      </c>
      <c r="AX345" s="6">
        <f t="shared" si="137"/>
        <v>776282</v>
      </c>
      <c r="AY345" s="63">
        <f t="shared" si="142"/>
        <v>0.15990158501770008</v>
      </c>
      <c r="AZ345" s="5">
        <f t="shared" si="122"/>
        <v>2369539</v>
      </c>
      <c r="BA345" s="5">
        <f t="shared" si="123"/>
        <v>2042892</v>
      </c>
      <c r="BB345" s="5">
        <f t="shared" si="124"/>
        <v>312634</v>
      </c>
      <c r="BC345" s="5">
        <f t="shared" si="125"/>
        <v>28772</v>
      </c>
      <c r="BD345" s="5">
        <f t="shared" si="126"/>
        <v>47734</v>
      </c>
      <c r="BE345" s="5">
        <f t="shared" si="127"/>
        <v>5998.625</v>
      </c>
      <c r="BF345" s="5">
        <f t="shared" si="128"/>
        <v>47179</v>
      </c>
      <c r="BG345" s="6">
        <f t="shared" ref="BG345:BG360" si="150">SUM(AZ345:BF345)</f>
        <v>4854748.625</v>
      </c>
      <c r="BH345" s="6">
        <f t="shared" si="138"/>
        <v>4807569.625</v>
      </c>
    </row>
    <row r="346" spans="1:69" x14ac:dyDescent="0.25">
      <c r="A346" s="43">
        <v>34029</v>
      </c>
      <c r="B346" s="5">
        <v>521376</v>
      </c>
      <c r="C346" s="5">
        <v>375322</v>
      </c>
      <c r="D346" s="5">
        <v>57407</v>
      </c>
      <c r="E346" s="5">
        <v>5052</v>
      </c>
      <c r="F346" s="5">
        <v>271</v>
      </c>
      <c r="G346" s="5">
        <v>0</v>
      </c>
      <c r="H346" s="5">
        <v>40075</v>
      </c>
      <c r="I346" s="6">
        <f t="shared" si="145"/>
        <v>999503</v>
      </c>
      <c r="J346" s="6">
        <f t="shared" si="132"/>
        <v>959428</v>
      </c>
      <c r="K346" s="63">
        <f t="shared" si="139"/>
        <v>0.20452144186190901</v>
      </c>
      <c r="L346" s="5">
        <v>387871</v>
      </c>
      <c r="M346" s="5">
        <v>236377</v>
      </c>
      <c r="N346" s="5">
        <v>120299</v>
      </c>
      <c r="O346" s="5">
        <v>3462</v>
      </c>
      <c r="P346" s="5">
        <v>43801</v>
      </c>
      <c r="Q346" s="5">
        <v>0</v>
      </c>
      <c r="R346" s="5">
        <v>0</v>
      </c>
      <c r="S346" s="6">
        <f t="shared" si="148"/>
        <v>791810</v>
      </c>
      <c r="T346" s="6">
        <f t="shared" si="133"/>
        <v>791810</v>
      </c>
      <c r="U346" s="63">
        <f t="shared" si="140"/>
        <v>0.16202264813680217</v>
      </c>
      <c r="V346" s="5">
        <v>546601</v>
      </c>
      <c r="W346" s="5">
        <v>680463</v>
      </c>
      <c r="X346" s="5">
        <v>71891</v>
      </c>
      <c r="Y346" s="5">
        <v>10263</v>
      </c>
      <c r="Z346" s="5">
        <v>1204</v>
      </c>
      <c r="AA346" s="5">
        <v>6013.826</v>
      </c>
      <c r="AB346" s="5">
        <v>0</v>
      </c>
      <c r="AC346" s="6">
        <f t="shared" si="144"/>
        <v>1316435.8259999999</v>
      </c>
      <c r="AD346" s="6">
        <f t="shared" si="134"/>
        <v>1316435.8259999999</v>
      </c>
      <c r="AE346" s="63">
        <f t="shared" si="135"/>
        <v>0.26937323174837208</v>
      </c>
      <c r="AF346" s="5">
        <v>481825</v>
      </c>
      <c r="AG346" s="5">
        <v>438228</v>
      </c>
      <c r="AH346" s="5">
        <v>40786</v>
      </c>
      <c r="AI346" s="5">
        <v>6929</v>
      </c>
      <c r="AJ346" s="5">
        <v>603</v>
      </c>
      <c r="AK346" s="5">
        <v>0</v>
      </c>
      <c r="AL346" s="5">
        <v>0</v>
      </c>
      <c r="AM346" s="6">
        <f t="shared" si="146"/>
        <v>968371</v>
      </c>
      <c r="AN346" s="6">
        <f t="shared" si="136"/>
        <v>968371</v>
      </c>
      <c r="AO346" s="63">
        <f t="shared" si="141"/>
        <v>0.19815111428105639</v>
      </c>
      <c r="AP346" s="5">
        <v>472824</v>
      </c>
      <c r="AQ346" s="5">
        <v>296954</v>
      </c>
      <c r="AR346" s="5">
        <v>37075</v>
      </c>
      <c r="AS346" s="5">
        <v>3770</v>
      </c>
      <c r="AT346" s="5">
        <v>290</v>
      </c>
      <c r="AU346" s="5">
        <v>0</v>
      </c>
      <c r="AV346" s="5">
        <v>0</v>
      </c>
      <c r="AW346" s="6">
        <f t="shared" si="147"/>
        <v>810913</v>
      </c>
      <c r="AX346" s="6">
        <f t="shared" si="137"/>
        <v>810913</v>
      </c>
      <c r="AY346" s="63">
        <f t="shared" si="142"/>
        <v>0.16593156397186024</v>
      </c>
      <c r="AZ346" s="5">
        <f t="shared" si="122"/>
        <v>2410497</v>
      </c>
      <c r="BA346" s="5">
        <f t="shared" si="123"/>
        <v>2027344</v>
      </c>
      <c r="BB346" s="5">
        <f t="shared" si="124"/>
        <v>327458</v>
      </c>
      <c r="BC346" s="5">
        <f t="shared" si="125"/>
        <v>29476</v>
      </c>
      <c r="BD346" s="5">
        <f t="shared" si="126"/>
        <v>46169</v>
      </c>
      <c r="BE346" s="5">
        <f t="shared" si="127"/>
        <v>6013.826</v>
      </c>
      <c r="BF346" s="5">
        <f t="shared" si="128"/>
        <v>40075</v>
      </c>
      <c r="BG346" s="6">
        <f t="shared" si="150"/>
        <v>4887032.8260000004</v>
      </c>
      <c r="BH346" s="6">
        <f t="shared" si="138"/>
        <v>4846957.8260000004</v>
      </c>
      <c r="BI346" s="57">
        <f>BG346/$BG346</f>
        <v>1</v>
      </c>
    </row>
    <row r="347" spans="1:69" x14ac:dyDescent="0.25">
      <c r="A347" s="43">
        <v>34060</v>
      </c>
      <c r="B347" s="5">
        <v>535172.41700000002</v>
      </c>
      <c r="C347" s="5">
        <v>401633.484</v>
      </c>
      <c r="D347" s="5">
        <v>58212.292000000001</v>
      </c>
      <c r="E347" s="5">
        <v>4064.8580000000002</v>
      </c>
      <c r="F347" s="5">
        <v>247.173</v>
      </c>
      <c r="G347" s="5">
        <v>0</v>
      </c>
      <c r="H347" s="5">
        <v>57449.915000000001</v>
      </c>
      <c r="I347" s="6">
        <f t="shared" si="145"/>
        <v>1056780.139</v>
      </c>
      <c r="J347" s="6">
        <f t="shared" si="132"/>
        <v>999330.22399999993</v>
      </c>
      <c r="K347" s="63">
        <f t="shared" si="139"/>
        <v>0.2058298373565241</v>
      </c>
      <c r="L347" s="5">
        <v>335977.72600000002</v>
      </c>
      <c r="M347" s="5">
        <v>248979.986</v>
      </c>
      <c r="N347" s="5">
        <v>123061.74</v>
      </c>
      <c r="O347" s="5">
        <v>3326.31</v>
      </c>
      <c r="P347" s="5">
        <v>52922.985000000001</v>
      </c>
      <c r="Q347" s="5">
        <v>0</v>
      </c>
      <c r="R347" s="5">
        <v>0</v>
      </c>
      <c r="S347" s="6">
        <f t="shared" si="148"/>
        <v>764268.74700000009</v>
      </c>
      <c r="T347" s="6">
        <f t="shared" si="133"/>
        <v>764268.74700000009</v>
      </c>
      <c r="U347" s="63">
        <f t="shared" si="140"/>
        <v>0.14885718049218985</v>
      </c>
      <c r="V347" s="5">
        <v>630956.84100000001</v>
      </c>
      <c r="W347" s="5">
        <v>733698.87199999997</v>
      </c>
      <c r="X347" s="5">
        <v>73844.627999999997</v>
      </c>
      <c r="Y347" s="5">
        <v>10702.692999999999</v>
      </c>
      <c r="Z347" s="5">
        <v>1379.6579999999999</v>
      </c>
      <c r="AA347" s="5">
        <v>6161.45</v>
      </c>
      <c r="AB347" s="5">
        <v>0</v>
      </c>
      <c r="AC347" s="6">
        <f t="shared" si="144"/>
        <v>1456744.142</v>
      </c>
      <c r="AD347" s="6">
        <f t="shared" si="134"/>
        <v>1456744.142</v>
      </c>
      <c r="AE347" s="63">
        <f t="shared" si="135"/>
        <v>0.28373111752616809</v>
      </c>
      <c r="AF347" s="5">
        <v>537600.45200000005</v>
      </c>
      <c r="AG347" s="5">
        <v>470513.18</v>
      </c>
      <c r="AH347" s="5">
        <v>41629.540999999997</v>
      </c>
      <c r="AI347" s="5">
        <v>6579.0919999999996</v>
      </c>
      <c r="AJ347" s="5">
        <v>581.18899999999996</v>
      </c>
      <c r="AK347" s="5">
        <v>0</v>
      </c>
      <c r="AL347" s="5">
        <v>0</v>
      </c>
      <c r="AM347" s="6">
        <f t="shared" si="146"/>
        <v>1056903.4539999999</v>
      </c>
      <c r="AN347" s="6">
        <f t="shared" si="136"/>
        <v>1056903.4539999999</v>
      </c>
      <c r="AO347" s="63">
        <f t="shared" si="141"/>
        <v>0.20585385550888796</v>
      </c>
      <c r="AP347" s="5">
        <v>439492.94699999999</v>
      </c>
      <c r="AQ347" s="5">
        <v>317786.45899999997</v>
      </c>
      <c r="AR347" s="5">
        <v>38812.459000000003</v>
      </c>
      <c r="AS347" s="5">
        <v>3133.2489999999998</v>
      </c>
      <c r="AT347" s="5">
        <v>320.12799999999999</v>
      </c>
      <c r="AU347" s="5">
        <v>0</v>
      </c>
      <c r="AV347" s="5">
        <v>0</v>
      </c>
      <c r="AW347" s="6">
        <f t="shared" si="147"/>
        <v>799545.24199999997</v>
      </c>
      <c r="AX347" s="6">
        <f t="shared" si="137"/>
        <v>799545.24199999997</v>
      </c>
      <c r="AY347" s="63">
        <f t="shared" si="142"/>
        <v>0.15572800911622989</v>
      </c>
      <c r="AZ347" s="5">
        <f t="shared" si="122"/>
        <v>2479200.3830000004</v>
      </c>
      <c r="BA347" s="5">
        <f t="shared" si="123"/>
        <v>2172611.9809999997</v>
      </c>
      <c r="BB347" s="5">
        <f t="shared" si="124"/>
        <v>335560.66000000003</v>
      </c>
      <c r="BC347" s="5">
        <f t="shared" si="125"/>
        <v>27806.201999999997</v>
      </c>
      <c r="BD347" s="5">
        <f t="shared" si="126"/>
        <v>55451.133000000002</v>
      </c>
      <c r="BE347" s="5">
        <f t="shared" si="127"/>
        <v>6161.45</v>
      </c>
      <c r="BF347" s="5">
        <f t="shared" si="128"/>
        <v>57449.915000000001</v>
      </c>
      <c r="BG347" s="6">
        <f t="shared" si="150"/>
        <v>5134241.7240000004</v>
      </c>
      <c r="BH347" s="6">
        <f t="shared" si="138"/>
        <v>5076791.8090000004</v>
      </c>
    </row>
    <row r="348" spans="1:69" x14ac:dyDescent="0.25">
      <c r="A348" s="43">
        <v>34090</v>
      </c>
      <c r="B348" s="5">
        <v>515815.69</v>
      </c>
      <c r="C348" s="5">
        <v>405308.27</v>
      </c>
      <c r="D348" s="5">
        <v>60094.535000000003</v>
      </c>
      <c r="E348" s="5">
        <v>4028.0160000000001</v>
      </c>
      <c r="F348" s="5">
        <v>266.06599999999997</v>
      </c>
      <c r="G348" s="5">
        <v>0</v>
      </c>
      <c r="H348" s="5">
        <v>51805.430999999997</v>
      </c>
      <c r="I348" s="6">
        <f t="shared" si="145"/>
        <v>1037318.0079999999</v>
      </c>
      <c r="J348" s="6">
        <f t="shared" si="132"/>
        <v>985512.57699999993</v>
      </c>
      <c r="K348" s="63">
        <f t="shared" si="139"/>
        <v>0.20256114794810631</v>
      </c>
      <c r="L348" s="5">
        <v>312552.96899999998</v>
      </c>
      <c r="M348" s="5">
        <v>254352.36600000001</v>
      </c>
      <c r="N348" s="5">
        <v>119171.266</v>
      </c>
      <c r="O348" s="5">
        <v>3347.3029999999999</v>
      </c>
      <c r="P348" s="5">
        <v>41461.216999999997</v>
      </c>
      <c r="Q348" s="5">
        <v>0</v>
      </c>
      <c r="R348" s="5">
        <v>0</v>
      </c>
      <c r="S348" s="6">
        <f t="shared" si="148"/>
        <v>730885.12099999993</v>
      </c>
      <c r="T348" s="6">
        <f t="shared" si="133"/>
        <v>730885.12099999993</v>
      </c>
      <c r="U348" s="63">
        <f t="shared" si="140"/>
        <v>0.14272279858844461</v>
      </c>
      <c r="V348" s="5">
        <v>664784.80099999998</v>
      </c>
      <c r="W348" s="5">
        <v>746346.66099999996</v>
      </c>
      <c r="X348" s="5">
        <v>95937.812999999995</v>
      </c>
      <c r="Y348" s="5">
        <v>8376.7289999999994</v>
      </c>
      <c r="Z348" s="5">
        <v>1270.5160000000001</v>
      </c>
      <c r="AA348" s="5">
        <v>6413.84</v>
      </c>
      <c r="AB348" s="5">
        <v>0</v>
      </c>
      <c r="AC348" s="6">
        <f t="shared" si="144"/>
        <v>1523130.36</v>
      </c>
      <c r="AD348" s="6">
        <f t="shared" si="134"/>
        <v>1523130.36</v>
      </c>
      <c r="AE348" s="63">
        <f t="shared" si="135"/>
        <v>0.29742762760965435</v>
      </c>
      <c r="AF348" s="5">
        <v>544946.20200000005</v>
      </c>
      <c r="AG348" s="5">
        <v>475924.12599999999</v>
      </c>
      <c r="AH348" s="5">
        <v>40847.101000000002</v>
      </c>
      <c r="AI348" s="5">
        <v>6569.4070000000002</v>
      </c>
      <c r="AJ348" s="5">
        <v>476.80700000000002</v>
      </c>
      <c r="AK348" s="5">
        <v>0</v>
      </c>
      <c r="AL348" s="5">
        <v>0</v>
      </c>
      <c r="AM348" s="6">
        <f t="shared" si="146"/>
        <v>1068763.6429999999</v>
      </c>
      <c r="AN348" s="6">
        <f t="shared" si="136"/>
        <v>1068763.6429999999</v>
      </c>
      <c r="AO348" s="63">
        <f t="shared" si="141"/>
        <v>0.20870166018681524</v>
      </c>
      <c r="AP348" s="5">
        <v>398966.391</v>
      </c>
      <c r="AQ348" s="5">
        <v>319654.76199999999</v>
      </c>
      <c r="AR348" s="5">
        <v>38883.226000000002</v>
      </c>
      <c r="AS348" s="5">
        <v>3137.9549999999999</v>
      </c>
      <c r="AT348" s="5">
        <v>272.23099999999999</v>
      </c>
      <c r="AU348" s="5">
        <v>0</v>
      </c>
      <c r="AV348" s="5">
        <v>0</v>
      </c>
      <c r="AW348" s="6">
        <f t="shared" si="147"/>
        <v>760914.56499999994</v>
      </c>
      <c r="AX348" s="6">
        <f t="shared" si="137"/>
        <v>760914.56499999994</v>
      </c>
      <c r="AY348" s="63">
        <f t="shared" si="142"/>
        <v>0.14858676566697948</v>
      </c>
      <c r="AZ348" s="5">
        <f t="shared" si="122"/>
        <v>2437066.0529999998</v>
      </c>
      <c r="BA348" s="5">
        <f t="shared" si="123"/>
        <v>2201586.1850000001</v>
      </c>
      <c r="BB348" s="5">
        <f t="shared" si="124"/>
        <v>354933.94100000005</v>
      </c>
      <c r="BC348" s="5">
        <f t="shared" si="125"/>
        <v>25459.409999999996</v>
      </c>
      <c r="BD348" s="5">
        <f t="shared" si="126"/>
        <v>43746.837</v>
      </c>
      <c r="BE348" s="5">
        <f t="shared" si="127"/>
        <v>6413.84</v>
      </c>
      <c r="BF348" s="5">
        <f t="shared" si="128"/>
        <v>51805.430999999997</v>
      </c>
      <c r="BG348" s="6">
        <f t="shared" si="150"/>
        <v>5121011.6969999997</v>
      </c>
      <c r="BH348" s="6">
        <f t="shared" si="138"/>
        <v>5069206.2659999998</v>
      </c>
    </row>
    <row r="349" spans="1:69" x14ac:dyDescent="0.25">
      <c r="A349" s="43">
        <v>34121</v>
      </c>
      <c r="B349" s="5">
        <v>667769.17000000004</v>
      </c>
      <c r="C349" s="5">
        <v>453742.20500000002</v>
      </c>
      <c r="D349" s="5">
        <v>58104.074999999997</v>
      </c>
      <c r="E349" s="5">
        <v>4000.049</v>
      </c>
      <c r="F349" s="5">
        <v>234.482</v>
      </c>
      <c r="G349" s="5">
        <v>0</v>
      </c>
      <c r="H349" s="5">
        <v>55860.086000000003</v>
      </c>
      <c r="I349" s="6">
        <f t="shared" si="145"/>
        <v>1239710.067</v>
      </c>
      <c r="J349" s="6">
        <f t="shared" si="132"/>
        <v>1183849.9810000001</v>
      </c>
      <c r="K349" s="63">
        <f t="shared" si="139"/>
        <v>0.20037990373203687</v>
      </c>
      <c r="L349" s="5">
        <v>438686.16200000001</v>
      </c>
      <c r="M349" s="5">
        <v>304326.43300000002</v>
      </c>
      <c r="N349" s="5">
        <v>133839.89499999999</v>
      </c>
      <c r="O349" s="5">
        <v>3352.5749999999998</v>
      </c>
      <c r="P349" s="5">
        <v>64121.928999999996</v>
      </c>
      <c r="Q349" s="5">
        <v>0</v>
      </c>
      <c r="R349" s="5">
        <v>0</v>
      </c>
      <c r="S349" s="6">
        <f t="shared" si="148"/>
        <v>944326.99399999995</v>
      </c>
      <c r="T349" s="6">
        <f t="shared" si="133"/>
        <v>944326.99399999995</v>
      </c>
      <c r="U349" s="63">
        <f t="shared" si="140"/>
        <v>0.15263581153873435</v>
      </c>
      <c r="V349" s="5">
        <v>855881.31400000001</v>
      </c>
      <c r="W349" s="5">
        <v>832050.8</v>
      </c>
      <c r="X349" s="5">
        <v>76923.168000000005</v>
      </c>
      <c r="Y349" s="5">
        <v>10801.237999999999</v>
      </c>
      <c r="Z349" s="5">
        <v>1344.404</v>
      </c>
      <c r="AA349" s="5">
        <v>6505</v>
      </c>
      <c r="AB349" s="5">
        <v>0</v>
      </c>
      <c r="AC349" s="6">
        <f t="shared" si="144"/>
        <v>1783505.9240000001</v>
      </c>
      <c r="AD349" s="6">
        <f t="shared" si="134"/>
        <v>1783505.9240000001</v>
      </c>
      <c r="AE349" s="63">
        <f t="shared" si="135"/>
        <v>0.2882760694373207</v>
      </c>
      <c r="AF349" s="5">
        <v>704935.84900000005</v>
      </c>
      <c r="AG349" s="5">
        <v>531434.50600000005</v>
      </c>
      <c r="AH349" s="5">
        <v>42711.144</v>
      </c>
      <c r="AI349" s="5">
        <v>6450.3410000000003</v>
      </c>
      <c r="AJ349" s="5">
        <v>507.41699999999997</v>
      </c>
      <c r="AK349" s="5">
        <v>0</v>
      </c>
      <c r="AL349" s="5">
        <v>0</v>
      </c>
      <c r="AM349" s="6">
        <f t="shared" si="146"/>
        <v>1286039.257</v>
      </c>
      <c r="AN349" s="6">
        <f t="shared" si="136"/>
        <v>1286039.257</v>
      </c>
      <c r="AO349" s="63">
        <f t="shared" si="141"/>
        <v>0.20786829870381315</v>
      </c>
      <c r="AP349" s="5">
        <v>520397.26299999998</v>
      </c>
      <c r="AQ349" s="5">
        <v>365852.53700000001</v>
      </c>
      <c r="AR349" s="5">
        <v>43568.285000000003</v>
      </c>
      <c r="AS349" s="5">
        <v>3120.4430000000002</v>
      </c>
      <c r="AT349" s="5">
        <v>277.62599999999998</v>
      </c>
      <c r="AU349" s="5">
        <v>0</v>
      </c>
      <c r="AV349" s="5">
        <v>0</v>
      </c>
      <c r="AW349" s="6">
        <f t="shared" si="147"/>
        <v>933216.1540000001</v>
      </c>
      <c r="AX349" s="6">
        <f t="shared" si="137"/>
        <v>933216.1540000001</v>
      </c>
      <c r="AY349" s="63">
        <f t="shared" si="142"/>
        <v>0.15083991658809504</v>
      </c>
      <c r="AZ349" s="5">
        <f t="shared" si="122"/>
        <v>3187669.7579999999</v>
      </c>
      <c r="BA349" s="5">
        <f t="shared" si="123"/>
        <v>2487406.4810000001</v>
      </c>
      <c r="BB349" s="5">
        <f t="shared" si="124"/>
        <v>355146.56700000004</v>
      </c>
      <c r="BC349" s="5">
        <f t="shared" si="125"/>
        <v>27724.646000000001</v>
      </c>
      <c r="BD349" s="5">
        <f t="shared" si="126"/>
        <v>66485.858000000007</v>
      </c>
      <c r="BE349" s="5">
        <f t="shared" si="127"/>
        <v>6505</v>
      </c>
      <c r="BF349" s="5">
        <f t="shared" si="128"/>
        <v>55860.086000000003</v>
      </c>
      <c r="BG349" s="6">
        <f t="shared" si="150"/>
        <v>6186798.3959999997</v>
      </c>
      <c r="BH349" s="6">
        <f t="shared" si="138"/>
        <v>6130938.3099999996</v>
      </c>
      <c r="BI349" s="57">
        <f>BG349/$BG349</f>
        <v>1</v>
      </c>
    </row>
    <row r="350" spans="1:69" x14ac:dyDescent="0.25">
      <c r="A350" s="43">
        <v>34151</v>
      </c>
      <c r="B350" s="5">
        <v>773132.77399999998</v>
      </c>
      <c r="C350" s="5">
        <v>470160.76</v>
      </c>
      <c r="D350" s="5">
        <v>53663.627999999997</v>
      </c>
      <c r="E350" s="5">
        <v>4028.3719999999998</v>
      </c>
      <c r="F350" s="5">
        <v>215.23099999999999</v>
      </c>
      <c r="G350" s="5">
        <v>0</v>
      </c>
      <c r="H350" s="5">
        <v>90872.313999999998</v>
      </c>
      <c r="I350" s="6">
        <f t="shared" si="145"/>
        <v>1392073.0789999999</v>
      </c>
      <c r="J350" s="6">
        <f t="shared" si="132"/>
        <v>1301200.7649999999</v>
      </c>
      <c r="K350" s="63">
        <f t="shared" si="139"/>
        <v>0.20150031985903041</v>
      </c>
      <c r="L350" s="5">
        <v>545115.88300000003</v>
      </c>
      <c r="M350" s="5">
        <v>327417.90899999999</v>
      </c>
      <c r="N350" s="5">
        <v>113916.588</v>
      </c>
      <c r="O350" s="5">
        <v>3350.9059999999999</v>
      </c>
      <c r="P350" s="5">
        <v>61380.313999999998</v>
      </c>
      <c r="Q350" s="5">
        <v>0</v>
      </c>
      <c r="R350" s="5">
        <v>0</v>
      </c>
      <c r="S350" s="6">
        <f t="shared" si="148"/>
        <v>1051181.5999999999</v>
      </c>
      <c r="T350" s="6">
        <f t="shared" si="133"/>
        <v>1051181.5999999999</v>
      </c>
      <c r="U350" s="63">
        <f t="shared" si="140"/>
        <v>0.1521568312937164</v>
      </c>
      <c r="V350" s="5">
        <v>1010055.632</v>
      </c>
      <c r="W350" s="5">
        <v>885558.92200000002</v>
      </c>
      <c r="X350" s="5">
        <v>75270.241999999998</v>
      </c>
      <c r="Y350" s="5">
        <v>10124.438</v>
      </c>
      <c r="Z350" s="5">
        <v>1381.0719999999999</v>
      </c>
      <c r="AA350" s="5">
        <v>6581.65</v>
      </c>
      <c r="AB350" s="5">
        <v>0</v>
      </c>
      <c r="AC350" s="6">
        <f t="shared" si="144"/>
        <v>1988971.956</v>
      </c>
      <c r="AD350" s="6">
        <f t="shared" si="134"/>
        <v>1988971.956</v>
      </c>
      <c r="AE350" s="63">
        <f t="shared" si="135"/>
        <v>0.28790046397028368</v>
      </c>
      <c r="AF350" s="5">
        <v>830565.701</v>
      </c>
      <c r="AG350" s="5">
        <v>557484.11600000004</v>
      </c>
      <c r="AH350" s="5">
        <v>42204.226000000002</v>
      </c>
      <c r="AI350" s="5">
        <v>6574.7879999999996</v>
      </c>
      <c r="AJ350" s="5">
        <v>449.42899999999997</v>
      </c>
      <c r="AK350" s="5">
        <v>0</v>
      </c>
      <c r="AL350" s="5">
        <v>0</v>
      </c>
      <c r="AM350" s="6">
        <f t="shared" si="146"/>
        <v>1437278.26</v>
      </c>
      <c r="AN350" s="6">
        <f t="shared" si="136"/>
        <v>1437278.26</v>
      </c>
      <c r="AO350" s="63">
        <f t="shared" si="141"/>
        <v>0.20804369647351731</v>
      </c>
      <c r="AP350" s="5">
        <v>618858.07400000002</v>
      </c>
      <c r="AQ350" s="5">
        <v>378702.95299999998</v>
      </c>
      <c r="AR350" s="5">
        <v>38076.239000000001</v>
      </c>
      <c r="AS350" s="5">
        <v>3179.6190000000001</v>
      </c>
      <c r="AT350" s="5">
        <v>218.51400000000001</v>
      </c>
      <c r="AU350" s="5">
        <v>0</v>
      </c>
      <c r="AV350" s="5">
        <v>0</v>
      </c>
      <c r="AW350" s="6">
        <f t="shared" si="147"/>
        <v>1039035.399</v>
      </c>
      <c r="AX350" s="6">
        <f t="shared" si="137"/>
        <v>1039035.399</v>
      </c>
      <c r="AY350" s="63">
        <f t="shared" si="142"/>
        <v>0.15039868840345219</v>
      </c>
      <c r="AZ350" s="5">
        <f t="shared" si="122"/>
        <v>3777728.0639999998</v>
      </c>
      <c r="BA350" s="5">
        <f t="shared" si="123"/>
        <v>2619324.66</v>
      </c>
      <c r="BB350" s="5">
        <f t="shared" si="124"/>
        <v>323130.92300000001</v>
      </c>
      <c r="BC350" s="5">
        <f t="shared" si="125"/>
        <v>27258.123</v>
      </c>
      <c r="BD350" s="5">
        <f t="shared" si="126"/>
        <v>63644.56</v>
      </c>
      <c r="BE350" s="5">
        <f t="shared" si="127"/>
        <v>6581.65</v>
      </c>
      <c r="BF350" s="5">
        <f t="shared" si="128"/>
        <v>90872.313999999998</v>
      </c>
      <c r="BG350" s="6">
        <f t="shared" si="150"/>
        <v>6908540.2939999998</v>
      </c>
      <c r="BH350" s="6">
        <f t="shared" si="138"/>
        <v>6817667.9799999995</v>
      </c>
      <c r="BI350" s="57">
        <f>BG350/$BG350</f>
        <v>1</v>
      </c>
      <c r="BJ350" s="5">
        <f t="shared" ref="BJ350:BQ350" si="151">AP350-AP349</f>
        <v>98460.811000000045</v>
      </c>
      <c r="BK350" s="5">
        <f t="shared" si="151"/>
        <v>12850.415999999968</v>
      </c>
      <c r="BL350" s="5">
        <f t="shared" si="151"/>
        <v>-5492.0460000000021</v>
      </c>
      <c r="BM350" s="5">
        <f t="shared" si="151"/>
        <v>59.175999999999931</v>
      </c>
      <c r="BN350" s="5">
        <f t="shared" si="151"/>
        <v>-59.111999999999966</v>
      </c>
      <c r="BO350" s="5">
        <f t="shared" si="151"/>
        <v>0</v>
      </c>
      <c r="BP350" s="5">
        <f t="shared" si="151"/>
        <v>0</v>
      </c>
      <c r="BQ350" s="5">
        <f t="shared" si="151"/>
        <v>105819.24499999988</v>
      </c>
    </row>
    <row r="351" spans="1:69" x14ac:dyDescent="0.25">
      <c r="A351" s="43">
        <v>34182</v>
      </c>
      <c r="B351" s="5">
        <v>838218</v>
      </c>
      <c r="C351" s="5">
        <v>489990</v>
      </c>
      <c r="D351" s="5">
        <v>53426</v>
      </c>
      <c r="E351" s="5">
        <v>4034</v>
      </c>
      <c r="F351" s="5">
        <v>187</v>
      </c>
      <c r="G351" s="5">
        <v>0</v>
      </c>
      <c r="H351" s="5">
        <v>111974</v>
      </c>
      <c r="I351" s="6">
        <f t="shared" si="145"/>
        <v>1497829</v>
      </c>
      <c r="J351" s="6">
        <f t="shared" si="132"/>
        <v>1385855</v>
      </c>
      <c r="K351" s="63">
        <f t="shared" si="139"/>
        <v>0.20509825866994097</v>
      </c>
      <c r="L351" s="5">
        <v>611435</v>
      </c>
      <c r="M351" s="5">
        <v>345720</v>
      </c>
      <c r="N351" s="5">
        <v>110135</v>
      </c>
      <c r="O351" s="5">
        <v>3382</v>
      </c>
      <c r="P351" s="5">
        <v>59675</v>
      </c>
      <c r="Q351" s="5">
        <v>0</v>
      </c>
      <c r="R351" s="5">
        <v>0</v>
      </c>
      <c r="S351" s="6">
        <f t="shared" si="148"/>
        <v>1130347</v>
      </c>
      <c r="T351" s="6">
        <f t="shared" si="133"/>
        <v>1130347</v>
      </c>
      <c r="U351" s="63">
        <f t="shared" si="140"/>
        <v>0.15477881747034658</v>
      </c>
      <c r="V351" s="5">
        <v>1079414</v>
      </c>
      <c r="W351" s="5">
        <v>912404</v>
      </c>
      <c r="X351" s="5">
        <v>51977</v>
      </c>
      <c r="Y351" s="5">
        <v>11033</v>
      </c>
      <c r="Z351" s="5">
        <v>1329</v>
      </c>
      <c r="AA351" s="5">
        <v>7102.53</v>
      </c>
      <c r="AB351" s="5">
        <v>0</v>
      </c>
      <c r="AC351" s="6">
        <f t="shared" si="144"/>
        <v>2063259.53</v>
      </c>
      <c r="AD351" s="6">
        <f t="shared" si="134"/>
        <v>2063259.53</v>
      </c>
      <c r="AE351" s="63">
        <f t="shared" si="135"/>
        <v>0.28252286261459808</v>
      </c>
      <c r="AF351" s="5">
        <v>877313</v>
      </c>
      <c r="AG351" s="5">
        <v>576843</v>
      </c>
      <c r="AH351" s="5">
        <v>43312</v>
      </c>
      <c r="AI351" s="5">
        <v>6615</v>
      </c>
      <c r="AJ351" s="5">
        <v>409</v>
      </c>
      <c r="AK351" s="5">
        <v>0</v>
      </c>
      <c r="AL351" s="5">
        <v>0</v>
      </c>
      <c r="AM351" s="6">
        <f t="shared" si="146"/>
        <v>1504492</v>
      </c>
      <c r="AN351" s="6">
        <f t="shared" si="136"/>
        <v>1504492</v>
      </c>
      <c r="AO351" s="63">
        <f t="shared" si="141"/>
        <v>0.20601062563407227</v>
      </c>
      <c r="AP351" s="5">
        <v>671376</v>
      </c>
      <c r="AQ351" s="5">
        <v>394700</v>
      </c>
      <c r="AR351" s="5">
        <v>37527</v>
      </c>
      <c r="AS351" s="5">
        <v>3222</v>
      </c>
      <c r="AT351" s="5">
        <v>230</v>
      </c>
      <c r="AU351" s="5">
        <v>0</v>
      </c>
      <c r="AV351" s="5">
        <v>0</v>
      </c>
      <c r="AW351" s="6">
        <f t="shared" si="147"/>
        <v>1107055</v>
      </c>
      <c r="AX351" s="6">
        <f t="shared" si="137"/>
        <v>1107055</v>
      </c>
      <c r="AY351" s="63">
        <f t="shared" si="142"/>
        <v>0.15158943561104204</v>
      </c>
      <c r="AZ351" s="5">
        <f t="shared" si="122"/>
        <v>4077756</v>
      </c>
      <c r="BA351" s="5">
        <f t="shared" si="123"/>
        <v>2719657</v>
      </c>
      <c r="BB351" s="5">
        <f t="shared" si="124"/>
        <v>296377</v>
      </c>
      <c r="BC351" s="5">
        <f t="shared" si="125"/>
        <v>28286</v>
      </c>
      <c r="BD351" s="5">
        <f t="shared" si="126"/>
        <v>61830</v>
      </c>
      <c r="BE351" s="5">
        <f t="shared" si="127"/>
        <v>7102.53</v>
      </c>
      <c r="BF351" s="5">
        <f t="shared" si="128"/>
        <v>111974</v>
      </c>
      <c r="BG351" s="6">
        <f t="shared" si="150"/>
        <v>7302982.5300000003</v>
      </c>
      <c r="BH351" s="6">
        <f t="shared" si="138"/>
        <v>7191008.5300000003</v>
      </c>
      <c r="BI351" s="57">
        <f>BG351/$BG351</f>
        <v>1</v>
      </c>
    </row>
    <row r="352" spans="1:69" x14ac:dyDescent="0.25">
      <c r="A352" s="43">
        <v>34213</v>
      </c>
      <c r="B352" s="5">
        <v>792705</v>
      </c>
      <c r="C352" s="5">
        <v>481621</v>
      </c>
      <c r="D352" s="5">
        <v>52717</v>
      </c>
      <c r="E352" s="5">
        <v>4260</v>
      </c>
      <c r="F352" s="5">
        <v>177</v>
      </c>
      <c r="G352" s="5">
        <v>0</v>
      </c>
      <c r="H352" s="5">
        <v>183950</v>
      </c>
      <c r="I352" s="6">
        <f t="shared" si="145"/>
        <v>1515430</v>
      </c>
      <c r="J352" s="6">
        <f t="shared" si="132"/>
        <v>1331480</v>
      </c>
      <c r="K352" s="63">
        <f t="shared" si="139"/>
        <v>0.21186753466231886</v>
      </c>
      <c r="L352" s="5">
        <v>572110</v>
      </c>
      <c r="M352" s="5">
        <v>343023</v>
      </c>
      <c r="N352" s="5">
        <v>110711</v>
      </c>
      <c r="O352" s="5">
        <v>3389</v>
      </c>
      <c r="P352" s="5">
        <v>58443</v>
      </c>
      <c r="Q352" s="5">
        <v>0</v>
      </c>
      <c r="R352" s="5">
        <v>0</v>
      </c>
      <c r="S352" s="6">
        <f t="shared" si="148"/>
        <v>1087676</v>
      </c>
      <c r="T352" s="6">
        <f t="shared" si="133"/>
        <v>1087676</v>
      </c>
      <c r="U352" s="63">
        <f t="shared" si="140"/>
        <v>0.15206458406615439</v>
      </c>
      <c r="V352" s="5">
        <v>1027722</v>
      </c>
      <c r="W352" s="5">
        <v>901293</v>
      </c>
      <c r="X352" s="5">
        <v>73082</v>
      </c>
      <c r="Y352" s="5">
        <v>10940</v>
      </c>
      <c r="Z352" s="5">
        <v>336</v>
      </c>
      <c r="AA352" s="5">
        <v>6660</v>
      </c>
      <c r="AB352" s="5">
        <v>0</v>
      </c>
      <c r="AC352" s="6">
        <f t="shared" si="144"/>
        <v>2020033</v>
      </c>
      <c r="AD352" s="6">
        <f t="shared" si="134"/>
        <v>2020033</v>
      </c>
      <c r="AE352" s="63">
        <f t="shared" si="135"/>
        <v>0.28241450390089146</v>
      </c>
      <c r="AF352" s="5">
        <v>838551</v>
      </c>
      <c r="AG352" s="5">
        <v>574106</v>
      </c>
      <c r="AH352" s="5">
        <v>43204</v>
      </c>
      <c r="AI352" s="5">
        <v>6623</v>
      </c>
      <c r="AJ352" s="5">
        <v>440</v>
      </c>
      <c r="AK352" s="5">
        <v>0</v>
      </c>
      <c r="AL352" s="5">
        <v>0</v>
      </c>
      <c r="AM352" s="6">
        <f t="shared" si="146"/>
        <v>1462924</v>
      </c>
      <c r="AN352" s="6">
        <f t="shared" si="136"/>
        <v>1462924</v>
      </c>
      <c r="AO352" s="63">
        <f t="shared" si="141"/>
        <v>0.20452683481146483</v>
      </c>
      <c r="AP352" s="5">
        <v>632757</v>
      </c>
      <c r="AQ352" s="5">
        <v>394399</v>
      </c>
      <c r="AR352" s="5">
        <v>36094</v>
      </c>
      <c r="AS352" s="5">
        <v>3168</v>
      </c>
      <c r="AT352" s="5">
        <v>243</v>
      </c>
      <c r="AU352" s="5">
        <v>0</v>
      </c>
      <c r="AV352" s="5">
        <v>0</v>
      </c>
      <c r="AW352" s="6">
        <f t="shared" si="147"/>
        <v>1066661</v>
      </c>
      <c r="AX352" s="6">
        <f t="shared" si="137"/>
        <v>1066661</v>
      </c>
      <c r="AY352" s="63">
        <f t="shared" si="142"/>
        <v>0.14912654255917046</v>
      </c>
      <c r="AZ352" s="5">
        <f t="shared" si="122"/>
        <v>3863845</v>
      </c>
      <c r="BA352" s="5">
        <f t="shared" si="123"/>
        <v>2694442</v>
      </c>
      <c r="BB352" s="5">
        <f t="shared" si="124"/>
        <v>315808</v>
      </c>
      <c r="BC352" s="5">
        <f t="shared" si="125"/>
        <v>28380</v>
      </c>
      <c r="BD352" s="5">
        <f t="shared" si="126"/>
        <v>59639</v>
      </c>
      <c r="BE352" s="5">
        <f t="shared" si="127"/>
        <v>6660</v>
      </c>
      <c r="BF352" s="5">
        <f t="shared" si="128"/>
        <v>183950</v>
      </c>
      <c r="BG352" s="6">
        <f t="shared" si="150"/>
        <v>7152724</v>
      </c>
      <c r="BH352" s="6">
        <f t="shared" si="138"/>
        <v>6968774</v>
      </c>
    </row>
    <row r="353" spans="1:69" x14ac:dyDescent="0.25">
      <c r="A353" s="43">
        <v>34243</v>
      </c>
      <c r="B353" s="5">
        <v>725696.82200000004</v>
      </c>
      <c r="C353" s="5">
        <v>470612.60200000001</v>
      </c>
      <c r="D353" s="5">
        <v>51126.991000000002</v>
      </c>
      <c r="E353" s="5">
        <v>4115.4070000000002</v>
      </c>
      <c r="F353" s="5">
        <v>158.78100000000001</v>
      </c>
      <c r="G353" s="5">
        <v>0</v>
      </c>
      <c r="H353" s="5">
        <v>118200.031</v>
      </c>
      <c r="I353" s="6">
        <f t="shared" si="145"/>
        <v>1369910.6339999998</v>
      </c>
      <c r="J353" s="6">
        <f t="shared" si="132"/>
        <v>1251710.6029999999</v>
      </c>
      <c r="K353" s="63">
        <f t="shared" si="139"/>
        <v>0.20989514771204029</v>
      </c>
      <c r="L353" s="5">
        <v>475387.76799999998</v>
      </c>
      <c r="M353" s="5">
        <v>315606.56699999998</v>
      </c>
      <c r="N353" s="5">
        <v>103163.31299999999</v>
      </c>
      <c r="O353" s="5">
        <v>3451.0920000000001</v>
      </c>
      <c r="P353" s="5">
        <v>57532.618999999999</v>
      </c>
      <c r="Q353" s="5">
        <v>0</v>
      </c>
      <c r="R353" s="5">
        <v>0</v>
      </c>
      <c r="S353" s="6">
        <f t="shared" si="148"/>
        <v>955141.35899999982</v>
      </c>
      <c r="T353" s="6">
        <f t="shared" si="133"/>
        <v>955141.35899999982</v>
      </c>
      <c r="U353" s="63">
        <f t="shared" si="140"/>
        <v>0.14634497437822203</v>
      </c>
      <c r="V353" s="5">
        <v>923905.08299999998</v>
      </c>
      <c r="W353" s="5">
        <v>864699.55700000003</v>
      </c>
      <c r="X353" s="5">
        <v>75364.566000000006</v>
      </c>
      <c r="Y353" s="5">
        <v>10901.939</v>
      </c>
      <c r="Z353" s="5">
        <v>2943.183</v>
      </c>
      <c r="AA353" s="5">
        <v>6566</v>
      </c>
      <c r="AB353" s="5">
        <v>0</v>
      </c>
      <c r="AC353" s="6">
        <f t="shared" si="144"/>
        <v>1884380.3280000002</v>
      </c>
      <c r="AD353" s="6">
        <f t="shared" si="134"/>
        <v>1884380.3280000002</v>
      </c>
      <c r="AE353" s="63">
        <f t="shared" si="135"/>
        <v>0.28872123295834129</v>
      </c>
      <c r="AF353" s="5">
        <v>756100.85400000005</v>
      </c>
      <c r="AG353" s="5">
        <v>548676.80599999998</v>
      </c>
      <c r="AH353" s="5">
        <v>43883.699000000001</v>
      </c>
      <c r="AI353" s="5">
        <v>6690.6509999999998</v>
      </c>
      <c r="AJ353" s="5">
        <v>487.25900000000001</v>
      </c>
      <c r="AK353" s="5">
        <v>0</v>
      </c>
      <c r="AL353" s="5">
        <v>0</v>
      </c>
      <c r="AM353" s="6">
        <f t="shared" si="146"/>
        <v>1355839.2690000003</v>
      </c>
      <c r="AN353" s="6">
        <f t="shared" si="136"/>
        <v>1355839.2690000003</v>
      </c>
      <c r="AO353" s="63">
        <f t="shared" si="141"/>
        <v>0.20773915945858687</v>
      </c>
      <c r="AP353" s="5">
        <v>549721.47900000005</v>
      </c>
      <c r="AQ353" s="5">
        <v>371246.20699999999</v>
      </c>
      <c r="AR353" s="5">
        <v>36857.044000000002</v>
      </c>
      <c r="AS353" s="5">
        <v>3268.627</v>
      </c>
      <c r="AT353" s="5">
        <v>277.755</v>
      </c>
      <c r="AU353" s="5">
        <v>0</v>
      </c>
      <c r="AV353" s="5">
        <v>0</v>
      </c>
      <c r="AW353" s="6">
        <f t="shared" si="147"/>
        <v>961371.11199999996</v>
      </c>
      <c r="AX353" s="6">
        <f t="shared" si="137"/>
        <v>961371.11199999996</v>
      </c>
      <c r="AY353" s="63">
        <f t="shared" si="142"/>
        <v>0.1472994854928095</v>
      </c>
      <c r="AZ353" s="5">
        <f t="shared" si="122"/>
        <v>3430812.0060000001</v>
      </c>
      <c r="BA353" s="5">
        <f t="shared" si="123"/>
        <v>2570841.7390000001</v>
      </c>
      <c r="BB353" s="5">
        <f t="shared" si="124"/>
        <v>310395.61300000001</v>
      </c>
      <c r="BC353" s="5">
        <f t="shared" si="125"/>
        <v>28427.716</v>
      </c>
      <c r="BD353" s="5">
        <f t="shared" si="126"/>
        <v>61399.596999999994</v>
      </c>
      <c r="BE353" s="5">
        <f t="shared" si="127"/>
        <v>6566</v>
      </c>
      <c r="BF353" s="5">
        <f t="shared" si="128"/>
        <v>118200.031</v>
      </c>
      <c r="BG353" s="6">
        <f t="shared" si="150"/>
        <v>6526642.7020000005</v>
      </c>
      <c r="BH353" s="6">
        <f t="shared" si="138"/>
        <v>6408442.6710000001</v>
      </c>
    </row>
    <row r="354" spans="1:69" x14ac:dyDescent="0.25">
      <c r="A354" s="43">
        <v>34274</v>
      </c>
      <c r="B354" s="5">
        <v>643965.90599999996</v>
      </c>
      <c r="C354" s="5">
        <v>445880.59600000002</v>
      </c>
      <c r="D354" s="5">
        <v>50681.658000000003</v>
      </c>
      <c r="E354" s="5">
        <v>4137.3559999999998</v>
      </c>
      <c r="F354" s="5">
        <v>241.69</v>
      </c>
      <c r="G354" s="5">
        <v>0</v>
      </c>
      <c r="H354" s="5">
        <v>84311.116999999998</v>
      </c>
      <c r="I354" s="6">
        <f t="shared" si="145"/>
        <v>1229218.3229999999</v>
      </c>
      <c r="J354" s="6">
        <f t="shared" si="132"/>
        <v>1144907.2059999998</v>
      </c>
      <c r="K354" s="63">
        <f t="shared" si="139"/>
        <v>0.20873053496678709</v>
      </c>
      <c r="L354" s="5">
        <v>375104.57699999999</v>
      </c>
      <c r="M354" s="5">
        <v>280189.18800000002</v>
      </c>
      <c r="N354" s="5">
        <v>105255.985</v>
      </c>
      <c r="O354" s="5">
        <v>3555.587</v>
      </c>
      <c r="P354" s="5">
        <v>52473.970999999998</v>
      </c>
      <c r="Q354" s="5">
        <v>0</v>
      </c>
      <c r="R354" s="5">
        <v>0</v>
      </c>
      <c r="S354" s="6">
        <f t="shared" si="148"/>
        <v>816579.30800000008</v>
      </c>
      <c r="T354" s="6">
        <f t="shared" si="133"/>
        <v>816579.30800000008</v>
      </c>
      <c r="U354" s="63">
        <f t="shared" si="140"/>
        <v>0.13866132046068502</v>
      </c>
      <c r="V354" s="5">
        <v>817176.81799999997</v>
      </c>
      <c r="W354" s="5">
        <v>833617.17299999995</v>
      </c>
      <c r="X354" s="5">
        <v>69425.748999999996</v>
      </c>
      <c r="Y354" s="5">
        <v>10362.406000000001</v>
      </c>
      <c r="Z354" s="5">
        <v>729.83500000000004</v>
      </c>
      <c r="AA354" s="5">
        <v>6930</v>
      </c>
      <c r="AB354" s="5">
        <v>0</v>
      </c>
      <c r="AC354" s="6">
        <f t="shared" si="144"/>
        <v>1738241.9809999999</v>
      </c>
      <c r="AD354" s="6">
        <f t="shared" si="134"/>
        <v>1738241.9809999999</v>
      </c>
      <c r="AE354" s="63">
        <f t="shared" si="135"/>
        <v>0.29516658823499964</v>
      </c>
      <c r="AF354" s="5">
        <v>670918.17099999997</v>
      </c>
      <c r="AG354" s="5">
        <v>520976.95799999998</v>
      </c>
      <c r="AH354" s="5">
        <v>43727.642999999996</v>
      </c>
      <c r="AI354" s="5">
        <v>6647.8860000000004</v>
      </c>
      <c r="AJ354" s="5">
        <v>593.39200000000005</v>
      </c>
      <c r="AK354" s="5">
        <v>0</v>
      </c>
      <c r="AL354" s="5">
        <v>0</v>
      </c>
      <c r="AM354" s="6">
        <f t="shared" si="146"/>
        <v>1242864.0499999998</v>
      </c>
      <c r="AN354" s="6">
        <f t="shared" si="136"/>
        <v>1242864.0499999998</v>
      </c>
      <c r="AO354" s="63">
        <f t="shared" si="141"/>
        <v>0.21104768224927248</v>
      </c>
      <c r="AP354" s="5">
        <v>475584.32299999997</v>
      </c>
      <c r="AQ354" s="5">
        <v>346786.163</v>
      </c>
      <c r="AR354" s="5">
        <v>36139.504000000001</v>
      </c>
      <c r="AS354" s="5">
        <v>3330.5419999999999</v>
      </c>
      <c r="AT354" s="5">
        <v>275.94</v>
      </c>
      <c r="AU354" s="5">
        <v>0</v>
      </c>
      <c r="AV354" s="5">
        <v>0</v>
      </c>
      <c r="AW354" s="6">
        <f t="shared" si="147"/>
        <v>862116.47199999995</v>
      </c>
      <c r="AX354" s="6">
        <f t="shared" si="137"/>
        <v>862116.47199999995</v>
      </c>
      <c r="AY354" s="63">
        <f t="shared" si="142"/>
        <v>0.14639387408825594</v>
      </c>
      <c r="AZ354" s="5">
        <f t="shared" si="122"/>
        <v>2982749.7949999999</v>
      </c>
      <c r="BA354" s="5">
        <f t="shared" si="123"/>
        <v>2427450.0780000002</v>
      </c>
      <c r="BB354" s="5">
        <f t="shared" si="124"/>
        <v>305230.53899999999</v>
      </c>
      <c r="BC354" s="5">
        <f t="shared" si="125"/>
        <v>28033.777000000002</v>
      </c>
      <c r="BD354" s="5">
        <f t="shared" si="126"/>
        <v>54314.828000000001</v>
      </c>
      <c r="BE354" s="5">
        <f t="shared" si="127"/>
        <v>6930</v>
      </c>
      <c r="BF354" s="5">
        <f t="shared" si="128"/>
        <v>84311.116999999998</v>
      </c>
      <c r="BG354" s="6">
        <f t="shared" si="150"/>
        <v>5889020.1339999987</v>
      </c>
      <c r="BH354" s="6">
        <f t="shared" si="138"/>
        <v>5804709.0169999991</v>
      </c>
    </row>
    <row r="355" spans="1:69" x14ac:dyDescent="0.25">
      <c r="A355" s="43">
        <v>34304</v>
      </c>
      <c r="B355" s="5">
        <v>601641.26399999997</v>
      </c>
      <c r="C355" s="5">
        <v>437149.21799999999</v>
      </c>
      <c r="D355" s="5">
        <v>53305.036</v>
      </c>
      <c r="E355" s="5">
        <v>3767.6350000000002</v>
      </c>
      <c r="F355" s="5">
        <v>318.56299999999999</v>
      </c>
      <c r="G355" s="5">
        <v>0</v>
      </c>
      <c r="H355" s="5">
        <v>71549.754000000001</v>
      </c>
      <c r="I355" s="6">
        <f t="shared" si="145"/>
        <v>1167731.47</v>
      </c>
      <c r="J355" s="6">
        <f t="shared" si="132"/>
        <v>1096181.716</v>
      </c>
      <c r="K355" s="63">
        <f t="shared" si="139"/>
        <v>0.20825082450529367</v>
      </c>
      <c r="L355" s="5">
        <v>381385.52399999998</v>
      </c>
      <c r="M355" s="5">
        <v>266540.36699999997</v>
      </c>
      <c r="N355" s="5">
        <v>109341.776</v>
      </c>
      <c r="O355" s="5">
        <v>3435.098</v>
      </c>
      <c r="P355" s="5">
        <v>52375.71</v>
      </c>
      <c r="Q355" s="5">
        <v>0</v>
      </c>
      <c r="R355" s="5">
        <v>0</v>
      </c>
      <c r="S355" s="6">
        <f t="shared" si="148"/>
        <v>813078.47499999986</v>
      </c>
      <c r="T355" s="6">
        <f t="shared" si="133"/>
        <v>813078.47499999986</v>
      </c>
      <c r="U355" s="63">
        <f t="shared" si="140"/>
        <v>0.14500274006168282</v>
      </c>
      <c r="V355" s="5">
        <v>723655.65100000007</v>
      </c>
      <c r="W355" s="5">
        <v>804982.20699999994</v>
      </c>
      <c r="X355" s="5">
        <v>75655.573999999993</v>
      </c>
      <c r="Y355" s="5">
        <v>3430.616</v>
      </c>
      <c r="Z355" s="5">
        <v>1229.3140000000001</v>
      </c>
      <c r="AA355" s="5">
        <v>6906.3720000000003</v>
      </c>
      <c r="AB355" s="5">
        <v>0</v>
      </c>
      <c r="AC355" s="6">
        <f t="shared" si="144"/>
        <v>1615859.7339999999</v>
      </c>
      <c r="AD355" s="6">
        <f t="shared" si="134"/>
        <v>1615859.7339999999</v>
      </c>
      <c r="AE355" s="63">
        <f t="shared" si="135"/>
        <v>0.28816909583708017</v>
      </c>
      <c r="AF355" s="5">
        <v>601849.43200000003</v>
      </c>
      <c r="AG355" s="5">
        <v>508328.83600000001</v>
      </c>
      <c r="AH355" s="5">
        <v>43481.273000000001</v>
      </c>
      <c r="AI355" s="5">
        <v>6672.6040000000003</v>
      </c>
      <c r="AJ355" s="5">
        <v>515.47699999999998</v>
      </c>
      <c r="AK355" s="5">
        <v>0</v>
      </c>
      <c r="AL355" s="5">
        <v>0</v>
      </c>
      <c r="AM355" s="6">
        <f t="shared" si="146"/>
        <v>1160847.6220000002</v>
      </c>
      <c r="AN355" s="6">
        <f t="shared" si="136"/>
        <v>1160847.6220000002</v>
      </c>
      <c r="AO355" s="63">
        <f t="shared" si="141"/>
        <v>0.20702317323563227</v>
      </c>
      <c r="AP355" s="5">
        <v>464978.90900000004</v>
      </c>
      <c r="AQ355" s="5">
        <v>339440.375</v>
      </c>
      <c r="AR355" s="5">
        <v>41510.036</v>
      </c>
      <c r="AS355" s="5">
        <v>3623.7089999999998</v>
      </c>
      <c r="AT355" s="5">
        <v>261.46699999999998</v>
      </c>
      <c r="AU355" s="5">
        <v>0</v>
      </c>
      <c r="AV355" s="5">
        <v>0</v>
      </c>
      <c r="AW355" s="6">
        <f t="shared" si="147"/>
        <v>849814.49599999993</v>
      </c>
      <c r="AX355" s="6">
        <f t="shared" si="137"/>
        <v>849814.49599999993</v>
      </c>
      <c r="AY355" s="63">
        <f t="shared" si="142"/>
        <v>0.15155416636031105</v>
      </c>
      <c r="AZ355" s="5">
        <f t="shared" si="122"/>
        <v>2773510.7800000003</v>
      </c>
      <c r="BA355" s="5">
        <f t="shared" si="123"/>
        <v>2356441.003</v>
      </c>
      <c r="BB355" s="5">
        <f t="shared" si="124"/>
        <v>323293.69500000001</v>
      </c>
      <c r="BC355" s="5">
        <f t="shared" si="125"/>
        <v>20929.662</v>
      </c>
      <c r="BD355" s="5">
        <f t="shared" si="126"/>
        <v>54700.530999999995</v>
      </c>
      <c r="BE355" s="5">
        <f t="shared" si="127"/>
        <v>6906.3720000000003</v>
      </c>
      <c r="BF355" s="5">
        <f t="shared" si="128"/>
        <v>71549.754000000001</v>
      </c>
      <c r="BG355" s="6">
        <f t="shared" si="150"/>
        <v>5607331.7970000003</v>
      </c>
      <c r="BH355" s="6">
        <f t="shared" si="138"/>
        <v>5535782.0430000005</v>
      </c>
    </row>
    <row r="356" spans="1:69" x14ac:dyDescent="0.25">
      <c r="A356" s="43">
        <v>34335</v>
      </c>
      <c r="B356" s="5">
        <v>605831.12800000003</v>
      </c>
      <c r="C356" s="5">
        <v>394608.82299999997</v>
      </c>
      <c r="D356" s="5">
        <v>53804.633999999998</v>
      </c>
      <c r="E356" s="5">
        <v>4571.0249999999996</v>
      </c>
      <c r="F356" s="5">
        <v>208.03100000000001</v>
      </c>
      <c r="G356" s="5">
        <v>0</v>
      </c>
      <c r="H356" s="5">
        <v>96505.29</v>
      </c>
      <c r="I356" s="6">
        <f t="shared" si="145"/>
        <v>1155528.9309999999</v>
      </c>
      <c r="J356" s="6">
        <f t="shared" si="132"/>
        <v>1059023.6409999998</v>
      </c>
      <c r="K356" s="63">
        <f t="shared" si="139"/>
        <v>0.21231169968492597</v>
      </c>
      <c r="L356" s="5">
        <v>475268.93599999999</v>
      </c>
      <c r="M356" s="5">
        <v>250645.057</v>
      </c>
      <c r="N356" s="5">
        <v>102621.196</v>
      </c>
      <c r="O356" s="5">
        <v>3443.614</v>
      </c>
      <c r="P356" s="5">
        <v>41408.923999999999</v>
      </c>
      <c r="Q356" s="5">
        <v>0</v>
      </c>
      <c r="R356" s="5">
        <v>0</v>
      </c>
      <c r="S356" s="6">
        <f t="shared" si="148"/>
        <v>873387.72699999996</v>
      </c>
      <c r="T356" s="6">
        <f t="shared" si="133"/>
        <v>873387.72699999996</v>
      </c>
      <c r="U356" s="63">
        <f t="shared" si="140"/>
        <v>0.16047234113199726</v>
      </c>
      <c r="V356" s="5">
        <v>622649.80500000005</v>
      </c>
      <c r="W356" s="5">
        <v>703917.14800000004</v>
      </c>
      <c r="X356" s="5">
        <v>69742.027000000002</v>
      </c>
      <c r="Y356" s="5">
        <v>18030.011999999999</v>
      </c>
      <c r="Z356" s="5">
        <v>1191.0309999999999</v>
      </c>
      <c r="AA356" s="5">
        <v>6723.7860000000001</v>
      </c>
      <c r="AB356" s="5">
        <v>0</v>
      </c>
      <c r="AC356" s="6">
        <f t="shared" si="144"/>
        <v>1422253.8090000004</v>
      </c>
      <c r="AD356" s="6">
        <f t="shared" si="134"/>
        <v>1422253.8090000004</v>
      </c>
      <c r="AE356" s="63">
        <f t="shared" si="135"/>
        <v>0.26131853168819552</v>
      </c>
      <c r="AF356" s="5">
        <v>552140.51300000004</v>
      </c>
      <c r="AG356" s="5">
        <v>448833.549</v>
      </c>
      <c r="AH356" s="5">
        <v>42033.031000000003</v>
      </c>
      <c r="AI356" s="5">
        <v>6667.89</v>
      </c>
      <c r="AJ356" s="5">
        <v>335.75</v>
      </c>
      <c r="AK356" s="5">
        <v>0</v>
      </c>
      <c r="AL356" s="5">
        <v>0</v>
      </c>
      <c r="AM356" s="6">
        <f t="shared" si="146"/>
        <v>1050010.733</v>
      </c>
      <c r="AN356" s="6">
        <f t="shared" si="136"/>
        <v>1050010.733</v>
      </c>
      <c r="AO356" s="63">
        <f t="shared" si="141"/>
        <v>0.19292425955767353</v>
      </c>
      <c r="AP356" s="5">
        <v>566088.86699999997</v>
      </c>
      <c r="AQ356" s="5">
        <v>331634.57699999999</v>
      </c>
      <c r="AR356" s="5">
        <v>40160.061999999998</v>
      </c>
      <c r="AS356" s="5">
        <v>3376.3229999999999</v>
      </c>
      <c r="AT356" s="5">
        <v>164.97300000000001</v>
      </c>
      <c r="AU356" s="5">
        <v>0</v>
      </c>
      <c r="AV356" s="5">
        <v>0</v>
      </c>
      <c r="AW356" s="6">
        <f t="shared" si="147"/>
        <v>941424.80199999991</v>
      </c>
      <c r="AX356" s="6">
        <f t="shared" si="137"/>
        <v>941424.80199999991</v>
      </c>
      <c r="AY356" s="63">
        <f t="shared" si="142"/>
        <v>0.17297316793720754</v>
      </c>
      <c r="AZ356" s="5">
        <f t="shared" si="122"/>
        <v>2821979.2490000003</v>
      </c>
      <c r="BA356" s="5">
        <f t="shared" si="123"/>
        <v>2129639.1540000001</v>
      </c>
      <c r="BB356" s="5">
        <f t="shared" si="124"/>
        <v>308360.94999999995</v>
      </c>
      <c r="BC356" s="5">
        <f t="shared" si="125"/>
        <v>36088.863999999994</v>
      </c>
      <c r="BD356" s="5">
        <f t="shared" si="126"/>
        <v>43308.709000000003</v>
      </c>
      <c r="BE356" s="5">
        <f t="shared" si="127"/>
        <v>6723.7860000000001</v>
      </c>
      <c r="BF356" s="5">
        <f t="shared" si="128"/>
        <v>96505.29</v>
      </c>
      <c r="BG356" s="6">
        <f t="shared" si="150"/>
        <v>5442606.0020000013</v>
      </c>
      <c r="BH356" s="6">
        <f t="shared" si="138"/>
        <v>5346100.7120000012</v>
      </c>
    </row>
    <row r="357" spans="1:69" x14ac:dyDescent="0.25">
      <c r="A357" s="43">
        <v>34366</v>
      </c>
      <c r="B357" s="5">
        <v>567518.56499999994</v>
      </c>
      <c r="C357" s="5">
        <v>405433.72600000002</v>
      </c>
      <c r="D357" s="5">
        <v>53853.146999999997</v>
      </c>
      <c r="E357" s="5">
        <v>4231.2759999999998</v>
      </c>
      <c r="F357" s="5">
        <v>255.24799999999999</v>
      </c>
      <c r="G357" s="5">
        <v>0</v>
      </c>
      <c r="H357" s="5">
        <v>67933.945999999996</v>
      </c>
      <c r="I357" s="6">
        <f t="shared" si="145"/>
        <v>1099225.9079999998</v>
      </c>
      <c r="J357" s="6">
        <f t="shared" si="132"/>
        <v>1031291.9619999998</v>
      </c>
      <c r="K357" s="63">
        <f t="shared" si="139"/>
        <v>0.2097443702335838</v>
      </c>
      <c r="L357" s="5">
        <v>409237.18900000001</v>
      </c>
      <c r="M357" s="5">
        <v>251410.253</v>
      </c>
      <c r="N357" s="5">
        <v>101520.924</v>
      </c>
      <c r="O357" s="5">
        <v>3444.4070000000002</v>
      </c>
      <c r="P357" s="5">
        <v>48347.067000000003</v>
      </c>
      <c r="Q357" s="5">
        <v>0</v>
      </c>
      <c r="R357" s="5">
        <v>0</v>
      </c>
      <c r="S357" s="6">
        <f t="shared" si="148"/>
        <v>813959.84000000008</v>
      </c>
      <c r="T357" s="6">
        <f t="shared" si="133"/>
        <v>813959.84000000008</v>
      </c>
      <c r="U357" s="63">
        <f t="shared" si="140"/>
        <v>0.1553124728899937</v>
      </c>
      <c r="V357" s="5">
        <v>610460.46</v>
      </c>
      <c r="W357" s="5">
        <v>731440.37600000005</v>
      </c>
      <c r="X357" s="5">
        <v>66932.668000000005</v>
      </c>
      <c r="Y357" s="5">
        <v>12010.14</v>
      </c>
      <c r="Z357" s="5">
        <v>1174.308</v>
      </c>
      <c r="AA357" s="5">
        <v>6251.9</v>
      </c>
      <c r="AB357" s="5">
        <v>0</v>
      </c>
      <c r="AC357" s="6">
        <f t="shared" si="144"/>
        <v>1428269.852</v>
      </c>
      <c r="AD357" s="6">
        <f t="shared" si="134"/>
        <v>1428269.852</v>
      </c>
      <c r="AE357" s="63">
        <f t="shared" si="135"/>
        <v>0.27252956689895813</v>
      </c>
      <c r="AF357" s="5">
        <v>538154.11199999996</v>
      </c>
      <c r="AG357" s="5">
        <v>456544.14799999999</v>
      </c>
      <c r="AH357" s="5">
        <v>40281.735999999997</v>
      </c>
      <c r="AI357" s="5">
        <v>6684.25</v>
      </c>
      <c r="AJ357" s="5">
        <v>443.00200000000001</v>
      </c>
      <c r="AK357" s="5">
        <v>0</v>
      </c>
      <c r="AL357" s="5">
        <v>0</v>
      </c>
      <c r="AM357" s="6">
        <f t="shared" si="146"/>
        <v>1042107.248</v>
      </c>
      <c r="AN357" s="6">
        <f t="shared" si="136"/>
        <v>1042107.248</v>
      </c>
      <c r="AO357" s="63">
        <f t="shared" si="141"/>
        <v>0.19884550287329397</v>
      </c>
      <c r="AP357" s="5">
        <v>517660.64600000001</v>
      </c>
      <c r="AQ357" s="5">
        <v>295350.19699999999</v>
      </c>
      <c r="AR357" s="5">
        <v>40625.802000000003</v>
      </c>
      <c r="AS357" s="5">
        <v>3381.585</v>
      </c>
      <c r="AT357" s="5">
        <v>207.53899999999999</v>
      </c>
      <c r="AU357" s="5">
        <v>0</v>
      </c>
      <c r="AV357" s="5">
        <v>0</v>
      </c>
      <c r="AW357" s="6">
        <f t="shared" si="147"/>
        <v>857225.76899999997</v>
      </c>
      <c r="AX357" s="6">
        <f t="shared" si="137"/>
        <v>857225.76899999997</v>
      </c>
      <c r="AY357" s="63">
        <f t="shared" si="142"/>
        <v>0.16356808710417023</v>
      </c>
      <c r="AZ357" s="5">
        <f t="shared" si="122"/>
        <v>2643030.9720000001</v>
      </c>
      <c r="BA357" s="5">
        <f t="shared" si="123"/>
        <v>2140178.7000000002</v>
      </c>
      <c r="BB357" s="5">
        <f t="shared" si="124"/>
        <v>303214.277</v>
      </c>
      <c r="BC357" s="5">
        <f t="shared" si="125"/>
        <v>29751.657999999999</v>
      </c>
      <c r="BD357" s="5">
        <f t="shared" si="126"/>
        <v>50427.163999999997</v>
      </c>
      <c r="BE357" s="5">
        <f t="shared" si="127"/>
        <v>6251.9</v>
      </c>
      <c r="BF357" s="5">
        <f t="shared" si="128"/>
        <v>67933.945999999996</v>
      </c>
      <c r="BG357" s="6">
        <f t="shared" si="150"/>
        <v>5240788.6170000006</v>
      </c>
      <c r="BH357" s="6">
        <f t="shared" si="138"/>
        <v>5172854.6710000001</v>
      </c>
      <c r="BI357" s="57">
        <f>BG357/$BG357</f>
        <v>1</v>
      </c>
    </row>
    <row r="358" spans="1:69" x14ac:dyDescent="0.25">
      <c r="A358" s="43">
        <v>34394</v>
      </c>
      <c r="B358" s="5">
        <v>561707.65599999996</v>
      </c>
      <c r="C358" s="5">
        <v>421998.826</v>
      </c>
      <c r="D358" s="5">
        <v>54908.086000000003</v>
      </c>
      <c r="E358" s="5">
        <v>4196.2529999999997</v>
      </c>
      <c r="F358" s="5">
        <v>347.49400000000003</v>
      </c>
      <c r="G358" s="5">
        <v>0</v>
      </c>
      <c r="H358" s="5">
        <v>71206.796000000002</v>
      </c>
      <c r="I358" s="6">
        <f t="shared" si="145"/>
        <v>1114365.111</v>
      </c>
      <c r="J358" s="6">
        <f t="shared" si="132"/>
        <v>1043158.3150000001</v>
      </c>
      <c r="K358" s="63">
        <f t="shared" si="139"/>
        <v>0.2103679814550333</v>
      </c>
      <c r="L358" s="5">
        <v>349847.03999999998</v>
      </c>
      <c r="M358" s="5">
        <v>258864.522</v>
      </c>
      <c r="N358" s="5">
        <v>103729.804</v>
      </c>
      <c r="O358" s="5">
        <v>3595.8620000000001</v>
      </c>
      <c r="P358" s="5">
        <v>50300.3</v>
      </c>
      <c r="Q358" s="5">
        <v>0</v>
      </c>
      <c r="R358" s="5">
        <v>0</v>
      </c>
      <c r="S358" s="6">
        <f t="shared" si="148"/>
        <v>766337.52799999993</v>
      </c>
      <c r="T358" s="6">
        <f t="shared" si="133"/>
        <v>766337.52799999993</v>
      </c>
      <c r="U358" s="63">
        <f t="shared" si="140"/>
        <v>0.1446679165448137</v>
      </c>
      <c r="V358" s="5">
        <v>633532.56200000003</v>
      </c>
      <c r="W358" s="5">
        <v>761594.18500000006</v>
      </c>
      <c r="X358" s="5">
        <v>69421.460999999996</v>
      </c>
      <c r="Y358" s="5">
        <v>10942.55</v>
      </c>
      <c r="Z358" s="5">
        <v>1298.31</v>
      </c>
      <c r="AA358" s="5">
        <v>6511.8190000000004</v>
      </c>
      <c r="AB358" s="5">
        <v>0</v>
      </c>
      <c r="AC358" s="6">
        <f t="shared" si="144"/>
        <v>1483300.8869999999</v>
      </c>
      <c r="AD358" s="6">
        <f t="shared" si="134"/>
        <v>1483300.8869999999</v>
      </c>
      <c r="AE358" s="63">
        <f t="shared" si="135"/>
        <v>0.28001506006288673</v>
      </c>
      <c r="AF358" s="5">
        <v>552049.87300000002</v>
      </c>
      <c r="AG358" s="5">
        <v>488493.89600000001</v>
      </c>
      <c r="AH358" s="5">
        <v>41591.355000000003</v>
      </c>
      <c r="AI358" s="5">
        <v>6712.6189999999997</v>
      </c>
      <c r="AJ358" s="5">
        <v>626.94100000000003</v>
      </c>
      <c r="AK358" s="5">
        <v>0</v>
      </c>
      <c r="AL358" s="5">
        <v>0</v>
      </c>
      <c r="AM358" s="6">
        <f t="shared" si="146"/>
        <v>1089474.6840000001</v>
      </c>
      <c r="AN358" s="6">
        <f t="shared" si="136"/>
        <v>1089474.6840000001</v>
      </c>
      <c r="AO358" s="63">
        <f t="shared" si="141"/>
        <v>0.20566920828468066</v>
      </c>
      <c r="AP358" s="5">
        <v>457746.67300000001</v>
      </c>
      <c r="AQ358" s="5">
        <v>335319.27899999998</v>
      </c>
      <c r="AR358" s="5">
        <v>46982.902000000002</v>
      </c>
      <c r="AS358" s="5">
        <v>3389.5149999999999</v>
      </c>
      <c r="AT358" s="5">
        <v>301.673</v>
      </c>
      <c r="AU358" s="5">
        <v>0</v>
      </c>
      <c r="AV358" s="5">
        <v>0</v>
      </c>
      <c r="AW358" s="6">
        <f t="shared" si="147"/>
        <v>843740.04200000002</v>
      </c>
      <c r="AX358" s="6">
        <f t="shared" si="137"/>
        <v>843740.04200000002</v>
      </c>
      <c r="AY358" s="63">
        <f t="shared" si="142"/>
        <v>0.15927983365258555</v>
      </c>
      <c r="AZ358" s="5">
        <f t="shared" si="122"/>
        <v>2554883.804</v>
      </c>
      <c r="BA358" s="5">
        <f t="shared" si="123"/>
        <v>2266270.7080000001</v>
      </c>
      <c r="BB358" s="5">
        <f t="shared" si="124"/>
        <v>316633.60800000001</v>
      </c>
      <c r="BC358" s="5">
        <f t="shared" si="125"/>
        <v>28836.798999999999</v>
      </c>
      <c r="BD358" s="5">
        <f t="shared" si="126"/>
        <v>52874.718000000001</v>
      </c>
      <c r="BE358" s="5">
        <f t="shared" si="127"/>
        <v>6511.8190000000004</v>
      </c>
      <c r="BF358" s="5">
        <f t="shared" si="128"/>
        <v>71206.796000000002</v>
      </c>
      <c r="BG358" s="6">
        <f t="shared" si="150"/>
        <v>5297218.2520000003</v>
      </c>
      <c r="BH358" s="6">
        <f t="shared" si="138"/>
        <v>5226011.4560000002</v>
      </c>
    </row>
    <row r="359" spans="1:69" x14ac:dyDescent="0.25">
      <c r="A359" s="43">
        <v>34425</v>
      </c>
      <c r="B359" s="5">
        <v>601202.56999999995</v>
      </c>
      <c r="C359" s="5">
        <v>432285.913</v>
      </c>
      <c r="D359" s="5">
        <v>56557.31</v>
      </c>
      <c r="E359" s="5">
        <v>4239.9750000000004</v>
      </c>
      <c r="F359" s="5">
        <v>260.67500000000001</v>
      </c>
      <c r="G359" s="5">
        <v>0</v>
      </c>
      <c r="H359" s="5">
        <v>98649.346000000005</v>
      </c>
      <c r="I359" s="6">
        <f t="shared" si="145"/>
        <v>1193195.7890000001</v>
      </c>
      <c r="J359" s="6">
        <f t="shared" si="132"/>
        <v>1094546.4430000002</v>
      </c>
      <c r="K359" s="63">
        <f t="shared" si="139"/>
        <v>0.20799862493806262</v>
      </c>
      <c r="L359" s="5">
        <v>340249.56099999999</v>
      </c>
      <c r="M359" s="5">
        <v>432741.03100000002</v>
      </c>
      <c r="N359" s="5">
        <v>103476.40399999999</v>
      </c>
      <c r="O359" s="5">
        <v>3217.261</v>
      </c>
      <c r="P359" s="5">
        <v>40665.735000000001</v>
      </c>
      <c r="Q359" s="5">
        <v>0</v>
      </c>
      <c r="R359" s="5">
        <v>0</v>
      </c>
      <c r="S359" s="6">
        <f t="shared" si="148"/>
        <v>920349.99199999997</v>
      </c>
      <c r="T359" s="6">
        <f t="shared" si="133"/>
        <v>920349.99199999997</v>
      </c>
      <c r="U359" s="63">
        <f t="shared" si="140"/>
        <v>0.16043597753407501</v>
      </c>
      <c r="V359" s="5">
        <v>724423.93900000001</v>
      </c>
      <c r="W359" s="5">
        <v>779774.32299999997</v>
      </c>
      <c r="X359" s="5">
        <v>69366.862999999998</v>
      </c>
      <c r="Y359" s="5">
        <v>11022.802</v>
      </c>
      <c r="Z359" s="5">
        <v>1390.328</v>
      </c>
      <c r="AA359" s="5">
        <v>6609</v>
      </c>
      <c r="AB359" s="5">
        <v>0</v>
      </c>
      <c r="AC359" s="6">
        <f t="shared" si="144"/>
        <v>1592587.2549999999</v>
      </c>
      <c r="AD359" s="6">
        <f t="shared" si="134"/>
        <v>1592587.2549999999</v>
      </c>
      <c r="AE359" s="63">
        <f t="shared" si="135"/>
        <v>0.27762079131330525</v>
      </c>
      <c r="AF359" s="5">
        <v>619941.73800000001</v>
      </c>
      <c r="AG359" s="5">
        <v>502172.05</v>
      </c>
      <c r="AH359" s="5">
        <v>41198.474999999999</v>
      </c>
      <c r="AI359" s="5">
        <v>5985.68</v>
      </c>
      <c r="AJ359" s="5">
        <v>591.947</v>
      </c>
      <c r="AK359" s="5">
        <v>0</v>
      </c>
      <c r="AL359" s="5">
        <v>0</v>
      </c>
      <c r="AM359" s="6">
        <f t="shared" si="146"/>
        <v>1169889.8899999999</v>
      </c>
      <c r="AN359" s="6">
        <f t="shared" si="136"/>
        <v>1169889.8899999999</v>
      </c>
      <c r="AO359" s="63">
        <f t="shared" si="141"/>
        <v>0.20393592626812504</v>
      </c>
      <c r="AP359" s="5">
        <v>474886.23499999999</v>
      </c>
      <c r="AQ359" s="5">
        <v>344114.99900000001</v>
      </c>
      <c r="AR359" s="5">
        <v>38023.254999999997</v>
      </c>
      <c r="AS359" s="5">
        <v>3190.306</v>
      </c>
      <c r="AT359" s="5">
        <v>318.41899999999998</v>
      </c>
      <c r="AU359" s="5">
        <v>0</v>
      </c>
      <c r="AV359" s="5">
        <v>0</v>
      </c>
      <c r="AW359" s="6">
        <f t="shared" si="147"/>
        <v>860533.21399999992</v>
      </c>
      <c r="AX359" s="6">
        <f t="shared" si="137"/>
        <v>860533.21399999992</v>
      </c>
      <c r="AY359" s="63">
        <f t="shared" si="142"/>
        <v>0.15000867994643211</v>
      </c>
      <c r="AZ359" s="5">
        <f t="shared" si="122"/>
        <v>2760704.0429999996</v>
      </c>
      <c r="BA359" s="5">
        <f t="shared" si="123"/>
        <v>2491088.3159999996</v>
      </c>
      <c r="BB359" s="5">
        <f t="shared" si="124"/>
        <v>308622.30699999997</v>
      </c>
      <c r="BC359" s="5">
        <f t="shared" si="125"/>
        <v>27656.024000000001</v>
      </c>
      <c r="BD359" s="5">
        <f t="shared" si="126"/>
        <v>43227.104000000007</v>
      </c>
      <c r="BE359" s="5">
        <f t="shared" si="127"/>
        <v>6609</v>
      </c>
      <c r="BF359" s="5">
        <f t="shared" si="128"/>
        <v>98649.346000000005</v>
      </c>
      <c r="BG359" s="6">
        <f t="shared" si="150"/>
        <v>5736556.1399999997</v>
      </c>
      <c r="BH359" s="6">
        <f t="shared" si="138"/>
        <v>5637906.7939999998</v>
      </c>
    </row>
    <row r="360" spans="1:69" x14ac:dyDescent="0.25">
      <c r="A360" s="43">
        <v>34455</v>
      </c>
      <c r="B360" s="5">
        <v>670706.40800000005</v>
      </c>
      <c r="C360" s="5">
        <v>456742.57</v>
      </c>
      <c r="D360" s="5">
        <v>52770.03</v>
      </c>
      <c r="E360" s="5">
        <v>4283.0640000000003</v>
      </c>
      <c r="F360" s="5">
        <v>224.47900000000001</v>
      </c>
      <c r="G360" s="5">
        <v>0</v>
      </c>
      <c r="H360" s="5">
        <v>108661.037</v>
      </c>
      <c r="I360" s="6">
        <f t="shared" si="145"/>
        <v>1293387.5880000002</v>
      </c>
      <c r="J360" s="6">
        <f t="shared" si="132"/>
        <v>1184726.5510000002</v>
      </c>
      <c r="K360" s="63">
        <f t="shared" si="139"/>
        <v>0.2161125041417255</v>
      </c>
      <c r="L360" s="5">
        <v>396760.59600000002</v>
      </c>
      <c r="M360" s="5">
        <v>127308.36900000001</v>
      </c>
      <c r="N360" s="5">
        <v>114422.11500000001</v>
      </c>
      <c r="O360" s="5">
        <v>3711.931</v>
      </c>
      <c r="P360" s="5">
        <v>47376.555999999997</v>
      </c>
      <c r="Q360" s="5">
        <v>0</v>
      </c>
      <c r="R360" s="5">
        <v>0</v>
      </c>
      <c r="S360" s="6">
        <f t="shared" si="148"/>
        <v>689579.56700000004</v>
      </c>
      <c r="T360" s="6">
        <f t="shared" si="133"/>
        <v>689579.56700000004</v>
      </c>
      <c r="U360" s="63">
        <f t="shared" si="140"/>
        <v>0.11522204821818405</v>
      </c>
      <c r="V360" s="5">
        <v>831034.995</v>
      </c>
      <c r="W360" s="5">
        <v>840456.14</v>
      </c>
      <c r="X360" s="5">
        <v>72123.909</v>
      </c>
      <c r="Y360" s="5">
        <v>10928.802</v>
      </c>
      <c r="Z360" s="5">
        <v>1026.4359999999999</v>
      </c>
      <c r="AA360" s="5">
        <v>6463.1570000000002</v>
      </c>
      <c r="AB360" s="5">
        <v>0</v>
      </c>
      <c r="AC360" s="6">
        <f t="shared" si="144"/>
        <v>1762033.4389999998</v>
      </c>
      <c r="AD360" s="6">
        <f t="shared" si="134"/>
        <v>1762033.4389999998</v>
      </c>
      <c r="AE360" s="63">
        <f t="shared" si="135"/>
        <v>0.29441867419849266</v>
      </c>
      <c r="AF360" s="5">
        <v>698739.61199999996</v>
      </c>
      <c r="AG360" s="5">
        <v>530410.15599999996</v>
      </c>
      <c r="AH360" s="5">
        <v>42272.523999999998</v>
      </c>
      <c r="AI360" s="5">
        <v>6705.1369999999997</v>
      </c>
      <c r="AJ360" s="5">
        <v>481.04199999999997</v>
      </c>
      <c r="AK360" s="5">
        <v>0</v>
      </c>
      <c r="AL360" s="5">
        <v>0</v>
      </c>
      <c r="AM360" s="6">
        <f t="shared" si="146"/>
        <v>1278608.4709999999</v>
      </c>
      <c r="AN360" s="6">
        <f t="shared" si="136"/>
        <v>1278608.4709999999</v>
      </c>
      <c r="AO360" s="63">
        <f t="shared" si="141"/>
        <v>0.21364305723075544</v>
      </c>
      <c r="AP360" s="5">
        <v>539206.28700000001</v>
      </c>
      <c r="AQ360" s="5">
        <v>373973.43400000001</v>
      </c>
      <c r="AR360" s="5">
        <v>43858.042999999998</v>
      </c>
      <c r="AS360" s="5">
        <v>3862.8040000000001</v>
      </c>
      <c r="AT360" s="5">
        <v>278.67500000000001</v>
      </c>
      <c r="AU360" s="5">
        <v>0</v>
      </c>
      <c r="AV360" s="5">
        <v>0</v>
      </c>
      <c r="AW360" s="6">
        <f t="shared" si="147"/>
        <v>961179.24300000002</v>
      </c>
      <c r="AX360" s="6">
        <f t="shared" si="137"/>
        <v>961179.24300000002</v>
      </c>
      <c r="AY360" s="63">
        <f t="shared" si="142"/>
        <v>0.16060371621084249</v>
      </c>
      <c r="AZ360" s="5">
        <f t="shared" si="122"/>
        <v>3136447.8980000005</v>
      </c>
      <c r="BA360" s="5">
        <f t="shared" si="123"/>
        <v>2328890.6689999998</v>
      </c>
      <c r="BB360" s="5">
        <f t="shared" si="124"/>
        <v>325446.62099999998</v>
      </c>
      <c r="BC360" s="5">
        <f t="shared" si="125"/>
        <v>29491.737999999998</v>
      </c>
      <c r="BD360" s="5">
        <f t="shared" si="126"/>
        <v>49387.188000000002</v>
      </c>
      <c r="BE360" s="5">
        <f t="shared" si="127"/>
        <v>6463.1570000000002</v>
      </c>
      <c r="BF360" s="5">
        <f t="shared" si="128"/>
        <v>108661.037</v>
      </c>
      <c r="BG360" s="6">
        <f t="shared" si="150"/>
        <v>5984788.3079999993</v>
      </c>
      <c r="BH360" s="6">
        <f t="shared" si="138"/>
        <v>5876127.2709999997</v>
      </c>
    </row>
    <row r="361" spans="1:69" x14ac:dyDescent="0.25">
      <c r="A361" s="43">
        <v>34486</v>
      </c>
      <c r="B361" s="5">
        <v>739040.76399999997</v>
      </c>
      <c r="C361" s="5">
        <v>481303.95400000003</v>
      </c>
      <c r="D361" s="5">
        <v>53647.745999999999</v>
      </c>
      <c r="E361" s="5">
        <v>4286.835</v>
      </c>
      <c r="F361" s="5">
        <v>198.81100000000001</v>
      </c>
      <c r="G361" s="5">
        <v>0</v>
      </c>
      <c r="H361" s="5">
        <v>124192.402</v>
      </c>
      <c r="I361" s="6">
        <f t="shared" si="145"/>
        <v>1402670.5119999999</v>
      </c>
      <c r="J361" s="6">
        <f t="shared" si="132"/>
        <v>1278478.1099999999</v>
      </c>
      <c r="K361" s="63">
        <f t="shared" si="139"/>
        <v>0.20861461227184186</v>
      </c>
      <c r="L361" s="5">
        <v>468608.255</v>
      </c>
      <c r="M361" s="5">
        <v>315490.58399999997</v>
      </c>
      <c r="N361" s="5">
        <v>108198.93</v>
      </c>
      <c r="O361" s="5">
        <v>3419.6909999999998</v>
      </c>
      <c r="P361" s="5">
        <v>57753.553</v>
      </c>
      <c r="Q361" s="5">
        <v>0</v>
      </c>
      <c r="R361" s="5">
        <v>0</v>
      </c>
      <c r="S361" s="6">
        <f t="shared" si="148"/>
        <v>953471.0129999998</v>
      </c>
      <c r="T361" s="6">
        <f t="shared" si="133"/>
        <v>953471.0129999998</v>
      </c>
      <c r="U361" s="63">
        <f t="shared" si="140"/>
        <v>0.14180663526306117</v>
      </c>
      <c r="V361" s="5">
        <v>952488.45200000005</v>
      </c>
      <c r="W361" s="5">
        <v>882485.99199999997</v>
      </c>
      <c r="X361" s="5">
        <v>69054.381999999998</v>
      </c>
      <c r="Y361" s="5">
        <v>10982.751</v>
      </c>
      <c r="Z361" s="5">
        <v>1457.9480000000001</v>
      </c>
      <c r="AA361" s="5">
        <v>6993.31</v>
      </c>
      <c r="AB361" s="5">
        <v>0</v>
      </c>
      <c r="AC361" s="6">
        <f t="shared" si="144"/>
        <v>1923462.8350000002</v>
      </c>
      <c r="AD361" s="6">
        <f t="shared" si="134"/>
        <v>1923462.8350000002</v>
      </c>
      <c r="AE361" s="63">
        <f t="shared" si="135"/>
        <v>0.28607035658765084</v>
      </c>
      <c r="AF361" s="5">
        <v>792350.56099999999</v>
      </c>
      <c r="AG361" s="5">
        <v>564067.89399999997</v>
      </c>
      <c r="AH361" s="5">
        <v>43405.167999999998</v>
      </c>
      <c r="AI361" s="5">
        <v>6720.152</v>
      </c>
      <c r="AJ361" s="5">
        <v>417.733</v>
      </c>
      <c r="AK361" s="5">
        <v>0</v>
      </c>
      <c r="AL361" s="5">
        <v>0</v>
      </c>
      <c r="AM361" s="6">
        <f t="shared" si="146"/>
        <v>1406961.5080000001</v>
      </c>
      <c r="AN361" s="6">
        <f t="shared" si="136"/>
        <v>1406961.5080000001</v>
      </c>
      <c r="AO361" s="63">
        <f t="shared" si="141"/>
        <v>0.20925279811744268</v>
      </c>
      <c r="AP361" s="5">
        <v>591206.79700000002</v>
      </c>
      <c r="AQ361" s="5">
        <v>394301.26899999997</v>
      </c>
      <c r="AR361" s="5">
        <v>47916.529000000002</v>
      </c>
      <c r="AS361" s="5">
        <v>3474.33</v>
      </c>
      <c r="AT361" s="5">
        <v>275.68099999999998</v>
      </c>
      <c r="AU361" s="5">
        <v>0</v>
      </c>
      <c r="AV361" s="5">
        <v>0</v>
      </c>
      <c r="AW361" s="6">
        <f t="shared" si="147"/>
        <v>1037174.6059999999</v>
      </c>
      <c r="AX361" s="6">
        <f t="shared" si="137"/>
        <v>1037174.6059999999</v>
      </c>
      <c r="AY361" s="63">
        <f t="shared" si="142"/>
        <v>0.15425559776000364</v>
      </c>
      <c r="AZ361" s="5">
        <f t="shared" si="122"/>
        <v>3543694.8289999999</v>
      </c>
      <c r="BA361" s="5">
        <f t="shared" si="123"/>
        <v>2637649.6929999995</v>
      </c>
      <c r="BB361" s="5">
        <f t="shared" si="124"/>
        <v>322222.75499999995</v>
      </c>
      <c r="BC361" s="5">
        <f t="shared" si="125"/>
        <v>28883.759000000005</v>
      </c>
      <c r="BD361" s="5">
        <f t="shared" si="126"/>
        <v>60103.725999999995</v>
      </c>
      <c r="BE361" s="5">
        <f t="shared" si="127"/>
        <v>6993.31</v>
      </c>
      <c r="BF361" s="5">
        <f t="shared" si="128"/>
        <v>124192.402</v>
      </c>
      <c r="BG361" s="6">
        <f t="shared" ref="BG361:BG376" si="152">SUM(AZ361:BF361)</f>
        <v>6723740.4739999985</v>
      </c>
      <c r="BH361" s="6">
        <f t="shared" si="138"/>
        <v>6599548.0719999988</v>
      </c>
      <c r="BI361" s="57">
        <f>BG361/$BG361</f>
        <v>1</v>
      </c>
    </row>
    <row r="362" spans="1:69" x14ac:dyDescent="0.25">
      <c r="A362" s="43">
        <v>34516</v>
      </c>
      <c r="B362" s="5">
        <v>836542.93900000001</v>
      </c>
      <c r="C362" s="5">
        <v>497897.86499999999</v>
      </c>
      <c r="D362" s="5">
        <v>50469.756999999998</v>
      </c>
      <c r="E362" s="5">
        <v>4286.62</v>
      </c>
      <c r="F362" s="5">
        <v>204.05</v>
      </c>
      <c r="G362" s="5">
        <v>0</v>
      </c>
      <c r="H362" s="5">
        <v>155119.88</v>
      </c>
      <c r="I362" s="6">
        <f t="shared" si="145"/>
        <v>1544521.111</v>
      </c>
      <c r="J362" s="6">
        <f t="shared" si="132"/>
        <v>1389401.2310000001</v>
      </c>
      <c r="K362" s="63">
        <f t="shared" si="139"/>
        <v>0.21009155259367049</v>
      </c>
      <c r="L362" s="5">
        <v>560304.14199999999</v>
      </c>
      <c r="M362" s="5">
        <v>338134.00099999999</v>
      </c>
      <c r="N362" s="5">
        <v>127246.353</v>
      </c>
      <c r="O362" s="5">
        <v>3471.7040000000002</v>
      </c>
      <c r="P362" s="5">
        <v>71271.13</v>
      </c>
      <c r="Q362" s="5">
        <v>0</v>
      </c>
      <c r="R362" s="5">
        <v>0</v>
      </c>
      <c r="S362" s="6">
        <f t="shared" si="148"/>
        <v>1100427.33</v>
      </c>
      <c r="T362" s="6">
        <f t="shared" si="133"/>
        <v>1100427.33</v>
      </c>
      <c r="U362" s="63">
        <f t="shared" si="140"/>
        <v>0.14968425140302752</v>
      </c>
      <c r="V362" s="5">
        <v>1079156.3659999999</v>
      </c>
      <c r="W362" s="5">
        <v>923875.71600000001</v>
      </c>
      <c r="X362" s="5">
        <v>71166.008000000002</v>
      </c>
      <c r="Y362" s="5">
        <v>11011.136</v>
      </c>
      <c r="Z362" s="5">
        <v>1542.338</v>
      </c>
      <c r="AA362" s="5">
        <v>7467</v>
      </c>
      <c r="AB362" s="5">
        <v>0</v>
      </c>
      <c r="AC362" s="6">
        <f t="shared" si="144"/>
        <v>2094218.5639999998</v>
      </c>
      <c r="AD362" s="6">
        <f t="shared" si="134"/>
        <v>2094218.5639999998</v>
      </c>
      <c r="AE362" s="63">
        <f t="shared" si="135"/>
        <v>0.28486346120344291</v>
      </c>
      <c r="AF362" s="5">
        <v>891725.16200000001</v>
      </c>
      <c r="AG362" s="5">
        <v>587292.37699999998</v>
      </c>
      <c r="AH362" s="5">
        <v>43210.266000000003</v>
      </c>
      <c r="AI362" s="5">
        <v>6709.2430000000004</v>
      </c>
      <c r="AJ362" s="5">
        <v>374.34199999999998</v>
      </c>
      <c r="AK362" s="5">
        <v>0</v>
      </c>
      <c r="AL362" s="5">
        <v>0</v>
      </c>
      <c r="AM362" s="6">
        <f t="shared" si="146"/>
        <v>1529311.39</v>
      </c>
      <c r="AN362" s="6">
        <f t="shared" si="136"/>
        <v>1529311.39</v>
      </c>
      <c r="AO362" s="63">
        <f t="shared" si="141"/>
        <v>0.20802266931544988</v>
      </c>
      <c r="AP362" s="5">
        <v>640212.26199999999</v>
      </c>
      <c r="AQ362" s="5">
        <v>398015.78200000001</v>
      </c>
      <c r="AR362" s="5">
        <v>41252.415999999997</v>
      </c>
      <c r="AS362" s="5">
        <v>3466.6880000000001</v>
      </c>
      <c r="AT362" s="5">
        <v>231.827</v>
      </c>
      <c r="AU362" s="5">
        <v>0</v>
      </c>
      <c r="AV362" s="5">
        <v>0</v>
      </c>
      <c r="AW362" s="6">
        <f t="shared" si="147"/>
        <v>1083178.9750000001</v>
      </c>
      <c r="AX362" s="6">
        <f t="shared" si="137"/>
        <v>1083178.9750000001</v>
      </c>
      <c r="AY362" s="63">
        <f t="shared" si="142"/>
        <v>0.14733806548440931</v>
      </c>
      <c r="AZ362" s="5">
        <f t="shared" si="122"/>
        <v>4007940.8709999998</v>
      </c>
      <c r="BA362" s="5">
        <f t="shared" si="123"/>
        <v>2745215.7409999999</v>
      </c>
      <c r="BB362" s="5">
        <f t="shared" si="124"/>
        <v>333344.79999999993</v>
      </c>
      <c r="BC362" s="5">
        <f t="shared" si="125"/>
        <v>28945.391000000003</v>
      </c>
      <c r="BD362" s="5">
        <f t="shared" si="126"/>
        <v>73623.68700000002</v>
      </c>
      <c r="BE362" s="5">
        <f t="shared" si="127"/>
        <v>7467</v>
      </c>
      <c r="BF362" s="5">
        <f t="shared" si="128"/>
        <v>155119.88</v>
      </c>
      <c r="BG362" s="6">
        <f t="shared" si="152"/>
        <v>7351657.3699999992</v>
      </c>
      <c r="BH362" s="6">
        <f t="shared" si="138"/>
        <v>7196537.4899999993</v>
      </c>
      <c r="BI362" s="57">
        <f>BG362/$BG362</f>
        <v>1</v>
      </c>
      <c r="BJ362" s="5">
        <f t="shared" ref="BJ362:BQ362" si="153">AP362-AP361</f>
        <v>49005.464999999967</v>
      </c>
      <c r="BK362" s="5">
        <f t="shared" si="153"/>
        <v>3714.5130000000354</v>
      </c>
      <c r="BL362" s="5">
        <f t="shared" si="153"/>
        <v>-6664.1130000000048</v>
      </c>
      <c r="BM362" s="5">
        <f t="shared" si="153"/>
        <v>-7.6419999999998254</v>
      </c>
      <c r="BN362" s="5">
        <f t="shared" si="153"/>
        <v>-43.853999999999985</v>
      </c>
      <c r="BO362" s="5">
        <f t="shared" si="153"/>
        <v>0</v>
      </c>
      <c r="BP362" s="5">
        <f t="shared" si="153"/>
        <v>0</v>
      </c>
      <c r="BQ362" s="5">
        <f t="shared" si="153"/>
        <v>46004.369000000181</v>
      </c>
    </row>
    <row r="363" spans="1:69" x14ac:dyDescent="0.25">
      <c r="A363" s="43">
        <v>34547</v>
      </c>
      <c r="B363" s="5">
        <v>796699.99399999995</v>
      </c>
      <c r="C363" s="5">
        <v>483347.75900000002</v>
      </c>
      <c r="D363" s="5">
        <v>49054.843999999997</v>
      </c>
      <c r="E363" s="5">
        <v>4335.9459999999999</v>
      </c>
      <c r="F363" s="5">
        <v>108.89</v>
      </c>
      <c r="G363" s="5">
        <v>0</v>
      </c>
      <c r="H363" s="5">
        <v>152158.57500000001</v>
      </c>
      <c r="I363" s="6">
        <f t="shared" si="145"/>
        <v>1485706.0079999999</v>
      </c>
      <c r="J363" s="6">
        <f t="shared" si="132"/>
        <v>1333547.433</v>
      </c>
      <c r="K363" s="63">
        <f t="shared" si="139"/>
        <v>0.21030223285458</v>
      </c>
      <c r="L363" s="5">
        <v>546952.951</v>
      </c>
      <c r="M363" s="5">
        <v>329639.06</v>
      </c>
      <c r="N363" s="5">
        <v>116370.53200000001</v>
      </c>
      <c r="O363" s="5">
        <v>3531.4340000000002</v>
      </c>
      <c r="P363" s="5">
        <v>54228.845999999998</v>
      </c>
      <c r="Q363" s="5">
        <v>0</v>
      </c>
      <c r="R363" s="5">
        <v>0</v>
      </c>
      <c r="S363" s="6">
        <f t="shared" si="148"/>
        <v>1050722.8229999999</v>
      </c>
      <c r="T363" s="6">
        <f t="shared" si="133"/>
        <v>1050722.8229999999</v>
      </c>
      <c r="U363" s="63">
        <f t="shared" si="140"/>
        <v>0.14873020274423474</v>
      </c>
      <c r="V363" s="5">
        <v>1027014.738</v>
      </c>
      <c r="W363" s="5">
        <v>907120.84600000002</v>
      </c>
      <c r="X363" s="5">
        <v>71982.904999999999</v>
      </c>
      <c r="Y363" s="5">
        <v>10993.117</v>
      </c>
      <c r="Z363" s="5">
        <v>1478.2429999999999</v>
      </c>
      <c r="AA363" s="5">
        <v>6976</v>
      </c>
      <c r="AB363" s="5">
        <v>0</v>
      </c>
      <c r="AC363" s="6">
        <f t="shared" si="144"/>
        <v>2025565.8490000002</v>
      </c>
      <c r="AD363" s="6">
        <f t="shared" si="134"/>
        <v>2025565.8490000002</v>
      </c>
      <c r="AE363" s="63">
        <f t="shared" si="135"/>
        <v>0.28671959226450344</v>
      </c>
      <c r="AF363" s="5">
        <v>845290.86399999994</v>
      </c>
      <c r="AG363" s="5">
        <v>569174.01399999997</v>
      </c>
      <c r="AH363" s="5">
        <v>43276.324000000001</v>
      </c>
      <c r="AI363" s="5">
        <v>6728.9549999999999</v>
      </c>
      <c r="AJ363" s="5">
        <v>326.48</v>
      </c>
      <c r="AK363" s="5">
        <v>0</v>
      </c>
      <c r="AL363" s="5">
        <v>0</v>
      </c>
      <c r="AM363" s="6">
        <f t="shared" si="146"/>
        <v>1464796.6370000001</v>
      </c>
      <c r="AN363" s="6">
        <f t="shared" si="136"/>
        <v>1464796.6370000001</v>
      </c>
      <c r="AO363" s="63">
        <f t="shared" si="141"/>
        <v>0.20734250368527804</v>
      </c>
      <c r="AP363" s="5">
        <v>611706.473</v>
      </c>
      <c r="AQ363" s="5">
        <v>385083.55599999998</v>
      </c>
      <c r="AR363" s="5">
        <v>37139.406999999999</v>
      </c>
      <c r="AS363" s="5">
        <v>3673.607</v>
      </c>
      <c r="AT363" s="5">
        <v>228.72</v>
      </c>
      <c r="AU363" s="5">
        <v>0</v>
      </c>
      <c r="AV363" s="5">
        <v>0</v>
      </c>
      <c r="AW363" s="6">
        <f t="shared" si="147"/>
        <v>1037831.7629999999</v>
      </c>
      <c r="AX363" s="6">
        <f t="shared" si="137"/>
        <v>1037831.7629999999</v>
      </c>
      <c r="AY363" s="63">
        <f t="shared" si="142"/>
        <v>0.14690546845140393</v>
      </c>
      <c r="AZ363" s="5">
        <f t="shared" si="122"/>
        <v>3827665.0199999996</v>
      </c>
      <c r="BA363" s="5">
        <f t="shared" si="123"/>
        <v>2674365.2349999999</v>
      </c>
      <c r="BB363" s="5">
        <f t="shared" si="124"/>
        <v>317824.01199999999</v>
      </c>
      <c r="BC363" s="5">
        <f t="shared" si="125"/>
        <v>29263.058999999997</v>
      </c>
      <c r="BD363" s="5">
        <f t="shared" si="126"/>
        <v>56371.179000000004</v>
      </c>
      <c r="BE363" s="5">
        <f t="shared" si="127"/>
        <v>6976</v>
      </c>
      <c r="BF363" s="5">
        <f t="shared" si="128"/>
        <v>152158.57500000001</v>
      </c>
      <c r="BG363" s="6">
        <f t="shared" si="152"/>
        <v>7064623.0799999991</v>
      </c>
      <c r="BH363" s="6">
        <f t="shared" si="138"/>
        <v>6912464.504999999</v>
      </c>
      <c r="BI363" s="57">
        <f>BG363/$BG363</f>
        <v>1</v>
      </c>
    </row>
    <row r="364" spans="1:69" x14ac:dyDescent="0.25">
      <c r="A364" s="43">
        <v>34578</v>
      </c>
      <c r="B364" s="5">
        <v>792280.92500000005</v>
      </c>
      <c r="C364" s="5">
        <v>490888.47200000001</v>
      </c>
      <c r="D364" s="5">
        <v>49972.419000000002</v>
      </c>
      <c r="E364" s="5">
        <v>4600.26</v>
      </c>
      <c r="F364" s="5">
        <v>118.60299999999999</v>
      </c>
      <c r="G364" s="5">
        <v>0</v>
      </c>
      <c r="H364" s="5">
        <v>158228.133</v>
      </c>
      <c r="I364" s="6">
        <f t="shared" si="145"/>
        <v>1496088.8119999999</v>
      </c>
      <c r="J364" s="6">
        <f t="shared" si="132"/>
        <v>1337860.679</v>
      </c>
      <c r="K364" s="63">
        <f t="shared" si="139"/>
        <v>0.21069490181942979</v>
      </c>
      <c r="L364" s="5">
        <v>540120.77300000004</v>
      </c>
      <c r="M364" s="5">
        <v>337916.88900000002</v>
      </c>
      <c r="N364" s="5">
        <v>123524.47199999999</v>
      </c>
      <c r="O364" s="5">
        <v>3511.556</v>
      </c>
      <c r="P364" s="5">
        <v>61159.226999999999</v>
      </c>
      <c r="Q364" s="5">
        <v>0</v>
      </c>
      <c r="R364" s="5">
        <v>0</v>
      </c>
      <c r="S364" s="6">
        <f t="shared" si="148"/>
        <v>1066232.9169999999</v>
      </c>
      <c r="T364" s="6">
        <f t="shared" si="133"/>
        <v>1066232.9169999999</v>
      </c>
      <c r="U364" s="63">
        <f t="shared" si="140"/>
        <v>0.15015809085801735</v>
      </c>
      <c r="V364" s="5">
        <v>1021399.318</v>
      </c>
      <c r="W364" s="5">
        <v>894426.005</v>
      </c>
      <c r="X364" s="5">
        <v>71130.914000000004</v>
      </c>
      <c r="Y364" s="5">
        <v>10903.259</v>
      </c>
      <c r="Z364" s="5">
        <v>402.03</v>
      </c>
      <c r="AA364" s="5">
        <v>7260</v>
      </c>
      <c r="AB364" s="5">
        <v>0</v>
      </c>
      <c r="AC364" s="6">
        <f t="shared" si="144"/>
        <v>2005521.5260000001</v>
      </c>
      <c r="AD364" s="6">
        <f t="shared" si="134"/>
        <v>2005521.5260000001</v>
      </c>
      <c r="AE364" s="63">
        <f t="shared" si="135"/>
        <v>0.2824385542008338</v>
      </c>
      <c r="AF364" s="5">
        <v>846907.45799999998</v>
      </c>
      <c r="AG364" s="5">
        <v>577013.45799999998</v>
      </c>
      <c r="AH364" s="5">
        <v>43852.89</v>
      </c>
      <c r="AI364" s="5">
        <v>6654.0590000000002</v>
      </c>
      <c r="AJ364" s="5">
        <v>417.13499999999999</v>
      </c>
      <c r="AK364" s="5">
        <v>0</v>
      </c>
      <c r="AL364" s="5">
        <v>0</v>
      </c>
      <c r="AM364" s="6">
        <f t="shared" si="146"/>
        <v>1474844.9999999998</v>
      </c>
      <c r="AN364" s="6">
        <f t="shared" si="136"/>
        <v>1474844.9999999998</v>
      </c>
      <c r="AO364" s="63">
        <f t="shared" si="141"/>
        <v>0.2077031256309381</v>
      </c>
      <c r="AP364" s="5">
        <v>621248.63</v>
      </c>
      <c r="AQ364" s="5">
        <v>395400.50699999998</v>
      </c>
      <c r="AR364" s="5">
        <v>37446.078000000001</v>
      </c>
      <c r="AS364" s="5">
        <v>3730.6489999999999</v>
      </c>
      <c r="AT364" s="5">
        <v>221.58500000000001</v>
      </c>
      <c r="AU364" s="5">
        <v>0</v>
      </c>
      <c r="AV364" s="5">
        <v>0</v>
      </c>
      <c r="AW364" s="6">
        <f t="shared" si="147"/>
        <v>1058047.449</v>
      </c>
      <c r="AX364" s="6">
        <f t="shared" si="137"/>
        <v>1058047.449</v>
      </c>
      <c r="AY364" s="63">
        <f t="shared" si="142"/>
        <v>0.1490053274907808</v>
      </c>
      <c r="AZ364" s="5">
        <f t="shared" si="122"/>
        <v>3821957.1039999998</v>
      </c>
      <c r="BA364" s="5">
        <f t="shared" si="123"/>
        <v>2695645.3310000002</v>
      </c>
      <c r="BB364" s="5">
        <f t="shared" si="124"/>
        <v>325926.77299999999</v>
      </c>
      <c r="BC364" s="5">
        <f t="shared" si="125"/>
        <v>29399.783000000003</v>
      </c>
      <c r="BD364" s="5">
        <f t="shared" si="126"/>
        <v>62318.58</v>
      </c>
      <c r="BE364" s="5">
        <f t="shared" si="127"/>
        <v>7260</v>
      </c>
      <c r="BF364" s="5">
        <f t="shared" si="128"/>
        <v>158228.133</v>
      </c>
      <c r="BG364" s="6">
        <f t="shared" si="152"/>
        <v>7100735.7040000008</v>
      </c>
      <c r="BH364" s="6">
        <f t="shared" si="138"/>
        <v>6942507.5710000005</v>
      </c>
    </row>
    <row r="365" spans="1:69" x14ac:dyDescent="0.25">
      <c r="A365" s="43">
        <v>34608</v>
      </c>
      <c r="B365" s="5">
        <v>733642.66200000001</v>
      </c>
      <c r="C365" s="5">
        <v>484342.32799999998</v>
      </c>
      <c r="D365" s="5">
        <v>50922.408000000003</v>
      </c>
      <c r="E365" s="5">
        <v>4362.058</v>
      </c>
      <c r="F365" s="5">
        <v>279.98399999999998</v>
      </c>
      <c r="G365" s="5">
        <v>0</v>
      </c>
      <c r="H365" s="5">
        <v>135549.91800000001</v>
      </c>
      <c r="I365" s="6">
        <f t="shared" si="145"/>
        <v>1409099.358</v>
      </c>
      <c r="J365" s="6">
        <f t="shared" si="132"/>
        <v>1273549.44</v>
      </c>
      <c r="K365" s="63">
        <f t="shared" si="139"/>
        <v>0.2109237270479109</v>
      </c>
      <c r="L365" s="5">
        <v>469317.848</v>
      </c>
      <c r="M365" s="5">
        <v>325637.12900000002</v>
      </c>
      <c r="N365" s="5">
        <v>118386.683</v>
      </c>
      <c r="O365" s="5">
        <v>3515.4549999999999</v>
      </c>
      <c r="P365" s="5">
        <v>47526.809000000001</v>
      </c>
      <c r="Q365" s="5">
        <v>0</v>
      </c>
      <c r="R365" s="5">
        <v>0</v>
      </c>
      <c r="S365" s="6">
        <f t="shared" si="148"/>
        <v>964383.92399999988</v>
      </c>
      <c r="T365" s="6">
        <f t="shared" si="133"/>
        <v>964383.92399999988</v>
      </c>
      <c r="U365" s="63">
        <f t="shared" si="140"/>
        <v>0.14435564845042617</v>
      </c>
      <c r="V365" s="5">
        <v>925967.64300000004</v>
      </c>
      <c r="W365" s="5">
        <v>898021.47400000005</v>
      </c>
      <c r="X365" s="5">
        <v>72694.126000000004</v>
      </c>
      <c r="Y365" s="5">
        <v>9954.6880000000001</v>
      </c>
      <c r="Z365" s="5">
        <v>1491.73</v>
      </c>
      <c r="AA365" s="5">
        <v>7022</v>
      </c>
      <c r="AB365" s="5">
        <v>0</v>
      </c>
      <c r="AC365" s="6">
        <f t="shared" si="144"/>
        <v>1915151.6610000001</v>
      </c>
      <c r="AD365" s="6">
        <f t="shared" si="134"/>
        <v>1915151.6610000001</v>
      </c>
      <c r="AE365" s="63">
        <f t="shared" si="135"/>
        <v>0.28667313195959687</v>
      </c>
      <c r="AF365" s="5">
        <v>768736.38699999999</v>
      </c>
      <c r="AG365" s="5">
        <v>569831.54700000002</v>
      </c>
      <c r="AH365" s="5">
        <v>43712.972999999998</v>
      </c>
      <c r="AI365" s="5">
        <v>6682.9579999999996</v>
      </c>
      <c r="AJ365" s="5">
        <v>516.09900000000005</v>
      </c>
      <c r="AK365" s="5">
        <v>0</v>
      </c>
      <c r="AL365" s="5">
        <v>0</v>
      </c>
      <c r="AM365" s="6">
        <f t="shared" si="146"/>
        <v>1389479.9639999999</v>
      </c>
      <c r="AN365" s="6">
        <f t="shared" si="136"/>
        <v>1389479.9639999999</v>
      </c>
      <c r="AO365" s="63">
        <f t="shared" si="141"/>
        <v>0.20798696060812275</v>
      </c>
      <c r="AP365" s="5">
        <v>569494.071</v>
      </c>
      <c r="AQ365" s="5">
        <v>389692.23</v>
      </c>
      <c r="AR365" s="5">
        <v>39267.51</v>
      </c>
      <c r="AS365" s="5">
        <v>3768.3319999999999</v>
      </c>
      <c r="AT365" s="5">
        <v>273.88799999999998</v>
      </c>
      <c r="AU365" s="5">
        <v>0</v>
      </c>
      <c r="AV365" s="5">
        <v>0</v>
      </c>
      <c r="AW365" s="6">
        <f t="shared" si="147"/>
        <v>1002496.0310000001</v>
      </c>
      <c r="AX365" s="6">
        <f t="shared" si="137"/>
        <v>1002496.0310000001</v>
      </c>
      <c r="AY365" s="63">
        <f t="shared" si="142"/>
        <v>0.15006053193394334</v>
      </c>
      <c r="AZ365" s="5">
        <f t="shared" si="122"/>
        <v>3467158.611</v>
      </c>
      <c r="BA365" s="5">
        <f t="shared" si="123"/>
        <v>2667524.7080000001</v>
      </c>
      <c r="BB365" s="5">
        <f t="shared" si="124"/>
        <v>324983.7</v>
      </c>
      <c r="BC365" s="5">
        <f t="shared" si="125"/>
        <v>28283.490999999998</v>
      </c>
      <c r="BD365" s="5">
        <f t="shared" si="126"/>
        <v>50088.51</v>
      </c>
      <c r="BE365" s="5">
        <f t="shared" si="127"/>
        <v>7022</v>
      </c>
      <c r="BF365" s="5">
        <f t="shared" si="128"/>
        <v>135549.91800000001</v>
      </c>
      <c r="BG365" s="6">
        <f t="shared" si="152"/>
        <v>6680610.9380000001</v>
      </c>
      <c r="BH365" s="6">
        <f t="shared" si="138"/>
        <v>6545061.0200000005</v>
      </c>
    </row>
    <row r="366" spans="1:69" x14ac:dyDescent="0.25">
      <c r="A366" s="43">
        <v>34639</v>
      </c>
      <c r="B366" s="5">
        <v>693262.11499999999</v>
      </c>
      <c r="C366" s="5">
        <v>484002.64199999999</v>
      </c>
      <c r="D366" s="5">
        <v>51728.728000000003</v>
      </c>
      <c r="E366" s="5">
        <v>4341.3789999999999</v>
      </c>
      <c r="F366" s="5">
        <v>224.93299999999999</v>
      </c>
      <c r="G366" s="5">
        <v>0</v>
      </c>
      <c r="H366" s="5">
        <v>120134.636</v>
      </c>
      <c r="I366" s="6">
        <f t="shared" si="145"/>
        <v>1353694.4329999997</v>
      </c>
      <c r="J366" s="6">
        <f t="shared" si="132"/>
        <v>1233559.7969999998</v>
      </c>
      <c r="K366" s="63">
        <f t="shared" si="139"/>
        <v>0.21339841698111175</v>
      </c>
      <c r="L366" s="5">
        <v>401211.109</v>
      </c>
      <c r="M366" s="5">
        <v>303689.00599999999</v>
      </c>
      <c r="N366" s="5">
        <v>116938.621</v>
      </c>
      <c r="O366" s="5">
        <v>3445.096</v>
      </c>
      <c r="P366" s="5">
        <v>47693.722000000002</v>
      </c>
      <c r="Q366" s="5">
        <v>0</v>
      </c>
      <c r="R366" s="5">
        <v>0</v>
      </c>
      <c r="S366" s="6">
        <f t="shared" si="148"/>
        <v>872977.554</v>
      </c>
      <c r="T366" s="6">
        <f t="shared" si="133"/>
        <v>872977.554</v>
      </c>
      <c r="U366" s="63">
        <f t="shared" si="140"/>
        <v>0.1376174885131134</v>
      </c>
      <c r="V366" s="5">
        <v>860086.83799999999</v>
      </c>
      <c r="W366" s="5">
        <v>886913.78500000003</v>
      </c>
      <c r="X366" s="5">
        <v>71970.981</v>
      </c>
      <c r="Y366" s="5">
        <v>11793.210999999999</v>
      </c>
      <c r="Z366" s="5">
        <v>1365.499</v>
      </c>
      <c r="AA366" s="5">
        <v>7527</v>
      </c>
      <c r="AB366" s="5">
        <v>0</v>
      </c>
      <c r="AC366" s="6">
        <f t="shared" si="144"/>
        <v>1839657.314</v>
      </c>
      <c r="AD366" s="6">
        <f t="shared" si="134"/>
        <v>1839657.314</v>
      </c>
      <c r="AE366" s="63">
        <f t="shared" si="135"/>
        <v>0.29000633305797463</v>
      </c>
      <c r="AF366" s="5">
        <v>720027.34299999999</v>
      </c>
      <c r="AG366" s="5">
        <v>563828.70799999998</v>
      </c>
      <c r="AH366" s="5">
        <v>44626.025000000001</v>
      </c>
      <c r="AI366" s="5">
        <v>2961.1010000000001</v>
      </c>
      <c r="AJ366" s="5">
        <v>585.55499999999995</v>
      </c>
      <c r="AK366" s="5">
        <v>0</v>
      </c>
      <c r="AL366" s="5">
        <v>0</v>
      </c>
      <c r="AM366" s="6">
        <f t="shared" si="146"/>
        <v>1332028.7319999998</v>
      </c>
      <c r="AN366" s="6">
        <f t="shared" si="136"/>
        <v>1332028.7319999998</v>
      </c>
      <c r="AO366" s="63">
        <f t="shared" si="141"/>
        <v>0.20998300344059817</v>
      </c>
      <c r="AP366" s="5">
        <v>515685.50199999998</v>
      </c>
      <c r="AQ366" s="5">
        <v>383777.68900000001</v>
      </c>
      <c r="AR366" s="5">
        <v>41679.355000000003</v>
      </c>
      <c r="AS366" s="5">
        <v>3704.413</v>
      </c>
      <c r="AT366" s="5">
        <v>302.38799999999998</v>
      </c>
      <c r="AU366" s="5">
        <v>0</v>
      </c>
      <c r="AV366" s="5">
        <v>0</v>
      </c>
      <c r="AW366" s="6">
        <f t="shared" si="147"/>
        <v>945149.34699999995</v>
      </c>
      <c r="AX366" s="6">
        <f t="shared" si="137"/>
        <v>945149.34699999995</v>
      </c>
      <c r="AY366" s="63">
        <f t="shared" si="142"/>
        <v>0.14899475800720199</v>
      </c>
      <c r="AZ366" s="5">
        <f t="shared" si="122"/>
        <v>3190272.9069999997</v>
      </c>
      <c r="BA366" s="5">
        <f t="shared" si="123"/>
        <v>2622211.83</v>
      </c>
      <c r="BB366" s="5">
        <f t="shared" si="124"/>
        <v>326943.70999999996</v>
      </c>
      <c r="BC366" s="5">
        <f t="shared" si="125"/>
        <v>26245.200000000001</v>
      </c>
      <c r="BD366" s="5">
        <f t="shared" si="126"/>
        <v>50172.097000000002</v>
      </c>
      <c r="BE366" s="5">
        <f t="shared" si="127"/>
        <v>7527</v>
      </c>
      <c r="BF366" s="5">
        <f t="shared" si="128"/>
        <v>120134.636</v>
      </c>
      <c r="BG366" s="6">
        <f t="shared" si="152"/>
        <v>6343507.3799999999</v>
      </c>
      <c r="BH366" s="6">
        <f t="shared" si="138"/>
        <v>6223372.7439999999</v>
      </c>
    </row>
    <row r="367" spans="1:69" x14ac:dyDescent="0.25">
      <c r="A367" s="43">
        <v>34669</v>
      </c>
      <c r="B367" s="5">
        <v>644453.45499999996</v>
      </c>
      <c r="C367" s="5">
        <v>474483.21100000001</v>
      </c>
      <c r="D367" s="5">
        <v>54925.71</v>
      </c>
      <c r="E367" s="5">
        <v>4268.4790000000003</v>
      </c>
      <c r="F367" s="5">
        <v>217.94</v>
      </c>
      <c r="G367" s="5">
        <v>0</v>
      </c>
      <c r="H367" s="5">
        <v>111567.88</v>
      </c>
      <c r="I367" s="6">
        <f t="shared" si="145"/>
        <v>1289916.6749999998</v>
      </c>
      <c r="J367" s="6">
        <f t="shared" si="132"/>
        <v>1178348.7949999999</v>
      </c>
      <c r="K367" s="63">
        <f t="shared" si="139"/>
        <v>0.21353772670750068</v>
      </c>
      <c r="L367" s="5">
        <v>378602.15899999999</v>
      </c>
      <c r="M367" s="5">
        <v>291653.55</v>
      </c>
      <c r="N367" s="5">
        <v>112816.29</v>
      </c>
      <c r="O367" s="5">
        <v>3528.451</v>
      </c>
      <c r="P367" s="5">
        <v>70400.281000000003</v>
      </c>
      <c r="Q367" s="5">
        <v>0</v>
      </c>
      <c r="R367" s="5">
        <v>0</v>
      </c>
      <c r="S367" s="6">
        <f t="shared" si="148"/>
        <v>857000.73100000003</v>
      </c>
      <c r="T367" s="6">
        <f t="shared" si="133"/>
        <v>857000.73100000003</v>
      </c>
      <c r="U367" s="63">
        <f t="shared" si="140"/>
        <v>0.14187116999972602</v>
      </c>
      <c r="V367" s="5">
        <v>781055.80700000003</v>
      </c>
      <c r="W367" s="5">
        <v>856515.67500000005</v>
      </c>
      <c r="X367" s="5">
        <v>74807.517999999996</v>
      </c>
      <c r="Y367" s="5">
        <v>10986.98</v>
      </c>
      <c r="Z367" s="5">
        <v>1059.414</v>
      </c>
      <c r="AA367" s="5">
        <v>8731</v>
      </c>
      <c r="AB367" s="5">
        <v>0</v>
      </c>
      <c r="AC367" s="6">
        <f t="shared" si="144"/>
        <v>1733156.3940000001</v>
      </c>
      <c r="AD367" s="6">
        <f t="shared" si="134"/>
        <v>1733156.3940000001</v>
      </c>
      <c r="AE367" s="63">
        <f t="shared" si="135"/>
        <v>0.28691332050834173</v>
      </c>
      <c r="AF367" s="5">
        <v>655810.94499999995</v>
      </c>
      <c r="AG367" s="5">
        <v>552104.66599999997</v>
      </c>
      <c r="AH367" s="5">
        <v>45733.396000000001</v>
      </c>
      <c r="AI367" s="5">
        <v>6694.4679999999998</v>
      </c>
      <c r="AJ367" s="5">
        <v>520.01800000000003</v>
      </c>
      <c r="AK367" s="5">
        <v>0</v>
      </c>
      <c r="AL367" s="5">
        <v>0</v>
      </c>
      <c r="AM367" s="6">
        <f t="shared" si="146"/>
        <v>1260863.493</v>
      </c>
      <c r="AN367" s="6">
        <f t="shared" si="136"/>
        <v>1260863.493</v>
      </c>
      <c r="AO367" s="63">
        <f t="shared" si="141"/>
        <v>0.20872815213719037</v>
      </c>
      <c r="AP367" s="5">
        <v>480249.658</v>
      </c>
      <c r="AQ367" s="5">
        <v>372707.76199999999</v>
      </c>
      <c r="AR367" s="5">
        <v>42857.855000000003</v>
      </c>
      <c r="AS367" s="5">
        <v>3686.808</v>
      </c>
      <c r="AT367" s="5">
        <v>257.483</v>
      </c>
      <c r="AU367" s="5">
        <v>0</v>
      </c>
      <c r="AV367" s="5">
        <v>0</v>
      </c>
      <c r="AW367" s="6">
        <f t="shared" si="147"/>
        <v>899759.56599999988</v>
      </c>
      <c r="AX367" s="6">
        <f t="shared" si="137"/>
        <v>899759.56599999988</v>
      </c>
      <c r="AY367" s="63">
        <f t="shared" si="142"/>
        <v>0.14894963064724118</v>
      </c>
      <c r="AZ367" s="5">
        <f t="shared" si="122"/>
        <v>2940172.0239999997</v>
      </c>
      <c r="BA367" s="5">
        <f t="shared" si="123"/>
        <v>2547464.8640000001</v>
      </c>
      <c r="BB367" s="5">
        <f t="shared" si="124"/>
        <v>331140.76899999997</v>
      </c>
      <c r="BC367" s="5">
        <f t="shared" si="125"/>
        <v>29165.186000000002</v>
      </c>
      <c r="BD367" s="5">
        <f t="shared" si="126"/>
        <v>72455.135999999999</v>
      </c>
      <c r="BE367" s="5">
        <f t="shared" si="127"/>
        <v>8731</v>
      </c>
      <c r="BF367" s="5">
        <f t="shared" si="128"/>
        <v>111567.88</v>
      </c>
      <c r="BG367" s="6">
        <f t="shared" si="152"/>
        <v>6040696.8590000002</v>
      </c>
      <c r="BH367" s="6">
        <f t="shared" si="138"/>
        <v>5929128.9790000003</v>
      </c>
    </row>
    <row r="368" spans="1:69" x14ac:dyDescent="0.25">
      <c r="A368" s="43">
        <v>34700</v>
      </c>
      <c r="B368" s="5">
        <v>611455.92500000005</v>
      </c>
      <c r="C368" s="5">
        <v>419532.23599999998</v>
      </c>
      <c r="D368" s="5">
        <v>54464.182000000001</v>
      </c>
      <c r="E368" s="5">
        <v>4037.163</v>
      </c>
      <c r="F368" s="5">
        <v>180.88900000000001</v>
      </c>
      <c r="G368" s="5">
        <v>0</v>
      </c>
      <c r="H368" s="5">
        <v>86015.702000000005</v>
      </c>
      <c r="I368" s="6">
        <f t="shared" si="145"/>
        <v>1175686.0970000001</v>
      </c>
      <c r="J368" s="6">
        <f t="shared" si="132"/>
        <v>1089670.395</v>
      </c>
      <c r="K368" s="63">
        <f t="shared" si="139"/>
        <v>0.21134578284550584</v>
      </c>
      <c r="L368" s="5">
        <v>433595.78399999999</v>
      </c>
      <c r="M368" s="5">
        <v>259427.84400000001</v>
      </c>
      <c r="N368" s="5">
        <v>107720.359</v>
      </c>
      <c r="O368" s="5">
        <v>3532.5329999999999</v>
      </c>
      <c r="P368" s="5">
        <v>44671.97</v>
      </c>
      <c r="Q368" s="5">
        <v>0</v>
      </c>
      <c r="R368" s="5">
        <v>0</v>
      </c>
      <c r="S368" s="6">
        <f t="shared" si="148"/>
        <v>848948.49</v>
      </c>
      <c r="T368" s="6">
        <f t="shared" si="133"/>
        <v>848948.49</v>
      </c>
      <c r="U368" s="63">
        <f t="shared" si="140"/>
        <v>0.15261019388796948</v>
      </c>
      <c r="V368" s="5">
        <v>663472.54</v>
      </c>
      <c r="W368" s="5">
        <v>771961.01</v>
      </c>
      <c r="X368" s="5">
        <v>70288.228000000003</v>
      </c>
      <c r="Y368" s="5">
        <v>10979.338</v>
      </c>
      <c r="Z368" s="5">
        <v>844.45699999999999</v>
      </c>
      <c r="AA368" s="5">
        <v>7510</v>
      </c>
      <c r="AB368" s="5">
        <v>0</v>
      </c>
      <c r="AC368" s="6">
        <f t="shared" si="144"/>
        <v>1525055.5729999999</v>
      </c>
      <c r="AD368" s="6">
        <f t="shared" si="134"/>
        <v>1525055.5729999999</v>
      </c>
      <c r="AE368" s="63">
        <f t="shared" si="135"/>
        <v>0.27414976223758686</v>
      </c>
      <c r="AF368" s="5">
        <v>577392.973</v>
      </c>
      <c r="AG368" s="5">
        <v>485026.658</v>
      </c>
      <c r="AH368" s="5">
        <v>44428.324000000001</v>
      </c>
      <c r="AI368" s="5">
        <v>6711.5659999999998</v>
      </c>
      <c r="AJ368" s="5">
        <v>409.065</v>
      </c>
      <c r="AK368" s="5">
        <v>0</v>
      </c>
      <c r="AL368" s="5">
        <v>0</v>
      </c>
      <c r="AM368" s="6">
        <f t="shared" si="146"/>
        <v>1113968.5860000001</v>
      </c>
      <c r="AN368" s="6">
        <f t="shared" si="136"/>
        <v>1113968.5860000001</v>
      </c>
      <c r="AO368" s="63">
        <f t="shared" si="141"/>
        <v>0.20025120946332942</v>
      </c>
      <c r="AP368" s="5">
        <v>524187.49900000001</v>
      </c>
      <c r="AQ368" s="5">
        <v>332394.78700000001</v>
      </c>
      <c r="AR368" s="5">
        <v>38710.834000000003</v>
      </c>
      <c r="AS368" s="5">
        <v>3741.9690000000001</v>
      </c>
      <c r="AT368" s="5">
        <v>161.88499999999999</v>
      </c>
      <c r="AU368" s="5">
        <v>0</v>
      </c>
      <c r="AV368" s="5">
        <v>0</v>
      </c>
      <c r="AW368" s="6">
        <f t="shared" si="147"/>
        <v>899196.97400000016</v>
      </c>
      <c r="AX368" s="6">
        <f t="shared" si="137"/>
        <v>899196.97400000016</v>
      </c>
      <c r="AY368" s="63">
        <f t="shared" si="142"/>
        <v>0.16164305156560851</v>
      </c>
      <c r="AZ368" s="5">
        <f t="shared" si="122"/>
        <v>2810104.7209999999</v>
      </c>
      <c r="BA368" s="5">
        <f t="shared" si="123"/>
        <v>2268342.5350000001</v>
      </c>
      <c r="BB368" s="5">
        <f t="shared" si="124"/>
        <v>315611.92700000003</v>
      </c>
      <c r="BC368" s="5">
        <f t="shared" si="125"/>
        <v>29002.569</v>
      </c>
      <c r="BD368" s="5">
        <f t="shared" si="126"/>
        <v>46268.266000000011</v>
      </c>
      <c r="BE368" s="5">
        <f t="shared" si="127"/>
        <v>7510</v>
      </c>
      <c r="BF368" s="5">
        <f t="shared" si="128"/>
        <v>86015.702000000005</v>
      </c>
      <c r="BG368" s="6">
        <f t="shared" si="152"/>
        <v>5562855.7199999997</v>
      </c>
      <c r="BH368" s="6">
        <f t="shared" si="138"/>
        <v>5476840.0180000002</v>
      </c>
    </row>
    <row r="369" spans="1:69" x14ac:dyDescent="0.25">
      <c r="A369" s="43">
        <v>34731</v>
      </c>
      <c r="B369" s="5">
        <v>687858.9</v>
      </c>
      <c r="C369" s="5">
        <v>398864.245</v>
      </c>
      <c r="D369" s="5">
        <v>53674.603000000003</v>
      </c>
      <c r="E369" s="5">
        <v>4347.8580000000002</v>
      </c>
      <c r="F369" s="5">
        <v>227.483</v>
      </c>
      <c r="G369" s="5">
        <v>0</v>
      </c>
      <c r="H369" s="5">
        <v>95492.343999999997</v>
      </c>
      <c r="I369" s="6">
        <f t="shared" si="145"/>
        <v>1240465.4330000002</v>
      </c>
      <c r="J369" s="6">
        <f t="shared" si="132"/>
        <v>1144973.0890000002</v>
      </c>
      <c r="K369" s="63">
        <f t="shared" si="139"/>
        <v>0.21971253961408813</v>
      </c>
      <c r="L369" s="5">
        <v>485305.64799999999</v>
      </c>
      <c r="M369" s="5">
        <v>258901.98300000001</v>
      </c>
      <c r="N369" s="5">
        <v>107980.496</v>
      </c>
      <c r="O369" s="5">
        <v>3550.1350000000002</v>
      </c>
      <c r="P369" s="5">
        <v>35519.758999999998</v>
      </c>
      <c r="Q369" s="5">
        <v>0</v>
      </c>
      <c r="R369" s="5">
        <v>0</v>
      </c>
      <c r="S369" s="6">
        <f t="shared" si="148"/>
        <v>891258.02100000007</v>
      </c>
      <c r="T369" s="6">
        <f t="shared" si="133"/>
        <v>891258.02100000007</v>
      </c>
      <c r="U369" s="63">
        <f t="shared" si="140"/>
        <v>0.15786055623634315</v>
      </c>
      <c r="V369" s="5">
        <v>637938.23800000001</v>
      </c>
      <c r="W369" s="5">
        <v>706038.06700000004</v>
      </c>
      <c r="X369" s="5">
        <v>65707.67</v>
      </c>
      <c r="Y369" s="5">
        <v>11211.652</v>
      </c>
      <c r="Z369" s="5">
        <v>837.37199999999996</v>
      </c>
      <c r="AA369" s="5">
        <v>6510</v>
      </c>
      <c r="AB369" s="5">
        <v>0</v>
      </c>
      <c r="AC369" s="6">
        <f t="shared" si="144"/>
        <v>1428242.9990000001</v>
      </c>
      <c r="AD369" s="6">
        <f t="shared" si="134"/>
        <v>1428242.9990000001</v>
      </c>
      <c r="AE369" s="63">
        <f t="shared" si="135"/>
        <v>0.25297189921480989</v>
      </c>
      <c r="AF369" s="5">
        <v>602695.12300000002</v>
      </c>
      <c r="AG369" s="5">
        <v>448396.61</v>
      </c>
      <c r="AH369" s="5">
        <v>40651.415000000001</v>
      </c>
      <c r="AI369" s="5">
        <v>6766.0230000000001</v>
      </c>
      <c r="AJ369" s="5">
        <v>476.27100000000002</v>
      </c>
      <c r="AK369" s="5">
        <v>0</v>
      </c>
      <c r="AL369" s="5">
        <v>0</v>
      </c>
      <c r="AM369" s="6">
        <f t="shared" si="146"/>
        <v>1098985.442</v>
      </c>
      <c r="AN369" s="6">
        <f t="shared" si="136"/>
        <v>1098985.442</v>
      </c>
      <c r="AO369" s="63">
        <f t="shared" si="141"/>
        <v>0.1946534550961011</v>
      </c>
      <c r="AP369" s="5">
        <v>619037.35600000003</v>
      </c>
      <c r="AQ369" s="5">
        <v>323357.571</v>
      </c>
      <c r="AR369" s="5">
        <v>40591.415000000001</v>
      </c>
      <c r="AS369" s="5">
        <v>3753.5279999999998</v>
      </c>
      <c r="AT369" s="5">
        <v>164.56700000000001</v>
      </c>
      <c r="AU369" s="5">
        <v>0</v>
      </c>
      <c r="AV369" s="5">
        <v>0</v>
      </c>
      <c r="AW369" s="6">
        <f t="shared" si="147"/>
        <v>986904.43700000015</v>
      </c>
      <c r="AX369" s="6">
        <f t="shared" si="137"/>
        <v>986904.43700000015</v>
      </c>
      <c r="AY369" s="63">
        <f t="shared" si="142"/>
        <v>0.17480154983865789</v>
      </c>
      <c r="AZ369" s="5">
        <f t="shared" si="122"/>
        <v>3032835.2650000001</v>
      </c>
      <c r="BA369" s="5">
        <f t="shared" si="123"/>
        <v>2135558.4759999998</v>
      </c>
      <c r="BB369" s="5">
        <f t="shared" si="124"/>
        <v>308605.59899999993</v>
      </c>
      <c r="BC369" s="5">
        <f t="shared" si="125"/>
        <v>29629.196</v>
      </c>
      <c r="BD369" s="5">
        <f t="shared" si="126"/>
        <v>37225.452000000005</v>
      </c>
      <c r="BE369" s="5">
        <f t="shared" si="127"/>
        <v>6510</v>
      </c>
      <c r="BF369" s="5">
        <f t="shared" si="128"/>
        <v>95492.343999999997</v>
      </c>
      <c r="BG369" s="6">
        <f t="shared" si="152"/>
        <v>5645856.3319999995</v>
      </c>
      <c r="BH369" s="6">
        <f t="shared" si="138"/>
        <v>5550363.9879999999</v>
      </c>
      <c r="BI369" s="57">
        <f>BG369/$BG369</f>
        <v>1</v>
      </c>
    </row>
    <row r="370" spans="1:69" x14ac:dyDescent="0.25">
      <c r="A370" s="43">
        <v>34759</v>
      </c>
      <c r="B370" s="5">
        <v>567779.38800000004</v>
      </c>
      <c r="C370" s="5">
        <v>415347.03100000002</v>
      </c>
      <c r="D370" s="5">
        <v>54358.847999999998</v>
      </c>
      <c r="E370" s="5">
        <v>4348.9179999999997</v>
      </c>
      <c r="F370" s="5">
        <v>258.483</v>
      </c>
      <c r="G370" s="5">
        <v>0</v>
      </c>
      <c r="H370" s="5">
        <v>99186.668999999994</v>
      </c>
      <c r="I370" s="6">
        <f t="shared" si="145"/>
        <v>1141279.3369999998</v>
      </c>
      <c r="J370" s="6">
        <f t="shared" si="132"/>
        <v>1042092.6679999998</v>
      </c>
      <c r="K370" s="63">
        <f t="shared" si="139"/>
        <v>0.21533536435220565</v>
      </c>
      <c r="L370" s="5">
        <v>366689.14600000001</v>
      </c>
      <c r="M370" s="5">
        <v>258720.92800000001</v>
      </c>
      <c r="N370" s="5">
        <v>104573.14599999999</v>
      </c>
      <c r="O370" s="5">
        <v>3594.3359999999998</v>
      </c>
      <c r="P370" s="5">
        <v>61086.069000000003</v>
      </c>
      <c r="Q370" s="5">
        <v>0</v>
      </c>
      <c r="R370" s="5">
        <v>0</v>
      </c>
      <c r="S370" s="6">
        <f t="shared" si="148"/>
        <v>794663.625</v>
      </c>
      <c r="T370" s="6">
        <f t="shared" si="133"/>
        <v>794663.625</v>
      </c>
      <c r="U370" s="63">
        <f t="shared" si="140"/>
        <v>0.14993628262527595</v>
      </c>
      <c r="V370" s="5">
        <v>614513.78200000001</v>
      </c>
      <c r="W370" s="5">
        <v>740413.50399999996</v>
      </c>
      <c r="X370" s="5">
        <v>64911.779000000002</v>
      </c>
      <c r="Y370" s="5">
        <v>11097.691999999999</v>
      </c>
      <c r="Z370" s="5">
        <v>900.82299999999998</v>
      </c>
      <c r="AA370" s="5">
        <v>6575</v>
      </c>
      <c r="AB370" s="5">
        <v>0</v>
      </c>
      <c r="AC370" s="6">
        <f t="shared" si="144"/>
        <v>1438412.58</v>
      </c>
      <c r="AD370" s="6">
        <f t="shared" si="134"/>
        <v>1438412.58</v>
      </c>
      <c r="AE370" s="63">
        <f t="shared" si="135"/>
        <v>0.27139814676509494</v>
      </c>
      <c r="AF370" s="5">
        <v>540322.32999999996</v>
      </c>
      <c r="AG370" s="5">
        <v>473347.973</v>
      </c>
      <c r="AH370" s="5">
        <v>40088.290999999997</v>
      </c>
      <c r="AI370" s="5">
        <v>6897.7370000000001</v>
      </c>
      <c r="AJ370" s="5">
        <v>595.58299999999997</v>
      </c>
      <c r="AK370" s="5">
        <v>0</v>
      </c>
      <c r="AL370" s="5">
        <v>0</v>
      </c>
      <c r="AM370" s="6">
        <f t="shared" si="146"/>
        <v>1061251.9140000001</v>
      </c>
      <c r="AN370" s="6">
        <f t="shared" si="136"/>
        <v>1061251.9140000001</v>
      </c>
      <c r="AO370" s="63">
        <f t="shared" si="141"/>
        <v>0.2002358757947667</v>
      </c>
      <c r="AP370" s="5">
        <v>480428.83399999997</v>
      </c>
      <c r="AQ370" s="5">
        <v>336192.51500000001</v>
      </c>
      <c r="AR370" s="5">
        <v>43760.298999999999</v>
      </c>
      <c r="AS370" s="5">
        <v>3744.35</v>
      </c>
      <c r="AT370" s="5">
        <v>275.39699999999999</v>
      </c>
      <c r="AU370" s="5">
        <v>0</v>
      </c>
      <c r="AV370" s="5">
        <v>0</v>
      </c>
      <c r="AW370" s="6">
        <f t="shared" si="147"/>
        <v>864401.3949999999</v>
      </c>
      <c r="AX370" s="6">
        <f t="shared" si="137"/>
        <v>864401.3949999999</v>
      </c>
      <c r="AY370" s="63">
        <f t="shared" si="142"/>
        <v>0.16309433046265678</v>
      </c>
      <c r="AZ370" s="5">
        <f t="shared" si="122"/>
        <v>2569733.48</v>
      </c>
      <c r="BA370" s="5">
        <f t="shared" si="123"/>
        <v>2224021.9509999999</v>
      </c>
      <c r="BB370" s="5">
        <f t="shared" si="124"/>
        <v>307692.36300000001</v>
      </c>
      <c r="BC370" s="5">
        <f t="shared" si="125"/>
        <v>29683.032999999996</v>
      </c>
      <c r="BD370" s="5">
        <f t="shared" si="126"/>
        <v>63116.354999999996</v>
      </c>
      <c r="BE370" s="5">
        <f t="shared" si="127"/>
        <v>6575</v>
      </c>
      <c r="BF370" s="5">
        <f t="shared" si="128"/>
        <v>99186.668999999994</v>
      </c>
      <c r="BG370" s="6">
        <f t="shared" si="152"/>
        <v>5300008.8509999998</v>
      </c>
      <c r="BH370" s="6">
        <f t="shared" si="138"/>
        <v>5200822.182</v>
      </c>
    </row>
    <row r="371" spans="1:69" x14ac:dyDescent="0.25">
      <c r="A371" s="43">
        <v>34790</v>
      </c>
      <c r="B371" s="5">
        <v>581553.64</v>
      </c>
      <c r="C371" s="5">
        <v>433704.25</v>
      </c>
      <c r="D371" s="5">
        <v>55538.362000000001</v>
      </c>
      <c r="E371" s="5">
        <v>4566.5249999999996</v>
      </c>
      <c r="F371" s="5">
        <v>264.22199999999998</v>
      </c>
      <c r="G371" s="5">
        <v>0</v>
      </c>
      <c r="H371" s="5">
        <v>90163.506999999998</v>
      </c>
      <c r="I371" s="6">
        <f t="shared" si="145"/>
        <v>1165790.5060000001</v>
      </c>
      <c r="J371" s="6">
        <f t="shared" si="132"/>
        <v>1075626.9990000001</v>
      </c>
      <c r="K371" s="63">
        <f t="shared" si="139"/>
        <v>0.21301678525931603</v>
      </c>
      <c r="L371" s="5">
        <v>333146.06</v>
      </c>
      <c r="M371" s="5">
        <v>268930.75</v>
      </c>
      <c r="N371" s="5">
        <v>105392.299</v>
      </c>
      <c r="O371" s="5">
        <v>3534.4839999999999</v>
      </c>
      <c r="P371" s="5">
        <v>49305.39</v>
      </c>
      <c r="Q371" s="5">
        <v>0</v>
      </c>
      <c r="R371" s="5">
        <v>0</v>
      </c>
      <c r="S371" s="6">
        <f t="shared" si="148"/>
        <v>760308.98300000012</v>
      </c>
      <c r="T371" s="6">
        <f t="shared" si="133"/>
        <v>760308.98300000012</v>
      </c>
      <c r="U371" s="63">
        <f t="shared" si="140"/>
        <v>0.13892596871297561</v>
      </c>
      <c r="V371" s="5">
        <v>685250.88300000003</v>
      </c>
      <c r="W371" s="5">
        <v>782465.21600000001</v>
      </c>
      <c r="X371" s="5">
        <v>68111.453999999998</v>
      </c>
      <c r="Y371" s="5">
        <v>11523.894</v>
      </c>
      <c r="Z371" s="5">
        <v>1052.3910000000001</v>
      </c>
      <c r="AA371" s="5">
        <v>7077</v>
      </c>
      <c r="AB371" s="5">
        <v>0</v>
      </c>
      <c r="AC371" s="6">
        <f t="shared" si="144"/>
        <v>1555480.838</v>
      </c>
      <c r="AD371" s="6">
        <f t="shared" si="134"/>
        <v>1555480.838</v>
      </c>
      <c r="AE371" s="63">
        <f t="shared" si="135"/>
        <v>0.28422218738091776</v>
      </c>
      <c r="AF371" s="5">
        <v>588008.31900000002</v>
      </c>
      <c r="AG371" s="5">
        <v>500164.82500000001</v>
      </c>
      <c r="AH371" s="5">
        <v>37764.324000000001</v>
      </c>
      <c r="AI371" s="5">
        <v>6980.5839999999998</v>
      </c>
      <c r="AJ371" s="5">
        <v>595.32500000000005</v>
      </c>
      <c r="AK371" s="5">
        <v>0</v>
      </c>
      <c r="AL371" s="5">
        <v>0</v>
      </c>
      <c r="AM371" s="6">
        <f t="shared" si="146"/>
        <v>1133513.3770000001</v>
      </c>
      <c r="AN371" s="6">
        <f t="shared" si="136"/>
        <v>1133513.3770000001</v>
      </c>
      <c r="AO371" s="63">
        <f t="shared" si="141"/>
        <v>0.20711901012596781</v>
      </c>
      <c r="AP371" s="5">
        <v>457515.53499999997</v>
      </c>
      <c r="AQ371" s="5">
        <v>352281.38400000002</v>
      </c>
      <c r="AR371" s="5">
        <v>43727.233</v>
      </c>
      <c r="AS371" s="5">
        <v>3822.413</v>
      </c>
      <c r="AT371" s="5">
        <v>323.31900000000002</v>
      </c>
      <c r="AU371" s="5">
        <v>0</v>
      </c>
      <c r="AV371" s="5">
        <v>0</v>
      </c>
      <c r="AW371" s="6">
        <f t="shared" si="147"/>
        <v>857669.88399999996</v>
      </c>
      <c r="AX371" s="6">
        <f t="shared" si="137"/>
        <v>857669.88399999996</v>
      </c>
      <c r="AY371" s="63">
        <f t="shared" si="142"/>
        <v>0.15671604852082274</v>
      </c>
      <c r="AZ371" s="5">
        <f t="shared" si="122"/>
        <v>2645474.4370000004</v>
      </c>
      <c r="BA371" s="5">
        <f t="shared" si="123"/>
        <v>2337546.4249999998</v>
      </c>
      <c r="BB371" s="5">
        <f t="shared" si="124"/>
        <v>310533.67200000002</v>
      </c>
      <c r="BC371" s="5">
        <f t="shared" si="125"/>
        <v>30427.899999999998</v>
      </c>
      <c r="BD371" s="5">
        <f t="shared" si="126"/>
        <v>51540.647000000004</v>
      </c>
      <c r="BE371" s="5">
        <f t="shared" si="127"/>
        <v>7077</v>
      </c>
      <c r="BF371" s="5">
        <f t="shared" si="128"/>
        <v>90163.506999999998</v>
      </c>
      <c r="BG371" s="6">
        <f t="shared" si="152"/>
        <v>5472763.5880000005</v>
      </c>
      <c r="BH371" s="6">
        <f t="shared" si="138"/>
        <v>5382600.0810000002</v>
      </c>
    </row>
    <row r="372" spans="1:69" x14ac:dyDescent="0.25">
      <c r="A372" s="43">
        <v>34820</v>
      </c>
      <c r="B372" s="5">
        <v>712374.83600000001</v>
      </c>
      <c r="C372" s="5">
        <v>481974.17099999997</v>
      </c>
      <c r="D372" s="5">
        <v>68583.994000000006</v>
      </c>
      <c r="E372" s="5">
        <v>4778.0529999999999</v>
      </c>
      <c r="F372" s="5">
        <v>219.279</v>
      </c>
      <c r="G372" s="5">
        <v>0</v>
      </c>
      <c r="H372" s="5">
        <v>100832.183</v>
      </c>
      <c r="I372" s="6">
        <f t="shared" si="145"/>
        <v>1368762.5160000001</v>
      </c>
      <c r="J372" s="6">
        <f t="shared" si="132"/>
        <v>1267930.3330000001</v>
      </c>
      <c r="K372" s="63">
        <f t="shared" si="139"/>
        <v>0.21456502705886282</v>
      </c>
      <c r="L372" s="5">
        <v>419463.62599999999</v>
      </c>
      <c r="M372" s="5">
        <v>304579.48700000002</v>
      </c>
      <c r="N372" s="5">
        <v>110619.909</v>
      </c>
      <c r="O372" s="5">
        <v>3591.0630000000001</v>
      </c>
      <c r="P372" s="5">
        <v>42623.413999999997</v>
      </c>
      <c r="Q372" s="5">
        <v>0</v>
      </c>
      <c r="R372" s="5">
        <v>0</v>
      </c>
      <c r="S372" s="6">
        <f t="shared" si="148"/>
        <v>880877.49899999995</v>
      </c>
      <c r="T372" s="6">
        <f t="shared" si="133"/>
        <v>880877.49899999995</v>
      </c>
      <c r="U372" s="63">
        <f t="shared" si="140"/>
        <v>0.13808495060254733</v>
      </c>
      <c r="V372" s="5">
        <v>850730.03399999999</v>
      </c>
      <c r="W372" s="5">
        <v>859197.00100000005</v>
      </c>
      <c r="X372" s="5">
        <v>70129.252999999997</v>
      </c>
      <c r="Y372" s="5">
        <v>9791.7060000000001</v>
      </c>
      <c r="Z372" s="5">
        <v>1069.4929999999999</v>
      </c>
      <c r="AA372" s="5">
        <v>6801</v>
      </c>
      <c r="AB372" s="5">
        <v>0</v>
      </c>
      <c r="AC372" s="6">
        <f t="shared" si="144"/>
        <v>1797718.4870000002</v>
      </c>
      <c r="AD372" s="6">
        <f t="shared" si="134"/>
        <v>1797718.4870000002</v>
      </c>
      <c r="AE372" s="63">
        <f t="shared" si="135"/>
        <v>0.2818074803323829</v>
      </c>
      <c r="AF372" s="5">
        <v>728999.76699999999</v>
      </c>
      <c r="AG372" s="5">
        <v>543540.90700000001</v>
      </c>
      <c r="AH372" s="5">
        <v>45581.599999999999</v>
      </c>
      <c r="AI372" s="5">
        <v>7276.848</v>
      </c>
      <c r="AJ372" s="5">
        <v>457.13099999999997</v>
      </c>
      <c r="AK372" s="5">
        <v>0</v>
      </c>
      <c r="AL372" s="5">
        <v>0</v>
      </c>
      <c r="AM372" s="6">
        <f t="shared" si="146"/>
        <v>1325856.2530000003</v>
      </c>
      <c r="AN372" s="6">
        <f t="shared" si="136"/>
        <v>1325856.2530000003</v>
      </c>
      <c r="AO372" s="63">
        <f t="shared" si="141"/>
        <v>0.20783910976205278</v>
      </c>
      <c r="AP372" s="5">
        <v>554522.58499999996</v>
      </c>
      <c r="AQ372" s="5">
        <v>386011.24599999998</v>
      </c>
      <c r="AR372" s="5">
        <v>61413.911</v>
      </c>
      <c r="AS372" s="5">
        <v>3815.8090000000002</v>
      </c>
      <c r="AT372" s="5">
        <v>265.01600000000002</v>
      </c>
      <c r="AU372" s="5">
        <v>0</v>
      </c>
      <c r="AV372" s="5">
        <v>0</v>
      </c>
      <c r="AW372" s="6">
        <f t="shared" si="147"/>
        <v>1006028.5669999999</v>
      </c>
      <c r="AX372" s="6">
        <f t="shared" si="137"/>
        <v>1006028.5669999999</v>
      </c>
      <c r="AY372" s="63">
        <f t="shared" si="142"/>
        <v>0.15770343224415415</v>
      </c>
      <c r="AZ372" s="5">
        <f t="shared" si="122"/>
        <v>3266090.8480000002</v>
      </c>
      <c r="BA372" s="5">
        <f t="shared" si="123"/>
        <v>2575302.8119999999</v>
      </c>
      <c r="BB372" s="5">
        <f t="shared" si="124"/>
        <v>356328.66700000002</v>
      </c>
      <c r="BC372" s="5">
        <f t="shared" si="125"/>
        <v>29253.478999999999</v>
      </c>
      <c r="BD372" s="5">
        <f t="shared" si="126"/>
        <v>44634.333000000006</v>
      </c>
      <c r="BE372" s="5">
        <f t="shared" si="127"/>
        <v>6801</v>
      </c>
      <c r="BF372" s="5">
        <f t="shared" si="128"/>
        <v>100832.183</v>
      </c>
      <c r="BG372" s="6">
        <f t="shared" si="152"/>
        <v>6379243.3220000006</v>
      </c>
      <c r="BH372" s="6">
        <f t="shared" si="138"/>
        <v>6278411.1390000004</v>
      </c>
    </row>
    <row r="373" spans="1:69" x14ac:dyDescent="0.25">
      <c r="A373" s="43">
        <v>34851</v>
      </c>
      <c r="B373" s="5">
        <v>853214.22600000002</v>
      </c>
      <c r="C373" s="5">
        <v>524385.34600000002</v>
      </c>
      <c r="D373" s="5">
        <v>62705.987999999998</v>
      </c>
      <c r="E373" s="5">
        <v>4158.6639999999998</v>
      </c>
      <c r="F373" s="5">
        <v>224.874</v>
      </c>
      <c r="G373" s="5">
        <v>0</v>
      </c>
      <c r="H373" s="5">
        <v>151533.571</v>
      </c>
      <c r="I373" s="6">
        <f t="shared" si="145"/>
        <v>1596222.6690000002</v>
      </c>
      <c r="J373" s="6">
        <f t="shared" si="132"/>
        <v>1444689.0980000002</v>
      </c>
      <c r="K373" s="63">
        <f t="shared" si="139"/>
        <v>0.21477506841961794</v>
      </c>
      <c r="L373" s="5">
        <v>561696.16799999995</v>
      </c>
      <c r="M373" s="5">
        <v>354918.65</v>
      </c>
      <c r="N373" s="5">
        <v>113868.423</v>
      </c>
      <c r="O373" s="5">
        <v>3586.5920000000001</v>
      </c>
      <c r="P373" s="5">
        <v>67744.618000000002</v>
      </c>
      <c r="Q373" s="5">
        <v>0</v>
      </c>
      <c r="R373" s="5">
        <v>0</v>
      </c>
      <c r="S373" s="6">
        <f t="shared" si="148"/>
        <v>1101814.4509999999</v>
      </c>
      <c r="T373" s="6">
        <f t="shared" si="133"/>
        <v>1101814.4509999999</v>
      </c>
      <c r="U373" s="63">
        <f t="shared" si="140"/>
        <v>0.14825141798512367</v>
      </c>
      <c r="V373" s="5">
        <v>1040262.655</v>
      </c>
      <c r="W373" s="5">
        <v>919893.72699999996</v>
      </c>
      <c r="X373" s="5">
        <v>74416.322</v>
      </c>
      <c r="Y373" s="5">
        <v>11108.47</v>
      </c>
      <c r="Z373" s="5">
        <v>360.65199999999999</v>
      </c>
      <c r="AA373" s="5">
        <v>7198</v>
      </c>
      <c r="AB373" s="5">
        <v>0</v>
      </c>
      <c r="AC373" s="6">
        <f t="shared" si="144"/>
        <v>2053239.8259999999</v>
      </c>
      <c r="AD373" s="6">
        <f t="shared" si="134"/>
        <v>2053239.8259999999</v>
      </c>
      <c r="AE373" s="63">
        <f t="shared" si="135"/>
        <v>0.27626767410044489</v>
      </c>
      <c r="AF373" s="5">
        <v>880512.44400000002</v>
      </c>
      <c r="AG373" s="5">
        <v>595892.76199999999</v>
      </c>
      <c r="AH373" s="5">
        <v>43241.642</v>
      </c>
      <c r="AI373" s="5">
        <v>7025.3909999999996</v>
      </c>
      <c r="AJ373" s="5">
        <v>453.78800000000001</v>
      </c>
      <c r="AK373" s="5">
        <v>0</v>
      </c>
      <c r="AL373" s="5">
        <v>0</v>
      </c>
      <c r="AM373" s="6">
        <f t="shared" si="146"/>
        <v>1527126.027</v>
      </c>
      <c r="AN373" s="6">
        <f t="shared" si="136"/>
        <v>1527126.027</v>
      </c>
      <c r="AO373" s="63">
        <f t="shared" si="141"/>
        <v>0.20547797202991874</v>
      </c>
      <c r="AP373" s="5">
        <v>676769.38100000005</v>
      </c>
      <c r="AQ373" s="5">
        <v>424620.174</v>
      </c>
      <c r="AR373" s="5">
        <v>48199.642999999996</v>
      </c>
      <c r="AS373" s="5">
        <v>3784.7440000000001</v>
      </c>
      <c r="AT373" s="5">
        <v>289.94799999999998</v>
      </c>
      <c r="AU373" s="5">
        <v>0</v>
      </c>
      <c r="AV373" s="5">
        <v>0</v>
      </c>
      <c r="AW373" s="6">
        <f t="shared" si="147"/>
        <v>1153663.8900000001</v>
      </c>
      <c r="AX373" s="6">
        <f t="shared" si="137"/>
        <v>1153663.8900000001</v>
      </c>
      <c r="AY373" s="63">
        <f t="shared" si="142"/>
        <v>0.15522786746489475</v>
      </c>
      <c r="AZ373" s="5">
        <f t="shared" si="122"/>
        <v>4012454.8739999998</v>
      </c>
      <c r="BA373" s="5">
        <f t="shared" si="123"/>
        <v>2819710.659</v>
      </c>
      <c r="BB373" s="5">
        <f t="shared" si="124"/>
        <v>342432.01799999998</v>
      </c>
      <c r="BC373" s="5">
        <f t="shared" si="125"/>
        <v>29663.860999999997</v>
      </c>
      <c r="BD373" s="5">
        <f t="shared" si="126"/>
        <v>69073.88</v>
      </c>
      <c r="BE373" s="5">
        <f t="shared" si="127"/>
        <v>7198</v>
      </c>
      <c r="BF373" s="5">
        <f t="shared" si="128"/>
        <v>151533.571</v>
      </c>
      <c r="BG373" s="6">
        <f t="shared" si="152"/>
        <v>7432066.8629999999</v>
      </c>
      <c r="BH373" s="6">
        <f t="shared" si="138"/>
        <v>7280533.2919999994</v>
      </c>
      <c r="BI373" s="57">
        <f>BG373/$BG373</f>
        <v>1</v>
      </c>
    </row>
    <row r="374" spans="1:69" x14ac:dyDescent="0.25">
      <c r="A374" s="43">
        <v>34881</v>
      </c>
      <c r="B374" s="5">
        <v>827326.78</v>
      </c>
      <c r="C374" s="5">
        <v>503093.61099999998</v>
      </c>
      <c r="D374" s="5">
        <v>52201.853999999999</v>
      </c>
      <c r="E374" s="5">
        <v>4450.915</v>
      </c>
      <c r="F374" s="5">
        <v>185.96199999999999</v>
      </c>
      <c r="G374" s="5">
        <v>0</v>
      </c>
      <c r="H374" s="5">
        <v>138233.745</v>
      </c>
      <c r="I374" s="6">
        <f t="shared" si="145"/>
        <v>1525492.8670000001</v>
      </c>
      <c r="J374" s="6">
        <f t="shared" si="132"/>
        <v>1387259.122</v>
      </c>
      <c r="K374" s="63">
        <f t="shared" si="139"/>
        <v>0.20736774065016927</v>
      </c>
      <c r="L374" s="5">
        <v>573122.59199999995</v>
      </c>
      <c r="M374" s="5">
        <v>348978.99900000001</v>
      </c>
      <c r="N374" s="5">
        <v>113394.817</v>
      </c>
      <c r="O374" s="5">
        <v>3575.9609999999998</v>
      </c>
      <c r="P374" s="5">
        <v>57720.567000000003</v>
      </c>
      <c r="Q374" s="5">
        <v>0</v>
      </c>
      <c r="R374" s="5">
        <v>0</v>
      </c>
      <c r="S374" s="6">
        <f t="shared" si="148"/>
        <v>1096792.936</v>
      </c>
      <c r="T374" s="6">
        <f t="shared" si="133"/>
        <v>1096792.936</v>
      </c>
      <c r="U374" s="63">
        <f t="shared" si="140"/>
        <v>0.14909245268820107</v>
      </c>
      <c r="V374" s="5">
        <v>1049925.635</v>
      </c>
      <c r="W374" s="5">
        <v>929785.255</v>
      </c>
      <c r="X374" s="5">
        <v>70440.717999999993</v>
      </c>
      <c r="Y374" s="5">
        <v>11195.656000000001</v>
      </c>
      <c r="Z374" s="5">
        <v>1864.6479999999999</v>
      </c>
      <c r="AA374" s="5">
        <v>7582</v>
      </c>
      <c r="AB374" s="5">
        <v>0</v>
      </c>
      <c r="AC374" s="6">
        <f t="shared" si="144"/>
        <v>2070793.912</v>
      </c>
      <c r="AD374" s="6">
        <f t="shared" si="134"/>
        <v>2070793.912</v>
      </c>
      <c r="AE374" s="63">
        <f t="shared" si="135"/>
        <v>0.28149319093706743</v>
      </c>
      <c r="AF374" s="5">
        <v>876275.34100000001</v>
      </c>
      <c r="AG374" s="5">
        <v>590644.31700000004</v>
      </c>
      <c r="AH374" s="5">
        <v>42415.707000000002</v>
      </c>
      <c r="AI374" s="5">
        <v>6861.5680000000002</v>
      </c>
      <c r="AJ374" s="5">
        <v>369.98099999999999</v>
      </c>
      <c r="AK374" s="5">
        <v>0</v>
      </c>
      <c r="AL374" s="5">
        <v>0</v>
      </c>
      <c r="AM374" s="6">
        <f t="shared" si="146"/>
        <v>1516566.9139999999</v>
      </c>
      <c r="AN374" s="6">
        <f t="shared" si="136"/>
        <v>1516566.9139999999</v>
      </c>
      <c r="AO374" s="63">
        <f t="shared" si="141"/>
        <v>0.20615439200279101</v>
      </c>
      <c r="AP374" s="5">
        <v>676077.77899999998</v>
      </c>
      <c r="AQ374" s="5">
        <v>416227.33500000002</v>
      </c>
      <c r="AR374" s="5">
        <v>50467.696000000004</v>
      </c>
      <c r="AS374" s="5">
        <v>3826.0010000000002</v>
      </c>
      <c r="AT374" s="5">
        <v>216.381</v>
      </c>
      <c r="AU374" s="5">
        <v>0</v>
      </c>
      <c r="AV374" s="5">
        <v>0</v>
      </c>
      <c r="AW374" s="6">
        <f t="shared" si="147"/>
        <v>1146815.192</v>
      </c>
      <c r="AX374" s="6">
        <f t="shared" si="137"/>
        <v>1146815.192</v>
      </c>
      <c r="AY374" s="63">
        <f t="shared" si="142"/>
        <v>0.15589222372177114</v>
      </c>
      <c r="AZ374" s="5">
        <f t="shared" si="122"/>
        <v>4002728.1270000003</v>
      </c>
      <c r="BA374" s="5">
        <f t="shared" si="123"/>
        <v>2788729.517</v>
      </c>
      <c r="BB374" s="5">
        <f t="shared" si="124"/>
        <v>328920.79200000002</v>
      </c>
      <c r="BC374" s="5">
        <f t="shared" si="125"/>
        <v>29910.100999999999</v>
      </c>
      <c r="BD374" s="5">
        <f t="shared" si="126"/>
        <v>60357.539000000004</v>
      </c>
      <c r="BE374" s="5">
        <f t="shared" si="127"/>
        <v>7582</v>
      </c>
      <c r="BF374" s="5">
        <f t="shared" si="128"/>
        <v>138233.745</v>
      </c>
      <c r="BG374" s="6">
        <f t="shared" si="152"/>
        <v>7356461.8210000005</v>
      </c>
      <c r="BH374" s="6">
        <f t="shared" si="138"/>
        <v>7218228.0760000004</v>
      </c>
      <c r="BI374" s="57">
        <f>BG374/$BG374</f>
        <v>1</v>
      </c>
      <c r="BJ374" s="59">
        <f t="shared" ref="BJ374:BQ374" si="154">AP374-AP373</f>
        <v>-691.60200000007171</v>
      </c>
      <c r="BK374" s="59">
        <f t="shared" si="154"/>
        <v>-8392.8389999999781</v>
      </c>
      <c r="BL374" s="59">
        <f t="shared" si="154"/>
        <v>2268.0530000000072</v>
      </c>
      <c r="BM374" s="59">
        <f t="shared" si="154"/>
        <v>41.257000000000062</v>
      </c>
      <c r="BN374" s="59">
        <f t="shared" si="154"/>
        <v>-73.566999999999979</v>
      </c>
      <c r="BO374" s="59">
        <f t="shared" si="154"/>
        <v>0</v>
      </c>
      <c r="BP374" s="59">
        <f t="shared" si="154"/>
        <v>0</v>
      </c>
      <c r="BQ374" s="59">
        <f t="shared" si="154"/>
        <v>-6848.6980000000913</v>
      </c>
    </row>
    <row r="375" spans="1:69" x14ac:dyDescent="0.25">
      <c r="A375" s="43">
        <v>34912</v>
      </c>
      <c r="B375" s="5">
        <v>834348.64199999999</v>
      </c>
      <c r="C375" s="5">
        <v>493821.95199999999</v>
      </c>
      <c r="D375" s="5">
        <v>47707.48</v>
      </c>
      <c r="E375" s="5">
        <v>4449.076</v>
      </c>
      <c r="F375" s="5">
        <v>160.09299999999999</v>
      </c>
      <c r="G375" s="5">
        <v>0</v>
      </c>
      <c r="H375" s="5">
        <v>159611.82</v>
      </c>
      <c r="I375" s="6">
        <f t="shared" si="145"/>
        <v>1540099.0630000001</v>
      </c>
      <c r="J375" s="6">
        <f t="shared" si="132"/>
        <v>1380487.243</v>
      </c>
      <c r="K375" s="63">
        <f t="shared" si="139"/>
        <v>0.21127987035821952</v>
      </c>
      <c r="L375" s="5">
        <v>600161.16</v>
      </c>
      <c r="M375" s="5">
        <v>351751.87099999998</v>
      </c>
      <c r="N375" s="5">
        <v>100285.693</v>
      </c>
      <c r="O375" s="5">
        <v>3585.4929999999999</v>
      </c>
      <c r="P375" s="5">
        <v>54163.345999999998</v>
      </c>
      <c r="Q375" s="5">
        <v>0</v>
      </c>
      <c r="R375" s="5">
        <v>0</v>
      </c>
      <c r="S375" s="6">
        <f t="shared" si="148"/>
        <v>1109947.5629999998</v>
      </c>
      <c r="T375" s="6">
        <f t="shared" si="133"/>
        <v>1109947.5629999998</v>
      </c>
      <c r="U375" s="63">
        <f t="shared" si="140"/>
        <v>0.15226915128320007</v>
      </c>
      <c r="V375" s="5">
        <v>1044854.92</v>
      </c>
      <c r="W375" s="5">
        <v>906873.62800000003</v>
      </c>
      <c r="X375" s="5">
        <v>57225.857000000004</v>
      </c>
      <c r="Y375" s="5">
        <v>11172.364</v>
      </c>
      <c r="Z375" s="5">
        <v>1070.2719999999999</v>
      </c>
      <c r="AA375" s="5">
        <v>6887</v>
      </c>
      <c r="AB375" s="5">
        <v>0</v>
      </c>
      <c r="AC375" s="6">
        <f t="shared" si="144"/>
        <v>2028084.0410000002</v>
      </c>
      <c r="AD375" s="6">
        <f t="shared" si="134"/>
        <v>2028084.0410000002</v>
      </c>
      <c r="AE375" s="63">
        <f t="shared" si="135"/>
        <v>0.27822452694918237</v>
      </c>
      <c r="AF375" s="5">
        <v>874421.16799999995</v>
      </c>
      <c r="AG375" s="5">
        <v>578409.38399999996</v>
      </c>
      <c r="AH375" s="5">
        <v>43792.597000000002</v>
      </c>
      <c r="AI375" s="5">
        <v>6897.5060000000003</v>
      </c>
      <c r="AJ375" s="5">
        <v>334.58100000000002</v>
      </c>
      <c r="AK375" s="5">
        <v>0</v>
      </c>
      <c r="AL375" s="5">
        <v>0</v>
      </c>
      <c r="AM375" s="6">
        <f t="shared" si="146"/>
        <v>1503855.236</v>
      </c>
      <c r="AN375" s="6">
        <f t="shared" si="136"/>
        <v>1503855.236</v>
      </c>
      <c r="AO375" s="63">
        <f t="shared" si="141"/>
        <v>0.20630772846565235</v>
      </c>
      <c r="AP375" s="5">
        <v>661082.679</v>
      </c>
      <c r="AQ375" s="5">
        <v>403502.20199999999</v>
      </c>
      <c r="AR375" s="5">
        <v>38823.269</v>
      </c>
      <c r="AS375" s="5">
        <v>3812.4850000000001</v>
      </c>
      <c r="AT375" s="5">
        <v>172.523</v>
      </c>
      <c r="AU375" s="5">
        <v>0</v>
      </c>
      <c r="AV375" s="5">
        <v>0</v>
      </c>
      <c r="AW375" s="6">
        <f t="shared" si="147"/>
        <v>1107393.1580000003</v>
      </c>
      <c r="AX375" s="6">
        <f t="shared" si="137"/>
        <v>1107393.1580000003</v>
      </c>
      <c r="AY375" s="63">
        <f t="shared" si="142"/>
        <v>0.1519187229437457</v>
      </c>
      <c r="AZ375" s="5">
        <f t="shared" ref="AZ375:AZ393" si="155">B375+L375+V375+AF375+AP375</f>
        <v>4014868.5690000001</v>
      </c>
      <c r="BA375" s="5">
        <f t="shared" ref="BA375:BA393" si="156">C375+M375+W375+AG375+AQ375</f>
        <v>2734359.037</v>
      </c>
      <c r="BB375" s="5">
        <f t="shared" ref="BB375:BB393" si="157">D375+N375+X375+AH375+AR375</f>
        <v>287834.89600000007</v>
      </c>
      <c r="BC375" s="5">
        <f t="shared" ref="BC375:BC393" si="158">E375+O375+Y375+AI375+AS375</f>
        <v>29916.923999999999</v>
      </c>
      <c r="BD375" s="5">
        <f t="shared" ref="BD375:BD393" si="159">F375+P375+Z375+AJ375+AT375</f>
        <v>55900.814999999995</v>
      </c>
      <c r="BE375" s="5">
        <f t="shared" ref="BE375:BE393" si="160">G375+Q375+AA375+AK375+AU375</f>
        <v>6887</v>
      </c>
      <c r="BF375" s="5">
        <f t="shared" ref="BF375:BF393" si="161">H375+R375+AB375+AL375+AV375</f>
        <v>159611.82</v>
      </c>
      <c r="BG375" s="6">
        <f t="shared" si="152"/>
        <v>7289379.0610000007</v>
      </c>
      <c r="BH375" s="6">
        <f t="shared" si="138"/>
        <v>7129767.2410000004</v>
      </c>
      <c r="BI375" s="57">
        <f>BG375/$BG375</f>
        <v>1</v>
      </c>
    </row>
    <row r="376" spans="1:69" x14ac:dyDescent="0.25">
      <c r="A376" s="43">
        <v>34943</v>
      </c>
      <c r="B376" s="5">
        <v>865597.63500000001</v>
      </c>
      <c r="C376" s="5">
        <v>519411.83600000001</v>
      </c>
      <c r="D376" s="5">
        <v>59382.341</v>
      </c>
      <c r="E376" s="5">
        <v>4473.6099999999997</v>
      </c>
      <c r="F376" s="5">
        <v>148.96799999999999</v>
      </c>
      <c r="G376" s="5">
        <v>0</v>
      </c>
      <c r="H376" s="5">
        <v>161844.307</v>
      </c>
      <c r="I376" s="6">
        <f t="shared" si="145"/>
        <v>1610858.6970000002</v>
      </c>
      <c r="J376" s="6">
        <f t="shared" si="132"/>
        <v>1449014.3900000001</v>
      </c>
      <c r="K376" s="63">
        <f t="shared" si="139"/>
        <v>0.21253554653492054</v>
      </c>
      <c r="L376" s="5">
        <v>602546.29200000002</v>
      </c>
      <c r="M376" s="5">
        <v>372810.95799999998</v>
      </c>
      <c r="N376" s="5">
        <v>113665.605</v>
      </c>
      <c r="O376" s="5">
        <v>3613.36</v>
      </c>
      <c r="P376" s="5">
        <v>44906.432000000001</v>
      </c>
      <c r="Q376" s="5">
        <v>0</v>
      </c>
      <c r="R376" s="5">
        <v>0</v>
      </c>
      <c r="S376" s="6">
        <f t="shared" si="148"/>
        <v>1137542.6470000001</v>
      </c>
      <c r="T376" s="6">
        <f t="shared" si="133"/>
        <v>1137542.6470000001</v>
      </c>
      <c r="U376" s="63">
        <f t="shared" si="140"/>
        <v>0.15008656478509561</v>
      </c>
      <c r="V376" s="5">
        <v>1051632.629</v>
      </c>
      <c r="W376" s="5">
        <v>946631.73899999994</v>
      </c>
      <c r="X376" s="5">
        <v>76121.380999999994</v>
      </c>
      <c r="Y376" s="5">
        <v>11176.534</v>
      </c>
      <c r="Z376" s="5">
        <v>1101.6120000000001</v>
      </c>
      <c r="AA376" s="5">
        <v>7065</v>
      </c>
      <c r="AB376" s="5">
        <v>0</v>
      </c>
      <c r="AC376" s="6">
        <f t="shared" si="144"/>
        <v>2093728.8949999998</v>
      </c>
      <c r="AD376" s="6">
        <f t="shared" si="134"/>
        <v>2093728.8949999998</v>
      </c>
      <c r="AE376" s="63">
        <f t="shared" si="135"/>
        <v>0.27624509575142464</v>
      </c>
      <c r="AF376" s="5">
        <v>907331.73199999996</v>
      </c>
      <c r="AG376" s="5">
        <v>593931.16</v>
      </c>
      <c r="AH376" s="5">
        <v>43345.222000000002</v>
      </c>
      <c r="AI376" s="5">
        <v>6895.7380000000003</v>
      </c>
      <c r="AJ376" s="5">
        <v>440.28699999999998</v>
      </c>
      <c r="AK376" s="5">
        <v>0</v>
      </c>
      <c r="AL376" s="5">
        <v>0</v>
      </c>
      <c r="AM376" s="6">
        <f t="shared" si="146"/>
        <v>1551944.139</v>
      </c>
      <c r="AN376" s="6">
        <f t="shared" si="136"/>
        <v>1551944.139</v>
      </c>
      <c r="AO376" s="63">
        <f t="shared" si="141"/>
        <v>0.2047624018098663</v>
      </c>
      <c r="AP376" s="5">
        <v>701703.29200000002</v>
      </c>
      <c r="AQ376" s="5">
        <v>436071.79399999999</v>
      </c>
      <c r="AR376" s="5">
        <v>43367.159</v>
      </c>
      <c r="AS376" s="5">
        <v>3825.9009999999998</v>
      </c>
      <c r="AT376" s="5">
        <v>201.15199999999999</v>
      </c>
      <c r="AU376" s="5">
        <v>0</v>
      </c>
      <c r="AV376" s="5">
        <v>0</v>
      </c>
      <c r="AW376" s="6">
        <f t="shared" si="147"/>
        <v>1185169.2980000002</v>
      </c>
      <c r="AX376" s="6">
        <f t="shared" si="137"/>
        <v>1185169.2980000002</v>
      </c>
      <c r="AY376" s="63">
        <f t="shared" si="142"/>
        <v>0.15637039111869297</v>
      </c>
      <c r="AZ376" s="5">
        <f t="shared" si="155"/>
        <v>4128811.5799999996</v>
      </c>
      <c r="BA376" s="5">
        <f t="shared" si="156"/>
        <v>2868857.4869999997</v>
      </c>
      <c r="BB376" s="5">
        <f t="shared" si="157"/>
        <v>335881.70799999998</v>
      </c>
      <c r="BC376" s="5">
        <f t="shared" si="158"/>
        <v>29985.143000000004</v>
      </c>
      <c r="BD376" s="5">
        <f t="shared" si="159"/>
        <v>46798.451000000001</v>
      </c>
      <c r="BE376" s="5">
        <f t="shared" si="160"/>
        <v>7065</v>
      </c>
      <c r="BF376" s="5">
        <f t="shared" si="161"/>
        <v>161844.307</v>
      </c>
      <c r="BG376" s="6">
        <f t="shared" si="152"/>
        <v>7579243.676</v>
      </c>
      <c r="BH376" s="6">
        <f t="shared" si="138"/>
        <v>7417399.3689999999</v>
      </c>
    </row>
    <row r="377" spans="1:69" x14ac:dyDescent="0.25">
      <c r="A377" s="43">
        <v>34973</v>
      </c>
      <c r="B377" s="5">
        <v>846128.17099999997</v>
      </c>
      <c r="C377" s="5">
        <v>520801.78700000001</v>
      </c>
      <c r="D377" s="5">
        <v>52907.307000000001</v>
      </c>
      <c r="E377" s="5">
        <v>4476.9759999999997</v>
      </c>
      <c r="F377" s="5">
        <v>201.38800000000001</v>
      </c>
      <c r="G377" s="5">
        <v>0</v>
      </c>
      <c r="H377" s="5">
        <v>146103.44200000001</v>
      </c>
      <c r="I377" s="6">
        <f t="shared" si="145"/>
        <v>1570619.0710000002</v>
      </c>
      <c r="J377" s="6">
        <f t="shared" si="132"/>
        <v>1424515.6290000002</v>
      </c>
      <c r="K377" s="63">
        <f t="shared" si="139"/>
        <v>0.21377096441115423</v>
      </c>
      <c r="L377" s="5">
        <v>554927.42000000004</v>
      </c>
      <c r="M377" s="5">
        <v>356498.08399999997</v>
      </c>
      <c r="N377" s="5">
        <v>126070.973</v>
      </c>
      <c r="O377" s="5">
        <v>3596.2550000000001</v>
      </c>
      <c r="P377" s="5">
        <v>41449.381000000001</v>
      </c>
      <c r="Q377" s="5">
        <v>0</v>
      </c>
      <c r="R377" s="5">
        <v>0</v>
      </c>
      <c r="S377" s="6">
        <f t="shared" si="148"/>
        <v>1082542.1129999999</v>
      </c>
      <c r="T377" s="6">
        <f t="shared" si="133"/>
        <v>1082542.1129999999</v>
      </c>
      <c r="U377" s="63">
        <f t="shared" si="140"/>
        <v>0.1473406733590456</v>
      </c>
      <c r="V377" s="5">
        <v>1033031.95</v>
      </c>
      <c r="W377" s="5">
        <v>941027.74399999995</v>
      </c>
      <c r="X377" s="5">
        <v>56893.11</v>
      </c>
      <c r="Y377" s="5">
        <v>11202.937</v>
      </c>
      <c r="Z377" s="5">
        <v>364.9</v>
      </c>
      <c r="AA377" s="5">
        <v>6852</v>
      </c>
      <c r="AB377" s="5">
        <v>0</v>
      </c>
      <c r="AC377" s="6">
        <f t="shared" si="144"/>
        <v>2049372.6409999998</v>
      </c>
      <c r="AD377" s="6">
        <f t="shared" si="134"/>
        <v>2049372.6409999998</v>
      </c>
      <c r="AE377" s="63">
        <f t="shared" si="135"/>
        <v>0.27893228472354648</v>
      </c>
      <c r="AF377" s="5">
        <v>875741.68</v>
      </c>
      <c r="AG377" s="5">
        <v>599407.60699999996</v>
      </c>
      <c r="AH377" s="5">
        <v>42953.438999999998</v>
      </c>
      <c r="AI377" s="5">
        <v>6922.4639999999999</v>
      </c>
      <c r="AJ377" s="5">
        <v>463.22699999999998</v>
      </c>
      <c r="AK377" s="5">
        <v>0</v>
      </c>
      <c r="AL377" s="5">
        <v>0</v>
      </c>
      <c r="AM377" s="6">
        <f t="shared" si="146"/>
        <v>1525488.4169999999</v>
      </c>
      <c r="AN377" s="6">
        <f t="shared" si="136"/>
        <v>1525488.4169999999</v>
      </c>
      <c r="AO377" s="63">
        <f t="shared" si="141"/>
        <v>0.20762840342471234</v>
      </c>
      <c r="AP377" s="5">
        <v>657758.79500000004</v>
      </c>
      <c r="AQ377" s="5">
        <v>418655.05099999998</v>
      </c>
      <c r="AR377" s="5">
        <v>38542.694000000003</v>
      </c>
      <c r="AS377" s="5">
        <v>3891.5390000000002</v>
      </c>
      <c r="AT377" s="5">
        <v>334.55</v>
      </c>
      <c r="AU377" s="5">
        <v>0</v>
      </c>
      <c r="AV377" s="5">
        <v>0</v>
      </c>
      <c r="AW377" s="6">
        <f t="shared" si="147"/>
        <v>1119182.629</v>
      </c>
      <c r="AX377" s="6">
        <f t="shared" si="137"/>
        <v>1119182.629</v>
      </c>
      <c r="AY377" s="63">
        <f t="shared" si="142"/>
        <v>0.15232767408154119</v>
      </c>
      <c r="AZ377" s="5">
        <f t="shared" si="155"/>
        <v>3967588.0160000003</v>
      </c>
      <c r="BA377" s="5">
        <f t="shared" si="156"/>
        <v>2836390.273</v>
      </c>
      <c r="BB377" s="5">
        <f t="shared" si="157"/>
        <v>317367.52300000004</v>
      </c>
      <c r="BC377" s="5">
        <f t="shared" si="158"/>
        <v>30090.170999999998</v>
      </c>
      <c r="BD377" s="5">
        <f t="shared" si="159"/>
        <v>42813.446000000004</v>
      </c>
      <c r="BE377" s="5">
        <f t="shared" si="160"/>
        <v>6852</v>
      </c>
      <c r="BF377" s="5">
        <f t="shared" si="161"/>
        <v>146103.44200000001</v>
      </c>
      <c r="BG377" s="6">
        <f t="shared" ref="BG377:BG393" si="162">SUM(AZ377:BF377)</f>
        <v>7347204.8710000012</v>
      </c>
      <c r="BH377" s="6">
        <f t="shared" si="138"/>
        <v>7201101.4290000014</v>
      </c>
    </row>
    <row r="378" spans="1:69" x14ac:dyDescent="0.25">
      <c r="A378" s="43">
        <v>35004</v>
      </c>
      <c r="B378" s="5">
        <v>725458.55799999996</v>
      </c>
      <c r="C378" s="5">
        <v>487549.16399999999</v>
      </c>
      <c r="D378" s="5">
        <v>56490.260999999999</v>
      </c>
      <c r="E378" s="5">
        <v>4470.8419999999996</v>
      </c>
      <c r="F378" s="5">
        <v>224.46899999999999</v>
      </c>
      <c r="G378" s="5">
        <v>0</v>
      </c>
      <c r="H378" s="5">
        <v>124809.792</v>
      </c>
      <c r="I378" s="6">
        <f t="shared" si="145"/>
        <v>1399003.0859999999</v>
      </c>
      <c r="J378" s="6">
        <f t="shared" si="132"/>
        <v>1274193.294</v>
      </c>
      <c r="K378" s="63">
        <f t="shared" si="139"/>
        <v>0.21217162960886668</v>
      </c>
      <c r="L378" s="5">
        <v>428147.07799999998</v>
      </c>
      <c r="M378" s="5">
        <v>321883.52600000001</v>
      </c>
      <c r="N378" s="5">
        <v>113297.79399999999</v>
      </c>
      <c r="O378" s="5">
        <v>3610.431</v>
      </c>
      <c r="P378" s="5">
        <v>81467.941000000006</v>
      </c>
      <c r="Q378" s="5">
        <v>0</v>
      </c>
      <c r="R378" s="5">
        <v>0</v>
      </c>
      <c r="S378" s="6">
        <f t="shared" si="148"/>
        <v>948406.77</v>
      </c>
      <c r="T378" s="6">
        <f t="shared" si="133"/>
        <v>948406.77</v>
      </c>
      <c r="U378" s="63">
        <f t="shared" si="140"/>
        <v>0.14383457187240375</v>
      </c>
      <c r="V378" s="5">
        <v>894253.55700000003</v>
      </c>
      <c r="W378" s="5">
        <v>904845.85400000005</v>
      </c>
      <c r="X378" s="5">
        <v>85256.460999999996</v>
      </c>
      <c r="Y378" s="5">
        <v>11203.224</v>
      </c>
      <c r="Z378" s="5">
        <v>464.67899999999997</v>
      </c>
      <c r="AA378" s="5">
        <v>7268</v>
      </c>
      <c r="AB378" s="5">
        <v>0</v>
      </c>
      <c r="AC378" s="6">
        <f t="shared" si="144"/>
        <v>1903291.7749999999</v>
      </c>
      <c r="AD378" s="6">
        <f t="shared" si="134"/>
        <v>1903291.7749999999</v>
      </c>
      <c r="AE378" s="63">
        <f t="shared" si="135"/>
        <v>0.28865162740813455</v>
      </c>
      <c r="AF378" s="5">
        <v>752520.95799999998</v>
      </c>
      <c r="AG378" s="5">
        <v>570384.68400000001</v>
      </c>
      <c r="AH378" s="5">
        <v>44728.733</v>
      </c>
      <c r="AI378" s="5">
        <v>6969.8379999999997</v>
      </c>
      <c r="AJ378" s="5">
        <v>494.40800000000002</v>
      </c>
      <c r="AK378" s="5">
        <v>0</v>
      </c>
      <c r="AL378" s="5">
        <v>0</v>
      </c>
      <c r="AM378" s="6">
        <f t="shared" si="146"/>
        <v>1375098.621</v>
      </c>
      <c r="AN378" s="6">
        <f t="shared" si="136"/>
        <v>1375098.621</v>
      </c>
      <c r="AO378" s="63">
        <f t="shared" si="141"/>
        <v>0.20854629858227158</v>
      </c>
      <c r="AP378" s="5">
        <v>536230.31400000001</v>
      </c>
      <c r="AQ378" s="5">
        <v>386974.29800000001</v>
      </c>
      <c r="AR378" s="5">
        <v>40583.421999999999</v>
      </c>
      <c r="AS378" s="5">
        <v>3859.0590000000002</v>
      </c>
      <c r="AT378" s="5">
        <v>285.70299999999997</v>
      </c>
      <c r="AU378" s="5">
        <v>0</v>
      </c>
      <c r="AV378" s="5">
        <v>0</v>
      </c>
      <c r="AW378" s="6">
        <f t="shared" si="147"/>
        <v>967932.79599999997</v>
      </c>
      <c r="AX378" s="6">
        <f t="shared" si="137"/>
        <v>967932.79599999997</v>
      </c>
      <c r="AY378" s="63">
        <f t="shared" si="142"/>
        <v>0.14679587252832316</v>
      </c>
      <c r="AZ378" s="5">
        <f t="shared" si="155"/>
        <v>3336610.4649999999</v>
      </c>
      <c r="BA378" s="5">
        <f t="shared" si="156"/>
        <v>2671637.5260000001</v>
      </c>
      <c r="BB378" s="5">
        <f t="shared" si="157"/>
        <v>340356.67100000003</v>
      </c>
      <c r="BC378" s="5">
        <f t="shared" si="158"/>
        <v>30113.394</v>
      </c>
      <c r="BD378" s="5">
        <f t="shared" si="159"/>
        <v>82937.2</v>
      </c>
      <c r="BE378" s="5">
        <f t="shared" si="160"/>
        <v>7268</v>
      </c>
      <c r="BF378" s="5">
        <f t="shared" si="161"/>
        <v>124809.792</v>
      </c>
      <c r="BG378" s="6">
        <f t="shared" si="162"/>
        <v>6593733.0480000013</v>
      </c>
      <c r="BH378" s="6">
        <f t="shared" si="138"/>
        <v>6468923.256000001</v>
      </c>
    </row>
    <row r="379" spans="1:69" x14ac:dyDescent="0.25">
      <c r="A379" s="43">
        <v>35034</v>
      </c>
      <c r="B379" s="5">
        <v>600484.91</v>
      </c>
      <c r="C379" s="5">
        <v>459998.07900000003</v>
      </c>
      <c r="D379" s="5">
        <v>60276.567999999999</v>
      </c>
      <c r="E379" s="5">
        <v>4477.6880000000001</v>
      </c>
      <c r="F379" s="5">
        <v>236.47800000000001</v>
      </c>
      <c r="G379" s="5">
        <v>0</v>
      </c>
      <c r="H379" s="5">
        <v>82771.865000000005</v>
      </c>
      <c r="I379" s="6">
        <f t="shared" si="145"/>
        <v>1208245.588</v>
      </c>
      <c r="J379" s="6">
        <f t="shared" si="132"/>
        <v>1125473.723</v>
      </c>
      <c r="K379" s="63">
        <f t="shared" si="139"/>
        <v>0.21105780500394877</v>
      </c>
      <c r="L379" s="5">
        <v>399062.35700000002</v>
      </c>
      <c r="M379" s="5">
        <v>287234.48</v>
      </c>
      <c r="N379" s="5">
        <v>113890.736</v>
      </c>
      <c r="O379" s="5">
        <v>3612.424</v>
      </c>
      <c r="P379" s="5">
        <v>45861.671999999999</v>
      </c>
      <c r="Q379" s="5">
        <v>0</v>
      </c>
      <c r="R379" s="5">
        <v>0</v>
      </c>
      <c r="S379" s="6">
        <f t="shared" si="148"/>
        <v>849661.66900000011</v>
      </c>
      <c r="T379" s="6">
        <f t="shared" si="133"/>
        <v>849661.66900000011</v>
      </c>
      <c r="U379" s="63">
        <f t="shared" si="140"/>
        <v>0.14841993104396231</v>
      </c>
      <c r="V379" s="5">
        <v>694065.54</v>
      </c>
      <c r="W379" s="5">
        <v>817316.88600000006</v>
      </c>
      <c r="X379" s="5">
        <v>70755.252999999997</v>
      </c>
      <c r="Y379" s="5">
        <v>11228.906000000001</v>
      </c>
      <c r="Z379" s="5">
        <v>533.85799999999995</v>
      </c>
      <c r="AA379" s="5">
        <v>6773</v>
      </c>
      <c r="AB379" s="5">
        <v>0</v>
      </c>
      <c r="AC379" s="6">
        <f t="shared" si="144"/>
        <v>1600673.443</v>
      </c>
      <c r="AD379" s="6">
        <f t="shared" si="134"/>
        <v>1600673.443</v>
      </c>
      <c r="AE379" s="63">
        <f t="shared" si="135"/>
        <v>0.27960757875963649</v>
      </c>
      <c r="AF379" s="5">
        <v>590161.17700000003</v>
      </c>
      <c r="AG379" s="5">
        <v>531352.14300000004</v>
      </c>
      <c r="AH379" s="5">
        <v>42404.718999999997</v>
      </c>
      <c r="AI379" s="5">
        <v>7028.2910000000002</v>
      </c>
      <c r="AJ379" s="5">
        <v>473.34100000000001</v>
      </c>
      <c r="AK379" s="5">
        <v>0</v>
      </c>
      <c r="AL379" s="5">
        <v>0</v>
      </c>
      <c r="AM379" s="6">
        <f t="shared" si="146"/>
        <v>1171419.6710000001</v>
      </c>
      <c r="AN379" s="6">
        <f t="shared" si="136"/>
        <v>1171419.6710000001</v>
      </c>
      <c r="AO379" s="63">
        <f t="shared" si="141"/>
        <v>0.20462500914980195</v>
      </c>
      <c r="AP379" s="5">
        <v>484448.304</v>
      </c>
      <c r="AQ379" s="5">
        <v>362261.76199999999</v>
      </c>
      <c r="AR379" s="5">
        <v>43900.44</v>
      </c>
      <c r="AS379" s="5">
        <v>3845.3530000000001</v>
      </c>
      <c r="AT379" s="5">
        <v>257.85000000000002</v>
      </c>
      <c r="AU379" s="5">
        <v>0</v>
      </c>
      <c r="AV379" s="5">
        <v>0</v>
      </c>
      <c r="AW379" s="6">
        <f t="shared" si="147"/>
        <v>894713.70900000003</v>
      </c>
      <c r="AX379" s="6">
        <f t="shared" si="137"/>
        <v>894713.70900000003</v>
      </c>
      <c r="AY379" s="63">
        <f t="shared" si="142"/>
        <v>0.15628967604265051</v>
      </c>
      <c r="AZ379" s="5">
        <f t="shared" si="155"/>
        <v>2768222.2880000002</v>
      </c>
      <c r="BA379" s="5">
        <f t="shared" si="156"/>
        <v>2458163.35</v>
      </c>
      <c r="BB379" s="5">
        <f t="shared" si="157"/>
        <v>331227.71600000001</v>
      </c>
      <c r="BC379" s="5">
        <f t="shared" si="158"/>
        <v>30192.662</v>
      </c>
      <c r="BD379" s="5">
        <f t="shared" si="159"/>
        <v>47363.199000000001</v>
      </c>
      <c r="BE379" s="5">
        <f t="shared" si="160"/>
        <v>6773</v>
      </c>
      <c r="BF379" s="5">
        <f t="shared" si="161"/>
        <v>82771.865000000005</v>
      </c>
      <c r="BG379" s="6">
        <f t="shared" si="162"/>
        <v>5724714.0800000001</v>
      </c>
      <c r="BH379" s="6">
        <f t="shared" si="138"/>
        <v>5641942.2149999999</v>
      </c>
    </row>
    <row r="380" spans="1:69" x14ac:dyDescent="0.25">
      <c r="A380" s="43">
        <v>35065</v>
      </c>
      <c r="B380" s="5">
        <v>837709.78599999996</v>
      </c>
      <c r="C380" s="5">
        <v>453331.01699999999</v>
      </c>
      <c r="D380" s="5">
        <v>61448.063999999998</v>
      </c>
      <c r="E380" s="5">
        <v>4480.9210000000003</v>
      </c>
      <c r="F380" s="5">
        <v>183.23099999999999</v>
      </c>
      <c r="G380" s="5">
        <v>0</v>
      </c>
      <c r="H380" s="5">
        <v>106814.211</v>
      </c>
      <c r="I380" s="6">
        <f t="shared" si="145"/>
        <v>1463967.2299999997</v>
      </c>
      <c r="J380" s="6">
        <f t="shared" si="132"/>
        <v>1357153.0189999999</v>
      </c>
      <c r="K380" s="63">
        <f t="shared" si="139"/>
        <v>0.22372102967834112</v>
      </c>
      <c r="L380" s="5">
        <v>573577.43999999994</v>
      </c>
      <c r="M380" s="5">
        <v>298534.73300000001</v>
      </c>
      <c r="N380" s="5">
        <v>108219.454</v>
      </c>
      <c r="O380" s="5">
        <v>3618.076</v>
      </c>
      <c r="P380" s="5">
        <v>30718.994999999999</v>
      </c>
      <c r="Q380" s="5">
        <v>0</v>
      </c>
      <c r="R380" s="5">
        <v>0</v>
      </c>
      <c r="S380" s="6">
        <f t="shared" si="148"/>
        <v>1014668.698</v>
      </c>
      <c r="T380" s="6">
        <f t="shared" si="133"/>
        <v>1014668.698</v>
      </c>
      <c r="U380" s="63">
        <f t="shared" si="140"/>
        <v>0.15505997760546988</v>
      </c>
      <c r="V380" s="5">
        <v>785427.64</v>
      </c>
      <c r="W380" s="5">
        <v>759151.28700000001</v>
      </c>
      <c r="X380" s="5">
        <v>69092.796000000002</v>
      </c>
      <c r="Y380" s="5">
        <v>11188.511</v>
      </c>
      <c r="Z380" s="5">
        <v>3314.915</v>
      </c>
      <c r="AA380" s="5">
        <v>7028</v>
      </c>
      <c r="AB380" s="5">
        <v>0</v>
      </c>
      <c r="AC380" s="6">
        <f t="shared" si="144"/>
        <v>1635203.1490000002</v>
      </c>
      <c r="AD380" s="6">
        <f t="shared" si="134"/>
        <v>1635203.1490000002</v>
      </c>
      <c r="AE380" s="63">
        <f t="shared" si="135"/>
        <v>0.24988901713841366</v>
      </c>
      <c r="AF380" s="5">
        <v>746783.88199999998</v>
      </c>
      <c r="AG380" s="5">
        <v>501757.587</v>
      </c>
      <c r="AH380" s="5">
        <v>40167.966999999997</v>
      </c>
      <c r="AI380" s="5">
        <v>6992.7139999999999</v>
      </c>
      <c r="AJ380" s="5">
        <v>338.3</v>
      </c>
      <c r="AK380" s="5">
        <v>0</v>
      </c>
      <c r="AL380" s="5">
        <v>0</v>
      </c>
      <c r="AM380" s="6">
        <f t="shared" si="146"/>
        <v>1296040.45</v>
      </c>
      <c r="AN380" s="6">
        <f t="shared" si="136"/>
        <v>1296040.45</v>
      </c>
      <c r="AO380" s="63">
        <f t="shared" si="141"/>
        <v>0.19805873931944545</v>
      </c>
      <c r="AP380" s="5">
        <v>721915.94200000004</v>
      </c>
      <c r="AQ380" s="5">
        <v>364482.31599999999</v>
      </c>
      <c r="AR380" s="5">
        <v>43386.053</v>
      </c>
      <c r="AS380" s="5">
        <v>3879.0129999999999</v>
      </c>
      <c r="AT380" s="5">
        <v>174.70699999999999</v>
      </c>
      <c r="AU380" s="5">
        <v>0</v>
      </c>
      <c r="AV380" s="5">
        <v>0</v>
      </c>
      <c r="AW380" s="6">
        <f t="shared" si="147"/>
        <v>1133838.031</v>
      </c>
      <c r="AX380" s="6">
        <f t="shared" si="137"/>
        <v>1133838.031</v>
      </c>
      <c r="AY380" s="63">
        <f t="shared" si="142"/>
        <v>0.17327123625832996</v>
      </c>
      <c r="AZ380" s="5">
        <f t="shared" si="155"/>
        <v>3665414.6899999995</v>
      </c>
      <c r="BA380" s="5">
        <f t="shared" si="156"/>
        <v>2377256.94</v>
      </c>
      <c r="BB380" s="5">
        <f t="shared" si="157"/>
        <v>322314.33399999997</v>
      </c>
      <c r="BC380" s="5">
        <f t="shared" si="158"/>
        <v>30159.235000000001</v>
      </c>
      <c r="BD380" s="5">
        <f t="shared" si="159"/>
        <v>34730.148000000001</v>
      </c>
      <c r="BE380" s="5">
        <f t="shared" si="160"/>
        <v>7028</v>
      </c>
      <c r="BF380" s="5">
        <f t="shared" si="161"/>
        <v>106814.211</v>
      </c>
      <c r="BG380" s="6">
        <f t="shared" si="162"/>
        <v>6543717.5579999993</v>
      </c>
      <c r="BH380" s="6">
        <f t="shared" si="138"/>
        <v>6436903.3469999991</v>
      </c>
    </row>
    <row r="381" spans="1:69" x14ac:dyDescent="0.25">
      <c r="A381" s="43">
        <v>35096</v>
      </c>
      <c r="B381" s="5">
        <v>685072.48499999999</v>
      </c>
      <c r="C381" s="5">
        <v>423285.44799999997</v>
      </c>
      <c r="D381" s="5">
        <v>55444.027999999998</v>
      </c>
      <c r="E381" s="5">
        <v>4477.0640000000003</v>
      </c>
      <c r="F381" s="5">
        <v>222.51</v>
      </c>
      <c r="G381" s="5">
        <v>0</v>
      </c>
      <c r="H381" s="5">
        <v>107094.311</v>
      </c>
      <c r="I381" s="6">
        <f t="shared" si="145"/>
        <v>1275595.8459999999</v>
      </c>
      <c r="J381" s="6">
        <f t="shared" si="132"/>
        <v>1168501.5349999999</v>
      </c>
      <c r="K381" s="63">
        <f t="shared" si="139"/>
        <v>0.21852608330359494</v>
      </c>
      <c r="L381" s="5">
        <v>473826.065</v>
      </c>
      <c r="M381" s="5">
        <v>275752.57299999997</v>
      </c>
      <c r="N381" s="5">
        <v>99855.896999999997</v>
      </c>
      <c r="O381" s="5">
        <v>3633.875</v>
      </c>
      <c r="P381" s="5">
        <v>54743.213000000003</v>
      </c>
      <c r="Q381" s="5">
        <v>0</v>
      </c>
      <c r="R381" s="5">
        <v>0</v>
      </c>
      <c r="S381" s="6">
        <f t="shared" si="148"/>
        <v>907811.62300000002</v>
      </c>
      <c r="T381" s="6">
        <f t="shared" si="133"/>
        <v>907811.62300000002</v>
      </c>
      <c r="U381" s="63">
        <f t="shared" si="140"/>
        <v>0.15551988427506194</v>
      </c>
      <c r="V381" s="5">
        <v>669662.36399999994</v>
      </c>
      <c r="W381" s="5">
        <v>735771.58900000004</v>
      </c>
      <c r="X381" s="5">
        <v>60752.445</v>
      </c>
      <c r="Y381" s="5">
        <v>11231.099</v>
      </c>
      <c r="Z381" s="5">
        <v>1010.143</v>
      </c>
      <c r="AA381" s="5">
        <v>6470</v>
      </c>
      <c r="AB381" s="5">
        <v>0</v>
      </c>
      <c r="AC381" s="6">
        <f t="shared" si="144"/>
        <v>1484897.64</v>
      </c>
      <c r="AD381" s="6">
        <f t="shared" si="134"/>
        <v>1484897.64</v>
      </c>
      <c r="AE381" s="63">
        <f t="shared" si="135"/>
        <v>0.25438219040417881</v>
      </c>
      <c r="AF381" s="5">
        <v>622365.35</v>
      </c>
      <c r="AG381" s="5">
        <v>473829.83</v>
      </c>
      <c r="AH381" s="5">
        <v>40397.769999999997</v>
      </c>
      <c r="AI381" s="5">
        <v>7630.8280000000004</v>
      </c>
      <c r="AJ381" s="5">
        <v>476.98399999999998</v>
      </c>
      <c r="AK381" s="5">
        <v>0</v>
      </c>
      <c r="AL381" s="5">
        <v>0</v>
      </c>
      <c r="AM381" s="6">
        <f t="shared" si="146"/>
        <v>1144700.7619999999</v>
      </c>
      <c r="AN381" s="6">
        <f t="shared" si="136"/>
        <v>1144700.7619999999</v>
      </c>
      <c r="AO381" s="63">
        <f t="shared" si="141"/>
        <v>0.19610206074197312</v>
      </c>
      <c r="AP381" s="5">
        <v>630877.72900000005</v>
      </c>
      <c r="AQ381" s="5">
        <v>346298.27899999998</v>
      </c>
      <c r="AR381" s="5">
        <v>42943.254000000001</v>
      </c>
      <c r="AS381" s="5">
        <v>3923.1390000000001</v>
      </c>
      <c r="AT381" s="5">
        <v>222.166</v>
      </c>
      <c r="AU381" s="5">
        <v>0</v>
      </c>
      <c r="AV381" s="5">
        <v>0</v>
      </c>
      <c r="AW381" s="6">
        <f t="shared" si="147"/>
        <v>1024264.5669999999</v>
      </c>
      <c r="AX381" s="6">
        <f t="shared" si="137"/>
        <v>1024264.5669999999</v>
      </c>
      <c r="AY381" s="63">
        <f t="shared" si="142"/>
        <v>0.17546978127519131</v>
      </c>
      <c r="AZ381" s="5">
        <f t="shared" si="155"/>
        <v>3081803.9929999998</v>
      </c>
      <c r="BA381" s="5">
        <f t="shared" si="156"/>
        <v>2254937.719</v>
      </c>
      <c r="BB381" s="5">
        <f t="shared" si="157"/>
        <v>299393.39399999997</v>
      </c>
      <c r="BC381" s="5">
        <f t="shared" si="158"/>
        <v>30896.005000000001</v>
      </c>
      <c r="BD381" s="5">
        <f t="shared" si="159"/>
        <v>56675.016000000003</v>
      </c>
      <c r="BE381" s="5">
        <f t="shared" si="160"/>
        <v>6470</v>
      </c>
      <c r="BF381" s="5">
        <f t="shared" si="161"/>
        <v>107094.311</v>
      </c>
      <c r="BG381" s="6">
        <f t="shared" si="162"/>
        <v>5837270.4379999992</v>
      </c>
      <c r="BH381" s="6">
        <f t="shared" si="138"/>
        <v>5730176.1269999994</v>
      </c>
      <c r="BI381" s="57">
        <f>BG381/$BG381</f>
        <v>1</v>
      </c>
    </row>
    <row r="382" spans="1:69" x14ac:dyDescent="0.25">
      <c r="A382" s="43">
        <v>35125</v>
      </c>
      <c r="B382" s="5">
        <v>647485.18000000005</v>
      </c>
      <c r="C382" s="5">
        <v>432141.22499999998</v>
      </c>
      <c r="D382" s="5">
        <v>57312.114000000001</v>
      </c>
      <c r="E382" s="5">
        <v>4488.8429999999998</v>
      </c>
      <c r="F382" s="5">
        <v>269.36200000000002</v>
      </c>
      <c r="G382" s="5">
        <v>0</v>
      </c>
      <c r="H382" s="5">
        <v>109579.44899999999</v>
      </c>
      <c r="I382" s="6">
        <f t="shared" si="145"/>
        <v>1251276.1730000002</v>
      </c>
      <c r="J382" s="6">
        <f t="shared" si="132"/>
        <v>1141696.7240000002</v>
      </c>
      <c r="K382" s="63">
        <f t="shared" si="139"/>
        <v>0.22109840983078727</v>
      </c>
      <c r="L382" s="5">
        <v>427162.26799999998</v>
      </c>
      <c r="M382" s="5">
        <v>278792.53399999999</v>
      </c>
      <c r="N382" s="5">
        <v>99195.971000000005</v>
      </c>
      <c r="O382" s="5">
        <v>3628.509</v>
      </c>
      <c r="P382" s="5">
        <v>26743.963</v>
      </c>
      <c r="Q382" s="5">
        <v>0</v>
      </c>
      <c r="R382" s="5">
        <v>0</v>
      </c>
      <c r="S382" s="6">
        <f t="shared" si="148"/>
        <v>835523.24499999988</v>
      </c>
      <c r="T382" s="6">
        <f t="shared" si="133"/>
        <v>835523.24499999988</v>
      </c>
      <c r="U382" s="63">
        <f t="shared" si="140"/>
        <v>0.14763556186261625</v>
      </c>
      <c r="V382" s="5">
        <v>647862.38100000005</v>
      </c>
      <c r="W382" s="5">
        <v>729272.59400000004</v>
      </c>
      <c r="X382" s="5">
        <v>70994.164999999994</v>
      </c>
      <c r="Y382" s="5">
        <v>11135.066000000001</v>
      </c>
      <c r="Z382" s="5">
        <v>1145.213</v>
      </c>
      <c r="AA382" s="5">
        <v>6107</v>
      </c>
      <c r="AB382" s="5">
        <v>0</v>
      </c>
      <c r="AC382" s="6">
        <f t="shared" si="144"/>
        <v>1466516.4190000002</v>
      </c>
      <c r="AD382" s="6">
        <f t="shared" si="134"/>
        <v>1466516.4190000002</v>
      </c>
      <c r="AE382" s="63">
        <f t="shared" si="135"/>
        <v>0.25913100179494952</v>
      </c>
      <c r="AF382" s="5">
        <v>593567.32700000005</v>
      </c>
      <c r="AG382" s="5">
        <v>474346.995</v>
      </c>
      <c r="AH382" s="5">
        <v>39164.324999999997</v>
      </c>
      <c r="AI382" s="5">
        <v>7854.607</v>
      </c>
      <c r="AJ382" s="5">
        <v>595.65599999999995</v>
      </c>
      <c r="AK382" s="5">
        <v>0</v>
      </c>
      <c r="AL382" s="5">
        <v>0</v>
      </c>
      <c r="AM382" s="6">
        <f t="shared" si="146"/>
        <v>1115528.9100000001</v>
      </c>
      <c r="AN382" s="6">
        <f t="shared" si="136"/>
        <v>1115528.9100000001</v>
      </c>
      <c r="AO382" s="63">
        <f t="shared" si="141"/>
        <v>0.19711209518993325</v>
      </c>
      <c r="AP382" s="5">
        <v>586513.26500000001</v>
      </c>
      <c r="AQ382" s="5">
        <v>345726.95299999998</v>
      </c>
      <c r="AR382" s="5">
        <v>54064.133999999998</v>
      </c>
      <c r="AS382" s="5">
        <v>3905.424</v>
      </c>
      <c r="AT382" s="5">
        <v>308.536</v>
      </c>
      <c r="AU382" s="5">
        <v>0</v>
      </c>
      <c r="AV382" s="5">
        <v>0</v>
      </c>
      <c r="AW382" s="6">
        <f t="shared" si="147"/>
        <v>990518.31199999992</v>
      </c>
      <c r="AX382" s="6">
        <f t="shared" si="137"/>
        <v>990518.31199999992</v>
      </c>
      <c r="AY382" s="63">
        <f t="shared" si="142"/>
        <v>0.17502293132171354</v>
      </c>
      <c r="AZ382" s="5">
        <f t="shared" si="155"/>
        <v>2902590.4210000006</v>
      </c>
      <c r="BA382" s="5">
        <f t="shared" si="156"/>
        <v>2260280.301</v>
      </c>
      <c r="BB382" s="5">
        <f t="shared" si="157"/>
        <v>320730.70900000003</v>
      </c>
      <c r="BC382" s="5">
        <f t="shared" si="158"/>
        <v>31012.449000000001</v>
      </c>
      <c r="BD382" s="5">
        <f t="shared" si="159"/>
        <v>29062.73</v>
      </c>
      <c r="BE382" s="5">
        <f t="shared" si="160"/>
        <v>6107</v>
      </c>
      <c r="BF382" s="5">
        <f t="shared" si="161"/>
        <v>109579.44899999999</v>
      </c>
      <c r="BG382" s="6">
        <f t="shared" si="162"/>
        <v>5659363.0590000013</v>
      </c>
      <c r="BH382" s="6">
        <f t="shared" si="138"/>
        <v>5549783.6100000013</v>
      </c>
    </row>
    <row r="383" spans="1:69" x14ac:dyDescent="0.25">
      <c r="A383" s="43">
        <v>35156</v>
      </c>
      <c r="B383" s="5">
        <v>602231.84900000005</v>
      </c>
      <c r="C383" s="5">
        <v>430400.21299999999</v>
      </c>
      <c r="D383" s="5">
        <v>54958.525000000001</v>
      </c>
      <c r="E383" s="5">
        <v>4540.7110000000002</v>
      </c>
      <c r="F383" s="5">
        <v>261.55399999999997</v>
      </c>
      <c r="G383" s="5">
        <v>0</v>
      </c>
      <c r="H383" s="5">
        <v>104163.838</v>
      </c>
      <c r="I383" s="6">
        <f t="shared" si="145"/>
        <v>1196556.69</v>
      </c>
      <c r="J383" s="6">
        <f t="shared" si="132"/>
        <v>1092392.852</v>
      </c>
      <c r="K383" s="63">
        <f t="shared" si="139"/>
        <v>0.21637391279307994</v>
      </c>
      <c r="L383" s="5">
        <v>380139.82799999998</v>
      </c>
      <c r="M383" s="5">
        <v>272453.99599999998</v>
      </c>
      <c r="N383" s="5">
        <v>100827.537</v>
      </c>
      <c r="O383" s="5">
        <v>3633.5120000000002</v>
      </c>
      <c r="P383" s="5">
        <v>69596.274999999994</v>
      </c>
      <c r="Q383" s="5">
        <v>0</v>
      </c>
      <c r="R383" s="5">
        <v>0</v>
      </c>
      <c r="S383" s="6">
        <f t="shared" si="148"/>
        <v>826651.14800000004</v>
      </c>
      <c r="T383" s="6">
        <f t="shared" si="133"/>
        <v>826651.14800000004</v>
      </c>
      <c r="U383" s="63">
        <f t="shared" si="140"/>
        <v>0.1494837184919767</v>
      </c>
      <c r="V383" s="5">
        <v>651116.08700000006</v>
      </c>
      <c r="W383" s="5">
        <v>752607.54799999995</v>
      </c>
      <c r="X383" s="5">
        <v>64692.692999999999</v>
      </c>
      <c r="Y383" s="5">
        <v>11206.335999999999</v>
      </c>
      <c r="Z383" s="5">
        <v>1877.9359999999999</v>
      </c>
      <c r="AA383" s="5">
        <v>6781</v>
      </c>
      <c r="AB383" s="5">
        <v>0</v>
      </c>
      <c r="AC383" s="6">
        <f t="shared" si="144"/>
        <v>1488281.5999999999</v>
      </c>
      <c r="AD383" s="6">
        <f t="shared" si="134"/>
        <v>1488281.5999999999</v>
      </c>
      <c r="AE383" s="63">
        <f t="shared" si="135"/>
        <v>0.26912666639300264</v>
      </c>
      <c r="AF383" s="5">
        <v>579854.96799999999</v>
      </c>
      <c r="AG383" s="5">
        <v>482460.13</v>
      </c>
      <c r="AH383" s="5">
        <v>39419.550000000003</v>
      </c>
      <c r="AI383" s="5">
        <v>7388.482</v>
      </c>
      <c r="AJ383" s="5">
        <v>593.149</v>
      </c>
      <c r="AK383" s="5">
        <v>0</v>
      </c>
      <c r="AL383" s="5">
        <v>0</v>
      </c>
      <c r="AM383" s="6">
        <f t="shared" si="146"/>
        <v>1109716.2790000001</v>
      </c>
      <c r="AN383" s="6">
        <f t="shared" si="136"/>
        <v>1109716.2790000001</v>
      </c>
      <c r="AO383" s="63">
        <f t="shared" si="141"/>
        <v>0.20067052015513548</v>
      </c>
      <c r="AP383" s="5">
        <v>514577.76199999999</v>
      </c>
      <c r="AQ383" s="5">
        <v>346997.788</v>
      </c>
      <c r="AR383" s="5">
        <v>43028.010999999999</v>
      </c>
      <c r="AS383" s="5">
        <v>3908.4189999999999</v>
      </c>
      <c r="AT383" s="5">
        <v>323.67700000000002</v>
      </c>
      <c r="AU383" s="5">
        <v>0</v>
      </c>
      <c r="AV383" s="5">
        <v>0</v>
      </c>
      <c r="AW383" s="6">
        <f t="shared" si="147"/>
        <v>908835.65700000001</v>
      </c>
      <c r="AX383" s="6">
        <f t="shared" si="137"/>
        <v>908835.65700000001</v>
      </c>
      <c r="AY383" s="63">
        <f t="shared" si="142"/>
        <v>0.16434518216680524</v>
      </c>
      <c r="AZ383" s="5">
        <f t="shared" si="155"/>
        <v>2727920.4939999999</v>
      </c>
      <c r="BA383" s="5">
        <f t="shared" si="156"/>
        <v>2284919.6750000003</v>
      </c>
      <c r="BB383" s="5">
        <f t="shared" si="157"/>
        <v>302926.31599999999</v>
      </c>
      <c r="BC383" s="5">
        <f t="shared" si="158"/>
        <v>30677.46</v>
      </c>
      <c r="BD383" s="5">
        <f t="shared" si="159"/>
        <v>72652.591</v>
      </c>
      <c r="BE383" s="5">
        <f t="shared" si="160"/>
        <v>6781</v>
      </c>
      <c r="BF383" s="5">
        <f t="shared" si="161"/>
        <v>104163.838</v>
      </c>
      <c r="BG383" s="6">
        <f t="shared" si="162"/>
        <v>5530041.3739999998</v>
      </c>
      <c r="BH383" s="6">
        <f t="shared" si="138"/>
        <v>5425877.5359999994</v>
      </c>
    </row>
    <row r="384" spans="1:69" x14ac:dyDescent="0.25">
      <c r="A384" s="43">
        <v>35186</v>
      </c>
      <c r="B384" s="5">
        <v>654377.48600000003</v>
      </c>
      <c r="C384" s="5">
        <v>469493.78200000001</v>
      </c>
      <c r="D384" s="5">
        <v>54887.83</v>
      </c>
      <c r="E384" s="5">
        <v>4436.0519999999997</v>
      </c>
      <c r="F384" s="5">
        <v>219.29300000000001</v>
      </c>
      <c r="G384" s="5">
        <v>0</v>
      </c>
      <c r="H384" s="5">
        <v>85631.527000000002</v>
      </c>
      <c r="I384" s="6">
        <f t="shared" si="145"/>
        <v>1269045.9700000002</v>
      </c>
      <c r="J384" s="6">
        <f t="shared" si="132"/>
        <v>1183414.4430000002</v>
      </c>
      <c r="K384" s="63">
        <f t="shared" si="139"/>
        <v>0.21103050063684847</v>
      </c>
      <c r="L384" s="5">
        <v>389086.18800000002</v>
      </c>
      <c r="M384" s="5">
        <v>301712.05499999999</v>
      </c>
      <c r="N384" s="5">
        <v>114945.77800000001</v>
      </c>
      <c r="O384" s="5">
        <v>3636.2739999999999</v>
      </c>
      <c r="P384" s="5">
        <v>52748.71</v>
      </c>
      <c r="Q384" s="5">
        <v>0</v>
      </c>
      <c r="R384" s="5">
        <v>0</v>
      </c>
      <c r="S384" s="6">
        <f t="shared" si="148"/>
        <v>862129.005</v>
      </c>
      <c r="T384" s="6">
        <f t="shared" si="133"/>
        <v>862129.005</v>
      </c>
      <c r="U384" s="63">
        <f t="shared" si="140"/>
        <v>0.14336400716728803</v>
      </c>
      <c r="V384" s="5">
        <v>785777.50699999998</v>
      </c>
      <c r="W384" s="5">
        <v>830889.34499999997</v>
      </c>
      <c r="X384" s="5">
        <v>66991.543999999994</v>
      </c>
      <c r="Y384" s="5">
        <v>10929.326999999999</v>
      </c>
      <c r="Z384" s="5">
        <v>242.55799999999999</v>
      </c>
      <c r="AA384" s="5">
        <v>6625</v>
      </c>
      <c r="AB384" s="5">
        <v>0</v>
      </c>
      <c r="AC384" s="6">
        <f t="shared" si="144"/>
        <v>1701455.281</v>
      </c>
      <c r="AD384" s="6">
        <f t="shared" si="134"/>
        <v>1701455.281</v>
      </c>
      <c r="AE384" s="63">
        <f t="shared" si="135"/>
        <v>0.28293613332276657</v>
      </c>
      <c r="AF384" s="5">
        <v>664167.61300000001</v>
      </c>
      <c r="AG384" s="5">
        <v>535610.03099999996</v>
      </c>
      <c r="AH384" s="5">
        <v>38734.192000000003</v>
      </c>
      <c r="AI384" s="5">
        <v>7353.777</v>
      </c>
      <c r="AJ384" s="5">
        <v>419.55099999999999</v>
      </c>
      <c r="AK384" s="5">
        <v>0</v>
      </c>
      <c r="AL384" s="5">
        <v>0</v>
      </c>
      <c r="AM384" s="6">
        <f t="shared" si="146"/>
        <v>1246285.1639999999</v>
      </c>
      <c r="AN384" s="6">
        <f t="shared" si="136"/>
        <v>1246285.1639999999</v>
      </c>
      <c r="AO384" s="63">
        <f t="shared" si="141"/>
        <v>0.20724559102866599</v>
      </c>
      <c r="AP384" s="5">
        <v>505696.23700000002</v>
      </c>
      <c r="AQ384" s="5">
        <v>379564.35</v>
      </c>
      <c r="AR384" s="5">
        <v>45201.665999999997</v>
      </c>
      <c r="AS384" s="5">
        <v>3931.53</v>
      </c>
      <c r="AT384" s="5">
        <v>257.39600000000002</v>
      </c>
      <c r="AU384" s="5">
        <v>0</v>
      </c>
      <c r="AV384" s="5">
        <v>0</v>
      </c>
      <c r="AW384" s="6">
        <f t="shared" si="147"/>
        <v>934651.179</v>
      </c>
      <c r="AX384" s="6">
        <f t="shared" si="137"/>
        <v>934651.179</v>
      </c>
      <c r="AY384" s="63">
        <f t="shared" si="142"/>
        <v>0.1554237678444309</v>
      </c>
      <c r="AZ384" s="5">
        <f t="shared" si="155"/>
        <v>2999105.0310000004</v>
      </c>
      <c r="BA384" s="5">
        <f t="shared" si="156"/>
        <v>2517269.5630000001</v>
      </c>
      <c r="BB384" s="5">
        <f t="shared" si="157"/>
        <v>320761.01</v>
      </c>
      <c r="BC384" s="5">
        <f t="shared" si="158"/>
        <v>30286.959999999999</v>
      </c>
      <c r="BD384" s="5">
        <f t="shared" si="159"/>
        <v>53887.507999999994</v>
      </c>
      <c r="BE384" s="5">
        <f t="shared" si="160"/>
        <v>6625</v>
      </c>
      <c r="BF384" s="5">
        <f t="shared" si="161"/>
        <v>85631.527000000002</v>
      </c>
      <c r="BG384" s="6">
        <f t="shared" si="162"/>
        <v>6013566.5990000004</v>
      </c>
      <c r="BH384" s="6">
        <f t="shared" si="138"/>
        <v>5927935.0720000006</v>
      </c>
    </row>
    <row r="385" spans="1:94" x14ac:dyDescent="0.25">
      <c r="A385" s="43">
        <v>35217</v>
      </c>
      <c r="B385" s="5">
        <v>763488.41</v>
      </c>
      <c r="C385" s="5">
        <v>506449.05200000003</v>
      </c>
      <c r="D385" s="5">
        <v>54668.188999999998</v>
      </c>
      <c r="E385" s="5">
        <v>4438.268</v>
      </c>
      <c r="F385" s="5">
        <v>175.619</v>
      </c>
      <c r="G385" s="5">
        <v>0</v>
      </c>
      <c r="H385" s="5">
        <v>118596.173</v>
      </c>
      <c r="I385" s="6">
        <f t="shared" si="145"/>
        <v>1447815.7109999999</v>
      </c>
      <c r="J385" s="6">
        <f t="shared" si="132"/>
        <v>1329219.5379999999</v>
      </c>
      <c r="K385" s="63">
        <f t="shared" si="139"/>
        <v>0.2094898711810971</v>
      </c>
      <c r="L385" s="5">
        <v>506774.99900000001</v>
      </c>
      <c r="M385" s="5">
        <v>348138.42300000001</v>
      </c>
      <c r="N385" s="5">
        <v>110611.409</v>
      </c>
      <c r="O385" s="5">
        <v>3637.2689999999998</v>
      </c>
      <c r="P385" s="5">
        <v>33099.606</v>
      </c>
      <c r="Q385" s="5">
        <v>0</v>
      </c>
      <c r="R385" s="5">
        <v>0</v>
      </c>
      <c r="S385" s="6">
        <f t="shared" si="148"/>
        <v>1002261.706</v>
      </c>
      <c r="T385" s="6">
        <f t="shared" si="133"/>
        <v>1002261.706</v>
      </c>
      <c r="U385" s="63">
        <f t="shared" si="140"/>
        <v>0.14502099547922825</v>
      </c>
      <c r="V385" s="5">
        <v>936077.31400000001</v>
      </c>
      <c r="W385" s="5">
        <v>900142.68500000006</v>
      </c>
      <c r="X385" s="5">
        <v>64023.514000000003</v>
      </c>
      <c r="Y385" s="5">
        <v>11492.635</v>
      </c>
      <c r="Z385" s="5">
        <v>1045.569</v>
      </c>
      <c r="AA385" s="5">
        <v>6940</v>
      </c>
      <c r="AB385" s="5">
        <v>0</v>
      </c>
      <c r="AC385" s="6">
        <f t="shared" si="144"/>
        <v>1919721.7169999999</v>
      </c>
      <c r="AD385" s="6">
        <f t="shared" si="134"/>
        <v>1919721.7169999999</v>
      </c>
      <c r="AE385" s="63">
        <f t="shared" si="135"/>
        <v>0.27777171648462973</v>
      </c>
      <c r="AF385" s="5">
        <v>796655.25600000005</v>
      </c>
      <c r="AG385" s="5">
        <v>584380.07499999995</v>
      </c>
      <c r="AH385" s="5">
        <v>52952.673999999999</v>
      </c>
      <c r="AI385" s="5">
        <v>7228.2740000000003</v>
      </c>
      <c r="AJ385" s="5">
        <v>463.12700000000001</v>
      </c>
      <c r="AK385" s="5">
        <v>0</v>
      </c>
      <c r="AL385" s="5">
        <v>0</v>
      </c>
      <c r="AM385" s="6">
        <f t="shared" si="146"/>
        <v>1441679.406</v>
      </c>
      <c r="AN385" s="6">
        <f t="shared" si="136"/>
        <v>1441679.406</v>
      </c>
      <c r="AO385" s="63">
        <f t="shared" si="141"/>
        <v>0.20860198625609513</v>
      </c>
      <c r="AP385" s="5">
        <v>629919.04399999999</v>
      </c>
      <c r="AQ385" s="5">
        <v>418143.68099999998</v>
      </c>
      <c r="AR385" s="5">
        <v>47375.885000000002</v>
      </c>
      <c r="AS385" s="5">
        <v>3961.2</v>
      </c>
      <c r="AT385" s="5">
        <v>270.637</v>
      </c>
      <c r="AU385" s="5">
        <v>0</v>
      </c>
      <c r="AV385" s="5">
        <v>0</v>
      </c>
      <c r="AW385" s="6">
        <f t="shared" si="147"/>
        <v>1099670.4469999999</v>
      </c>
      <c r="AX385" s="6">
        <f t="shared" si="137"/>
        <v>1099670.4469999999</v>
      </c>
      <c r="AY385" s="63">
        <f t="shared" si="142"/>
        <v>0.15911543059894967</v>
      </c>
      <c r="AZ385" s="5">
        <f t="shared" si="155"/>
        <v>3632915.023</v>
      </c>
      <c r="BA385" s="5">
        <f t="shared" si="156"/>
        <v>2757253.9160000002</v>
      </c>
      <c r="BB385" s="5">
        <f t="shared" si="157"/>
        <v>329631.67099999997</v>
      </c>
      <c r="BC385" s="5">
        <f t="shared" si="158"/>
        <v>30757.646000000001</v>
      </c>
      <c r="BD385" s="5">
        <f t="shared" si="159"/>
        <v>35054.558000000005</v>
      </c>
      <c r="BE385" s="5">
        <f t="shared" si="160"/>
        <v>6940</v>
      </c>
      <c r="BF385" s="5">
        <f t="shared" si="161"/>
        <v>118596.173</v>
      </c>
      <c r="BG385" s="6">
        <f t="shared" si="162"/>
        <v>6911148.9870000007</v>
      </c>
      <c r="BH385" s="6">
        <f t="shared" si="138"/>
        <v>6792552.8140000002</v>
      </c>
      <c r="BI385" s="57">
        <f>BG385/$BG385</f>
        <v>1</v>
      </c>
    </row>
    <row r="386" spans="1:94" x14ac:dyDescent="0.25">
      <c r="A386" s="43">
        <v>35247</v>
      </c>
      <c r="B386" s="5">
        <v>841058.21499999997</v>
      </c>
      <c r="C386" s="5">
        <v>513424.68199999997</v>
      </c>
      <c r="D386" s="5">
        <v>52662.364999999998</v>
      </c>
      <c r="E386" s="5">
        <v>4363.7129999999997</v>
      </c>
      <c r="F386" s="5">
        <v>183.85</v>
      </c>
      <c r="G386" s="5">
        <v>0</v>
      </c>
      <c r="H386" s="5">
        <v>120634.859</v>
      </c>
      <c r="I386" s="6">
        <f t="shared" si="145"/>
        <v>1532327.6839999999</v>
      </c>
      <c r="J386" s="6">
        <f t="shared" si="132"/>
        <v>1411692.825</v>
      </c>
      <c r="K386" s="63">
        <f t="shared" si="139"/>
        <v>0.20953411490004042</v>
      </c>
      <c r="L386" s="5">
        <v>569510.473</v>
      </c>
      <c r="M386" s="5">
        <v>360645.83799999999</v>
      </c>
      <c r="N386" s="5">
        <v>96438.841</v>
      </c>
      <c r="O386" s="5">
        <v>3636.5279999999998</v>
      </c>
      <c r="P386" s="5">
        <v>23739.503000000001</v>
      </c>
      <c r="Q386" s="5">
        <v>0</v>
      </c>
      <c r="R386" s="5">
        <v>0</v>
      </c>
      <c r="S386" s="6">
        <f t="shared" si="148"/>
        <v>1053971.183</v>
      </c>
      <c r="T386" s="6">
        <f t="shared" si="133"/>
        <v>1053971.183</v>
      </c>
      <c r="U386" s="63">
        <f t="shared" si="140"/>
        <v>0.1441225145678785</v>
      </c>
      <c r="V386" s="5">
        <v>1029276.308</v>
      </c>
      <c r="W386" s="5">
        <v>933693.52099999995</v>
      </c>
      <c r="X386" s="5">
        <v>58689.858999999997</v>
      </c>
      <c r="Y386" s="5">
        <v>11220.171</v>
      </c>
      <c r="Z386" s="5">
        <v>1098.31</v>
      </c>
      <c r="AA386" s="5">
        <v>7509</v>
      </c>
      <c r="AB386" s="5">
        <v>0</v>
      </c>
      <c r="AC386" s="6">
        <f t="shared" si="144"/>
        <v>2041487.169</v>
      </c>
      <c r="AD386" s="6">
        <f t="shared" si="134"/>
        <v>2041487.169</v>
      </c>
      <c r="AE386" s="63">
        <f t="shared" si="135"/>
        <v>0.27915778818246834</v>
      </c>
      <c r="AF386" s="5">
        <v>886310.49100000004</v>
      </c>
      <c r="AG386" s="5">
        <v>596350.00300000003</v>
      </c>
      <c r="AH386" s="5">
        <v>27014.52</v>
      </c>
      <c r="AI386" s="5">
        <v>7273.95</v>
      </c>
      <c r="AJ386" s="5">
        <v>357.255</v>
      </c>
      <c r="AK386" s="5">
        <v>0</v>
      </c>
      <c r="AL386" s="5">
        <v>0</v>
      </c>
      <c r="AM386" s="6">
        <f t="shared" si="146"/>
        <v>1517306.2189999998</v>
      </c>
      <c r="AN386" s="6">
        <f t="shared" si="136"/>
        <v>1517306.2189999998</v>
      </c>
      <c r="AO386" s="63">
        <f t="shared" si="141"/>
        <v>0.20748004421650315</v>
      </c>
      <c r="AP386" s="5">
        <v>691288.87899999996</v>
      </c>
      <c r="AQ386" s="5">
        <v>430159.72600000002</v>
      </c>
      <c r="AR386" s="5">
        <v>42252.589</v>
      </c>
      <c r="AS386" s="5">
        <v>3978.5880000000002</v>
      </c>
      <c r="AT386" s="5">
        <v>250.40199999999999</v>
      </c>
      <c r="AU386" s="5">
        <v>0</v>
      </c>
      <c r="AV386" s="5">
        <v>0</v>
      </c>
      <c r="AW386" s="6">
        <f t="shared" si="147"/>
        <v>1167930.1839999999</v>
      </c>
      <c r="AX386" s="6">
        <f t="shared" si="137"/>
        <v>1167930.1839999999</v>
      </c>
      <c r="AY386" s="63">
        <f t="shared" si="142"/>
        <v>0.15970553813310948</v>
      </c>
      <c r="AZ386" s="5">
        <f t="shared" si="155"/>
        <v>4017444.3660000004</v>
      </c>
      <c r="BA386" s="5">
        <f t="shared" si="156"/>
        <v>2834273.7699999996</v>
      </c>
      <c r="BB386" s="5">
        <f t="shared" si="157"/>
        <v>277058.174</v>
      </c>
      <c r="BC386" s="5">
        <f t="shared" si="158"/>
        <v>30472.95</v>
      </c>
      <c r="BD386" s="5">
        <f t="shared" si="159"/>
        <v>25629.32</v>
      </c>
      <c r="BE386" s="5">
        <f t="shared" si="160"/>
        <v>7509</v>
      </c>
      <c r="BF386" s="5">
        <f t="shared" si="161"/>
        <v>120634.859</v>
      </c>
      <c r="BG386" s="6">
        <f t="shared" si="162"/>
        <v>7313022.4390000002</v>
      </c>
      <c r="BH386" s="6">
        <f t="shared" si="138"/>
        <v>7192387.5800000001</v>
      </c>
      <c r="BI386" s="57">
        <f>BG386/$BG386</f>
        <v>1</v>
      </c>
      <c r="BJ386" s="5">
        <f t="shared" ref="BJ386:BQ386" si="163">AP386-AP385</f>
        <v>61369.834999999963</v>
      </c>
      <c r="BK386" s="5">
        <f t="shared" si="163"/>
        <v>12016.045000000042</v>
      </c>
      <c r="BL386" s="5">
        <f t="shared" si="163"/>
        <v>-5123.2960000000021</v>
      </c>
      <c r="BM386" s="5">
        <f t="shared" si="163"/>
        <v>17.388000000000375</v>
      </c>
      <c r="BN386" s="5">
        <f t="shared" si="163"/>
        <v>-20.235000000000014</v>
      </c>
      <c r="BO386" s="5">
        <f t="shared" si="163"/>
        <v>0</v>
      </c>
      <c r="BP386" s="5">
        <f t="shared" si="163"/>
        <v>0</v>
      </c>
      <c r="BQ386" s="5">
        <f t="shared" si="163"/>
        <v>68259.736999999965</v>
      </c>
    </row>
    <row r="387" spans="1:94" x14ac:dyDescent="0.25">
      <c r="A387" s="43">
        <v>35278</v>
      </c>
      <c r="B387" s="5">
        <v>923808.58200000005</v>
      </c>
      <c r="C387" s="5">
        <v>531027.46200000006</v>
      </c>
      <c r="D387" s="5">
        <v>45253.09</v>
      </c>
      <c r="E387" s="5">
        <v>4500.4960000000001</v>
      </c>
      <c r="F387" s="5">
        <v>217.874</v>
      </c>
      <c r="G387" s="5">
        <v>0</v>
      </c>
      <c r="H387" s="5">
        <v>157991.269</v>
      </c>
      <c r="I387" s="6">
        <f t="shared" si="145"/>
        <v>1662798.7730000005</v>
      </c>
      <c r="J387" s="6">
        <f t="shared" si="132"/>
        <v>1504807.5040000004</v>
      </c>
      <c r="K387" s="63">
        <f t="shared" si="139"/>
        <v>0.20873095537963482</v>
      </c>
      <c r="L387" s="5">
        <v>620518.63199999998</v>
      </c>
      <c r="M387" s="5">
        <v>400605.42800000001</v>
      </c>
      <c r="N387" s="5">
        <v>130397.988</v>
      </c>
      <c r="O387" s="5">
        <v>3645.096</v>
      </c>
      <c r="P387" s="5">
        <v>67981.285000000003</v>
      </c>
      <c r="Q387" s="5">
        <v>0</v>
      </c>
      <c r="R387" s="5">
        <v>0</v>
      </c>
      <c r="S387" s="6">
        <f t="shared" si="148"/>
        <v>1223148.4289999998</v>
      </c>
      <c r="T387" s="6">
        <f t="shared" si="133"/>
        <v>1223148.4289999998</v>
      </c>
      <c r="U387" s="63">
        <f t="shared" si="140"/>
        <v>0.15354169386091393</v>
      </c>
      <c r="V387" s="5">
        <v>1143990.8929999999</v>
      </c>
      <c r="W387" s="5">
        <v>967826.071</v>
      </c>
      <c r="X387" s="5">
        <v>81815.983999999997</v>
      </c>
      <c r="Y387" s="5">
        <v>11118.968000000001</v>
      </c>
      <c r="Z387" s="5">
        <v>1128.2070000000001</v>
      </c>
      <c r="AA387" s="5">
        <v>6938</v>
      </c>
      <c r="AB387" s="5">
        <v>0</v>
      </c>
      <c r="AC387" s="6">
        <f t="shared" si="144"/>
        <v>2212818.1229999997</v>
      </c>
      <c r="AD387" s="6">
        <f t="shared" si="134"/>
        <v>2212818.1229999997</v>
      </c>
      <c r="AE387" s="63">
        <f t="shared" si="135"/>
        <v>0.2777748266327113</v>
      </c>
      <c r="AF387" s="5">
        <v>983985.51899999997</v>
      </c>
      <c r="AG387" s="5">
        <v>623736.81499999994</v>
      </c>
      <c r="AH387" s="5">
        <v>40043.648000000001</v>
      </c>
      <c r="AI387" s="5">
        <v>7373.2089999999998</v>
      </c>
      <c r="AJ387" s="5">
        <v>351.90499999999997</v>
      </c>
      <c r="AK387" s="5">
        <v>0</v>
      </c>
      <c r="AL387" s="5">
        <v>0</v>
      </c>
      <c r="AM387" s="6">
        <f t="shared" si="146"/>
        <v>1655491.0959999999</v>
      </c>
      <c r="AN387" s="6">
        <f t="shared" si="136"/>
        <v>1655491.0959999999</v>
      </c>
      <c r="AO387" s="63">
        <f t="shared" si="141"/>
        <v>0.20781362345313603</v>
      </c>
      <c r="AP387" s="5">
        <v>724348.58600000001</v>
      </c>
      <c r="AQ387" s="5">
        <v>438774.69</v>
      </c>
      <c r="AR387" s="5">
        <v>44616.85</v>
      </c>
      <c r="AS387" s="5">
        <v>3984.5349999999999</v>
      </c>
      <c r="AT387" s="5">
        <v>248.79499999999999</v>
      </c>
      <c r="AU387" s="5">
        <v>0</v>
      </c>
      <c r="AV387" s="5">
        <v>0</v>
      </c>
      <c r="AW387" s="6">
        <f t="shared" si="147"/>
        <v>1211973.456</v>
      </c>
      <c r="AX387" s="6">
        <f t="shared" si="137"/>
        <v>1211973.456</v>
      </c>
      <c r="AY387" s="63">
        <f t="shared" si="142"/>
        <v>0.15213890067360408</v>
      </c>
      <c r="AZ387" s="5">
        <f t="shared" si="155"/>
        <v>4396652.2119999994</v>
      </c>
      <c r="BA387" s="5">
        <f t="shared" si="156"/>
        <v>2961970.466</v>
      </c>
      <c r="BB387" s="5">
        <f t="shared" si="157"/>
        <v>342127.55999999994</v>
      </c>
      <c r="BC387" s="5">
        <f t="shared" si="158"/>
        <v>30622.304</v>
      </c>
      <c r="BD387" s="5">
        <f t="shared" si="159"/>
        <v>69928.065999999992</v>
      </c>
      <c r="BE387" s="5">
        <f t="shared" si="160"/>
        <v>6938</v>
      </c>
      <c r="BF387" s="5">
        <f t="shared" si="161"/>
        <v>157991.269</v>
      </c>
      <c r="BG387" s="6">
        <f t="shared" si="162"/>
        <v>7966229.8769999985</v>
      </c>
      <c r="BH387" s="6">
        <f t="shared" si="138"/>
        <v>7808238.6079999981</v>
      </c>
      <c r="BI387" s="57">
        <f>BG387/$BG387</f>
        <v>1</v>
      </c>
    </row>
    <row r="388" spans="1:94" x14ac:dyDescent="0.25">
      <c r="A388" s="43">
        <v>35309</v>
      </c>
      <c r="B388" s="5">
        <v>882909.16799999995</v>
      </c>
      <c r="C388" s="5">
        <v>539682.04700000002</v>
      </c>
      <c r="D388" s="5">
        <v>49274.650999999998</v>
      </c>
      <c r="E388" s="5">
        <v>4428.9350000000004</v>
      </c>
      <c r="F388" s="5">
        <v>178.86500000000001</v>
      </c>
      <c r="G388" s="5">
        <v>0</v>
      </c>
      <c r="H388" s="5">
        <v>147306.538</v>
      </c>
      <c r="I388" s="6">
        <f t="shared" si="145"/>
        <v>1623780.2039999999</v>
      </c>
      <c r="J388" s="6">
        <f t="shared" si="132"/>
        <v>1476473.666</v>
      </c>
      <c r="K388" s="63">
        <f t="shared" si="139"/>
        <v>0.21139462673831344</v>
      </c>
      <c r="L388" s="5">
        <v>590238.13100000005</v>
      </c>
      <c r="M388" s="5">
        <v>373551.962</v>
      </c>
      <c r="N388" s="5">
        <v>118218.887</v>
      </c>
      <c r="O388" s="5">
        <v>3649.1930000000002</v>
      </c>
      <c r="P388" s="5">
        <v>50467.019</v>
      </c>
      <c r="Q388" s="5">
        <v>0</v>
      </c>
      <c r="R388" s="5">
        <v>0</v>
      </c>
      <c r="S388" s="6">
        <f t="shared" si="148"/>
        <v>1136125.1920000003</v>
      </c>
      <c r="T388" s="6">
        <f t="shared" si="133"/>
        <v>1136125.1920000003</v>
      </c>
      <c r="U388" s="63">
        <f t="shared" si="140"/>
        <v>0.14790841783832631</v>
      </c>
      <c r="V388" s="5">
        <v>1082182.1359999999</v>
      </c>
      <c r="W388" s="5">
        <v>952309.38399999996</v>
      </c>
      <c r="X388" s="5">
        <v>73318.364000000001</v>
      </c>
      <c r="Y388" s="5">
        <v>11501.57</v>
      </c>
      <c r="Z388" s="5">
        <v>1157.9390000000001</v>
      </c>
      <c r="AA388" s="5">
        <v>7106.2839999999997</v>
      </c>
      <c r="AB388" s="5">
        <v>0</v>
      </c>
      <c r="AC388" s="6">
        <f t="shared" si="144"/>
        <v>2127575.6769999997</v>
      </c>
      <c r="AD388" s="6">
        <f t="shared" si="134"/>
        <v>2127575.6769999997</v>
      </c>
      <c r="AE388" s="63">
        <f t="shared" si="135"/>
        <v>0.27698210939448642</v>
      </c>
      <c r="AF388" s="5">
        <v>932584.60199999996</v>
      </c>
      <c r="AG388" s="5">
        <v>624473.89199999999</v>
      </c>
      <c r="AH388" s="5">
        <v>47309.659</v>
      </c>
      <c r="AI388" s="5">
        <v>7355.52</v>
      </c>
      <c r="AJ388" s="5">
        <v>394.233</v>
      </c>
      <c r="AK388" s="5">
        <v>0</v>
      </c>
      <c r="AL388" s="5">
        <v>0</v>
      </c>
      <c r="AM388" s="6">
        <f t="shared" si="146"/>
        <v>1612117.906</v>
      </c>
      <c r="AN388" s="6">
        <f t="shared" si="136"/>
        <v>1612117.906</v>
      </c>
      <c r="AO388" s="63">
        <f t="shared" si="141"/>
        <v>0.20987635035672689</v>
      </c>
      <c r="AP388" s="5">
        <v>701116.67799999996</v>
      </c>
      <c r="AQ388" s="5">
        <v>435274.18400000001</v>
      </c>
      <c r="AR388" s="5">
        <v>41012.972000000002</v>
      </c>
      <c r="AS388" s="5">
        <v>4031.5929999999998</v>
      </c>
      <c r="AT388" s="5">
        <v>240.322</v>
      </c>
      <c r="AU388" s="5">
        <v>0</v>
      </c>
      <c r="AV388" s="5">
        <v>0</v>
      </c>
      <c r="AW388" s="6">
        <f t="shared" si="147"/>
        <v>1181675.7490000001</v>
      </c>
      <c r="AX388" s="6">
        <f t="shared" si="137"/>
        <v>1181675.7490000001</v>
      </c>
      <c r="AY388" s="63">
        <f t="shared" si="142"/>
        <v>0.153838495672147</v>
      </c>
      <c r="AZ388" s="5">
        <f t="shared" si="155"/>
        <v>4189030.7149999999</v>
      </c>
      <c r="BA388" s="5">
        <f t="shared" si="156"/>
        <v>2925291.469</v>
      </c>
      <c r="BB388" s="5">
        <f t="shared" si="157"/>
        <v>329134.533</v>
      </c>
      <c r="BC388" s="5">
        <f t="shared" si="158"/>
        <v>30966.811000000002</v>
      </c>
      <c r="BD388" s="5">
        <f t="shared" si="159"/>
        <v>52438.377999999997</v>
      </c>
      <c r="BE388" s="5">
        <f t="shared" si="160"/>
        <v>7106.2839999999997</v>
      </c>
      <c r="BF388" s="5">
        <f t="shared" si="161"/>
        <v>147306.538</v>
      </c>
      <c r="BG388" s="6">
        <f t="shared" si="162"/>
        <v>7681274.7279999992</v>
      </c>
      <c r="BH388" s="6">
        <f t="shared" si="138"/>
        <v>7533968.1899999995</v>
      </c>
    </row>
    <row r="389" spans="1:94" x14ac:dyDescent="0.25">
      <c r="A389" s="43">
        <v>35339</v>
      </c>
      <c r="B389" s="5">
        <v>819039.23400000005</v>
      </c>
      <c r="C389" s="5">
        <v>512708.223</v>
      </c>
      <c r="D389" s="5">
        <v>46295.394999999997</v>
      </c>
      <c r="E389" s="5">
        <v>4559.1559999999999</v>
      </c>
      <c r="F389" s="5">
        <v>195.92699999999999</v>
      </c>
      <c r="G389" s="5">
        <v>0</v>
      </c>
      <c r="H389" s="5">
        <v>134044.72</v>
      </c>
      <c r="I389" s="6">
        <f t="shared" si="145"/>
        <v>1516842.6549999998</v>
      </c>
      <c r="J389" s="6">
        <f t="shared" si="132"/>
        <v>1382797.9349999998</v>
      </c>
      <c r="K389" s="63">
        <f t="shared" si="139"/>
        <v>0.2105513989029599</v>
      </c>
      <c r="L389" s="5">
        <v>504531.337</v>
      </c>
      <c r="M389" s="5">
        <v>353418.14</v>
      </c>
      <c r="N389" s="5">
        <v>111187.951</v>
      </c>
      <c r="O389" s="5">
        <v>3662.7890000000002</v>
      </c>
      <c r="P389" s="5">
        <v>59846.169000000002</v>
      </c>
      <c r="Q389" s="5">
        <v>0</v>
      </c>
      <c r="R389" s="5">
        <v>0</v>
      </c>
      <c r="S389" s="6">
        <f t="shared" si="148"/>
        <v>1032646.3859999999</v>
      </c>
      <c r="T389" s="6">
        <f t="shared" si="133"/>
        <v>1032646.3859999999</v>
      </c>
      <c r="U389" s="63">
        <f t="shared" si="140"/>
        <v>0.14334060321133699</v>
      </c>
      <c r="V389" s="5">
        <v>1006567.556</v>
      </c>
      <c r="W389" s="5">
        <v>947586.16899999999</v>
      </c>
      <c r="X389" s="5">
        <v>68028.698000000004</v>
      </c>
      <c r="Y389" s="5">
        <v>11494.599</v>
      </c>
      <c r="Z389" s="5">
        <v>1238.4010000000001</v>
      </c>
      <c r="AA389" s="5">
        <v>7048.67</v>
      </c>
      <c r="AB389" s="5">
        <v>0</v>
      </c>
      <c r="AC389" s="6">
        <f t="shared" si="144"/>
        <v>2041964.0930000001</v>
      </c>
      <c r="AD389" s="6">
        <f t="shared" si="134"/>
        <v>2041964.0930000001</v>
      </c>
      <c r="AE389" s="63">
        <f t="shared" si="135"/>
        <v>0.28344297602229795</v>
      </c>
      <c r="AF389" s="5">
        <v>849168.47100000002</v>
      </c>
      <c r="AG389" s="5">
        <v>607762.06700000004</v>
      </c>
      <c r="AH389" s="5">
        <v>37780.453999999998</v>
      </c>
      <c r="AI389" s="5">
        <v>6999.4759999999997</v>
      </c>
      <c r="AJ389" s="5">
        <v>472.99900000000002</v>
      </c>
      <c r="AK389" s="5">
        <v>0</v>
      </c>
      <c r="AL389" s="5">
        <v>0</v>
      </c>
      <c r="AM389" s="6">
        <f t="shared" si="146"/>
        <v>1502183.4670000002</v>
      </c>
      <c r="AN389" s="6">
        <f t="shared" si="136"/>
        <v>1502183.4670000002</v>
      </c>
      <c r="AO389" s="63">
        <f t="shared" si="141"/>
        <v>0.20851657180338748</v>
      </c>
      <c r="AP389" s="5">
        <v>630839.84100000001</v>
      </c>
      <c r="AQ389" s="5">
        <v>428007.99300000002</v>
      </c>
      <c r="AR389" s="5">
        <v>47354.01</v>
      </c>
      <c r="AS389" s="5">
        <v>3989.2049999999999</v>
      </c>
      <c r="AT389" s="5">
        <v>316.625</v>
      </c>
      <c r="AU389" s="5">
        <v>0</v>
      </c>
      <c r="AV389" s="5">
        <v>0</v>
      </c>
      <c r="AW389" s="6">
        <f t="shared" si="147"/>
        <v>1110507.6740000001</v>
      </c>
      <c r="AX389" s="6">
        <f t="shared" si="137"/>
        <v>1110507.6740000001</v>
      </c>
      <c r="AY389" s="63">
        <f t="shared" si="142"/>
        <v>0.15414845006001773</v>
      </c>
      <c r="AZ389" s="5">
        <f t="shared" si="155"/>
        <v>3810146.4389999998</v>
      </c>
      <c r="BA389" s="5">
        <f t="shared" si="156"/>
        <v>2849482.5920000002</v>
      </c>
      <c r="BB389" s="5">
        <f t="shared" si="157"/>
        <v>310646.50800000003</v>
      </c>
      <c r="BC389" s="5">
        <f t="shared" si="158"/>
        <v>30705.224999999999</v>
      </c>
      <c r="BD389" s="5">
        <f t="shared" si="159"/>
        <v>62070.121000000006</v>
      </c>
      <c r="BE389" s="5">
        <f t="shared" si="160"/>
        <v>7048.67</v>
      </c>
      <c r="BF389" s="5">
        <f t="shared" si="161"/>
        <v>134044.72</v>
      </c>
      <c r="BG389" s="6">
        <f t="shared" si="162"/>
        <v>7204144.2749999994</v>
      </c>
      <c r="BH389" s="6">
        <f t="shared" si="138"/>
        <v>7070099.5549999997</v>
      </c>
    </row>
    <row r="390" spans="1:94" x14ac:dyDescent="0.25">
      <c r="A390" s="43">
        <v>35370</v>
      </c>
      <c r="B390" s="5">
        <v>670246.39300000004</v>
      </c>
      <c r="C390" s="5">
        <v>483310.55800000002</v>
      </c>
      <c r="D390" s="5">
        <v>53563.519999999997</v>
      </c>
      <c r="E390" s="5">
        <v>4680.9350000000004</v>
      </c>
      <c r="F390" s="5">
        <v>347.17</v>
      </c>
      <c r="G390" s="5">
        <v>0</v>
      </c>
      <c r="H390" s="5">
        <v>84963.263999999996</v>
      </c>
      <c r="I390" s="6">
        <f t="shared" si="145"/>
        <v>1297111.8400000001</v>
      </c>
      <c r="J390" s="6">
        <f t="shared" si="132"/>
        <v>1212148.5760000001</v>
      </c>
      <c r="K390" s="63">
        <f t="shared" si="139"/>
        <v>0.20862467339784629</v>
      </c>
      <c r="L390" s="5">
        <v>409870.87</v>
      </c>
      <c r="M390" s="5">
        <v>319053.08899999998</v>
      </c>
      <c r="N390" s="5">
        <v>108875.15</v>
      </c>
      <c r="O390" s="5">
        <v>3655.5320000000002</v>
      </c>
      <c r="P390" s="5">
        <v>43530.008000000002</v>
      </c>
      <c r="Q390" s="5">
        <v>0</v>
      </c>
      <c r="R390" s="5">
        <v>0</v>
      </c>
      <c r="S390" s="6">
        <f t="shared" si="148"/>
        <v>884984.64900000009</v>
      </c>
      <c r="T390" s="6">
        <f t="shared" si="133"/>
        <v>884984.64900000009</v>
      </c>
      <c r="U390" s="63">
        <f t="shared" si="140"/>
        <v>0.14233902402720544</v>
      </c>
      <c r="V390" s="5">
        <v>818360.74600000004</v>
      </c>
      <c r="W390" s="5">
        <v>887569.74199999997</v>
      </c>
      <c r="X390" s="5">
        <v>65678.644</v>
      </c>
      <c r="Y390" s="5">
        <v>11066.454</v>
      </c>
      <c r="Z390" s="5">
        <v>1203.5899999999999</v>
      </c>
      <c r="AA390" s="5">
        <v>7385.18</v>
      </c>
      <c r="AB390" s="5">
        <v>0</v>
      </c>
      <c r="AC390" s="6">
        <f t="shared" si="144"/>
        <v>1791264.3559999999</v>
      </c>
      <c r="AD390" s="6">
        <f t="shared" si="134"/>
        <v>1791264.3559999999</v>
      </c>
      <c r="AE390" s="63">
        <f t="shared" si="135"/>
        <v>0.28810309929767003</v>
      </c>
      <c r="AF390" s="5">
        <v>686666.21100000001</v>
      </c>
      <c r="AG390" s="5">
        <v>564050.48300000001</v>
      </c>
      <c r="AH390" s="5">
        <v>43796.097000000002</v>
      </c>
      <c r="AI390" s="5">
        <v>7722.8440000000001</v>
      </c>
      <c r="AJ390" s="5">
        <v>532.42700000000002</v>
      </c>
      <c r="AK390" s="5">
        <v>0</v>
      </c>
      <c r="AL390" s="5">
        <v>0</v>
      </c>
      <c r="AM390" s="6">
        <f t="shared" si="146"/>
        <v>1302768.0620000002</v>
      </c>
      <c r="AN390" s="6">
        <f t="shared" si="136"/>
        <v>1302768.0620000002</v>
      </c>
      <c r="AO390" s="63">
        <f t="shared" si="141"/>
        <v>0.20953440795659933</v>
      </c>
      <c r="AP390" s="5">
        <v>505342.005</v>
      </c>
      <c r="AQ390" s="5">
        <v>389385.03399999999</v>
      </c>
      <c r="AR390" s="5">
        <v>42259.506999999998</v>
      </c>
      <c r="AS390" s="5">
        <v>3999.19</v>
      </c>
      <c r="AT390" s="5">
        <v>327.517</v>
      </c>
      <c r="AU390" s="5">
        <v>0</v>
      </c>
      <c r="AV390" s="5">
        <v>0</v>
      </c>
      <c r="AW390" s="6">
        <f t="shared" si="147"/>
        <v>941313.25299999991</v>
      </c>
      <c r="AX390" s="6">
        <f t="shared" si="137"/>
        <v>941313.25299999991</v>
      </c>
      <c r="AY390" s="63">
        <f t="shared" si="142"/>
        <v>0.15139879532067893</v>
      </c>
      <c r="AZ390" s="5">
        <f t="shared" si="155"/>
        <v>3090486.2250000001</v>
      </c>
      <c r="BA390" s="5">
        <f t="shared" si="156"/>
        <v>2643368.906</v>
      </c>
      <c r="BB390" s="5">
        <f t="shared" si="157"/>
        <v>314172.91799999995</v>
      </c>
      <c r="BC390" s="5">
        <f t="shared" si="158"/>
        <v>31124.955000000002</v>
      </c>
      <c r="BD390" s="5">
        <f t="shared" si="159"/>
        <v>45940.712</v>
      </c>
      <c r="BE390" s="5">
        <f t="shared" si="160"/>
        <v>7385.18</v>
      </c>
      <c r="BF390" s="5">
        <f t="shared" si="161"/>
        <v>84963.263999999996</v>
      </c>
      <c r="BG390" s="6">
        <f t="shared" si="162"/>
        <v>6217442.1600000001</v>
      </c>
      <c r="BH390" s="6">
        <f t="shared" si="138"/>
        <v>6132478.8959999997</v>
      </c>
    </row>
    <row r="391" spans="1:94" x14ac:dyDescent="0.25">
      <c r="A391" s="43">
        <v>35400</v>
      </c>
      <c r="B391" s="5">
        <v>601498.20700000005</v>
      </c>
      <c r="C391" s="5">
        <v>478502.62</v>
      </c>
      <c r="D391" s="5">
        <v>51704.133000000002</v>
      </c>
      <c r="E391" s="5">
        <v>4716.982</v>
      </c>
      <c r="F391" s="5">
        <v>248.857</v>
      </c>
      <c r="G391" s="5">
        <v>0</v>
      </c>
      <c r="H391" s="5">
        <v>75812.144</v>
      </c>
      <c r="I391" s="6">
        <f t="shared" si="145"/>
        <v>1212482.9430000002</v>
      </c>
      <c r="J391" s="6">
        <f t="shared" si="132"/>
        <v>1136670.7990000001</v>
      </c>
      <c r="K391" s="63">
        <f t="shared" si="139"/>
        <v>0.20873790965508771</v>
      </c>
      <c r="L391" s="5">
        <v>392854.11700000003</v>
      </c>
      <c r="M391" s="5">
        <v>300123.14</v>
      </c>
      <c r="N391" s="5">
        <v>116017.398</v>
      </c>
      <c r="O391" s="5">
        <v>2810.5340000000001</v>
      </c>
      <c r="P391" s="5">
        <v>37186.504000000001</v>
      </c>
      <c r="Q391" s="5">
        <v>0</v>
      </c>
      <c r="R391" s="5">
        <v>0</v>
      </c>
      <c r="S391" s="6">
        <f t="shared" si="148"/>
        <v>848991.69299999997</v>
      </c>
      <c r="T391" s="6">
        <f t="shared" si="133"/>
        <v>848991.69299999997</v>
      </c>
      <c r="U391" s="63">
        <f t="shared" si="140"/>
        <v>0.14616020153889614</v>
      </c>
      <c r="V391" s="5">
        <v>713968.63399999996</v>
      </c>
      <c r="W391" s="5">
        <v>840995.53200000001</v>
      </c>
      <c r="X391" s="5">
        <v>69624.841</v>
      </c>
      <c r="Y391" s="5">
        <v>11399.431</v>
      </c>
      <c r="Z391" s="5">
        <v>1129.4960000000001</v>
      </c>
      <c r="AA391" s="5">
        <v>7118.35</v>
      </c>
      <c r="AB391" s="5">
        <v>0</v>
      </c>
      <c r="AC391" s="6">
        <f t="shared" si="144"/>
        <v>1644236.2840000002</v>
      </c>
      <c r="AD391" s="6">
        <f t="shared" si="134"/>
        <v>1644236.2840000002</v>
      </c>
      <c r="AE391" s="63">
        <f t="shared" si="135"/>
        <v>0.28306744180005267</v>
      </c>
      <c r="AF391" s="5">
        <v>600404.84100000001</v>
      </c>
      <c r="AG391" s="5">
        <v>544701.00399999996</v>
      </c>
      <c r="AH391" s="5">
        <v>41191.440999999999</v>
      </c>
      <c r="AI391" s="5">
        <v>7350.5559999999996</v>
      </c>
      <c r="AJ391" s="5">
        <v>543.50400000000002</v>
      </c>
      <c r="AK391" s="5">
        <v>0</v>
      </c>
      <c r="AL391" s="5">
        <v>0</v>
      </c>
      <c r="AM391" s="6">
        <f t="shared" si="146"/>
        <v>1194191.3460000001</v>
      </c>
      <c r="AN391" s="6">
        <f t="shared" si="136"/>
        <v>1194191.3460000001</v>
      </c>
      <c r="AO391" s="63">
        <f t="shared" si="141"/>
        <v>0.20558887589417871</v>
      </c>
      <c r="AP391" s="5">
        <v>479294.554</v>
      </c>
      <c r="AQ391" s="5">
        <v>380501.24200000003</v>
      </c>
      <c r="AR391" s="5">
        <v>44501.076999999997</v>
      </c>
      <c r="AS391" s="5">
        <v>4138.357</v>
      </c>
      <c r="AT391" s="5">
        <v>300.45100000000002</v>
      </c>
      <c r="AU391" s="5">
        <v>0</v>
      </c>
      <c r="AV391" s="5">
        <v>0</v>
      </c>
      <c r="AW391" s="6">
        <f t="shared" si="147"/>
        <v>908735.6810000001</v>
      </c>
      <c r="AX391" s="6">
        <f t="shared" si="137"/>
        <v>908735.6810000001</v>
      </c>
      <c r="AY391" s="63">
        <f t="shared" si="142"/>
        <v>0.15644557111178478</v>
      </c>
      <c r="AZ391" s="5">
        <f t="shared" si="155"/>
        <v>2788020.3530000001</v>
      </c>
      <c r="BA391" s="5">
        <f t="shared" si="156"/>
        <v>2544823.5380000002</v>
      </c>
      <c r="BB391" s="5">
        <f t="shared" si="157"/>
        <v>323038.89</v>
      </c>
      <c r="BC391" s="5">
        <f t="shared" si="158"/>
        <v>30415.86</v>
      </c>
      <c r="BD391" s="5">
        <f t="shared" si="159"/>
        <v>39408.812000000005</v>
      </c>
      <c r="BE391" s="5">
        <f t="shared" si="160"/>
        <v>7118.35</v>
      </c>
      <c r="BF391" s="5">
        <f t="shared" si="161"/>
        <v>75812.144</v>
      </c>
      <c r="BG391" s="6">
        <f t="shared" si="162"/>
        <v>5808637.9470000006</v>
      </c>
      <c r="BH391" s="6">
        <f t="shared" si="138"/>
        <v>5732825.8030000003</v>
      </c>
      <c r="BO391" s="5"/>
      <c r="BP391" s="5"/>
      <c r="BQ391" s="5"/>
      <c r="BR391" s="5"/>
      <c r="BS391" s="5"/>
      <c r="BT391" s="5"/>
      <c r="BU391" s="5"/>
      <c r="BV391" s="48"/>
      <c r="BX391" s="5"/>
      <c r="BY391" s="5"/>
      <c r="BZ391" s="5"/>
      <c r="CA391" s="5"/>
      <c r="CB391" s="5"/>
      <c r="CC391" s="5"/>
      <c r="CD391" s="5"/>
      <c r="CE391" s="48"/>
      <c r="CG391" s="5"/>
      <c r="CH391" s="5"/>
      <c r="CI391" s="5"/>
      <c r="CJ391" s="5"/>
      <c r="CK391" s="5"/>
      <c r="CL391" s="5"/>
      <c r="CM391" s="5"/>
      <c r="CN391" s="49"/>
    </row>
    <row r="392" spans="1:94" x14ac:dyDescent="0.25">
      <c r="A392" s="43">
        <v>35431</v>
      </c>
      <c r="B392" s="5">
        <v>683632.27399999998</v>
      </c>
      <c r="C392" s="5">
        <v>470580.24699999997</v>
      </c>
      <c r="D392" s="5">
        <v>56569.809000000001</v>
      </c>
      <c r="E392" s="5">
        <v>4862.866</v>
      </c>
      <c r="F392" s="5">
        <v>204.554</v>
      </c>
      <c r="G392" s="5">
        <v>0</v>
      </c>
      <c r="H392" s="5">
        <v>83418.517000000007</v>
      </c>
      <c r="I392" s="6">
        <f t="shared" si="145"/>
        <v>1299268.2669999998</v>
      </c>
      <c r="J392" s="6">
        <f t="shared" ref="J392:J455" si="164">I392-H392</f>
        <v>1215849.7499999998</v>
      </c>
      <c r="K392" s="63">
        <f t="shared" si="139"/>
        <v>0.21359726811729951</v>
      </c>
      <c r="L392" s="5">
        <v>459214.52600000001</v>
      </c>
      <c r="M392" s="5">
        <v>293818.625</v>
      </c>
      <c r="N392" s="5">
        <v>95588.222999999998</v>
      </c>
      <c r="O392" s="5">
        <v>4502.7579999999998</v>
      </c>
      <c r="P392" s="5">
        <v>63880.703000000001</v>
      </c>
      <c r="Q392" s="5">
        <v>0</v>
      </c>
      <c r="R392" s="5">
        <v>0</v>
      </c>
      <c r="S392" s="6">
        <f t="shared" si="148"/>
        <v>917004.83500000008</v>
      </c>
      <c r="T392" s="6">
        <f t="shared" ref="T392:T455" si="165">S392-R392</f>
        <v>917004.83500000008</v>
      </c>
      <c r="U392" s="63">
        <f t="shared" si="140"/>
        <v>0.15075387630194084</v>
      </c>
      <c r="V392" s="5">
        <v>723023.45</v>
      </c>
      <c r="W392" s="5">
        <v>818823.103</v>
      </c>
      <c r="X392" s="5">
        <v>67461.024999999994</v>
      </c>
      <c r="Y392" s="5">
        <v>11229.183999999999</v>
      </c>
      <c r="Z392" s="5">
        <v>1137.934</v>
      </c>
      <c r="AA392" s="5">
        <v>7321.16</v>
      </c>
      <c r="AB392" s="5">
        <v>0</v>
      </c>
      <c r="AC392" s="6">
        <f t="shared" si="144"/>
        <v>1628995.8559999994</v>
      </c>
      <c r="AD392" s="6">
        <f t="shared" ref="AD392:AD455" si="166">AC392-AB392</f>
        <v>1628995.8559999994</v>
      </c>
      <c r="AE392" s="63">
        <f t="shared" ref="AE392:AE455" si="167">AC392/$BG392</f>
        <v>0.26780386580164339</v>
      </c>
      <c r="AF392" s="5">
        <v>642039.375</v>
      </c>
      <c r="AG392" s="5">
        <v>530820.005</v>
      </c>
      <c r="AH392" s="5">
        <v>42098.868000000002</v>
      </c>
      <c r="AI392" s="5">
        <v>7392.6750000000002</v>
      </c>
      <c r="AJ392" s="5">
        <v>429.036</v>
      </c>
      <c r="AK392" s="5">
        <v>0</v>
      </c>
      <c r="AL392" s="5">
        <v>0</v>
      </c>
      <c r="AM392" s="6">
        <f t="shared" si="146"/>
        <v>1222779.959</v>
      </c>
      <c r="AN392" s="6">
        <f t="shared" ref="AN392:AN455" si="168">AM392-AL392</f>
        <v>1222779.959</v>
      </c>
      <c r="AO392" s="63">
        <f t="shared" si="141"/>
        <v>0.20102273362994677</v>
      </c>
      <c r="AP392" s="5">
        <v>588277.04200000002</v>
      </c>
      <c r="AQ392" s="5">
        <v>376216.44900000002</v>
      </c>
      <c r="AR392" s="5">
        <v>45829.822999999997</v>
      </c>
      <c r="AS392" s="5">
        <v>4206.1890000000003</v>
      </c>
      <c r="AT392" s="5">
        <v>215.983</v>
      </c>
      <c r="AU392" s="5">
        <v>0</v>
      </c>
      <c r="AV392" s="5">
        <v>0</v>
      </c>
      <c r="AW392" s="6">
        <f t="shared" si="147"/>
        <v>1014745.486</v>
      </c>
      <c r="AX392" s="6">
        <f t="shared" ref="AX392:AX455" si="169">AW392-AV392</f>
        <v>1014745.486</v>
      </c>
      <c r="AY392" s="63">
        <f t="shared" si="142"/>
        <v>0.1668222561491694</v>
      </c>
      <c r="AZ392" s="5">
        <f t="shared" si="155"/>
        <v>3096186.6669999999</v>
      </c>
      <c r="BA392" s="5">
        <f t="shared" si="156"/>
        <v>2490258.429</v>
      </c>
      <c r="BB392" s="5">
        <f t="shared" si="157"/>
        <v>307547.74799999996</v>
      </c>
      <c r="BC392" s="5">
        <f t="shared" si="158"/>
        <v>32193.671999999999</v>
      </c>
      <c r="BD392" s="5">
        <f t="shared" si="159"/>
        <v>65868.209999999992</v>
      </c>
      <c r="BE392" s="5">
        <f t="shared" si="160"/>
        <v>7321.16</v>
      </c>
      <c r="BF392" s="5">
        <f t="shared" si="161"/>
        <v>83418.517000000007</v>
      </c>
      <c r="BG392" s="6">
        <f t="shared" si="162"/>
        <v>6082794.4029999999</v>
      </c>
      <c r="BH392" s="6">
        <f t="shared" ref="BH392:BH455" si="170">BG392-BF392</f>
        <v>5999375.8859999999</v>
      </c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48"/>
      <c r="BZ392" s="5"/>
      <c r="CA392" s="5"/>
      <c r="CB392" s="5"/>
      <c r="CC392" s="5"/>
      <c r="CD392" s="5"/>
      <c r="CE392" s="5"/>
      <c r="CF392" s="5"/>
      <c r="CG392" s="48"/>
      <c r="CI392" s="5"/>
      <c r="CJ392" s="5"/>
      <c r="CK392" s="5"/>
      <c r="CL392" s="5"/>
      <c r="CM392" s="5"/>
      <c r="CN392" s="5"/>
      <c r="CO392" s="5"/>
      <c r="CP392" s="48"/>
    </row>
    <row r="393" spans="1:94" x14ac:dyDescent="0.25">
      <c r="A393" s="43">
        <v>35462</v>
      </c>
      <c r="B393" s="5">
        <v>687839.049</v>
      </c>
      <c r="C393" s="5">
        <v>462431.554</v>
      </c>
      <c r="D393" s="5">
        <v>60493.095999999998</v>
      </c>
      <c r="E393" s="5">
        <v>4854.8209999999999</v>
      </c>
      <c r="F393" s="5">
        <v>236.14</v>
      </c>
      <c r="G393" s="5">
        <v>0</v>
      </c>
      <c r="H393" s="5">
        <v>88282.202000000005</v>
      </c>
      <c r="I393" s="6">
        <f t="shared" si="145"/>
        <v>1304136.862</v>
      </c>
      <c r="J393" s="6">
        <f t="shared" si="164"/>
        <v>1215854.6599999999</v>
      </c>
      <c r="K393" s="63">
        <f t="shared" ref="K393:K456" si="171">I393/$BG393</f>
        <v>0.2166234097841101</v>
      </c>
      <c r="L393" s="5">
        <v>447760.85</v>
      </c>
      <c r="M393" s="5">
        <v>290737.717</v>
      </c>
      <c r="N393" s="5">
        <v>128052.067</v>
      </c>
      <c r="O393" s="5">
        <v>3631.0340000000001</v>
      </c>
      <c r="P393" s="5">
        <v>55566.995999999999</v>
      </c>
      <c r="Q393" s="5">
        <v>0</v>
      </c>
      <c r="R393" s="5">
        <v>0</v>
      </c>
      <c r="S393" s="6">
        <f t="shared" si="148"/>
        <v>925748.66400000011</v>
      </c>
      <c r="T393" s="6">
        <f t="shared" si="165"/>
        <v>925748.66400000011</v>
      </c>
      <c r="U393" s="63">
        <f t="shared" ref="U393:U456" si="172">S393/$BG393</f>
        <v>0.15377130885727888</v>
      </c>
      <c r="V393" s="5">
        <v>697302.09499999997</v>
      </c>
      <c r="W393" s="5">
        <v>809155.02399999998</v>
      </c>
      <c r="X393" s="5">
        <v>61412.985000000001</v>
      </c>
      <c r="Y393" s="5">
        <v>11230.768</v>
      </c>
      <c r="Z393" s="5">
        <v>1061.82</v>
      </c>
      <c r="AA393" s="5">
        <v>6540.54</v>
      </c>
      <c r="AB393" s="5">
        <v>0</v>
      </c>
      <c r="AC393" s="6">
        <f t="shared" si="144"/>
        <v>1586703.2320000001</v>
      </c>
      <c r="AD393" s="6">
        <f t="shared" si="166"/>
        <v>1586703.2320000001</v>
      </c>
      <c r="AE393" s="63">
        <f t="shared" si="167"/>
        <v>0.26355904387534129</v>
      </c>
      <c r="AF393" s="5">
        <v>633852.06799999997</v>
      </c>
      <c r="AG393" s="5">
        <v>516824.66899999999</v>
      </c>
      <c r="AH393" s="5">
        <v>40397.667999999998</v>
      </c>
      <c r="AI393" s="5">
        <v>7382.232</v>
      </c>
      <c r="AJ393" s="5">
        <v>529.06100000000004</v>
      </c>
      <c r="AK393" s="5">
        <v>0</v>
      </c>
      <c r="AL393" s="5">
        <v>0</v>
      </c>
      <c r="AM393" s="6">
        <f t="shared" si="146"/>
        <v>1198985.6980000001</v>
      </c>
      <c r="AN393" s="6">
        <f t="shared" si="168"/>
        <v>1198985.6980000001</v>
      </c>
      <c r="AO393" s="63">
        <f t="shared" ref="AO393:AO456" si="173">AM393/$BG393</f>
        <v>0.19915729533541957</v>
      </c>
      <c r="AP393" s="5">
        <v>581619.36800000002</v>
      </c>
      <c r="AQ393" s="5">
        <v>370768.53700000001</v>
      </c>
      <c r="AR393" s="5">
        <v>47893.254000000001</v>
      </c>
      <c r="AS393" s="5">
        <v>4200.82</v>
      </c>
      <c r="AT393" s="5">
        <v>238.709</v>
      </c>
      <c r="AU393" s="5">
        <v>0</v>
      </c>
      <c r="AV393" s="5">
        <v>0</v>
      </c>
      <c r="AW393" s="6">
        <f t="shared" si="147"/>
        <v>1004720.688</v>
      </c>
      <c r="AX393" s="6">
        <f t="shared" si="169"/>
        <v>1004720.688</v>
      </c>
      <c r="AY393" s="63">
        <f t="shared" ref="AY393:AY456" si="174">AW393/$BG393</f>
        <v>0.1668889421478503</v>
      </c>
      <c r="AZ393" s="5">
        <f t="shared" si="155"/>
        <v>3048373.4299999997</v>
      </c>
      <c r="BA393" s="5">
        <f t="shared" si="156"/>
        <v>2449917.5010000002</v>
      </c>
      <c r="BB393" s="5">
        <f t="shared" si="157"/>
        <v>338249.07</v>
      </c>
      <c r="BC393" s="5">
        <f t="shared" si="158"/>
        <v>31299.674999999999</v>
      </c>
      <c r="BD393" s="5">
        <f t="shared" si="159"/>
        <v>57632.726000000002</v>
      </c>
      <c r="BE393" s="5">
        <f t="shared" si="160"/>
        <v>6540.54</v>
      </c>
      <c r="BF393" s="5">
        <f t="shared" si="161"/>
        <v>88282.202000000005</v>
      </c>
      <c r="BG393" s="6">
        <f t="shared" si="162"/>
        <v>6020295.1439999994</v>
      </c>
      <c r="BH393" s="6">
        <f t="shared" si="170"/>
        <v>5932012.9419999998</v>
      </c>
    </row>
    <row r="394" spans="1:94" x14ac:dyDescent="0.25">
      <c r="A394" s="43">
        <v>35490</v>
      </c>
      <c r="B394" s="5">
        <v>668176.29599999997</v>
      </c>
      <c r="C394" s="5">
        <v>495807.01400000002</v>
      </c>
      <c r="D394" s="5">
        <v>58948.239000000001</v>
      </c>
      <c r="E394" s="5">
        <v>4852.7039999999997</v>
      </c>
      <c r="F394" s="5">
        <v>290.416</v>
      </c>
      <c r="G394" s="5">
        <v>0</v>
      </c>
      <c r="H394" s="5">
        <v>71378.024000000005</v>
      </c>
      <c r="I394" s="6">
        <f t="shared" si="145"/>
        <v>1299452.693</v>
      </c>
      <c r="J394" s="6">
        <f t="shared" si="164"/>
        <v>1228074.669</v>
      </c>
      <c r="K394" s="63">
        <f t="shared" si="171"/>
        <v>0.21360696673664817</v>
      </c>
      <c r="L394" s="5">
        <v>382693.00799999997</v>
      </c>
      <c r="M394" s="5">
        <v>303770.70699999999</v>
      </c>
      <c r="N394" s="5">
        <v>108048.50599999999</v>
      </c>
      <c r="O394" s="5">
        <v>3709.828</v>
      </c>
      <c r="P394" s="5">
        <v>63707.135999999999</v>
      </c>
      <c r="Q394" s="5">
        <v>0</v>
      </c>
      <c r="R394" s="5">
        <v>0</v>
      </c>
      <c r="S394" s="6">
        <f t="shared" si="148"/>
        <v>861929.18499999982</v>
      </c>
      <c r="T394" s="6">
        <f t="shared" si="165"/>
        <v>861929.18499999982</v>
      </c>
      <c r="U394" s="63">
        <f t="shared" si="172"/>
        <v>0.1416858649348624</v>
      </c>
      <c r="V394" s="5">
        <v>743338.54799999995</v>
      </c>
      <c r="W394" s="5">
        <v>847615.02</v>
      </c>
      <c r="X394" s="5">
        <v>69408.239000000001</v>
      </c>
      <c r="Y394" s="5">
        <v>11423.38</v>
      </c>
      <c r="Z394" s="5">
        <v>1234.3889999999999</v>
      </c>
      <c r="AA394" s="5">
        <v>7313.16</v>
      </c>
      <c r="AB394" s="5">
        <v>0</v>
      </c>
      <c r="AC394" s="6">
        <f t="shared" ref="AC394:AC457" si="175">SUM(V394:AB394)</f>
        <v>1680332.7359999998</v>
      </c>
      <c r="AD394" s="6">
        <f t="shared" si="166"/>
        <v>1680332.7359999998</v>
      </c>
      <c r="AE394" s="63">
        <f t="shared" si="167"/>
        <v>0.27621688790886439</v>
      </c>
      <c r="AF394" s="5">
        <v>643376.75199999998</v>
      </c>
      <c r="AG394" s="5">
        <v>557958.47900000005</v>
      </c>
      <c r="AH394" s="5">
        <v>40263.85</v>
      </c>
      <c r="AI394" s="5">
        <v>7404.3590000000004</v>
      </c>
      <c r="AJ394" s="5">
        <v>664.78599999999994</v>
      </c>
      <c r="AK394" s="5">
        <v>0</v>
      </c>
      <c r="AL394" s="5">
        <v>0</v>
      </c>
      <c r="AM394" s="6">
        <f t="shared" si="146"/>
        <v>1249668.2260000003</v>
      </c>
      <c r="AN394" s="6">
        <f t="shared" si="168"/>
        <v>1249668.2260000003</v>
      </c>
      <c r="AO394" s="63">
        <f t="shared" si="173"/>
        <v>0.20542328368011484</v>
      </c>
      <c r="AP394" s="5">
        <v>533774.93999999994</v>
      </c>
      <c r="AQ394" s="5">
        <v>395772.87699999998</v>
      </c>
      <c r="AR394" s="5">
        <v>57854.661</v>
      </c>
      <c r="AS394" s="5">
        <v>4261.3239999999996</v>
      </c>
      <c r="AT394" s="5">
        <v>334.96699999999998</v>
      </c>
      <c r="AU394" s="5">
        <v>0</v>
      </c>
      <c r="AV394" s="5">
        <v>0</v>
      </c>
      <c r="AW394" s="6">
        <f t="shared" si="147"/>
        <v>991998.76899999985</v>
      </c>
      <c r="AX394" s="6">
        <f t="shared" si="169"/>
        <v>991998.76899999985</v>
      </c>
      <c r="AY394" s="63">
        <f t="shared" si="174"/>
        <v>0.16306699673951031</v>
      </c>
      <c r="AZ394" s="5">
        <f t="shared" ref="AZ394:AZ409" si="176">B394+L394+V394+AF394+AP394</f>
        <v>2971359.5439999998</v>
      </c>
      <c r="BA394" s="5">
        <f t="shared" ref="BA394:BA409" si="177">C394+M394+W394+AG394+AQ394</f>
        <v>2600924.0969999996</v>
      </c>
      <c r="BB394" s="5">
        <f t="shared" ref="BB394:BB409" si="178">D394+N394+X394+AH394+AR394</f>
        <v>334523.495</v>
      </c>
      <c r="BC394" s="5">
        <f t="shared" ref="BC394:BC409" si="179">E394+O394+Y394+AI394+AS394</f>
        <v>31651.594999999998</v>
      </c>
      <c r="BD394" s="5">
        <f t="shared" ref="BD394:BD409" si="180">F394+P394+Z394+AJ394+AT394</f>
        <v>66231.694000000003</v>
      </c>
      <c r="BE394" s="5">
        <f t="shared" ref="BE394:BE409" si="181">G394+Q394+AA394+AK394+AU394</f>
        <v>7313.16</v>
      </c>
      <c r="BF394" s="5">
        <f t="shared" ref="BF394:BF409" si="182">H394+R394+AB394+AL394+AV394</f>
        <v>71378.024000000005</v>
      </c>
      <c r="BG394" s="6">
        <f t="shared" ref="BG394:BG409" si="183">SUM(AZ394:BF394)</f>
        <v>6083381.6089999992</v>
      </c>
      <c r="BH394" s="6">
        <f t="shared" si="170"/>
        <v>6012003.584999999</v>
      </c>
    </row>
    <row r="395" spans="1:94" x14ac:dyDescent="0.25">
      <c r="A395" s="43">
        <v>35521</v>
      </c>
      <c r="B395" s="5">
        <v>645432.64500000002</v>
      </c>
      <c r="C395" s="5">
        <v>479364.141</v>
      </c>
      <c r="D395" s="5">
        <v>49931.921999999999</v>
      </c>
      <c r="E395" s="5">
        <v>4902.6620000000003</v>
      </c>
      <c r="F395" s="5">
        <v>255.16499999999999</v>
      </c>
      <c r="G395" s="5">
        <v>0</v>
      </c>
      <c r="H395" s="5">
        <v>88461.294999999998</v>
      </c>
      <c r="I395" s="6">
        <f t="shared" ref="I395:I458" si="184">SUM(B395:H395)</f>
        <v>1268347.83</v>
      </c>
      <c r="J395" s="6">
        <f t="shared" si="164"/>
        <v>1179886.5350000001</v>
      </c>
      <c r="K395" s="63">
        <f t="shared" si="171"/>
        <v>0.2128803267811171</v>
      </c>
      <c r="L395" s="5">
        <v>362646.48300000001</v>
      </c>
      <c r="M395" s="5">
        <v>304238.495</v>
      </c>
      <c r="N395" s="5">
        <v>113821.819</v>
      </c>
      <c r="O395" s="5">
        <v>3698.0619999999999</v>
      </c>
      <c r="P395" s="5">
        <v>48514.2</v>
      </c>
      <c r="Q395" s="5">
        <v>0</v>
      </c>
      <c r="R395" s="5">
        <v>0</v>
      </c>
      <c r="S395" s="6">
        <f t="shared" si="148"/>
        <v>832919.05900000001</v>
      </c>
      <c r="T395" s="6">
        <f t="shared" si="165"/>
        <v>832919.05900000001</v>
      </c>
      <c r="U395" s="63">
        <f t="shared" si="172"/>
        <v>0.13979767794623069</v>
      </c>
      <c r="V395" s="5">
        <v>736320.83299999998</v>
      </c>
      <c r="W395" s="5">
        <v>847463.853</v>
      </c>
      <c r="X395" s="5">
        <v>70212.903999999995</v>
      </c>
      <c r="Y395" s="5">
        <v>11432.228999999999</v>
      </c>
      <c r="Z395" s="5">
        <v>1096.549</v>
      </c>
      <c r="AA395" s="5">
        <v>6702.62</v>
      </c>
      <c r="AB395" s="5">
        <v>0</v>
      </c>
      <c r="AC395" s="6">
        <f t="shared" si="175"/>
        <v>1673228.9880000004</v>
      </c>
      <c r="AD395" s="6">
        <f t="shared" si="166"/>
        <v>1673228.9880000004</v>
      </c>
      <c r="AE395" s="63">
        <f t="shared" si="167"/>
        <v>0.28083584433229003</v>
      </c>
      <c r="AF395" s="5">
        <v>639271.26300000004</v>
      </c>
      <c r="AG395" s="5">
        <v>545473.82299999997</v>
      </c>
      <c r="AH395" s="5">
        <v>38705.347000000002</v>
      </c>
      <c r="AI395" s="5">
        <v>7421.6930000000002</v>
      </c>
      <c r="AJ395" s="5">
        <v>537.45799999999997</v>
      </c>
      <c r="AK395" s="5">
        <v>0</v>
      </c>
      <c r="AL395" s="5">
        <v>0</v>
      </c>
      <c r="AM395" s="6">
        <f t="shared" ref="AM395:AM458" si="185">SUM(AF395:AL395)</f>
        <v>1231409.5840000003</v>
      </c>
      <c r="AN395" s="6">
        <f t="shared" si="168"/>
        <v>1231409.5840000003</v>
      </c>
      <c r="AO395" s="63">
        <f t="shared" si="173"/>
        <v>0.20668058748783408</v>
      </c>
      <c r="AP395" s="5">
        <v>510961.22399999999</v>
      </c>
      <c r="AQ395" s="5">
        <v>389192.68699999998</v>
      </c>
      <c r="AR395" s="5">
        <v>47408.211000000003</v>
      </c>
      <c r="AS395" s="5">
        <v>4222.3209999999999</v>
      </c>
      <c r="AT395" s="5">
        <v>342.24099999999999</v>
      </c>
      <c r="AU395" s="5">
        <v>0</v>
      </c>
      <c r="AV395" s="5">
        <v>0</v>
      </c>
      <c r="AW395" s="6">
        <f t="shared" ref="AW395:AW458" si="186">SUM(AP395:AV395)</f>
        <v>952126.68400000001</v>
      </c>
      <c r="AX395" s="6">
        <f t="shared" si="169"/>
        <v>952126.68400000001</v>
      </c>
      <c r="AY395" s="63">
        <f t="shared" si="174"/>
        <v>0.15980556345252817</v>
      </c>
      <c r="AZ395" s="5">
        <f t="shared" si="176"/>
        <v>2894632.4480000003</v>
      </c>
      <c r="BA395" s="5">
        <f t="shared" si="177"/>
        <v>2565732.9989999998</v>
      </c>
      <c r="BB395" s="5">
        <f t="shared" si="178"/>
        <v>320080.20300000004</v>
      </c>
      <c r="BC395" s="5">
        <f t="shared" si="179"/>
        <v>31676.967000000001</v>
      </c>
      <c r="BD395" s="5">
        <f t="shared" si="180"/>
        <v>50745.612999999998</v>
      </c>
      <c r="BE395" s="5">
        <f t="shared" si="181"/>
        <v>6702.62</v>
      </c>
      <c r="BF395" s="5">
        <f t="shared" si="182"/>
        <v>88461.294999999998</v>
      </c>
      <c r="BG395" s="6">
        <f t="shared" si="183"/>
        <v>5958032.1450000005</v>
      </c>
      <c r="BH395" s="6">
        <f t="shared" si="170"/>
        <v>5869570.8500000006</v>
      </c>
    </row>
    <row r="396" spans="1:94" x14ac:dyDescent="0.25">
      <c r="A396" s="43">
        <v>35551</v>
      </c>
      <c r="B396" s="5">
        <v>666884.897</v>
      </c>
      <c r="C396" s="5">
        <v>477294.788</v>
      </c>
      <c r="D396" s="5">
        <v>53483.601000000002</v>
      </c>
      <c r="E396" s="5">
        <v>4933.0119999999997</v>
      </c>
      <c r="F396" s="5">
        <v>222.16200000000001</v>
      </c>
      <c r="G396" s="5">
        <v>0</v>
      </c>
      <c r="H396" s="5">
        <v>82669.274000000005</v>
      </c>
      <c r="I396" s="6">
        <f t="shared" si="184"/>
        <v>1285487.7340000002</v>
      </c>
      <c r="J396" s="6">
        <f t="shared" si="164"/>
        <v>1202818.4600000002</v>
      </c>
      <c r="K396" s="63">
        <f t="shared" si="171"/>
        <v>0.20994490772737637</v>
      </c>
      <c r="L396" s="5">
        <v>374805.05900000001</v>
      </c>
      <c r="M396" s="5">
        <v>301075.10100000002</v>
      </c>
      <c r="N396" s="5">
        <v>115460.614</v>
      </c>
      <c r="O396" s="5">
        <v>3744.1990000000001</v>
      </c>
      <c r="P396" s="5">
        <v>51593.650999999998</v>
      </c>
      <c r="Q396" s="5">
        <v>0</v>
      </c>
      <c r="R396" s="5">
        <v>0</v>
      </c>
      <c r="S396" s="6">
        <f t="shared" ref="S396:S459" si="187">SUM(L396:R396)</f>
        <v>846678.62399999995</v>
      </c>
      <c r="T396" s="6">
        <f t="shared" si="165"/>
        <v>846678.62399999995</v>
      </c>
      <c r="U396" s="63">
        <f t="shared" si="172"/>
        <v>0.13827892782555479</v>
      </c>
      <c r="V396" s="5">
        <v>808611.77500000002</v>
      </c>
      <c r="W396" s="5">
        <v>857145.25899999996</v>
      </c>
      <c r="X396" s="5">
        <v>68702.909</v>
      </c>
      <c r="Y396" s="5">
        <v>11493.687</v>
      </c>
      <c r="Z396" s="5">
        <v>1082.0119999999999</v>
      </c>
      <c r="AA396" s="5">
        <v>6666.02</v>
      </c>
      <c r="AB396" s="5">
        <v>0</v>
      </c>
      <c r="AC396" s="6">
        <f t="shared" si="175"/>
        <v>1753701.662</v>
      </c>
      <c r="AD396" s="6">
        <f t="shared" si="166"/>
        <v>1753701.662</v>
      </c>
      <c r="AE396" s="63">
        <f t="shared" si="167"/>
        <v>0.28641326079735002</v>
      </c>
      <c r="AF396" s="5">
        <v>686370.995</v>
      </c>
      <c r="AG396" s="5">
        <v>554030.23400000005</v>
      </c>
      <c r="AH396" s="5">
        <v>39395.773000000001</v>
      </c>
      <c r="AI396" s="5">
        <v>7430.7830000000004</v>
      </c>
      <c r="AJ396" s="5">
        <v>477.63600000000002</v>
      </c>
      <c r="AK396" s="5">
        <v>0</v>
      </c>
      <c r="AL396" s="5">
        <v>0</v>
      </c>
      <c r="AM396" s="6">
        <f t="shared" si="185"/>
        <v>1287705.4210000001</v>
      </c>
      <c r="AN396" s="6">
        <f t="shared" si="168"/>
        <v>1287705.4210000001</v>
      </c>
      <c r="AO396" s="63">
        <f t="shared" si="173"/>
        <v>0.21030709873104658</v>
      </c>
      <c r="AP396" s="5">
        <v>510929.54100000003</v>
      </c>
      <c r="AQ396" s="5">
        <v>389725.05900000001</v>
      </c>
      <c r="AR396" s="5">
        <v>44229.614999999998</v>
      </c>
      <c r="AS396" s="5">
        <v>4253.6450000000004</v>
      </c>
      <c r="AT396" s="5">
        <v>265.18799999999999</v>
      </c>
      <c r="AU396" s="5">
        <v>0</v>
      </c>
      <c r="AV396" s="5">
        <v>0</v>
      </c>
      <c r="AW396" s="6">
        <f t="shared" si="186"/>
        <v>949403.04800000007</v>
      </c>
      <c r="AX396" s="6">
        <f t="shared" si="169"/>
        <v>949403.04800000007</v>
      </c>
      <c r="AY396" s="63">
        <f t="shared" si="174"/>
        <v>0.1550558049186721</v>
      </c>
      <c r="AZ396" s="5">
        <f t="shared" si="176"/>
        <v>3047602.2670000005</v>
      </c>
      <c r="BA396" s="5">
        <f t="shared" si="177"/>
        <v>2579270.4410000001</v>
      </c>
      <c r="BB396" s="5">
        <f t="shared" si="178"/>
        <v>321272.51199999999</v>
      </c>
      <c r="BC396" s="5">
        <f t="shared" si="179"/>
        <v>31855.326000000001</v>
      </c>
      <c r="BD396" s="5">
        <f t="shared" si="180"/>
        <v>53640.648999999998</v>
      </c>
      <c r="BE396" s="5">
        <f t="shared" si="181"/>
        <v>6666.02</v>
      </c>
      <c r="BF396" s="5">
        <f t="shared" si="182"/>
        <v>82669.274000000005</v>
      </c>
      <c r="BG396" s="6">
        <f t="shared" si="183"/>
        <v>6122976.489000001</v>
      </c>
      <c r="BH396" s="6">
        <f t="shared" si="170"/>
        <v>6040307.2150000008</v>
      </c>
    </row>
    <row r="397" spans="1:94" x14ac:dyDescent="0.25">
      <c r="A397" s="43">
        <v>35582</v>
      </c>
      <c r="B397" s="5">
        <v>814068.196</v>
      </c>
      <c r="C397" s="5">
        <v>532832.14</v>
      </c>
      <c r="D397" s="5">
        <v>50876.307999999997</v>
      </c>
      <c r="E397" s="5">
        <v>4841.38</v>
      </c>
      <c r="F397" s="5">
        <v>197.542</v>
      </c>
      <c r="G397" s="5">
        <v>0</v>
      </c>
      <c r="H397" s="5">
        <v>107833.288</v>
      </c>
      <c r="I397" s="6">
        <f t="shared" si="184"/>
        <v>1510648.8539999998</v>
      </c>
      <c r="J397" s="6">
        <f t="shared" si="164"/>
        <v>1402815.5659999999</v>
      </c>
      <c r="K397" s="63">
        <f t="shared" si="171"/>
        <v>0.20849986778622273</v>
      </c>
      <c r="L397" s="5">
        <v>491769.13099999999</v>
      </c>
      <c r="M397" s="5">
        <v>350987.24599999998</v>
      </c>
      <c r="N397" s="5">
        <v>116827.537</v>
      </c>
      <c r="O397" s="5">
        <v>3719.8130000000001</v>
      </c>
      <c r="P397" s="5">
        <v>59596.667000000001</v>
      </c>
      <c r="Q397" s="5">
        <v>0</v>
      </c>
      <c r="R397" s="5">
        <v>0</v>
      </c>
      <c r="S397" s="6">
        <f t="shared" si="187"/>
        <v>1022900.394</v>
      </c>
      <c r="T397" s="6">
        <f t="shared" si="165"/>
        <v>1022900.394</v>
      </c>
      <c r="U397" s="63">
        <f t="shared" si="172"/>
        <v>0.14118078886615643</v>
      </c>
      <c r="V397" s="5">
        <v>995387.83100000001</v>
      </c>
      <c r="W397" s="5">
        <v>959397.26100000006</v>
      </c>
      <c r="X397" s="5">
        <v>72148.551000000007</v>
      </c>
      <c r="Y397" s="5">
        <v>11445.887000000001</v>
      </c>
      <c r="Z397" s="5">
        <v>1140.1389999999999</v>
      </c>
      <c r="AA397" s="5">
        <v>7030.06</v>
      </c>
      <c r="AB397" s="5">
        <v>0</v>
      </c>
      <c r="AC397" s="6">
        <f t="shared" si="175"/>
        <v>2046549.7290000003</v>
      </c>
      <c r="AD397" s="6">
        <f t="shared" si="166"/>
        <v>2046549.7290000003</v>
      </c>
      <c r="AE397" s="63">
        <f t="shared" si="167"/>
        <v>0.28246494662513416</v>
      </c>
      <c r="AF397" s="5">
        <v>853497.73899999994</v>
      </c>
      <c r="AG397" s="5">
        <v>617035.07499999995</v>
      </c>
      <c r="AH397" s="5">
        <v>41742.389000000003</v>
      </c>
      <c r="AI397" s="5">
        <v>7427.9309999999996</v>
      </c>
      <c r="AJ397" s="5">
        <v>433.77600000000001</v>
      </c>
      <c r="AK397" s="5">
        <v>0</v>
      </c>
      <c r="AL397" s="5">
        <v>0</v>
      </c>
      <c r="AM397" s="6">
        <f t="shared" si="185"/>
        <v>1520136.91</v>
      </c>
      <c r="AN397" s="6">
        <f t="shared" si="168"/>
        <v>1520136.91</v>
      </c>
      <c r="AO397" s="63">
        <f t="shared" si="173"/>
        <v>0.20980940998480191</v>
      </c>
      <c r="AP397" s="5">
        <v>651486.93200000003</v>
      </c>
      <c r="AQ397" s="5">
        <v>438755.02600000001</v>
      </c>
      <c r="AR397" s="5">
        <v>50281.898999999998</v>
      </c>
      <c r="AS397" s="5">
        <v>4280.6450000000004</v>
      </c>
      <c r="AT397" s="5">
        <v>282.45</v>
      </c>
      <c r="AU397" s="5">
        <v>0</v>
      </c>
      <c r="AV397" s="5">
        <v>0</v>
      </c>
      <c r="AW397" s="6">
        <f t="shared" si="186"/>
        <v>1145086.952</v>
      </c>
      <c r="AX397" s="6">
        <f t="shared" si="169"/>
        <v>1145086.952</v>
      </c>
      <c r="AY397" s="63">
        <f t="shared" si="174"/>
        <v>0.15804498673768486</v>
      </c>
      <c r="AZ397" s="5">
        <f t="shared" si="176"/>
        <v>3806209.8289999999</v>
      </c>
      <c r="BA397" s="5">
        <f t="shared" si="177"/>
        <v>2899006.7480000001</v>
      </c>
      <c r="BB397" s="5">
        <f t="shared" si="178"/>
        <v>331876.68400000001</v>
      </c>
      <c r="BC397" s="5">
        <f t="shared" si="179"/>
        <v>31715.656000000003</v>
      </c>
      <c r="BD397" s="5">
        <f t="shared" si="180"/>
        <v>61650.574000000001</v>
      </c>
      <c r="BE397" s="5">
        <f t="shared" si="181"/>
        <v>7030.06</v>
      </c>
      <c r="BF397" s="5">
        <f t="shared" si="182"/>
        <v>107833.288</v>
      </c>
      <c r="BG397" s="6">
        <f t="shared" si="183"/>
        <v>7245322.8389999997</v>
      </c>
      <c r="BH397" s="6">
        <f t="shared" si="170"/>
        <v>7137489.551</v>
      </c>
      <c r="BI397" s="57">
        <f>BG397/$BG397</f>
        <v>1</v>
      </c>
    </row>
    <row r="398" spans="1:94" x14ac:dyDescent="0.25">
      <c r="A398" s="43">
        <v>35612</v>
      </c>
      <c r="B398" s="5">
        <v>884109.32700000005</v>
      </c>
      <c r="C398" s="5">
        <v>538182.08400000003</v>
      </c>
      <c r="D398" s="5">
        <v>51772.033000000003</v>
      </c>
      <c r="E398" s="5">
        <v>4948.1019999999999</v>
      </c>
      <c r="F398" s="5">
        <v>141.102</v>
      </c>
      <c r="G398" s="5">
        <v>0</v>
      </c>
      <c r="H398" s="5">
        <v>119970.19899999999</v>
      </c>
      <c r="I398" s="6">
        <f t="shared" si="184"/>
        <v>1599122.8470000001</v>
      </c>
      <c r="J398" s="6">
        <f t="shared" si="164"/>
        <v>1479152.648</v>
      </c>
      <c r="K398" s="63">
        <f t="shared" si="171"/>
        <v>0.20800676797499429</v>
      </c>
      <c r="L398" s="5">
        <v>595135.92700000003</v>
      </c>
      <c r="M398" s="5">
        <v>372554.57699999999</v>
      </c>
      <c r="N398" s="5">
        <v>112682.19899999999</v>
      </c>
      <c r="O398" s="5">
        <v>3714.616</v>
      </c>
      <c r="P398" s="5">
        <v>41769.714</v>
      </c>
      <c r="Q398" s="5">
        <v>0</v>
      </c>
      <c r="R398" s="5">
        <v>0</v>
      </c>
      <c r="S398" s="6">
        <f t="shared" si="187"/>
        <v>1125857.0329999998</v>
      </c>
      <c r="T398" s="6">
        <f t="shared" si="165"/>
        <v>1125857.0329999998</v>
      </c>
      <c r="U398" s="63">
        <f t="shared" si="172"/>
        <v>0.14644646161837149</v>
      </c>
      <c r="V398" s="5">
        <v>1094157.71</v>
      </c>
      <c r="W398" s="5">
        <v>966932.99100000004</v>
      </c>
      <c r="X398" s="5">
        <v>68206.061000000002</v>
      </c>
      <c r="Y398" s="5">
        <v>10621.518</v>
      </c>
      <c r="Z398" s="5">
        <v>1073.473</v>
      </c>
      <c r="AA398" s="5">
        <v>7543.3980000000001</v>
      </c>
      <c r="AB398" s="5">
        <v>0</v>
      </c>
      <c r="AC398" s="6">
        <f t="shared" si="175"/>
        <v>2148535.1510000005</v>
      </c>
      <c r="AD398" s="6">
        <f t="shared" si="166"/>
        <v>2148535.1510000005</v>
      </c>
      <c r="AE398" s="63">
        <f t="shared" si="167"/>
        <v>0.27947187014343017</v>
      </c>
      <c r="AF398" s="5">
        <v>921494.39</v>
      </c>
      <c r="AG398" s="5">
        <v>617224.04200000002</v>
      </c>
      <c r="AH398" s="5">
        <v>41379.383999999998</v>
      </c>
      <c r="AI398" s="5">
        <v>7402.7780000000002</v>
      </c>
      <c r="AJ398" s="5">
        <v>390.71300000000002</v>
      </c>
      <c r="AK398" s="5">
        <v>0</v>
      </c>
      <c r="AL398" s="5">
        <v>0</v>
      </c>
      <c r="AM398" s="6">
        <f t="shared" si="185"/>
        <v>1587891.307</v>
      </c>
      <c r="AN398" s="6">
        <f t="shared" si="168"/>
        <v>1587891.307</v>
      </c>
      <c r="AO398" s="63">
        <f t="shared" si="173"/>
        <v>0.20654581934358379</v>
      </c>
      <c r="AP398" s="5">
        <v>727723.99600000004</v>
      </c>
      <c r="AQ398" s="5">
        <v>446820.94799999997</v>
      </c>
      <c r="AR398" s="5">
        <v>47312.832999999999</v>
      </c>
      <c r="AS398" s="5">
        <v>4305.1629999999996</v>
      </c>
      <c r="AT398" s="5">
        <v>271.18299999999999</v>
      </c>
      <c r="AU398" s="5">
        <v>0</v>
      </c>
      <c r="AV398" s="5">
        <v>0</v>
      </c>
      <c r="AW398" s="6">
        <f t="shared" si="186"/>
        <v>1226434.1230000001</v>
      </c>
      <c r="AX398" s="6">
        <f t="shared" si="169"/>
        <v>1226434.1230000001</v>
      </c>
      <c r="AY398" s="63">
        <f t="shared" si="174"/>
        <v>0.15952908091962031</v>
      </c>
      <c r="AZ398" s="5">
        <f t="shared" si="176"/>
        <v>4222621.3500000006</v>
      </c>
      <c r="BA398" s="5">
        <f t="shared" si="177"/>
        <v>2941714.642</v>
      </c>
      <c r="BB398" s="5">
        <f t="shared" si="178"/>
        <v>321352.51</v>
      </c>
      <c r="BC398" s="5">
        <f t="shared" si="179"/>
        <v>30992.177000000003</v>
      </c>
      <c r="BD398" s="5">
        <f t="shared" si="180"/>
        <v>43646.184999999998</v>
      </c>
      <c r="BE398" s="5">
        <f t="shared" si="181"/>
        <v>7543.3980000000001</v>
      </c>
      <c r="BF398" s="5">
        <f t="shared" si="182"/>
        <v>119970.19899999999</v>
      </c>
      <c r="BG398" s="6">
        <f t="shared" si="183"/>
        <v>7687840.4610000001</v>
      </c>
      <c r="BH398" s="6">
        <f t="shared" si="170"/>
        <v>7567870.2620000001</v>
      </c>
      <c r="BI398" s="57">
        <f>BG398/$BG398</f>
        <v>1</v>
      </c>
      <c r="BJ398" s="5">
        <f t="shared" ref="BJ398:BQ398" si="188">AP398-AP397</f>
        <v>76237.064000000013</v>
      </c>
      <c r="BK398" s="5">
        <f t="shared" si="188"/>
        <v>8065.9219999999623</v>
      </c>
      <c r="BL398" s="5">
        <f t="shared" si="188"/>
        <v>-2969.0659999999989</v>
      </c>
      <c r="BM398" s="5">
        <f t="shared" si="188"/>
        <v>24.51799999999912</v>
      </c>
      <c r="BN398" s="5">
        <f t="shared" si="188"/>
        <v>-11.266999999999996</v>
      </c>
      <c r="BO398" s="5">
        <f t="shared" si="188"/>
        <v>0</v>
      </c>
      <c r="BP398" s="5">
        <f t="shared" si="188"/>
        <v>0</v>
      </c>
      <c r="BQ398" s="5">
        <f t="shared" si="188"/>
        <v>81347.171000000089</v>
      </c>
    </row>
    <row r="399" spans="1:94" x14ac:dyDescent="0.25">
      <c r="A399" s="43">
        <v>35643</v>
      </c>
      <c r="B399" s="5">
        <v>906642.28700000001</v>
      </c>
      <c r="C399" s="5">
        <v>545942.48100000003</v>
      </c>
      <c r="D399" s="5">
        <v>48307.652000000002</v>
      </c>
      <c r="E399" s="5">
        <v>4955.2370000000001</v>
      </c>
      <c r="F399" s="5">
        <v>103.777</v>
      </c>
      <c r="G399" s="5">
        <v>0</v>
      </c>
      <c r="H399" s="5">
        <v>144018.35699999999</v>
      </c>
      <c r="I399" s="6">
        <f t="shared" si="184"/>
        <v>1649969.7910000002</v>
      </c>
      <c r="J399" s="6">
        <f t="shared" si="164"/>
        <v>1505951.4340000001</v>
      </c>
      <c r="K399" s="63">
        <f t="shared" si="171"/>
        <v>0.21067974418342544</v>
      </c>
      <c r="L399" s="5">
        <v>630915.14599999995</v>
      </c>
      <c r="M399" s="5">
        <v>385194.32199999999</v>
      </c>
      <c r="N399" s="5">
        <v>111676.931</v>
      </c>
      <c r="O399" s="5">
        <v>3742.4549999999999</v>
      </c>
      <c r="P399" s="5">
        <v>21399.753000000001</v>
      </c>
      <c r="Q399" s="5">
        <v>0</v>
      </c>
      <c r="R399" s="5">
        <v>0</v>
      </c>
      <c r="S399" s="6">
        <f t="shared" si="187"/>
        <v>1152928.6070000001</v>
      </c>
      <c r="T399" s="6">
        <f t="shared" si="165"/>
        <v>1152928.6070000001</v>
      </c>
      <c r="U399" s="63">
        <f t="shared" si="172"/>
        <v>0.14721403101404604</v>
      </c>
      <c r="V399" s="5">
        <v>1119317.5870000001</v>
      </c>
      <c r="W399" s="5">
        <v>971311.81400000001</v>
      </c>
      <c r="X399" s="5">
        <v>68959.709000000003</v>
      </c>
      <c r="Y399" s="5">
        <v>11494.111999999999</v>
      </c>
      <c r="Z399" s="5">
        <v>1145.19</v>
      </c>
      <c r="AA399" s="5">
        <v>6936.37</v>
      </c>
      <c r="AB399" s="5">
        <v>0</v>
      </c>
      <c r="AC399" s="6">
        <f t="shared" si="175"/>
        <v>2179164.7820000001</v>
      </c>
      <c r="AD399" s="6">
        <f t="shared" si="166"/>
        <v>2179164.7820000001</v>
      </c>
      <c r="AE399" s="63">
        <f t="shared" si="167"/>
        <v>0.27825108151043115</v>
      </c>
      <c r="AF399" s="5">
        <v>947114.13399999996</v>
      </c>
      <c r="AG399" s="5">
        <v>629627.35100000002</v>
      </c>
      <c r="AH399" s="5">
        <v>40232.404000000002</v>
      </c>
      <c r="AI399" s="5">
        <v>7528.049</v>
      </c>
      <c r="AJ399" s="5">
        <v>350.69900000000001</v>
      </c>
      <c r="AK399" s="5">
        <v>0</v>
      </c>
      <c r="AL399" s="5">
        <v>0</v>
      </c>
      <c r="AM399" s="6">
        <f t="shared" si="185"/>
        <v>1624852.6370000001</v>
      </c>
      <c r="AN399" s="6">
        <f t="shared" si="168"/>
        <v>1624852.6370000001</v>
      </c>
      <c r="AO399" s="63">
        <f t="shared" si="173"/>
        <v>0.20747260935695777</v>
      </c>
      <c r="AP399" s="5">
        <v>727582.24800000002</v>
      </c>
      <c r="AQ399" s="5">
        <v>448114.69900000002</v>
      </c>
      <c r="AR399" s="5">
        <v>44503.940999999999</v>
      </c>
      <c r="AS399" s="5">
        <v>4322.3829999999998</v>
      </c>
      <c r="AT399" s="5">
        <v>209.83199999999999</v>
      </c>
      <c r="AU399" s="5">
        <v>0</v>
      </c>
      <c r="AV399" s="5">
        <v>0</v>
      </c>
      <c r="AW399" s="6">
        <f t="shared" si="186"/>
        <v>1224733.1030000001</v>
      </c>
      <c r="AX399" s="6">
        <f t="shared" si="169"/>
        <v>1224733.1030000001</v>
      </c>
      <c r="AY399" s="63">
        <f t="shared" si="174"/>
        <v>0.15638253393513971</v>
      </c>
      <c r="AZ399" s="5">
        <f t="shared" si="176"/>
        <v>4331571.4019999998</v>
      </c>
      <c r="BA399" s="5">
        <f t="shared" si="177"/>
        <v>2980190.6670000004</v>
      </c>
      <c r="BB399" s="5">
        <f t="shared" si="178"/>
        <v>313680.63699999999</v>
      </c>
      <c r="BC399" s="5">
        <f t="shared" si="179"/>
        <v>32042.235999999997</v>
      </c>
      <c r="BD399" s="5">
        <f t="shared" si="180"/>
        <v>23209.250999999997</v>
      </c>
      <c r="BE399" s="5">
        <f t="shared" si="181"/>
        <v>6936.37</v>
      </c>
      <c r="BF399" s="5">
        <f t="shared" si="182"/>
        <v>144018.35699999999</v>
      </c>
      <c r="BG399" s="6">
        <f t="shared" si="183"/>
        <v>7831648.9199999999</v>
      </c>
      <c r="BH399" s="6">
        <f t="shared" si="170"/>
        <v>7687630.5630000001</v>
      </c>
      <c r="BI399" s="57">
        <f>BG399/$BG399</f>
        <v>1</v>
      </c>
    </row>
    <row r="400" spans="1:94" x14ac:dyDescent="0.25">
      <c r="A400" s="43">
        <v>35674</v>
      </c>
      <c r="B400" s="5">
        <v>901252.89599999995</v>
      </c>
      <c r="C400" s="5">
        <v>553851.95600000001</v>
      </c>
      <c r="D400" s="5">
        <v>46599.932000000001</v>
      </c>
      <c r="E400" s="5">
        <v>4985.3810000000003</v>
      </c>
      <c r="F400" s="5">
        <v>97.075999999999993</v>
      </c>
      <c r="G400" s="5">
        <v>0</v>
      </c>
      <c r="H400" s="5">
        <v>148480.34</v>
      </c>
      <c r="I400" s="6">
        <f t="shared" si="184"/>
        <v>1655267.581</v>
      </c>
      <c r="J400" s="6">
        <f t="shared" si="164"/>
        <v>1506787.2409999999</v>
      </c>
      <c r="K400" s="63">
        <f t="shared" si="171"/>
        <v>0.20827462649541909</v>
      </c>
      <c r="L400" s="5">
        <v>630197.75300000003</v>
      </c>
      <c r="M400" s="5">
        <v>395229.37400000001</v>
      </c>
      <c r="N400" s="5">
        <v>126080.758</v>
      </c>
      <c r="O400" s="5">
        <v>3744.91</v>
      </c>
      <c r="P400" s="5">
        <v>57965.656000000003</v>
      </c>
      <c r="Q400" s="5">
        <v>0</v>
      </c>
      <c r="R400" s="5">
        <v>0</v>
      </c>
      <c r="S400" s="6">
        <f t="shared" si="187"/>
        <v>1213218.4509999999</v>
      </c>
      <c r="T400" s="6">
        <f t="shared" si="165"/>
        <v>1213218.4509999999</v>
      </c>
      <c r="U400" s="63">
        <f t="shared" si="172"/>
        <v>0.15265363898852066</v>
      </c>
      <c r="V400" s="5">
        <v>1084744.906</v>
      </c>
      <c r="W400" s="5">
        <v>1000116.589</v>
      </c>
      <c r="X400" s="5">
        <v>79642.604999999996</v>
      </c>
      <c r="Y400" s="5">
        <v>11482.505999999999</v>
      </c>
      <c r="Z400" s="5">
        <v>1006.66</v>
      </c>
      <c r="AA400" s="5">
        <v>7034.37</v>
      </c>
      <c r="AB400" s="5">
        <v>0</v>
      </c>
      <c r="AC400" s="6">
        <f t="shared" si="175"/>
        <v>2184027.6360000004</v>
      </c>
      <c r="AD400" s="6">
        <f t="shared" si="166"/>
        <v>2184027.6360000004</v>
      </c>
      <c r="AE400" s="63">
        <f t="shared" si="167"/>
        <v>0.27480604668688502</v>
      </c>
      <c r="AF400" s="5">
        <v>938222.98</v>
      </c>
      <c r="AG400" s="5">
        <v>643332.00699999998</v>
      </c>
      <c r="AH400" s="5">
        <v>40749.934000000001</v>
      </c>
      <c r="AI400" s="5">
        <v>7517.0060000000003</v>
      </c>
      <c r="AJ400" s="5">
        <v>435.51100000000002</v>
      </c>
      <c r="AK400" s="5">
        <v>0</v>
      </c>
      <c r="AL400" s="5">
        <v>0</v>
      </c>
      <c r="AM400" s="6">
        <f t="shared" si="185"/>
        <v>1630257.4379999998</v>
      </c>
      <c r="AN400" s="6">
        <f t="shared" si="168"/>
        <v>1630257.4379999998</v>
      </c>
      <c r="AO400" s="63">
        <f t="shared" si="173"/>
        <v>0.20512771644189459</v>
      </c>
      <c r="AP400" s="5">
        <v>750105.37600000005</v>
      </c>
      <c r="AQ400" s="5">
        <v>463802.23</v>
      </c>
      <c r="AR400" s="5">
        <v>46271.584000000003</v>
      </c>
      <c r="AS400" s="5">
        <v>4325.8059999999996</v>
      </c>
      <c r="AT400" s="5">
        <v>247.84200000000001</v>
      </c>
      <c r="AU400" s="5">
        <v>0</v>
      </c>
      <c r="AV400" s="5">
        <v>0</v>
      </c>
      <c r="AW400" s="6">
        <f t="shared" si="186"/>
        <v>1264752.8380000002</v>
      </c>
      <c r="AX400" s="6">
        <f t="shared" si="169"/>
        <v>1264752.8380000002</v>
      </c>
      <c r="AY400" s="63">
        <f t="shared" si="174"/>
        <v>0.1591379713872807</v>
      </c>
      <c r="AZ400" s="5">
        <f t="shared" si="176"/>
        <v>4304523.9109999994</v>
      </c>
      <c r="BA400" s="5">
        <f t="shared" si="177"/>
        <v>3056332.156</v>
      </c>
      <c r="BB400" s="5">
        <f t="shared" si="178"/>
        <v>339344.81299999997</v>
      </c>
      <c r="BC400" s="5">
        <f t="shared" si="179"/>
        <v>32055.609</v>
      </c>
      <c r="BD400" s="5">
        <f t="shared" si="180"/>
        <v>59752.745000000003</v>
      </c>
      <c r="BE400" s="5">
        <f t="shared" si="181"/>
        <v>7034.37</v>
      </c>
      <c r="BF400" s="5">
        <f t="shared" si="182"/>
        <v>148480.34</v>
      </c>
      <c r="BG400" s="6">
        <f t="shared" si="183"/>
        <v>7947523.9440000001</v>
      </c>
      <c r="BH400" s="6">
        <f t="shared" si="170"/>
        <v>7799043.6040000003</v>
      </c>
    </row>
    <row r="401" spans="1:69" x14ac:dyDescent="0.25">
      <c r="A401" s="43">
        <v>35704</v>
      </c>
      <c r="B401" s="5">
        <v>862450.93099999998</v>
      </c>
      <c r="C401" s="5">
        <v>553946.95600000001</v>
      </c>
      <c r="D401" s="5">
        <v>43711.472999999998</v>
      </c>
      <c r="E401" s="5">
        <v>5008.2569999999996</v>
      </c>
      <c r="F401" s="5">
        <v>133.28399999999999</v>
      </c>
      <c r="G401" s="5">
        <v>0</v>
      </c>
      <c r="H401" s="5">
        <v>121543.375</v>
      </c>
      <c r="I401" s="6">
        <f t="shared" si="184"/>
        <v>1586794.2760000001</v>
      </c>
      <c r="J401" s="6">
        <f t="shared" si="164"/>
        <v>1465250.9010000001</v>
      </c>
      <c r="K401" s="63">
        <f t="shared" si="171"/>
        <v>0.20936493193719163</v>
      </c>
      <c r="L401" s="5">
        <v>581761.94400000002</v>
      </c>
      <c r="M401" s="5">
        <v>389478.55900000001</v>
      </c>
      <c r="N401" s="5">
        <v>121202.334</v>
      </c>
      <c r="O401" s="5">
        <v>3758.3319999999999</v>
      </c>
      <c r="P401" s="5">
        <v>89256.73</v>
      </c>
      <c r="Q401" s="5">
        <v>0</v>
      </c>
      <c r="R401" s="5">
        <v>0</v>
      </c>
      <c r="S401" s="6">
        <f t="shared" si="187"/>
        <v>1185457.899</v>
      </c>
      <c r="T401" s="6">
        <f t="shared" si="165"/>
        <v>1185457.899</v>
      </c>
      <c r="U401" s="63">
        <f t="shared" si="172"/>
        <v>0.15641177693442926</v>
      </c>
      <c r="V401" s="5">
        <v>1004090.085</v>
      </c>
      <c r="W401" s="5">
        <v>971149.41599999997</v>
      </c>
      <c r="X401" s="5">
        <v>72047.599000000002</v>
      </c>
      <c r="Y401" s="5">
        <v>11269.509</v>
      </c>
      <c r="Z401" s="5">
        <v>1332.675</v>
      </c>
      <c r="AA401" s="5">
        <v>7417.2529999999997</v>
      </c>
      <c r="AB401" s="5">
        <v>0</v>
      </c>
      <c r="AC401" s="6">
        <f t="shared" si="175"/>
        <v>2067306.537</v>
      </c>
      <c r="AD401" s="6">
        <f t="shared" si="166"/>
        <v>2067306.537</v>
      </c>
      <c r="AE401" s="63">
        <f t="shared" si="167"/>
        <v>0.27276471749279002</v>
      </c>
      <c r="AF401" s="5">
        <v>877324.33400000003</v>
      </c>
      <c r="AG401" s="5">
        <v>634235.30799999996</v>
      </c>
      <c r="AH401" s="5">
        <v>40913.773000000001</v>
      </c>
      <c r="AI401" s="5">
        <v>7417.8440000000001</v>
      </c>
      <c r="AJ401" s="5">
        <v>502.85</v>
      </c>
      <c r="AK401" s="5">
        <v>0</v>
      </c>
      <c r="AL401" s="5">
        <v>0</v>
      </c>
      <c r="AM401" s="6">
        <f t="shared" si="185"/>
        <v>1560394.1090000002</v>
      </c>
      <c r="AN401" s="6">
        <f t="shared" si="168"/>
        <v>1560394.1090000002</v>
      </c>
      <c r="AO401" s="63">
        <f t="shared" si="173"/>
        <v>0.20588163908021295</v>
      </c>
      <c r="AP401" s="5">
        <v>683967.43599999999</v>
      </c>
      <c r="AQ401" s="5">
        <v>454178.22600000002</v>
      </c>
      <c r="AR401" s="5">
        <v>36310.230000000003</v>
      </c>
      <c r="AS401" s="5">
        <v>4345.4539999999997</v>
      </c>
      <c r="AT401" s="5">
        <v>329.21300000000002</v>
      </c>
      <c r="AU401" s="5">
        <v>0</v>
      </c>
      <c r="AV401" s="5">
        <v>0</v>
      </c>
      <c r="AW401" s="6">
        <f t="shared" si="186"/>
        <v>1179130.5589999999</v>
      </c>
      <c r="AX401" s="6">
        <f t="shared" si="169"/>
        <v>1179130.5589999999</v>
      </c>
      <c r="AY401" s="63">
        <f t="shared" si="174"/>
        <v>0.15557693455537627</v>
      </c>
      <c r="AZ401" s="5">
        <f t="shared" si="176"/>
        <v>4009594.7299999995</v>
      </c>
      <c r="BA401" s="5">
        <f t="shared" si="177"/>
        <v>3002988.4649999999</v>
      </c>
      <c r="BB401" s="5">
        <f t="shared" si="178"/>
        <v>314185.40899999999</v>
      </c>
      <c r="BC401" s="5">
        <f t="shared" si="179"/>
        <v>31799.396000000001</v>
      </c>
      <c r="BD401" s="5">
        <f t="shared" si="180"/>
        <v>91554.752000000008</v>
      </c>
      <c r="BE401" s="5">
        <f t="shared" si="181"/>
        <v>7417.2529999999997</v>
      </c>
      <c r="BF401" s="5">
        <f t="shared" si="182"/>
        <v>121543.375</v>
      </c>
      <c r="BG401" s="6">
        <f t="shared" si="183"/>
        <v>7579083.379999999</v>
      </c>
      <c r="BH401" s="6">
        <f t="shared" si="170"/>
        <v>7457540.004999999</v>
      </c>
    </row>
    <row r="402" spans="1:69" x14ac:dyDescent="0.25">
      <c r="A402" s="43">
        <v>35735</v>
      </c>
      <c r="B402" s="5">
        <v>688028.78500000003</v>
      </c>
      <c r="C402" s="5">
        <v>505455.85800000001</v>
      </c>
      <c r="D402" s="5">
        <v>47427.269</v>
      </c>
      <c r="E402" s="5">
        <v>5054.8649999999998</v>
      </c>
      <c r="F402" s="5">
        <v>173.70699999999999</v>
      </c>
      <c r="G402" s="5">
        <v>0</v>
      </c>
      <c r="H402" s="5">
        <v>97042.896999999997</v>
      </c>
      <c r="I402" s="6">
        <f t="shared" si="184"/>
        <v>1343183.3810000001</v>
      </c>
      <c r="J402" s="6">
        <f t="shared" si="164"/>
        <v>1246140.4840000002</v>
      </c>
      <c r="K402" s="63">
        <f t="shared" si="171"/>
        <v>0.20924390084189332</v>
      </c>
      <c r="L402" s="5">
        <v>414745.522</v>
      </c>
      <c r="M402" s="5">
        <v>321238.49</v>
      </c>
      <c r="N402" s="5">
        <v>121993.742</v>
      </c>
      <c r="O402" s="5">
        <v>3807.2489999999998</v>
      </c>
      <c r="P402" s="5">
        <v>73331.411999999997</v>
      </c>
      <c r="Q402" s="5">
        <v>0</v>
      </c>
      <c r="R402" s="5">
        <v>0</v>
      </c>
      <c r="S402" s="6">
        <f t="shared" si="187"/>
        <v>935116.41499999992</v>
      </c>
      <c r="T402" s="6">
        <f t="shared" si="165"/>
        <v>935116.41499999992</v>
      </c>
      <c r="U402" s="63">
        <f t="shared" si="172"/>
        <v>0.14567438012091272</v>
      </c>
      <c r="V402" s="5">
        <v>826611.83799999999</v>
      </c>
      <c r="W402" s="5">
        <v>899672.96400000004</v>
      </c>
      <c r="X402" s="5">
        <v>71593.297000000006</v>
      </c>
      <c r="Y402" s="5">
        <v>11791.03</v>
      </c>
      <c r="Z402" s="5">
        <v>1062.7750000000001</v>
      </c>
      <c r="AA402" s="5">
        <v>6669.067</v>
      </c>
      <c r="AB402" s="5">
        <v>0</v>
      </c>
      <c r="AC402" s="6">
        <f t="shared" si="175"/>
        <v>1817400.9710000001</v>
      </c>
      <c r="AD402" s="6">
        <f t="shared" si="166"/>
        <v>1817400.9710000001</v>
      </c>
      <c r="AE402" s="63">
        <f t="shared" si="167"/>
        <v>0.28311850335935973</v>
      </c>
      <c r="AF402" s="5">
        <v>703838.80099999998</v>
      </c>
      <c r="AG402" s="5">
        <v>588396.23</v>
      </c>
      <c r="AH402" s="5">
        <v>40430.74</v>
      </c>
      <c r="AI402" s="5">
        <v>7617.8819999999996</v>
      </c>
      <c r="AJ402" s="5">
        <v>549.75900000000001</v>
      </c>
      <c r="AK402" s="5">
        <v>0</v>
      </c>
      <c r="AL402" s="5">
        <v>0</v>
      </c>
      <c r="AM402" s="6">
        <f t="shared" si="185"/>
        <v>1340833.412</v>
      </c>
      <c r="AN402" s="6">
        <f t="shared" si="168"/>
        <v>1340833.412</v>
      </c>
      <c r="AO402" s="63">
        <f t="shared" si="173"/>
        <v>0.20887781778326328</v>
      </c>
      <c r="AP402" s="5">
        <v>520134.24200000003</v>
      </c>
      <c r="AQ402" s="5">
        <v>406493.027</v>
      </c>
      <c r="AR402" s="5">
        <v>51399.222000000002</v>
      </c>
      <c r="AS402" s="5">
        <v>4341.0649999999996</v>
      </c>
      <c r="AT402" s="5">
        <v>321.839</v>
      </c>
      <c r="AU402" s="5">
        <v>0</v>
      </c>
      <c r="AV402" s="5">
        <v>0</v>
      </c>
      <c r="AW402" s="6">
        <f t="shared" si="186"/>
        <v>982689.39500000002</v>
      </c>
      <c r="AX402" s="6">
        <f t="shared" si="169"/>
        <v>982689.39500000002</v>
      </c>
      <c r="AY402" s="63">
        <f t="shared" si="174"/>
        <v>0.15308539789457098</v>
      </c>
      <c r="AZ402" s="5">
        <f t="shared" si="176"/>
        <v>3153359.1880000001</v>
      </c>
      <c r="BA402" s="5">
        <f t="shared" si="177"/>
        <v>2721256.5690000001</v>
      </c>
      <c r="BB402" s="5">
        <f t="shared" si="178"/>
        <v>332844.27</v>
      </c>
      <c r="BC402" s="5">
        <f t="shared" si="179"/>
        <v>32612.090999999997</v>
      </c>
      <c r="BD402" s="5">
        <f t="shared" si="180"/>
        <v>75439.491999999998</v>
      </c>
      <c r="BE402" s="5">
        <f t="shared" si="181"/>
        <v>6669.067</v>
      </c>
      <c r="BF402" s="5">
        <f t="shared" si="182"/>
        <v>97042.896999999997</v>
      </c>
      <c r="BG402" s="6">
        <f t="shared" si="183"/>
        <v>6419223.574</v>
      </c>
      <c r="BH402" s="6">
        <f t="shared" si="170"/>
        <v>6322180.6770000001</v>
      </c>
    </row>
    <row r="403" spans="1:69" x14ac:dyDescent="0.25">
      <c r="A403" s="43">
        <v>35765</v>
      </c>
      <c r="B403" s="5">
        <v>653069.17099999997</v>
      </c>
      <c r="C403" s="5">
        <v>499618.55</v>
      </c>
      <c r="D403" s="5">
        <v>51380.108</v>
      </c>
      <c r="E403" s="5">
        <v>5112.6989999999996</v>
      </c>
      <c r="F403" s="5">
        <v>405.29700000000003</v>
      </c>
      <c r="G403" s="5">
        <v>0</v>
      </c>
      <c r="H403" s="5">
        <v>75360.91</v>
      </c>
      <c r="I403" s="6">
        <f t="shared" si="184"/>
        <v>1284946.7349999999</v>
      </c>
      <c r="J403" s="6">
        <f t="shared" si="164"/>
        <v>1209585.825</v>
      </c>
      <c r="K403" s="63">
        <f t="shared" si="171"/>
        <v>0.21049955749225768</v>
      </c>
      <c r="L403" s="5">
        <v>414827.93099999998</v>
      </c>
      <c r="M403" s="5">
        <v>313956.565</v>
      </c>
      <c r="N403" s="5">
        <v>118312.70600000001</v>
      </c>
      <c r="O403" s="5">
        <v>3770.8409999999999</v>
      </c>
      <c r="P403" s="5">
        <v>50189.226999999999</v>
      </c>
      <c r="Q403" s="5">
        <v>0</v>
      </c>
      <c r="R403" s="5">
        <v>0</v>
      </c>
      <c r="S403" s="6">
        <f t="shared" si="187"/>
        <v>901057.27</v>
      </c>
      <c r="T403" s="6">
        <f t="shared" si="165"/>
        <v>901057.27</v>
      </c>
      <c r="U403" s="63">
        <f t="shared" si="172"/>
        <v>0.14761090980956637</v>
      </c>
      <c r="V403" s="5">
        <v>740776.47699999996</v>
      </c>
      <c r="W403" s="5">
        <v>874464.58799999999</v>
      </c>
      <c r="X403" s="5">
        <v>65882.142000000007</v>
      </c>
      <c r="Y403" s="5">
        <v>11843.849</v>
      </c>
      <c r="Z403" s="5">
        <v>1155.4970000000001</v>
      </c>
      <c r="AA403" s="5">
        <v>7270.7389999999996</v>
      </c>
      <c r="AB403" s="5">
        <v>0</v>
      </c>
      <c r="AC403" s="6">
        <f t="shared" si="175"/>
        <v>1701393.2919999999</v>
      </c>
      <c r="AD403" s="6">
        <f t="shared" si="166"/>
        <v>1701393.2919999999</v>
      </c>
      <c r="AE403" s="63">
        <f t="shared" si="167"/>
        <v>0.27872169742996822</v>
      </c>
      <c r="AF403" s="5">
        <v>639737.53700000001</v>
      </c>
      <c r="AG403" s="5">
        <v>568178.87600000005</v>
      </c>
      <c r="AH403" s="5">
        <v>39058.398999999998</v>
      </c>
      <c r="AI403" s="5">
        <v>7536.3919999999998</v>
      </c>
      <c r="AJ403" s="5">
        <v>543.34500000000003</v>
      </c>
      <c r="AK403" s="5">
        <v>0</v>
      </c>
      <c r="AL403" s="5">
        <v>0</v>
      </c>
      <c r="AM403" s="6">
        <f t="shared" si="185"/>
        <v>1255054.5490000001</v>
      </c>
      <c r="AN403" s="6">
        <f t="shared" si="168"/>
        <v>1255054.5490000001</v>
      </c>
      <c r="AO403" s="63">
        <f t="shared" si="173"/>
        <v>0.20560262927408043</v>
      </c>
      <c r="AP403" s="5">
        <v>514623.71399999998</v>
      </c>
      <c r="AQ403" s="5">
        <v>397708.505</v>
      </c>
      <c r="AR403" s="5">
        <v>44806.866000000002</v>
      </c>
      <c r="AS403" s="5">
        <v>4396.7219999999998</v>
      </c>
      <c r="AT403" s="5">
        <v>285.20299999999997</v>
      </c>
      <c r="AU403" s="5">
        <v>0</v>
      </c>
      <c r="AV403" s="5">
        <v>0</v>
      </c>
      <c r="AW403" s="6">
        <f t="shared" si="186"/>
        <v>961821.01</v>
      </c>
      <c r="AX403" s="6">
        <f t="shared" si="169"/>
        <v>961821.01</v>
      </c>
      <c r="AY403" s="63">
        <f t="shared" si="174"/>
        <v>0.15756520599412735</v>
      </c>
      <c r="AZ403" s="5">
        <f t="shared" si="176"/>
        <v>2963034.83</v>
      </c>
      <c r="BA403" s="5">
        <f t="shared" si="177"/>
        <v>2653927.0839999998</v>
      </c>
      <c r="BB403" s="5">
        <f t="shared" si="178"/>
        <v>319440.22099999996</v>
      </c>
      <c r="BC403" s="5">
        <f t="shared" si="179"/>
        <v>32660.502999999997</v>
      </c>
      <c r="BD403" s="5">
        <f t="shared" si="180"/>
        <v>52578.569000000003</v>
      </c>
      <c r="BE403" s="5">
        <f t="shared" si="181"/>
        <v>7270.7389999999996</v>
      </c>
      <c r="BF403" s="5">
        <f t="shared" si="182"/>
        <v>75360.91</v>
      </c>
      <c r="BG403" s="6">
        <f t="shared" si="183"/>
        <v>6104272.8559999997</v>
      </c>
      <c r="BH403" s="6">
        <f t="shared" si="170"/>
        <v>6028911.9459999995</v>
      </c>
    </row>
    <row r="404" spans="1:69" x14ac:dyDescent="0.25">
      <c r="A404" s="43">
        <v>35796</v>
      </c>
      <c r="B404" s="5">
        <v>756949.06900000002</v>
      </c>
      <c r="C404" s="5">
        <v>502334.125</v>
      </c>
      <c r="D404" s="5">
        <v>48967.432999999997</v>
      </c>
      <c r="E404" s="5">
        <v>5125.3739999999998</v>
      </c>
      <c r="F404" s="5">
        <v>124.7</v>
      </c>
      <c r="G404" s="5">
        <v>0</v>
      </c>
      <c r="H404" s="5">
        <v>78953.123999999996</v>
      </c>
      <c r="I404" s="6">
        <f t="shared" si="184"/>
        <v>1392453.8250000002</v>
      </c>
      <c r="J404" s="6">
        <f t="shared" si="164"/>
        <v>1313500.7010000001</v>
      </c>
      <c r="K404" s="63">
        <f t="shared" si="171"/>
        <v>0.21435240392145519</v>
      </c>
      <c r="L404" s="5">
        <v>508729.01899999997</v>
      </c>
      <c r="M404" s="5">
        <v>311919.43300000002</v>
      </c>
      <c r="N404" s="5">
        <v>116633.034</v>
      </c>
      <c r="O404" s="5">
        <v>3779.654</v>
      </c>
      <c r="P404" s="5">
        <v>48007.182999999997</v>
      </c>
      <c r="Q404" s="5">
        <v>0</v>
      </c>
      <c r="R404" s="5">
        <v>0</v>
      </c>
      <c r="S404" s="6">
        <f t="shared" si="187"/>
        <v>989068.32299999997</v>
      </c>
      <c r="T404" s="6">
        <f t="shared" si="165"/>
        <v>989068.32299999997</v>
      </c>
      <c r="U404" s="63">
        <f t="shared" si="172"/>
        <v>0.15225580114127824</v>
      </c>
      <c r="V404" s="5">
        <v>776243.93799999997</v>
      </c>
      <c r="W404" s="5">
        <v>855327.77300000004</v>
      </c>
      <c r="X404" s="5">
        <v>66786.232000000004</v>
      </c>
      <c r="Y404" s="5">
        <v>11592.671</v>
      </c>
      <c r="Z404" s="5">
        <v>1067.5719999999999</v>
      </c>
      <c r="AA404" s="5">
        <v>6988.96</v>
      </c>
      <c r="AB404" s="5">
        <v>0</v>
      </c>
      <c r="AC404" s="6">
        <f t="shared" si="175"/>
        <v>1718007.1460000002</v>
      </c>
      <c r="AD404" s="6">
        <f t="shared" si="166"/>
        <v>1718007.1460000002</v>
      </c>
      <c r="AE404" s="63">
        <f t="shared" si="167"/>
        <v>0.26446762907871535</v>
      </c>
      <c r="AF404" s="5">
        <v>704815.33900000004</v>
      </c>
      <c r="AG404" s="5">
        <v>562020.19999999995</v>
      </c>
      <c r="AH404" s="5">
        <v>40465.004000000001</v>
      </c>
      <c r="AI404" s="5">
        <v>7541.5839999999998</v>
      </c>
      <c r="AJ404" s="5">
        <v>437.71899999999999</v>
      </c>
      <c r="AK404" s="5">
        <v>0</v>
      </c>
      <c r="AL404" s="5">
        <v>0</v>
      </c>
      <c r="AM404" s="6">
        <f t="shared" si="185"/>
        <v>1315279.8459999999</v>
      </c>
      <c r="AN404" s="6">
        <f t="shared" si="168"/>
        <v>1315279.8459999999</v>
      </c>
      <c r="AO404" s="63">
        <f t="shared" si="173"/>
        <v>0.20247234899838873</v>
      </c>
      <c r="AP404" s="5">
        <v>634959.95299999998</v>
      </c>
      <c r="AQ404" s="5">
        <v>397119.11599999998</v>
      </c>
      <c r="AR404" s="5">
        <v>44612.582000000002</v>
      </c>
      <c r="AS404" s="5">
        <v>4406.4849999999997</v>
      </c>
      <c r="AT404" s="5">
        <v>188.87</v>
      </c>
      <c r="AU404" s="5">
        <v>0</v>
      </c>
      <c r="AV404" s="5">
        <v>0</v>
      </c>
      <c r="AW404" s="6">
        <f t="shared" si="186"/>
        <v>1081287.0060000001</v>
      </c>
      <c r="AX404" s="6">
        <f t="shared" si="169"/>
        <v>1081287.0060000001</v>
      </c>
      <c r="AY404" s="63">
        <f t="shared" si="174"/>
        <v>0.16645181686016261</v>
      </c>
      <c r="AZ404" s="5">
        <f t="shared" si="176"/>
        <v>3381697.318</v>
      </c>
      <c r="BA404" s="5">
        <f t="shared" si="177"/>
        <v>2628720.6469999999</v>
      </c>
      <c r="BB404" s="5">
        <f t="shared" si="178"/>
        <v>317464.28500000003</v>
      </c>
      <c r="BC404" s="5">
        <f t="shared" si="179"/>
        <v>32445.768</v>
      </c>
      <c r="BD404" s="5">
        <f t="shared" si="180"/>
        <v>49826.043999999994</v>
      </c>
      <c r="BE404" s="5">
        <f t="shared" si="181"/>
        <v>6988.96</v>
      </c>
      <c r="BF404" s="5">
        <f t="shared" si="182"/>
        <v>78953.123999999996</v>
      </c>
      <c r="BG404" s="6">
        <f t="shared" si="183"/>
        <v>6496096.1459999997</v>
      </c>
      <c r="BH404" s="6">
        <f t="shared" si="170"/>
        <v>6417143.0219999999</v>
      </c>
    </row>
    <row r="405" spans="1:69" x14ac:dyDescent="0.25">
      <c r="A405" s="43">
        <v>35827</v>
      </c>
      <c r="B405" s="5">
        <v>659868.77500000002</v>
      </c>
      <c r="C405" s="5">
        <v>457986.09700000001</v>
      </c>
      <c r="D405" s="5">
        <v>49671.546999999999</v>
      </c>
      <c r="E405" s="5">
        <v>5121.5200000000004</v>
      </c>
      <c r="F405" s="5">
        <v>162.94300000000001</v>
      </c>
      <c r="G405" s="5">
        <v>0</v>
      </c>
      <c r="H405" s="5">
        <v>78276.308000000005</v>
      </c>
      <c r="I405" s="6">
        <f t="shared" si="184"/>
        <v>1251087.19</v>
      </c>
      <c r="J405" s="6">
        <f t="shared" si="164"/>
        <v>1172810.882</v>
      </c>
      <c r="K405" s="63">
        <f t="shared" si="171"/>
        <v>0.21457988555059915</v>
      </c>
      <c r="L405" s="5">
        <v>457139.679</v>
      </c>
      <c r="M405" s="5">
        <v>296015.196</v>
      </c>
      <c r="N405" s="5">
        <v>108717.667</v>
      </c>
      <c r="O405" s="5">
        <v>3777.26</v>
      </c>
      <c r="P405" s="5">
        <v>25136.934000000001</v>
      </c>
      <c r="Q405" s="5">
        <v>0</v>
      </c>
      <c r="R405" s="5">
        <v>0</v>
      </c>
      <c r="S405" s="6">
        <f t="shared" si="187"/>
        <v>890786.73600000003</v>
      </c>
      <c r="T405" s="6">
        <f t="shared" si="165"/>
        <v>890786.73600000003</v>
      </c>
      <c r="U405" s="63">
        <f t="shared" si="172"/>
        <v>0.15278304932598005</v>
      </c>
      <c r="V405" s="5">
        <v>649019.04500000004</v>
      </c>
      <c r="W405" s="5">
        <v>786049.55099999998</v>
      </c>
      <c r="X405" s="5">
        <v>48126.669000000002</v>
      </c>
      <c r="Y405" s="5">
        <v>11683.293</v>
      </c>
      <c r="Z405" s="5">
        <v>1012.317</v>
      </c>
      <c r="AA405" s="5">
        <v>6351.37</v>
      </c>
      <c r="AB405" s="5">
        <v>0</v>
      </c>
      <c r="AC405" s="6">
        <f t="shared" si="175"/>
        <v>1502242.2450000001</v>
      </c>
      <c r="AD405" s="6">
        <f t="shared" si="166"/>
        <v>1502242.2450000001</v>
      </c>
      <c r="AE405" s="63">
        <f t="shared" si="167"/>
        <v>0.25765667779027868</v>
      </c>
      <c r="AF405" s="5">
        <v>595201.44900000002</v>
      </c>
      <c r="AG405" s="5">
        <v>520177.93300000002</v>
      </c>
      <c r="AH405" s="5">
        <v>40029.970999999998</v>
      </c>
      <c r="AI405" s="5">
        <v>7540.692</v>
      </c>
      <c r="AJ405" s="5">
        <v>514.69000000000005</v>
      </c>
      <c r="AK405" s="5">
        <v>0</v>
      </c>
      <c r="AL405" s="5">
        <v>0</v>
      </c>
      <c r="AM405" s="6">
        <f t="shared" si="185"/>
        <v>1163464.7349999999</v>
      </c>
      <c r="AN405" s="6">
        <f t="shared" si="168"/>
        <v>1163464.7349999999</v>
      </c>
      <c r="AO405" s="63">
        <f t="shared" si="173"/>
        <v>0.19955134356260026</v>
      </c>
      <c r="AP405" s="5">
        <v>591105.13800000004</v>
      </c>
      <c r="AQ405" s="5">
        <v>381119.929</v>
      </c>
      <c r="AR405" s="5">
        <v>45953.108999999997</v>
      </c>
      <c r="AS405" s="5">
        <v>4426.3419999999996</v>
      </c>
      <c r="AT405" s="5">
        <v>217.49</v>
      </c>
      <c r="AU405" s="5">
        <v>0</v>
      </c>
      <c r="AV405" s="5">
        <v>0</v>
      </c>
      <c r="AW405" s="6">
        <f t="shared" si="186"/>
        <v>1022822.0079999999</v>
      </c>
      <c r="AX405" s="6">
        <f t="shared" si="169"/>
        <v>1022822.0079999999</v>
      </c>
      <c r="AY405" s="63">
        <f t="shared" si="174"/>
        <v>0.17542904377054169</v>
      </c>
      <c r="AZ405" s="5">
        <f t="shared" si="176"/>
        <v>2952334.0860000001</v>
      </c>
      <c r="BA405" s="5">
        <f t="shared" si="177"/>
        <v>2441348.7060000002</v>
      </c>
      <c r="BB405" s="5">
        <f t="shared" si="178"/>
        <v>292498.96299999999</v>
      </c>
      <c r="BC405" s="5">
        <f t="shared" si="179"/>
        <v>32549.107</v>
      </c>
      <c r="BD405" s="5">
        <f t="shared" si="180"/>
        <v>27044.374</v>
      </c>
      <c r="BE405" s="5">
        <f t="shared" si="181"/>
        <v>6351.37</v>
      </c>
      <c r="BF405" s="5">
        <f t="shared" si="182"/>
        <v>78276.308000000005</v>
      </c>
      <c r="BG405" s="6">
        <f t="shared" si="183"/>
        <v>5830402.9140000008</v>
      </c>
      <c r="BH405" s="6">
        <f t="shared" si="170"/>
        <v>5752126.6060000006</v>
      </c>
    </row>
    <row r="406" spans="1:69" x14ac:dyDescent="0.25">
      <c r="A406" s="43">
        <v>35855</v>
      </c>
      <c r="B406" s="5">
        <v>653858.15399999998</v>
      </c>
      <c r="C406" s="5">
        <v>458282.86</v>
      </c>
      <c r="D406" s="5">
        <v>50790.65</v>
      </c>
      <c r="E406" s="5">
        <v>5102.1239999999998</v>
      </c>
      <c r="F406" s="5">
        <v>217.77600000000001</v>
      </c>
      <c r="G406" s="5">
        <v>0</v>
      </c>
      <c r="H406" s="5">
        <v>73073.873999999996</v>
      </c>
      <c r="I406" s="6">
        <f t="shared" si="184"/>
        <v>1241325.4380000001</v>
      </c>
      <c r="J406" s="6">
        <f t="shared" si="164"/>
        <v>1168251.564</v>
      </c>
      <c r="K406" s="63">
        <f t="shared" si="171"/>
        <v>0.21149851018258073</v>
      </c>
      <c r="L406" s="5">
        <v>433320.44199999998</v>
      </c>
      <c r="M406" s="5">
        <v>293571.62099999998</v>
      </c>
      <c r="N406" s="5">
        <v>116668.06</v>
      </c>
      <c r="O406" s="5">
        <v>3800.616</v>
      </c>
      <c r="P406" s="5">
        <v>69149.948000000004</v>
      </c>
      <c r="Q406" s="5">
        <v>0</v>
      </c>
      <c r="R406" s="5">
        <v>0</v>
      </c>
      <c r="S406" s="6">
        <f t="shared" si="187"/>
        <v>916510.68699999992</v>
      </c>
      <c r="T406" s="6">
        <f t="shared" si="165"/>
        <v>916510.68699999992</v>
      </c>
      <c r="U406" s="63">
        <f t="shared" si="172"/>
        <v>0.15615618510100454</v>
      </c>
      <c r="V406" s="5">
        <v>657460.58700000006</v>
      </c>
      <c r="W406" s="5">
        <v>794583.59100000001</v>
      </c>
      <c r="X406" s="5">
        <v>72630.998999999996</v>
      </c>
      <c r="Y406" s="5">
        <v>11101.253000000001</v>
      </c>
      <c r="Z406" s="5">
        <v>930.39800000000002</v>
      </c>
      <c r="AA406" s="5">
        <v>6417.34</v>
      </c>
      <c r="AB406" s="5">
        <v>0</v>
      </c>
      <c r="AC406" s="6">
        <f t="shared" si="175"/>
        <v>1543124.1680000003</v>
      </c>
      <c r="AD406" s="6">
        <f t="shared" si="166"/>
        <v>1543124.1680000003</v>
      </c>
      <c r="AE406" s="63">
        <f t="shared" si="167"/>
        <v>0.26291933812665047</v>
      </c>
      <c r="AF406" s="5">
        <v>598857.79</v>
      </c>
      <c r="AG406" s="5">
        <v>525250.00399999996</v>
      </c>
      <c r="AH406" s="5">
        <v>40843.493999999999</v>
      </c>
      <c r="AI406" s="5">
        <v>7540.098</v>
      </c>
      <c r="AJ406" s="5">
        <v>593.51300000000003</v>
      </c>
      <c r="AK406" s="5">
        <v>0</v>
      </c>
      <c r="AL406" s="5">
        <v>0</v>
      </c>
      <c r="AM406" s="6">
        <f t="shared" si="185"/>
        <v>1173084.899</v>
      </c>
      <c r="AN406" s="6">
        <f t="shared" si="168"/>
        <v>1173084.899</v>
      </c>
      <c r="AO406" s="63">
        <f t="shared" si="173"/>
        <v>0.19987160567330867</v>
      </c>
      <c r="AP406" s="5">
        <v>572305.84499999997</v>
      </c>
      <c r="AQ406" s="5">
        <v>373910.76699999999</v>
      </c>
      <c r="AR406" s="5">
        <v>44171.192999999999</v>
      </c>
      <c r="AS406" s="5">
        <v>4457.2299999999996</v>
      </c>
      <c r="AT406" s="5">
        <v>302.12299999999999</v>
      </c>
      <c r="AU406" s="5">
        <v>0</v>
      </c>
      <c r="AV406" s="5">
        <v>0</v>
      </c>
      <c r="AW406" s="6">
        <f t="shared" si="186"/>
        <v>995147.15799999994</v>
      </c>
      <c r="AX406" s="6">
        <f t="shared" si="169"/>
        <v>995147.15799999994</v>
      </c>
      <c r="AY406" s="63">
        <f t="shared" si="174"/>
        <v>0.16955436091645554</v>
      </c>
      <c r="AZ406" s="5">
        <f t="shared" si="176"/>
        <v>2915802.818</v>
      </c>
      <c r="BA406" s="5">
        <f t="shared" si="177"/>
        <v>2445598.8429999999</v>
      </c>
      <c r="BB406" s="5">
        <f t="shared" si="178"/>
        <v>325104.39599999995</v>
      </c>
      <c r="BC406" s="5">
        <f t="shared" si="179"/>
        <v>32001.321</v>
      </c>
      <c r="BD406" s="5">
        <f t="shared" si="180"/>
        <v>71193.758000000016</v>
      </c>
      <c r="BE406" s="5">
        <f t="shared" si="181"/>
        <v>6417.34</v>
      </c>
      <c r="BF406" s="5">
        <f t="shared" si="182"/>
        <v>73073.873999999996</v>
      </c>
      <c r="BG406" s="6">
        <f t="shared" si="183"/>
        <v>5869192.3500000006</v>
      </c>
      <c r="BH406" s="6">
        <f t="shared" si="170"/>
        <v>5796118.4760000007</v>
      </c>
    </row>
    <row r="407" spans="1:69" x14ac:dyDescent="0.25">
      <c r="A407" s="43">
        <v>35886</v>
      </c>
      <c r="B407" s="5">
        <v>656971.18500000006</v>
      </c>
      <c r="C407" s="5">
        <v>488565.89899999998</v>
      </c>
      <c r="D407" s="5">
        <v>52957.19</v>
      </c>
      <c r="E407" s="5">
        <v>5158.241</v>
      </c>
      <c r="F407" s="5">
        <v>201.54400000000001</v>
      </c>
      <c r="G407" s="5">
        <v>0</v>
      </c>
      <c r="H407" s="5">
        <v>79244.175000000003</v>
      </c>
      <c r="I407" s="6">
        <f t="shared" si="184"/>
        <v>1283098.2339999999</v>
      </c>
      <c r="J407" s="6">
        <f t="shared" si="164"/>
        <v>1203854.0589999999</v>
      </c>
      <c r="K407" s="63">
        <f t="shared" si="171"/>
        <v>0.2131834930741078</v>
      </c>
      <c r="L407" s="5">
        <v>404094.02500000002</v>
      </c>
      <c r="M407" s="5">
        <v>308513.52600000001</v>
      </c>
      <c r="N407" s="5">
        <v>119374.436</v>
      </c>
      <c r="O407" s="5">
        <v>3796.3539999999998</v>
      </c>
      <c r="P407" s="5">
        <v>49494.04</v>
      </c>
      <c r="Q407" s="5">
        <v>0</v>
      </c>
      <c r="R407" s="5">
        <v>0</v>
      </c>
      <c r="S407" s="6">
        <f t="shared" si="187"/>
        <v>885272.38100000005</v>
      </c>
      <c r="T407" s="6">
        <f t="shared" si="165"/>
        <v>885272.38100000005</v>
      </c>
      <c r="U407" s="63">
        <f t="shared" si="172"/>
        <v>0.14708574410181322</v>
      </c>
      <c r="V407" s="5">
        <v>702756.527</v>
      </c>
      <c r="W407" s="5">
        <v>824719.12100000004</v>
      </c>
      <c r="X407" s="5">
        <v>77891.994999999995</v>
      </c>
      <c r="Y407" s="5">
        <v>11813.004000000001</v>
      </c>
      <c r="Z407" s="5">
        <v>1010.5410000000001</v>
      </c>
      <c r="AA407" s="5">
        <v>6123.78</v>
      </c>
      <c r="AB407" s="5">
        <v>0</v>
      </c>
      <c r="AC407" s="6">
        <f t="shared" si="175"/>
        <v>1624314.9680000001</v>
      </c>
      <c r="AD407" s="6">
        <f t="shared" si="166"/>
        <v>1624314.9680000001</v>
      </c>
      <c r="AE407" s="63">
        <f t="shared" si="167"/>
        <v>0.26987578156919018</v>
      </c>
      <c r="AF407" s="5">
        <v>626514.42000000004</v>
      </c>
      <c r="AG407" s="5">
        <v>537260.98699999996</v>
      </c>
      <c r="AH407" s="5">
        <v>38944.582000000002</v>
      </c>
      <c r="AI407" s="5">
        <v>7548.7219999999998</v>
      </c>
      <c r="AJ407" s="5">
        <v>547.12199999999996</v>
      </c>
      <c r="AK407" s="5">
        <v>0</v>
      </c>
      <c r="AL407" s="5">
        <v>0</v>
      </c>
      <c r="AM407" s="6">
        <f t="shared" si="185"/>
        <v>1210815.8330000001</v>
      </c>
      <c r="AN407" s="6">
        <f t="shared" si="168"/>
        <v>1210815.8330000001</v>
      </c>
      <c r="AO407" s="63">
        <f t="shared" si="173"/>
        <v>0.20117395684013981</v>
      </c>
      <c r="AP407" s="5">
        <v>552242.78599999996</v>
      </c>
      <c r="AQ407" s="5">
        <v>408912.03100000002</v>
      </c>
      <c r="AR407" s="5">
        <v>49554.355000000003</v>
      </c>
      <c r="AS407" s="5">
        <v>4244.2280000000001</v>
      </c>
      <c r="AT407" s="5">
        <v>295.58300000000003</v>
      </c>
      <c r="AU407" s="5">
        <v>0</v>
      </c>
      <c r="AV407" s="5">
        <v>0</v>
      </c>
      <c r="AW407" s="6">
        <f t="shared" si="186"/>
        <v>1015248.983</v>
      </c>
      <c r="AX407" s="6">
        <f t="shared" si="169"/>
        <v>1015248.983</v>
      </c>
      <c r="AY407" s="63">
        <f t="shared" si="174"/>
        <v>0.16868102441474914</v>
      </c>
      <c r="AZ407" s="5">
        <f t="shared" si="176"/>
        <v>2942578.943</v>
      </c>
      <c r="BA407" s="5">
        <f t="shared" si="177"/>
        <v>2567971.5639999998</v>
      </c>
      <c r="BB407" s="5">
        <f t="shared" si="178"/>
        <v>338722.55799999996</v>
      </c>
      <c r="BC407" s="5">
        <f t="shared" si="179"/>
        <v>32560.549000000003</v>
      </c>
      <c r="BD407" s="5">
        <f t="shared" si="180"/>
        <v>51548.83</v>
      </c>
      <c r="BE407" s="5">
        <f t="shared" si="181"/>
        <v>6123.78</v>
      </c>
      <c r="BF407" s="5">
        <f t="shared" si="182"/>
        <v>79244.175000000003</v>
      </c>
      <c r="BG407" s="6">
        <f t="shared" si="183"/>
        <v>6018750.3989999993</v>
      </c>
      <c r="BH407" s="6">
        <f t="shared" si="170"/>
        <v>5939506.2239999995</v>
      </c>
    </row>
    <row r="408" spans="1:69" x14ac:dyDescent="0.25">
      <c r="A408" s="43">
        <v>35916</v>
      </c>
      <c r="B408" s="5">
        <v>711175.23199999996</v>
      </c>
      <c r="C408" s="5">
        <v>517819.33299999998</v>
      </c>
      <c r="D408" s="5">
        <v>48256.921999999999</v>
      </c>
      <c r="E408" s="5">
        <v>5188.5829999999996</v>
      </c>
      <c r="F408" s="5">
        <v>544.88800000000003</v>
      </c>
      <c r="G408" s="5">
        <v>0</v>
      </c>
      <c r="H408" s="5">
        <v>88015.516000000003</v>
      </c>
      <c r="I408" s="6">
        <f t="shared" si="184"/>
        <v>1371000.4740000002</v>
      </c>
      <c r="J408" s="6">
        <f t="shared" si="164"/>
        <v>1282984.9580000001</v>
      </c>
      <c r="K408" s="63">
        <f t="shared" si="171"/>
        <v>0.21200867529549966</v>
      </c>
      <c r="L408" s="5">
        <v>420424.88400000002</v>
      </c>
      <c r="M408" s="5">
        <v>330645.61499999999</v>
      </c>
      <c r="N408" s="5">
        <v>115328.58</v>
      </c>
      <c r="O408" s="5">
        <v>3821.6959999999999</v>
      </c>
      <c r="P408" s="5">
        <v>55021.428999999996</v>
      </c>
      <c r="Q408" s="5">
        <v>0</v>
      </c>
      <c r="R408" s="5">
        <v>0</v>
      </c>
      <c r="S408" s="6">
        <f t="shared" si="187"/>
        <v>925242.20400000003</v>
      </c>
      <c r="T408" s="6">
        <f t="shared" si="165"/>
        <v>925242.20400000003</v>
      </c>
      <c r="U408" s="63">
        <f t="shared" si="172"/>
        <v>0.14307753915300866</v>
      </c>
      <c r="V408" s="5">
        <v>832733.44299999997</v>
      </c>
      <c r="W408" s="5">
        <v>887417.70600000001</v>
      </c>
      <c r="X408" s="5">
        <v>72745.644</v>
      </c>
      <c r="Y408" s="5">
        <v>11653.832</v>
      </c>
      <c r="Z408" s="5">
        <v>1034.4580000000001</v>
      </c>
      <c r="AA408" s="5">
        <v>6330.99</v>
      </c>
      <c r="AB408" s="5">
        <v>0</v>
      </c>
      <c r="AC408" s="6">
        <f t="shared" si="175"/>
        <v>1811916.0730000001</v>
      </c>
      <c r="AD408" s="6">
        <f t="shared" si="166"/>
        <v>1811916.0730000001</v>
      </c>
      <c r="AE408" s="63">
        <f t="shared" si="167"/>
        <v>0.28019095081899575</v>
      </c>
      <c r="AF408" s="5">
        <v>721370.84100000001</v>
      </c>
      <c r="AG408" s="5">
        <v>576958.72499999998</v>
      </c>
      <c r="AH408" s="5">
        <v>40836.040999999997</v>
      </c>
      <c r="AI408" s="5">
        <v>7556.77</v>
      </c>
      <c r="AJ408" s="5">
        <v>524.80200000000002</v>
      </c>
      <c r="AK408" s="5">
        <v>0</v>
      </c>
      <c r="AL408" s="5">
        <v>0</v>
      </c>
      <c r="AM408" s="6">
        <f t="shared" si="185"/>
        <v>1347247.179</v>
      </c>
      <c r="AN408" s="6">
        <f t="shared" si="168"/>
        <v>1347247.179</v>
      </c>
      <c r="AO408" s="63">
        <f t="shared" si="173"/>
        <v>0.20833551492658994</v>
      </c>
      <c r="AP408" s="5">
        <v>544251.73699999996</v>
      </c>
      <c r="AQ408" s="5">
        <v>411252.50400000002</v>
      </c>
      <c r="AR408" s="5">
        <v>51116.046000000002</v>
      </c>
      <c r="AS408" s="5">
        <v>4425.2759999999998</v>
      </c>
      <c r="AT408" s="5">
        <v>267.24900000000002</v>
      </c>
      <c r="AU408" s="5">
        <v>0</v>
      </c>
      <c r="AV408" s="5">
        <v>0</v>
      </c>
      <c r="AW408" s="6">
        <f t="shared" si="186"/>
        <v>1011312.8119999998</v>
      </c>
      <c r="AX408" s="6">
        <f t="shared" si="169"/>
        <v>1011312.8119999998</v>
      </c>
      <c r="AY408" s="63">
        <f t="shared" si="174"/>
        <v>0.15638731980590592</v>
      </c>
      <c r="AZ408" s="5">
        <f t="shared" si="176"/>
        <v>3229956.1370000001</v>
      </c>
      <c r="BA408" s="5">
        <f t="shared" si="177"/>
        <v>2724093.8830000004</v>
      </c>
      <c r="BB408" s="5">
        <f t="shared" si="178"/>
        <v>328283.23300000001</v>
      </c>
      <c r="BC408" s="5">
        <f t="shared" si="179"/>
        <v>32646.156999999999</v>
      </c>
      <c r="BD408" s="5">
        <f t="shared" si="180"/>
        <v>57392.826000000001</v>
      </c>
      <c r="BE408" s="5">
        <f t="shared" si="181"/>
        <v>6330.99</v>
      </c>
      <c r="BF408" s="5">
        <f t="shared" si="182"/>
        <v>88015.516000000003</v>
      </c>
      <c r="BG408" s="6">
        <f t="shared" si="183"/>
        <v>6466718.7420000006</v>
      </c>
      <c r="BH408" s="6">
        <f t="shared" si="170"/>
        <v>6378703.2260000007</v>
      </c>
    </row>
    <row r="409" spans="1:69" x14ac:dyDescent="0.25">
      <c r="A409" s="43">
        <v>35947</v>
      </c>
      <c r="B409" s="5">
        <v>949938.20799999998</v>
      </c>
      <c r="C409" s="5">
        <v>575454.505</v>
      </c>
      <c r="D409" s="5">
        <v>50788.521000000001</v>
      </c>
      <c r="E409" s="5">
        <v>5137.8829999999998</v>
      </c>
      <c r="F409" s="5">
        <v>219.25</v>
      </c>
      <c r="G409" s="5">
        <v>0</v>
      </c>
      <c r="H409" s="5">
        <v>119185.842</v>
      </c>
      <c r="I409" s="6">
        <f t="shared" si="184"/>
        <v>1700724.2089999998</v>
      </c>
      <c r="J409" s="6">
        <f t="shared" si="164"/>
        <v>1581538.3669999999</v>
      </c>
      <c r="K409" s="63">
        <f t="shared" si="171"/>
        <v>0.21083785441787128</v>
      </c>
      <c r="L409" s="5">
        <v>639315.69400000002</v>
      </c>
      <c r="M409" s="5">
        <v>399061.45199999999</v>
      </c>
      <c r="N409" s="5">
        <v>121609.04</v>
      </c>
      <c r="O409" s="5">
        <v>3775.5329999999999</v>
      </c>
      <c r="P409" s="5">
        <v>52974.29</v>
      </c>
      <c r="Q409" s="5">
        <v>0</v>
      </c>
      <c r="R409" s="5">
        <v>0</v>
      </c>
      <c r="S409" s="6">
        <f t="shared" si="187"/>
        <v>1216736.0090000001</v>
      </c>
      <c r="T409" s="6">
        <f t="shared" si="165"/>
        <v>1216736.0090000001</v>
      </c>
      <c r="U409" s="63">
        <f t="shared" si="172"/>
        <v>0.15083810071790646</v>
      </c>
      <c r="V409" s="5">
        <v>1116878.4509999999</v>
      </c>
      <c r="W409" s="5">
        <v>978105.31799999997</v>
      </c>
      <c r="X409" s="5">
        <v>71238.275999999998</v>
      </c>
      <c r="Y409" s="5">
        <v>11632.074000000001</v>
      </c>
      <c r="Z409" s="5">
        <v>970.79300000000001</v>
      </c>
      <c r="AA409" s="5">
        <v>7414.38</v>
      </c>
      <c r="AB409" s="5">
        <v>0</v>
      </c>
      <c r="AC409" s="6">
        <f t="shared" si="175"/>
        <v>2186239.2919999999</v>
      </c>
      <c r="AD409" s="6">
        <f t="shared" si="166"/>
        <v>2186239.2919999999</v>
      </c>
      <c r="AE409" s="63">
        <f t="shared" si="167"/>
        <v>0.271026894972203</v>
      </c>
      <c r="AF409" s="5">
        <v>975152.94499999995</v>
      </c>
      <c r="AG409" s="5">
        <v>656460.16299999994</v>
      </c>
      <c r="AH409" s="5">
        <v>38354.444000000003</v>
      </c>
      <c r="AI409" s="5">
        <v>7581.9210000000003</v>
      </c>
      <c r="AJ409" s="5">
        <v>610.76400000000001</v>
      </c>
      <c r="AK409" s="5">
        <v>0</v>
      </c>
      <c r="AL409" s="5">
        <v>0</v>
      </c>
      <c r="AM409" s="6">
        <f t="shared" si="185"/>
        <v>1678160.237</v>
      </c>
      <c r="AN409" s="6">
        <f t="shared" si="168"/>
        <v>1678160.237</v>
      </c>
      <c r="AO409" s="63">
        <f t="shared" si="173"/>
        <v>0.2080406110914991</v>
      </c>
      <c r="AP409" s="5">
        <v>749298.66899999999</v>
      </c>
      <c r="AQ409" s="5">
        <v>476107.19099999999</v>
      </c>
      <c r="AR409" s="5">
        <v>54493.254000000001</v>
      </c>
      <c r="AS409" s="5">
        <v>4454.5770000000002</v>
      </c>
      <c r="AT409" s="5">
        <v>289.67500000000001</v>
      </c>
      <c r="AU409" s="5">
        <v>0</v>
      </c>
      <c r="AV409" s="5">
        <v>0</v>
      </c>
      <c r="AW409" s="6">
        <f t="shared" si="186"/>
        <v>1284643.3659999999</v>
      </c>
      <c r="AX409" s="6">
        <f t="shared" si="169"/>
        <v>1284643.3659999999</v>
      </c>
      <c r="AY409" s="63">
        <f t="shared" si="174"/>
        <v>0.15925653880051999</v>
      </c>
      <c r="AZ409" s="5">
        <f t="shared" si="176"/>
        <v>4430583.9670000002</v>
      </c>
      <c r="BA409" s="5">
        <f t="shared" si="177"/>
        <v>3085188.6290000002</v>
      </c>
      <c r="BB409" s="5">
        <f t="shared" si="178"/>
        <v>336483.53500000003</v>
      </c>
      <c r="BC409" s="5">
        <f t="shared" si="179"/>
        <v>32581.988000000001</v>
      </c>
      <c r="BD409" s="5">
        <f t="shared" si="180"/>
        <v>55064.772000000004</v>
      </c>
      <c r="BE409" s="5">
        <f t="shared" si="181"/>
        <v>7414.38</v>
      </c>
      <c r="BF409" s="5">
        <f t="shared" si="182"/>
        <v>119185.842</v>
      </c>
      <c r="BG409" s="6">
        <f t="shared" si="183"/>
        <v>8066503.1130000008</v>
      </c>
      <c r="BH409" s="6">
        <f t="shared" si="170"/>
        <v>7947317.2710000006</v>
      </c>
      <c r="BI409" s="57">
        <f>BG409/$BG409</f>
        <v>1</v>
      </c>
    </row>
    <row r="410" spans="1:69" x14ac:dyDescent="0.25">
      <c r="A410" s="43">
        <v>35977</v>
      </c>
      <c r="B410" s="5">
        <v>1043068.961</v>
      </c>
      <c r="C410" s="5">
        <v>609149.67299999995</v>
      </c>
      <c r="D410" s="5">
        <v>49371.635000000002</v>
      </c>
      <c r="E410" s="5">
        <v>5162.3959999999997</v>
      </c>
      <c r="F410" s="5">
        <v>249.643</v>
      </c>
      <c r="G410">
        <v>0</v>
      </c>
      <c r="H410" s="5">
        <v>168126.247</v>
      </c>
      <c r="I410" s="6">
        <f t="shared" si="184"/>
        <v>1875128.5549999999</v>
      </c>
      <c r="J410" s="6">
        <f t="shared" si="164"/>
        <v>1707002.308</v>
      </c>
      <c r="K410" s="63">
        <f t="shared" si="171"/>
        <v>0.21367641021516379</v>
      </c>
      <c r="L410" s="5">
        <v>726671.25</v>
      </c>
      <c r="M410" s="5">
        <v>425461.11900000001</v>
      </c>
      <c r="N410" s="5">
        <v>96806.148000000001</v>
      </c>
      <c r="O410" s="5">
        <v>3853.9789999999998</v>
      </c>
      <c r="P410" s="5">
        <v>52448.048000000003</v>
      </c>
      <c r="Q410">
        <v>0</v>
      </c>
      <c r="R410" s="5">
        <v>0</v>
      </c>
      <c r="S410" s="6">
        <f t="shared" si="187"/>
        <v>1305240.544</v>
      </c>
      <c r="T410" s="6">
        <f t="shared" si="165"/>
        <v>1305240.544</v>
      </c>
      <c r="U410" s="63">
        <f t="shared" si="172"/>
        <v>0.14873599634837173</v>
      </c>
      <c r="V410" s="5">
        <v>1233575.5060000001</v>
      </c>
      <c r="W410" s="5">
        <v>1056695.0519999999</v>
      </c>
      <c r="X410" s="5">
        <v>74354.615000000005</v>
      </c>
      <c r="Y410" s="5">
        <v>11650.313</v>
      </c>
      <c r="Z410" s="5">
        <v>1049.694</v>
      </c>
      <c r="AA410" s="5">
        <v>7196.77</v>
      </c>
      <c r="AB410" s="5">
        <v>0</v>
      </c>
      <c r="AC410" s="6">
        <f t="shared" si="175"/>
        <v>2384521.9500000007</v>
      </c>
      <c r="AD410" s="6">
        <f t="shared" si="166"/>
        <v>2384521.9500000007</v>
      </c>
      <c r="AE410" s="63">
        <f t="shared" si="167"/>
        <v>0.27172328478313978</v>
      </c>
      <c r="AF410" s="5">
        <v>1070337.8089999999</v>
      </c>
      <c r="AG410" s="5">
        <v>689031.35199999996</v>
      </c>
      <c r="AH410" s="5">
        <v>41542.000999999997</v>
      </c>
      <c r="AI410" s="5">
        <v>7548.4719999999998</v>
      </c>
      <c r="AJ410" s="5">
        <v>454.61599999999999</v>
      </c>
      <c r="AK410" s="5">
        <v>0</v>
      </c>
      <c r="AL410" s="5">
        <v>0</v>
      </c>
      <c r="AM410" s="6">
        <f t="shared" si="185"/>
        <v>1808914.2499999998</v>
      </c>
      <c r="AN410" s="6">
        <f t="shared" si="168"/>
        <v>1808914.2499999998</v>
      </c>
      <c r="AO410" s="63">
        <f t="shared" si="173"/>
        <v>0.20613109554350278</v>
      </c>
      <c r="AP410" s="5">
        <v>840333.57499999995</v>
      </c>
      <c r="AQ410" s="5">
        <v>503643.19300000003</v>
      </c>
      <c r="AR410" s="5">
        <v>53051.06</v>
      </c>
      <c r="AS410" s="5">
        <v>4452.1369999999997</v>
      </c>
      <c r="AT410" s="5">
        <v>267.23200000000003</v>
      </c>
      <c r="AU410">
        <v>0</v>
      </c>
      <c r="AV410" s="5">
        <v>0</v>
      </c>
      <c r="AW410" s="6">
        <f t="shared" si="186"/>
        <v>1401747.1970000002</v>
      </c>
      <c r="AX410" s="6">
        <f t="shared" si="169"/>
        <v>1401747.1970000002</v>
      </c>
      <c r="AY410" s="63">
        <f t="shared" si="174"/>
        <v>0.15973321310982225</v>
      </c>
      <c r="AZ410" s="5">
        <f t="shared" ref="AZ410:AZ420" si="189">B410+L410+V410+AF410+AP410</f>
        <v>4913987.1009999998</v>
      </c>
      <c r="BA410" s="5">
        <f t="shared" ref="BA410:BA420" si="190">C410+M410+W410+AG410+AQ410</f>
        <v>3283980.3889999995</v>
      </c>
      <c r="BB410" s="5">
        <f t="shared" ref="BB410:BB420" si="191">D410+N410+X410+AH410+AR410</f>
        <v>315125.45899999997</v>
      </c>
      <c r="BC410" s="5">
        <f t="shared" ref="BC410:BC420" si="192">E410+O410+Y410+AI410+AS410</f>
        <v>32667.297000000002</v>
      </c>
      <c r="BD410" s="5">
        <f t="shared" ref="BD410:BD420" si="193">F410+P410+Z410+AJ410+AT410</f>
        <v>54469.233000000007</v>
      </c>
      <c r="BE410" s="5">
        <f t="shared" ref="BE410:BE420" si="194">G410+Q410+AA410+AK410+AU410</f>
        <v>7196.77</v>
      </c>
      <c r="BF410" s="5">
        <f t="shared" ref="BF410:BF420" si="195">H410+R410+AB410+AL410+AV410</f>
        <v>168126.247</v>
      </c>
      <c r="BG410" s="6">
        <f t="shared" ref="BG410:BG420" si="196">SUM(AZ410:BF410)</f>
        <v>8775552.4959999975</v>
      </c>
      <c r="BH410" s="6">
        <f t="shared" si="170"/>
        <v>8607426.248999998</v>
      </c>
      <c r="BI410" s="57">
        <f>BG410/$BG410</f>
        <v>1</v>
      </c>
      <c r="BJ410" s="5">
        <f t="shared" ref="BJ410:BQ410" si="197">AP410-AP409</f>
        <v>91034.905999999959</v>
      </c>
      <c r="BK410" s="5">
        <f t="shared" si="197"/>
        <v>27536.002000000037</v>
      </c>
      <c r="BL410" s="5">
        <f t="shared" si="197"/>
        <v>-1442.1940000000031</v>
      </c>
      <c r="BM410" s="5">
        <f t="shared" si="197"/>
        <v>-2.4400000000005093</v>
      </c>
      <c r="BN410" s="5">
        <f t="shared" si="197"/>
        <v>-22.442999999999984</v>
      </c>
      <c r="BO410" s="5">
        <f t="shared" si="197"/>
        <v>0</v>
      </c>
      <c r="BP410" s="5">
        <f t="shared" si="197"/>
        <v>0</v>
      </c>
      <c r="BQ410" s="5">
        <f t="shared" si="197"/>
        <v>117103.83100000024</v>
      </c>
    </row>
    <row r="411" spans="1:69" x14ac:dyDescent="0.25">
      <c r="A411" s="43">
        <v>36008</v>
      </c>
      <c r="B411" s="5">
        <v>1008262.201</v>
      </c>
      <c r="C411" s="5">
        <v>582815.79399999999</v>
      </c>
      <c r="D411" s="5">
        <v>44167.394999999997</v>
      </c>
      <c r="E411" s="5">
        <v>3035.828</v>
      </c>
      <c r="F411" s="5">
        <v>196.78299999999999</v>
      </c>
      <c r="G411">
        <v>0</v>
      </c>
      <c r="H411" s="5">
        <v>156991.67999999999</v>
      </c>
      <c r="I411" s="6">
        <f t="shared" si="184"/>
        <v>1795469.6810000001</v>
      </c>
      <c r="J411" s="6">
        <f t="shared" si="164"/>
        <v>1638478.0010000002</v>
      </c>
      <c r="K411" s="63">
        <f t="shared" si="171"/>
        <v>0.2127994816683618</v>
      </c>
      <c r="L411" s="5">
        <v>689881.19200000004</v>
      </c>
      <c r="M411" s="5">
        <v>418450.88900000002</v>
      </c>
      <c r="N411" s="5">
        <v>143066.84</v>
      </c>
      <c r="O411" s="5">
        <v>2048.886</v>
      </c>
      <c r="P411" s="5">
        <v>26434.494999999999</v>
      </c>
      <c r="Q411">
        <v>0</v>
      </c>
      <c r="R411" s="5">
        <v>0</v>
      </c>
      <c r="S411" s="6">
        <f t="shared" si="187"/>
        <v>1279882.3020000001</v>
      </c>
      <c r="T411" s="6">
        <f t="shared" si="165"/>
        <v>1279882.3020000001</v>
      </c>
      <c r="U411" s="63">
        <f t="shared" si="172"/>
        <v>0.15169194631591762</v>
      </c>
      <c r="V411" s="5">
        <v>1207829.5419999999</v>
      </c>
      <c r="W411" s="5">
        <v>1004964.0550000001</v>
      </c>
      <c r="X411" s="5">
        <v>71472.202000000005</v>
      </c>
      <c r="Y411" s="5">
        <v>6213.817</v>
      </c>
      <c r="Z411" s="5">
        <v>911.178</v>
      </c>
      <c r="AA411" s="5">
        <v>6851.35</v>
      </c>
      <c r="AB411" s="5">
        <v>0</v>
      </c>
      <c r="AC411" s="6">
        <f t="shared" si="175"/>
        <v>2298242.1439999999</v>
      </c>
      <c r="AD411" s="6">
        <f t="shared" si="166"/>
        <v>2298242.1439999999</v>
      </c>
      <c r="AE411" s="63">
        <f t="shared" si="167"/>
        <v>0.27238819021393684</v>
      </c>
      <c r="AF411" s="5">
        <v>1036646.917</v>
      </c>
      <c r="AG411" s="5">
        <v>667431.37100000004</v>
      </c>
      <c r="AH411" s="5">
        <v>41434.707000000002</v>
      </c>
      <c r="AI411" s="5">
        <v>3342.6320000000001</v>
      </c>
      <c r="AJ411" s="5">
        <v>433.13600000000002</v>
      </c>
      <c r="AK411" s="5">
        <v>0</v>
      </c>
      <c r="AL411" s="5">
        <v>0</v>
      </c>
      <c r="AM411" s="6">
        <f t="shared" si="185"/>
        <v>1749288.763</v>
      </c>
      <c r="AN411" s="6">
        <f t="shared" si="168"/>
        <v>1749288.763</v>
      </c>
      <c r="AO411" s="63">
        <f t="shared" si="173"/>
        <v>0.20732610859090847</v>
      </c>
      <c r="AP411" s="5">
        <v>788227.34600000002</v>
      </c>
      <c r="AQ411" s="5">
        <v>480400.00199999998</v>
      </c>
      <c r="AR411" s="5">
        <v>42854.338000000003</v>
      </c>
      <c r="AS411" s="5">
        <v>2788.348</v>
      </c>
      <c r="AT411" s="5">
        <v>225.15100000000001</v>
      </c>
      <c r="AU411">
        <v>0</v>
      </c>
      <c r="AV411" s="5">
        <v>0</v>
      </c>
      <c r="AW411" s="6">
        <f t="shared" si="186"/>
        <v>1314495.1850000001</v>
      </c>
      <c r="AX411" s="6">
        <f t="shared" si="169"/>
        <v>1314495.1850000001</v>
      </c>
      <c r="AY411" s="63">
        <f t="shared" si="174"/>
        <v>0.15579427321087544</v>
      </c>
      <c r="AZ411" s="5">
        <f t="shared" si="189"/>
        <v>4730847.1979999999</v>
      </c>
      <c r="BA411" s="5">
        <f t="shared" si="190"/>
        <v>3154062.111</v>
      </c>
      <c r="BB411" s="5">
        <f t="shared" si="191"/>
        <v>342995.48199999996</v>
      </c>
      <c r="BC411" s="5">
        <f t="shared" si="192"/>
        <v>17429.510999999999</v>
      </c>
      <c r="BD411" s="5">
        <f t="shared" si="193"/>
        <v>28200.742999999999</v>
      </c>
      <c r="BE411" s="5">
        <f t="shared" si="194"/>
        <v>6851.35</v>
      </c>
      <c r="BF411" s="5">
        <f t="shared" si="195"/>
        <v>156991.67999999999</v>
      </c>
      <c r="BG411" s="6">
        <f t="shared" si="196"/>
        <v>8437378.0749999993</v>
      </c>
      <c r="BH411" s="6">
        <f t="shared" si="170"/>
        <v>8280386.3949999996</v>
      </c>
      <c r="BI411" s="57">
        <f>BG411/$BG411</f>
        <v>1</v>
      </c>
    </row>
    <row r="412" spans="1:69" x14ac:dyDescent="0.25">
      <c r="A412" s="43">
        <v>36039</v>
      </c>
      <c r="B412" s="5">
        <v>1018408.601</v>
      </c>
      <c r="C412" s="5">
        <v>593191.37199999997</v>
      </c>
      <c r="D412" s="5">
        <v>45214.673000000003</v>
      </c>
      <c r="E412" s="5">
        <v>3829.6509999999998</v>
      </c>
      <c r="F412" s="5">
        <v>206.815</v>
      </c>
      <c r="G412">
        <v>0</v>
      </c>
      <c r="H412" s="5">
        <v>160351.603</v>
      </c>
      <c r="I412" s="6">
        <f t="shared" si="184"/>
        <v>1821202.7149999999</v>
      </c>
      <c r="J412" s="6">
        <f t="shared" si="164"/>
        <v>1660851.1119999997</v>
      </c>
      <c r="K412" s="63">
        <f t="shared" si="171"/>
        <v>0.21506344579298933</v>
      </c>
      <c r="L412" s="5">
        <v>661384.35199999996</v>
      </c>
      <c r="M412" s="5">
        <v>413364.52600000001</v>
      </c>
      <c r="N412" s="5">
        <v>116917.231</v>
      </c>
      <c r="O412" s="5">
        <v>3803.3159999999998</v>
      </c>
      <c r="P412" s="5">
        <v>25482.752</v>
      </c>
      <c r="Q412">
        <v>0</v>
      </c>
      <c r="R412" s="5">
        <v>0</v>
      </c>
      <c r="S412" s="6">
        <f t="shared" si="187"/>
        <v>1220952.1770000001</v>
      </c>
      <c r="T412" s="6">
        <f t="shared" si="165"/>
        <v>1220952.1770000001</v>
      </c>
      <c r="U412" s="63">
        <f t="shared" si="172"/>
        <v>0.14418064511510015</v>
      </c>
      <c r="V412" s="5">
        <v>1220392.463</v>
      </c>
      <c r="W412" s="5">
        <v>1009634.693</v>
      </c>
      <c r="X412" s="5">
        <v>68407.159</v>
      </c>
      <c r="Y412" s="5">
        <v>11201.966</v>
      </c>
      <c r="Z412" s="5">
        <v>961.43399999999997</v>
      </c>
      <c r="AA412" s="5">
        <v>0</v>
      </c>
      <c r="AB412" s="5">
        <v>0</v>
      </c>
      <c r="AC412" s="6">
        <f t="shared" si="175"/>
        <v>2310597.7149999999</v>
      </c>
      <c r="AD412" s="6">
        <f t="shared" si="166"/>
        <v>2310597.7149999999</v>
      </c>
      <c r="AE412" s="63">
        <f t="shared" si="167"/>
        <v>0.27285546102939318</v>
      </c>
      <c r="AF412" s="5">
        <v>1057979.648</v>
      </c>
      <c r="AG412" s="5">
        <v>685764.71600000001</v>
      </c>
      <c r="AH412" s="5">
        <v>41548.508000000002</v>
      </c>
      <c r="AI412" s="5">
        <v>7420.1390000000001</v>
      </c>
      <c r="AJ412" s="5">
        <v>458.12099999999998</v>
      </c>
      <c r="AK412" s="5">
        <v>0</v>
      </c>
      <c r="AL412" s="5">
        <v>0</v>
      </c>
      <c r="AM412" s="6">
        <f t="shared" si="185"/>
        <v>1793171.132</v>
      </c>
      <c r="AN412" s="6">
        <f t="shared" si="168"/>
        <v>1793171.132</v>
      </c>
      <c r="AO412" s="63">
        <f t="shared" si="173"/>
        <v>0.2117532328324227</v>
      </c>
      <c r="AP412" s="5">
        <v>792992.02300000004</v>
      </c>
      <c r="AQ412" s="5">
        <v>486429.81</v>
      </c>
      <c r="AR412" s="5">
        <v>38164.879999999997</v>
      </c>
      <c r="AS412" s="5">
        <v>4447.2430000000004</v>
      </c>
      <c r="AT412" s="5">
        <v>253.666</v>
      </c>
      <c r="AU412">
        <v>0</v>
      </c>
      <c r="AV412" s="5">
        <v>0</v>
      </c>
      <c r="AW412" s="6">
        <f t="shared" si="186"/>
        <v>1322287.622</v>
      </c>
      <c r="AX412" s="6">
        <f t="shared" si="169"/>
        <v>1322287.622</v>
      </c>
      <c r="AY412" s="63">
        <f t="shared" si="174"/>
        <v>0.15614721523009467</v>
      </c>
      <c r="AZ412" s="5">
        <f t="shared" si="189"/>
        <v>4751157.0870000003</v>
      </c>
      <c r="BA412" s="5">
        <f t="shared" si="190"/>
        <v>3188385.1170000001</v>
      </c>
      <c r="BB412" s="5">
        <f t="shared" si="191"/>
        <v>310252.451</v>
      </c>
      <c r="BC412" s="5">
        <f t="shared" si="192"/>
        <v>30702.315000000002</v>
      </c>
      <c r="BD412" s="5">
        <f t="shared" si="193"/>
        <v>27362.788</v>
      </c>
      <c r="BE412" s="5">
        <f t="shared" si="194"/>
        <v>0</v>
      </c>
      <c r="BF412" s="5">
        <f t="shared" si="195"/>
        <v>160351.603</v>
      </c>
      <c r="BG412" s="6">
        <f t="shared" si="196"/>
        <v>8468211.3609999996</v>
      </c>
      <c r="BH412" s="6">
        <f t="shared" si="170"/>
        <v>8307859.7579999994</v>
      </c>
    </row>
    <row r="413" spans="1:69" x14ac:dyDescent="0.25">
      <c r="A413" s="43">
        <v>36069</v>
      </c>
      <c r="B413" s="5">
        <v>945912.30299999996</v>
      </c>
      <c r="C413" s="5">
        <v>585876.55599999998</v>
      </c>
      <c r="D413" s="5">
        <v>43820.142</v>
      </c>
      <c r="E413" s="5">
        <v>6339.6220000000003</v>
      </c>
      <c r="F413" s="5">
        <v>198.16300000000001</v>
      </c>
      <c r="G413">
        <v>0</v>
      </c>
      <c r="H413" s="5">
        <v>123169.04</v>
      </c>
      <c r="I413" s="6">
        <f t="shared" si="184"/>
        <v>1705315.8259999999</v>
      </c>
      <c r="J413" s="6">
        <f t="shared" si="164"/>
        <v>1582146.7859999998</v>
      </c>
      <c r="K413" s="63">
        <f t="shared" si="171"/>
        <v>0.21190995060701778</v>
      </c>
      <c r="L413" s="5">
        <v>601704.07499999995</v>
      </c>
      <c r="M413" s="5">
        <v>405123.20199999999</v>
      </c>
      <c r="N413" s="5">
        <v>123570.03879999999</v>
      </c>
      <c r="O413" s="5">
        <v>3401.1840000000002</v>
      </c>
      <c r="P413" s="5">
        <v>75210.426999999996</v>
      </c>
      <c r="Q413">
        <v>0</v>
      </c>
      <c r="R413" s="5">
        <v>0</v>
      </c>
      <c r="S413" s="6">
        <f t="shared" si="187"/>
        <v>1209008.9267999998</v>
      </c>
      <c r="T413" s="6">
        <f t="shared" si="165"/>
        <v>1209008.9267999998</v>
      </c>
      <c r="U413" s="63">
        <f t="shared" si="172"/>
        <v>0.15023669988601368</v>
      </c>
      <c r="V413" s="5">
        <v>1126763.608</v>
      </c>
      <c r="W413" s="5">
        <v>1015120.558</v>
      </c>
      <c r="X413" s="5">
        <v>69152.600999999995</v>
      </c>
      <c r="Y413" s="5">
        <v>12053.184999999999</v>
      </c>
      <c r="Z413" s="5">
        <v>927.13499999999999</v>
      </c>
      <c r="AA413" s="5">
        <v>13930.78</v>
      </c>
      <c r="AB413" s="5">
        <v>0</v>
      </c>
      <c r="AC413" s="6">
        <f t="shared" si="175"/>
        <v>2237947.8669999996</v>
      </c>
      <c r="AD413" s="6">
        <f t="shared" si="166"/>
        <v>2237947.8669999996</v>
      </c>
      <c r="AE413" s="63">
        <f t="shared" si="167"/>
        <v>0.27809712120565916</v>
      </c>
      <c r="AF413" s="5">
        <v>957389.59</v>
      </c>
      <c r="AG413" s="5">
        <v>654407.65500000003</v>
      </c>
      <c r="AH413" s="5">
        <v>34425.411</v>
      </c>
      <c r="AI413" s="5">
        <v>5106.7579999999998</v>
      </c>
      <c r="AJ413" s="5">
        <v>410.18400000000003</v>
      </c>
      <c r="AK413" s="5">
        <v>0</v>
      </c>
      <c r="AL413" s="5">
        <v>0</v>
      </c>
      <c r="AM413" s="6">
        <f t="shared" si="185"/>
        <v>1651739.598</v>
      </c>
      <c r="AN413" s="6">
        <f t="shared" si="168"/>
        <v>1651739.598</v>
      </c>
      <c r="AO413" s="63">
        <f t="shared" si="173"/>
        <v>0.20525233583789856</v>
      </c>
      <c r="AP413" s="5">
        <v>726517.71600000001</v>
      </c>
      <c r="AQ413" s="5">
        <v>467111.65500000003</v>
      </c>
      <c r="AR413" s="5">
        <v>46806.133999999998</v>
      </c>
      <c r="AS413" s="5">
        <v>2633.5639999999999</v>
      </c>
      <c r="AT413" s="5">
        <v>279.49599999999998</v>
      </c>
      <c r="AU413">
        <v>0</v>
      </c>
      <c r="AV413" s="5">
        <v>0</v>
      </c>
      <c r="AW413" s="6">
        <f t="shared" si="186"/>
        <v>1243348.5650000002</v>
      </c>
      <c r="AX413" s="6">
        <f t="shared" si="169"/>
        <v>1243348.5650000002</v>
      </c>
      <c r="AY413" s="63">
        <f t="shared" si="174"/>
        <v>0.15450389246341076</v>
      </c>
      <c r="AZ413" s="5">
        <f t="shared" si="189"/>
        <v>4358287.2919999994</v>
      </c>
      <c r="BA413" s="5">
        <f t="shared" si="190"/>
        <v>3127639.6260000002</v>
      </c>
      <c r="BB413" s="5">
        <f t="shared" si="191"/>
        <v>317774.32680000004</v>
      </c>
      <c r="BC413" s="5">
        <f t="shared" si="192"/>
        <v>29534.313000000002</v>
      </c>
      <c r="BD413" s="5">
        <f t="shared" si="193"/>
        <v>77025.404999999984</v>
      </c>
      <c r="BE413" s="5">
        <f t="shared" si="194"/>
        <v>13930.78</v>
      </c>
      <c r="BF413" s="5">
        <f t="shared" si="195"/>
        <v>123169.04</v>
      </c>
      <c r="BG413" s="6">
        <f t="shared" si="196"/>
        <v>8047360.7828000002</v>
      </c>
      <c r="BH413" s="6">
        <f t="shared" si="170"/>
        <v>7924191.7428000001</v>
      </c>
    </row>
    <row r="414" spans="1:69" x14ac:dyDescent="0.25">
      <c r="A414" s="43">
        <v>36100</v>
      </c>
      <c r="B414" s="5">
        <v>786326.33</v>
      </c>
      <c r="C414" s="5">
        <v>559314.91799999995</v>
      </c>
      <c r="D414" s="5">
        <v>49641.222999999998</v>
      </c>
      <c r="E414" s="5">
        <v>5091.348</v>
      </c>
      <c r="F414" s="5">
        <v>250.07400000000001</v>
      </c>
      <c r="G414">
        <v>0</v>
      </c>
      <c r="H414" s="5">
        <v>119131.07399999999</v>
      </c>
      <c r="I414" s="6">
        <f t="shared" si="184"/>
        <v>1519754.9669999999</v>
      </c>
      <c r="J414" s="6">
        <f t="shared" si="164"/>
        <v>1400623.8929999999</v>
      </c>
      <c r="K414" s="63">
        <f t="shared" si="171"/>
        <v>0.21096423415695295</v>
      </c>
      <c r="L414" s="5">
        <v>468391.56</v>
      </c>
      <c r="M414" s="5">
        <v>370766.522</v>
      </c>
      <c r="N414" s="5">
        <v>140476.67199999999</v>
      </c>
      <c r="O414" s="5">
        <v>4250.1319999999996</v>
      </c>
      <c r="P414" s="5">
        <v>93791.633000000002</v>
      </c>
      <c r="Q414">
        <v>0</v>
      </c>
      <c r="R414" s="5">
        <v>0</v>
      </c>
      <c r="S414" s="6">
        <f t="shared" si="187"/>
        <v>1077676.5189999999</v>
      </c>
      <c r="T414" s="6">
        <f t="shared" si="165"/>
        <v>1077676.5189999999</v>
      </c>
      <c r="U414" s="63">
        <f t="shared" si="172"/>
        <v>0.14959727484790378</v>
      </c>
      <c r="V414" s="5">
        <v>912120.12899999996</v>
      </c>
      <c r="W414" s="5">
        <v>1002504.635</v>
      </c>
      <c r="X414" s="5">
        <v>71300.767999999996</v>
      </c>
      <c r="Y414" s="5">
        <v>11649.281999999999</v>
      </c>
      <c r="Z414" s="5">
        <v>1042.46</v>
      </c>
      <c r="AA414" s="5">
        <v>6421.82</v>
      </c>
      <c r="AB414" s="5">
        <v>0</v>
      </c>
      <c r="AC414" s="6">
        <f t="shared" si="175"/>
        <v>2005039.0939999998</v>
      </c>
      <c r="AD414" s="6">
        <f t="shared" si="166"/>
        <v>2005039.0939999998</v>
      </c>
      <c r="AE414" s="63">
        <f t="shared" si="167"/>
        <v>0.27832877411511087</v>
      </c>
      <c r="AF414" s="5">
        <v>787438.86800000002</v>
      </c>
      <c r="AG414" s="5">
        <v>640576.70499999996</v>
      </c>
      <c r="AH414" s="5">
        <v>47579.55</v>
      </c>
      <c r="AI414" s="5">
        <v>10093.115</v>
      </c>
      <c r="AJ414" s="5">
        <v>632.375</v>
      </c>
      <c r="AK414" s="5">
        <v>0</v>
      </c>
      <c r="AL414" s="5">
        <v>0</v>
      </c>
      <c r="AM414" s="6">
        <f t="shared" si="185"/>
        <v>1486320.6129999999</v>
      </c>
      <c r="AN414" s="6">
        <f t="shared" si="168"/>
        <v>1486320.6129999999</v>
      </c>
      <c r="AO414" s="63">
        <f t="shared" si="173"/>
        <v>0.20632305644126764</v>
      </c>
      <c r="AP414" s="5">
        <v>594467.23</v>
      </c>
      <c r="AQ414" s="5">
        <v>462701.9</v>
      </c>
      <c r="AR414" s="5">
        <v>51311.311999999998</v>
      </c>
      <c r="AS414" s="5">
        <v>6226.28</v>
      </c>
      <c r="AT414" s="5">
        <v>353.35899999999998</v>
      </c>
      <c r="AU414">
        <v>0</v>
      </c>
      <c r="AV414" s="5">
        <v>0</v>
      </c>
      <c r="AW414" s="6">
        <f t="shared" si="186"/>
        <v>1115060.0809999998</v>
      </c>
      <c r="AX414" s="6">
        <f t="shared" si="169"/>
        <v>1115060.0809999998</v>
      </c>
      <c r="AY414" s="63">
        <f t="shared" si="174"/>
        <v>0.1547866604387646</v>
      </c>
      <c r="AZ414" s="5">
        <f t="shared" si="189"/>
        <v>3548744.1170000001</v>
      </c>
      <c r="BA414" s="5">
        <f t="shared" si="190"/>
        <v>3035864.6799999997</v>
      </c>
      <c r="BB414" s="5">
        <f t="shared" si="191"/>
        <v>360309.52499999997</v>
      </c>
      <c r="BC414" s="5">
        <f t="shared" si="192"/>
        <v>37310.156999999999</v>
      </c>
      <c r="BD414" s="5">
        <f t="shared" si="193"/>
        <v>96069.900999999998</v>
      </c>
      <c r="BE414" s="5">
        <f t="shared" si="194"/>
        <v>6421.82</v>
      </c>
      <c r="BF414" s="5">
        <f t="shared" si="195"/>
        <v>119131.07399999999</v>
      </c>
      <c r="BG414" s="6">
        <f t="shared" si="196"/>
        <v>7203851.2740000002</v>
      </c>
      <c r="BH414" s="6">
        <f t="shared" si="170"/>
        <v>7084720.2000000002</v>
      </c>
    </row>
    <row r="415" spans="1:69" x14ac:dyDescent="0.25">
      <c r="A415" s="43">
        <v>36130</v>
      </c>
      <c r="B415" s="5">
        <v>740973.43</v>
      </c>
      <c r="C415" s="5">
        <v>549769.23600000003</v>
      </c>
      <c r="D415" s="5">
        <v>54524.550999999999</v>
      </c>
      <c r="E415" s="5">
        <v>5127.8090000000002</v>
      </c>
      <c r="F415" s="5">
        <v>246.01900000000001</v>
      </c>
      <c r="G415">
        <v>0</v>
      </c>
      <c r="H415" s="5">
        <v>81838.986000000004</v>
      </c>
      <c r="I415" s="6">
        <f t="shared" si="184"/>
        <v>1432480.0310000002</v>
      </c>
      <c r="J415" s="6">
        <f t="shared" si="164"/>
        <v>1350641.0450000002</v>
      </c>
      <c r="K415" s="63">
        <f t="shared" si="171"/>
        <v>0.21136635283371535</v>
      </c>
      <c r="L415" s="5">
        <v>432554.61900000001</v>
      </c>
      <c r="M415" s="5">
        <v>355658.44199999998</v>
      </c>
      <c r="N415" s="5">
        <v>123862.719</v>
      </c>
      <c r="O415" s="5">
        <v>1975.3589999999999</v>
      </c>
      <c r="P415" s="5">
        <v>27155.545999999998</v>
      </c>
      <c r="Q415">
        <v>0</v>
      </c>
      <c r="R415" s="5">
        <v>0</v>
      </c>
      <c r="S415" s="6">
        <f t="shared" si="187"/>
        <v>941206.68500000006</v>
      </c>
      <c r="T415" s="6">
        <f t="shared" si="165"/>
        <v>941206.68500000006</v>
      </c>
      <c r="U415" s="63">
        <f t="shared" si="172"/>
        <v>0.13887762479473026</v>
      </c>
      <c r="V415" s="5">
        <v>848627.98400000005</v>
      </c>
      <c r="W415" s="5">
        <v>950580.43500000006</v>
      </c>
      <c r="X415" s="5">
        <v>87569.308999999994</v>
      </c>
      <c r="Y415" s="5">
        <v>11656.491</v>
      </c>
      <c r="Z415" s="5">
        <v>1105.3230000000001</v>
      </c>
      <c r="AA415" s="5">
        <v>7112.91</v>
      </c>
      <c r="AB415" s="5">
        <v>0</v>
      </c>
      <c r="AC415" s="6">
        <f t="shared" si="175"/>
        <v>1906652.452</v>
      </c>
      <c r="AD415" s="6">
        <f t="shared" si="166"/>
        <v>1906652.452</v>
      </c>
      <c r="AE415" s="63">
        <f t="shared" si="167"/>
        <v>0.28133179254119772</v>
      </c>
      <c r="AF415" s="5">
        <v>732095.62199999997</v>
      </c>
      <c r="AG415" s="5">
        <v>625779.05799999996</v>
      </c>
      <c r="AH415" s="5">
        <v>46671.154000000002</v>
      </c>
      <c r="AI415" s="5">
        <v>7446.2049999999999</v>
      </c>
      <c r="AJ415" s="5">
        <v>539.80100000000004</v>
      </c>
      <c r="AK415" s="5">
        <v>0</v>
      </c>
      <c r="AL415" s="5">
        <v>0</v>
      </c>
      <c r="AM415" s="6">
        <f t="shared" si="185"/>
        <v>1412531.84</v>
      </c>
      <c r="AN415" s="6">
        <f t="shared" si="168"/>
        <v>1412531.84</v>
      </c>
      <c r="AO415" s="63">
        <f t="shared" si="173"/>
        <v>0.20842294260386596</v>
      </c>
      <c r="AP415" s="5">
        <v>571964.37800000003</v>
      </c>
      <c r="AQ415" s="5">
        <v>453616.728</v>
      </c>
      <c r="AR415" s="5">
        <v>53771.463000000003</v>
      </c>
      <c r="AS415" s="5">
        <v>4704.308</v>
      </c>
      <c r="AT415" s="5">
        <v>309.89100000000002</v>
      </c>
      <c r="AU415">
        <v>0</v>
      </c>
      <c r="AV415" s="5">
        <v>0</v>
      </c>
      <c r="AW415" s="6">
        <f t="shared" si="186"/>
        <v>1084366.7680000002</v>
      </c>
      <c r="AX415" s="6">
        <f t="shared" si="169"/>
        <v>1084366.7680000002</v>
      </c>
      <c r="AY415" s="63">
        <f t="shared" si="174"/>
        <v>0.16000128722649087</v>
      </c>
      <c r="AZ415" s="5">
        <f t="shared" si="189"/>
        <v>3326216.0330000003</v>
      </c>
      <c r="BA415" s="5">
        <f t="shared" si="190"/>
        <v>2935403.8990000002</v>
      </c>
      <c r="BB415" s="5">
        <f t="shared" si="191"/>
        <v>366399.19599999994</v>
      </c>
      <c r="BC415" s="5">
        <f t="shared" si="192"/>
        <v>30910.172000000002</v>
      </c>
      <c r="BD415" s="5">
        <f t="shared" si="193"/>
        <v>29356.579999999998</v>
      </c>
      <c r="BE415" s="5">
        <f t="shared" si="194"/>
        <v>7112.91</v>
      </c>
      <c r="BF415" s="5">
        <f t="shared" si="195"/>
        <v>81838.986000000004</v>
      </c>
      <c r="BG415" s="6">
        <f t="shared" si="196"/>
        <v>6777237.7759999996</v>
      </c>
      <c r="BH415" s="6">
        <f t="shared" si="170"/>
        <v>6695398.79</v>
      </c>
    </row>
    <row r="416" spans="1:69" x14ac:dyDescent="0.25">
      <c r="A416" s="43">
        <v>36161</v>
      </c>
      <c r="B416" s="5">
        <v>772518.31</v>
      </c>
      <c r="C416" s="5">
        <v>527942.15500000003</v>
      </c>
      <c r="D416" s="5">
        <v>51180.214999999997</v>
      </c>
      <c r="E416" s="5">
        <v>1657.846</v>
      </c>
      <c r="F416" s="5">
        <v>219.786</v>
      </c>
      <c r="G416">
        <v>0</v>
      </c>
      <c r="H416" s="5">
        <v>72623.807000000001</v>
      </c>
      <c r="I416" s="6">
        <f t="shared" si="184"/>
        <v>1426142.1190000002</v>
      </c>
      <c r="J416" s="6">
        <f t="shared" si="164"/>
        <v>1353518.3120000002</v>
      </c>
      <c r="K416" s="63">
        <f t="shared" si="171"/>
        <v>0.21059382392259324</v>
      </c>
      <c r="L416" s="5">
        <v>507339.071</v>
      </c>
      <c r="M416" s="5">
        <v>335216.45400000003</v>
      </c>
      <c r="N416" s="5">
        <v>131056.439</v>
      </c>
      <c r="O416" s="5">
        <v>3545.0349999999999</v>
      </c>
      <c r="P416" s="5">
        <v>55519.213000000003</v>
      </c>
      <c r="Q416">
        <v>0</v>
      </c>
      <c r="R416" s="5">
        <v>0</v>
      </c>
      <c r="S416" s="6">
        <f t="shared" si="187"/>
        <v>1032676.2120000001</v>
      </c>
      <c r="T416" s="6">
        <f t="shared" si="165"/>
        <v>1032676.2120000001</v>
      </c>
      <c r="U416" s="63">
        <f t="shared" si="172"/>
        <v>0.15249197780616039</v>
      </c>
      <c r="V416" s="5">
        <v>817334.054</v>
      </c>
      <c r="W416" s="5">
        <v>908272.89399999997</v>
      </c>
      <c r="X416" s="5">
        <v>55138.932000000001</v>
      </c>
      <c r="Y416" s="5">
        <v>10597.253000000001</v>
      </c>
      <c r="Z416" s="5">
        <v>1110.1420000000001</v>
      </c>
      <c r="AA416" s="5">
        <v>6774.36</v>
      </c>
      <c r="AB416" s="5">
        <v>0</v>
      </c>
      <c r="AC416" s="6">
        <f t="shared" si="175"/>
        <v>1799227.635</v>
      </c>
      <c r="AD416" s="6">
        <f t="shared" si="166"/>
        <v>1799227.635</v>
      </c>
      <c r="AE416" s="63">
        <f t="shared" si="167"/>
        <v>0.26568616319076249</v>
      </c>
      <c r="AF416" s="5">
        <v>731115.41799999995</v>
      </c>
      <c r="AG416" s="5">
        <v>595343.48600000003</v>
      </c>
      <c r="AH416" s="5">
        <v>41173.442000000003</v>
      </c>
      <c r="AI416" s="5">
        <v>6012.2539999999999</v>
      </c>
      <c r="AJ416" s="5">
        <v>434.08800000000002</v>
      </c>
      <c r="AK416" s="5">
        <v>0</v>
      </c>
      <c r="AL416" s="5">
        <v>0</v>
      </c>
      <c r="AM416" s="6">
        <f t="shared" si="185"/>
        <v>1374078.6880000001</v>
      </c>
      <c r="AN416" s="6">
        <f t="shared" si="168"/>
        <v>1374078.6880000001</v>
      </c>
      <c r="AO416" s="63">
        <f t="shared" si="173"/>
        <v>0.20290578436836695</v>
      </c>
      <c r="AP416" s="5">
        <v>645286.04599999997</v>
      </c>
      <c r="AQ416" s="5">
        <v>432661.37599999999</v>
      </c>
      <c r="AR416" s="5">
        <v>57203.103999999999</v>
      </c>
      <c r="AS416" s="5">
        <v>4550.8280000000004</v>
      </c>
      <c r="AT416" s="5">
        <v>177.52199999999999</v>
      </c>
      <c r="AU416">
        <v>0</v>
      </c>
      <c r="AV416" s="5">
        <v>0</v>
      </c>
      <c r="AW416" s="6">
        <f t="shared" si="186"/>
        <v>1139878.8760000002</v>
      </c>
      <c r="AX416" s="6">
        <f t="shared" si="169"/>
        <v>1139878.8760000002</v>
      </c>
      <c r="AY416" s="63">
        <f t="shared" si="174"/>
        <v>0.16832225071211679</v>
      </c>
      <c r="AZ416" s="5">
        <f t="shared" si="189"/>
        <v>3473592.8990000002</v>
      </c>
      <c r="BA416" s="5">
        <f t="shared" si="190"/>
        <v>2799436.3650000002</v>
      </c>
      <c r="BB416" s="5">
        <f t="shared" si="191"/>
        <v>335752.13199999998</v>
      </c>
      <c r="BC416" s="5">
        <f t="shared" si="192"/>
        <v>26363.216</v>
      </c>
      <c r="BD416" s="5">
        <f t="shared" si="193"/>
        <v>57460.751000000004</v>
      </c>
      <c r="BE416" s="5">
        <f t="shared" si="194"/>
        <v>6774.36</v>
      </c>
      <c r="BF416" s="5">
        <f t="shared" si="195"/>
        <v>72623.807000000001</v>
      </c>
      <c r="BG416" s="6">
        <f t="shared" si="196"/>
        <v>6772003.5300000012</v>
      </c>
      <c r="BH416" s="6">
        <f t="shared" si="170"/>
        <v>6699379.7230000012</v>
      </c>
    </row>
    <row r="417" spans="1:69" x14ac:dyDescent="0.25">
      <c r="A417" s="43">
        <v>36192</v>
      </c>
      <c r="B417" s="5">
        <v>649794.44499999995</v>
      </c>
      <c r="C417" s="5">
        <v>492282.56599999999</v>
      </c>
      <c r="D417" s="5">
        <v>56483.298000000003</v>
      </c>
      <c r="E417" s="5">
        <v>8297.6679999999997</v>
      </c>
      <c r="F417" s="5">
        <v>282.726</v>
      </c>
      <c r="G417">
        <v>0</v>
      </c>
      <c r="H417" s="5">
        <v>66114.176999999996</v>
      </c>
      <c r="I417" s="6">
        <f t="shared" si="184"/>
        <v>1273254.8799999999</v>
      </c>
      <c r="J417" s="6">
        <f t="shared" si="164"/>
        <v>1207140.703</v>
      </c>
      <c r="K417" s="63">
        <f t="shared" si="171"/>
        <v>0.21425008371568025</v>
      </c>
      <c r="L417" s="5">
        <v>405793.48300000001</v>
      </c>
      <c r="M417" s="5">
        <v>315831.05099999998</v>
      </c>
      <c r="N417" s="5">
        <v>89904.441000000006</v>
      </c>
      <c r="O417" s="5">
        <v>5310.0209999999997</v>
      </c>
      <c r="P417" s="5">
        <v>34053.114000000001</v>
      </c>
      <c r="Q417">
        <v>0</v>
      </c>
      <c r="R417" s="5">
        <v>0</v>
      </c>
      <c r="S417" s="6">
        <f t="shared" si="187"/>
        <v>850892.10999999987</v>
      </c>
      <c r="T417" s="6">
        <f t="shared" si="165"/>
        <v>850892.10999999987</v>
      </c>
      <c r="U417" s="63">
        <f t="shared" si="172"/>
        <v>0.14317927122377241</v>
      </c>
      <c r="V417" s="5">
        <v>688011.88500000001</v>
      </c>
      <c r="W417" s="5">
        <v>812696.64500000002</v>
      </c>
      <c r="X417" s="5">
        <v>70673.773000000001</v>
      </c>
      <c r="Y417" s="5">
        <v>12839.369000000001</v>
      </c>
      <c r="Z417" s="5">
        <v>522.91899999999998</v>
      </c>
      <c r="AA417" s="5">
        <v>6439.4620000000004</v>
      </c>
      <c r="AB417" s="5">
        <v>0</v>
      </c>
      <c r="AC417" s="6">
        <f t="shared" si="175"/>
        <v>1591184.0530000001</v>
      </c>
      <c r="AD417" s="6">
        <f t="shared" si="166"/>
        <v>1591184.0530000001</v>
      </c>
      <c r="AE417" s="63">
        <f t="shared" si="167"/>
        <v>0.26774789707643254</v>
      </c>
      <c r="AF417" s="5">
        <v>616154.14599999995</v>
      </c>
      <c r="AG417" s="5">
        <v>557952.68900000001</v>
      </c>
      <c r="AH417" s="5">
        <v>38971.542000000001</v>
      </c>
      <c r="AI417" s="5">
        <v>8547.9</v>
      </c>
      <c r="AJ417" s="5">
        <v>609.12699999999995</v>
      </c>
      <c r="AK417" s="5">
        <v>0</v>
      </c>
      <c r="AL417" s="5">
        <v>0</v>
      </c>
      <c r="AM417" s="6">
        <f t="shared" si="185"/>
        <v>1222235.4039999999</v>
      </c>
      <c r="AN417" s="6">
        <f t="shared" si="168"/>
        <v>1222235.4039999999</v>
      </c>
      <c r="AO417" s="63">
        <f t="shared" si="173"/>
        <v>0.20566505712294483</v>
      </c>
      <c r="AP417" s="5">
        <v>550743.38699999999</v>
      </c>
      <c r="AQ417" s="5">
        <v>409301.52399999998</v>
      </c>
      <c r="AR417" s="5">
        <v>43754.582999999999</v>
      </c>
      <c r="AS417" s="5">
        <v>1221.6030000000001</v>
      </c>
      <c r="AT417" s="5">
        <v>256.71499999999997</v>
      </c>
      <c r="AU417">
        <v>0</v>
      </c>
      <c r="AV417" s="5">
        <v>0</v>
      </c>
      <c r="AW417" s="6">
        <f t="shared" si="186"/>
        <v>1005277.8119999999</v>
      </c>
      <c r="AX417" s="6">
        <f t="shared" si="169"/>
        <v>1005277.8119999999</v>
      </c>
      <c r="AY417" s="63">
        <f t="shared" si="174"/>
        <v>0.16915769086116983</v>
      </c>
      <c r="AZ417" s="5">
        <f t="shared" si="189"/>
        <v>2910497.3459999999</v>
      </c>
      <c r="BA417" s="5">
        <f t="shared" si="190"/>
        <v>2588064.4750000006</v>
      </c>
      <c r="BB417" s="5">
        <f t="shared" si="191"/>
        <v>299787.63699999999</v>
      </c>
      <c r="BC417" s="5">
        <f t="shared" si="192"/>
        <v>36216.561000000002</v>
      </c>
      <c r="BD417" s="5">
        <f t="shared" si="193"/>
        <v>35724.601000000002</v>
      </c>
      <c r="BE417" s="5">
        <f t="shared" si="194"/>
        <v>6439.4620000000004</v>
      </c>
      <c r="BF417" s="5">
        <f t="shared" si="195"/>
        <v>66114.176999999996</v>
      </c>
      <c r="BG417" s="6">
        <f t="shared" si="196"/>
        <v>5942844.2590000005</v>
      </c>
      <c r="BH417" s="6">
        <f t="shared" si="170"/>
        <v>5876730.0820000004</v>
      </c>
    </row>
    <row r="418" spans="1:69" x14ac:dyDescent="0.25">
      <c r="A418" s="43">
        <v>36220</v>
      </c>
      <c r="B418" s="5">
        <v>625412.25300000003</v>
      </c>
      <c r="C418" s="5">
        <v>483851.53499999997</v>
      </c>
      <c r="D418" s="5">
        <v>57175.934999999998</v>
      </c>
      <c r="E418" s="5">
        <v>2657.4259999999999</v>
      </c>
      <c r="F418" s="5">
        <v>298.15300000000002</v>
      </c>
      <c r="G418" s="5">
        <v>0</v>
      </c>
      <c r="H418" s="5">
        <v>60047.889000000003</v>
      </c>
      <c r="I418" s="6">
        <f t="shared" si="184"/>
        <v>1229443.1909999999</v>
      </c>
      <c r="J418" s="6">
        <f t="shared" si="164"/>
        <v>1169395.3019999999</v>
      </c>
      <c r="K418" s="63">
        <f t="shared" si="171"/>
        <v>0.21049300647250388</v>
      </c>
      <c r="L418" s="5">
        <v>419060.42599999998</v>
      </c>
      <c r="M418" s="5">
        <v>305469.75300000003</v>
      </c>
      <c r="N418" s="5">
        <v>108550.28</v>
      </c>
      <c r="O418" s="5">
        <v>3832.3130000000001</v>
      </c>
      <c r="P418" s="5">
        <v>60914.741000000002</v>
      </c>
      <c r="Q418" s="5">
        <v>0</v>
      </c>
      <c r="R418" s="5">
        <v>0</v>
      </c>
      <c r="S418" s="6">
        <f t="shared" si="187"/>
        <v>897827.51300000004</v>
      </c>
      <c r="T418" s="6">
        <f t="shared" si="165"/>
        <v>897827.51300000004</v>
      </c>
      <c r="U418" s="63">
        <f t="shared" si="172"/>
        <v>0.15371707606220017</v>
      </c>
      <c r="V418" s="5">
        <v>622100.77399999998</v>
      </c>
      <c r="W418" s="5">
        <v>822838.272</v>
      </c>
      <c r="X418" s="5">
        <v>66057.032000000007</v>
      </c>
      <c r="Y418" s="5">
        <v>9083.8269999999993</v>
      </c>
      <c r="Z418" s="5">
        <v>587.35299999999995</v>
      </c>
      <c r="AA418" s="5">
        <v>5942.61</v>
      </c>
      <c r="AB418" s="5">
        <v>0</v>
      </c>
      <c r="AC418" s="6">
        <f t="shared" si="175"/>
        <v>1526609.8680000002</v>
      </c>
      <c r="AD418" s="6">
        <f t="shared" si="166"/>
        <v>1526609.8680000002</v>
      </c>
      <c r="AE418" s="63">
        <f t="shared" si="167"/>
        <v>0.26137092236408377</v>
      </c>
      <c r="AF418" s="5">
        <v>567605.40300000005</v>
      </c>
      <c r="AG418" s="5">
        <v>531012.24600000004</v>
      </c>
      <c r="AH418" s="5">
        <v>38634.75</v>
      </c>
      <c r="AI418" s="5">
        <v>8278.116</v>
      </c>
      <c r="AJ418" s="5">
        <v>618.19399999999996</v>
      </c>
      <c r="AK418" s="5">
        <v>0</v>
      </c>
      <c r="AL418" s="5">
        <v>0</v>
      </c>
      <c r="AM418" s="6">
        <f t="shared" si="185"/>
        <v>1146148.709</v>
      </c>
      <c r="AN418" s="6">
        <f t="shared" si="168"/>
        <v>1146148.709</v>
      </c>
      <c r="AO418" s="63">
        <f t="shared" si="173"/>
        <v>0.1962321556523135</v>
      </c>
      <c r="AP418" s="5">
        <v>564241.30000000005</v>
      </c>
      <c r="AQ418" s="5">
        <v>399742.80099999998</v>
      </c>
      <c r="AR418" s="5">
        <v>68998.686000000002</v>
      </c>
      <c r="AS418" s="5">
        <v>7490.6940000000004</v>
      </c>
      <c r="AT418" s="5">
        <v>276.51900000000001</v>
      </c>
      <c r="AU418">
        <v>0</v>
      </c>
      <c r="AV418" s="5">
        <v>0</v>
      </c>
      <c r="AW418" s="6">
        <f t="shared" si="186"/>
        <v>1040750</v>
      </c>
      <c r="AX418" s="6">
        <f t="shared" si="169"/>
        <v>1040750</v>
      </c>
      <c r="AY418" s="63">
        <f t="shared" si="174"/>
        <v>0.17818683944889849</v>
      </c>
      <c r="AZ418" s="5">
        <f t="shared" si="189"/>
        <v>2798420.1560000004</v>
      </c>
      <c r="BA418" s="5">
        <f t="shared" si="190"/>
        <v>2542914.6069999998</v>
      </c>
      <c r="BB418" s="5">
        <f t="shared" si="191"/>
        <v>339416.68299999996</v>
      </c>
      <c r="BC418" s="5">
        <f t="shared" si="192"/>
        <v>31342.376</v>
      </c>
      <c r="BD418" s="5">
        <f t="shared" si="193"/>
        <v>62694.960000000006</v>
      </c>
      <c r="BE418" s="5">
        <f t="shared" si="194"/>
        <v>5942.61</v>
      </c>
      <c r="BF418" s="5">
        <f t="shared" si="195"/>
        <v>60047.889000000003</v>
      </c>
      <c r="BG418" s="6">
        <f t="shared" si="196"/>
        <v>5840779.2810000014</v>
      </c>
      <c r="BH418" s="6">
        <f t="shared" si="170"/>
        <v>5780731.3920000009</v>
      </c>
    </row>
    <row r="419" spans="1:69" x14ac:dyDescent="0.25">
      <c r="A419" s="43">
        <v>36251</v>
      </c>
      <c r="B419" s="5">
        <v>699389.78599999996</v>
      </c>
      <c r="C419" s="5">
        <v>526270.46799999999</v>
      </c>
      <c r="D419" s="5">
        <v>52021.39</v>
      </c>
      <c r="E419" s="5">
        <v>3263.1260000000002</v>
      </c>
      <c r="F419" s="5">
        <v>237.22300000000001</v>
      </c>
      <c r="G419" s="5">
        <v>0</v>
      </c>
      <c r="H419" s="5">
        <v>67969.767000000007</v>
      </c>
      <c r="I419" s="6">
        <f t="shared" si="184"/>
        <v>1349151.7599999998</v>
      </c>
      <c r="J419" s="6">
        <f t="shared" si="164"/>
        <v>1281181.9929999998</v>
      </c>
      <c r="K419" s="63">
        <f t="shared" si="171"/>
        <v>0.21371501544550048</v>
      </c>
      <c r="L419" s="5">
        <v>421443.54800000001</v>
      </c>
      <c r="M419" s="5">
        <v>323147.533</v>
      </c>
      <c r="N419" s="5">
        <v>78111.964999999997</v>
      </c>
      <c r="O419" s="5">
        <v>2890.2240000000002</v>
      </c>
      <c r="P419" s="5">
        <v>47628.955999999998</v>
      </c>
      <c r="Q419" s="5">
        <v>0</v>
      </c>
      <c r="R419" s="5">
        <v>0</v>
      </c>
      <c r="S419" s="6">
        <f t="shared" si="187"/>
        <v>873222.22600000002</v>
      </c>
      <c r="T419" s="6">
        <f t="shared" si="165"/>
        <v>873222.22600000002</v>
      </c>
      <c r="U419" s="63">
        <f t="shared" si="172"/>
        <v>0.13832446952961344</v>
      </c>
      <c r="V419" s="5">
        <v>766554.76899999997</v>
      </c>
      <c r="W419" s="5">
        <v>864728.23699999996</v>
      </c>
      <c r="X419" s="5">
        <v>66087.55</v>
      </c>
      <c r="Y419" s="5">
        <v>9740.2520000000004</v>
      </c>
      <c r="Z419" s="5">
        <v>541.01499999999999</v>
      </c>
      <c r="AA419" s="5">
        <v>6393.11</v>
      </c>
      <c r="AB419" s="5">
        <v>0</v>
      </c>
      <c r="AC419" s="6">
        <f t="shared" si="175"/>
        <v>1714044.9330000002</v>
      </c>
      <c r="AD419" s="6">
        <f t="shared" si="166"/>
        <v>1714044.9330000002</v>
      </c>
      <c r="AE419" s="63">
        <f t="shared" si="167"/>
        <v>0.27151663007160654</v>
      </c>
      <c r="AF419" s="5">
        <v>679993.24800000002</v>
      </c>
      <c r="AG419" s="5">
        <v>590413.19400000002</v>
      </c>
      <c r="AH419" s="5">
        <v>37241.957999999999</v>
      </c>
      <c r="AI419" s="5">
        <v>4230.5919999999996</v>
      </c>
      <c r="AJ419" s="5">
        <v>573.35500000000002</v>
      </c>
      <c r="AK419" s="5">
        <v>0</v>
      </c>
      <c r="AL419" s="5">
        <v>0</v>
      </c>
      <c r="AM419" s="6">
        <f t="shared" si="185"/>
        <v>1312452.3470000001</v>
      </c>
      <c r="AN419" s="6">
        <f t="shared" si="168"/>
        <v>1312452.3470000001</v>
      </c>
      <c r="AO419" s="63">
        <f t="shared" si="173"/>
        <v>0.20790157336383597</v>
      </c>
      <c r="AP419" s="5">
        <v>575414.32999999996</v>
      </c>
      <c r="AQ419" s="5">
        <v>430254.18900000001</v>
      </c>
      <c r="AR419" s="5">
        <v>57312.453000000001</v>
      </c>
      <c r="AS419" s="5">
        <v>685.83</v>
      </c>
      <c r="AT419" s="5">
        <v>316.25900000000001</v>
      </c>
      <c r="AU419">
        <v>0</v>
      </c>
      <c r="AV419" s="5">
        <v>0</v>
      </c>
      <c r="AW419" s="6">
        <f t="shared" si="186"/>
        <v>1063983.0610000002</v>
      </c>
      <c r="AX419" s="6">
        <f t="shared" si="169"/>
        <v>1063983.0610000002</v>
      </c>
      <c r="AY419" s="63">
        <f t="shared" si="174"/>
        <v>0.16854231158944338</v>
      </c>
      <c r="AZ419" s="5">
        <f t="shared" si="189"/>
        <v>3142795.6810000003</v>
      </c>
      <c r="BA419" s="5">
        <f t="shared" si="190"/>
        <v>2734813.6210000003</v>
      </c>
      <c r="BB419" s="5">
        <f t="shared" si="191"/>
        <v>290775.31599999999</v>
      </c>
      <c r="BC419" s="5">
        <f t="shared" si="192"/>
        <v>20810.024000000001</v>
      </c>
      <c r="BD419" s="5">
        <f t="shared" si="193"/>
        <v>49296.807999999997</v>
      </c>
      <c r="BE419" s="5">
        <f t="shared" si="194"/>
        <v>6393.11</v>
      </c>
      <c r="BF419" s="5">
        <f t="shared" si="195"/>
        <v>67969.767000000007</v>
      </c>
      <c r="BG419" s="6">
        <f t="shared" si="196"/>
        <v>6312854.3270000014</v>
      </c>
      <c r="BH419" s="6">
        <f t="shared" si="170"/>
        <v>6244884.5600000015</v>
      </c>
    </row>
    <row r="420" spans="1:69" x14ac:dyDescent="0.25">
      <c r="A420" s="43">
        <v>36281</v>
      </c>
      <c r="B420" s="5">
        <v>752229.31</v>
      </c>
      <c r="C420" s="5">
        <v>554553.96900000004</v>
      </c>
      <c r="D420" s="5">
        <v>51406.43</v>
      </c>
      <c r="E420" s="5">
        <v>10017.294</v>
      </c>
      <c r="F420" s="5">
        <v>216.107</v>
      </c>
      <c r="G420" s="5">
        <v>0</v>
      </c>
      <c r="H420" s="5">
        <v>84941.452999999994</v>
      </c>
      <c r="I420" s="6">
        <f t="shared" si="184"/>
        <v>1453364.5630000001</v>
      </c>
      <c r="J420" s="6">
        <f t="shared" si="164"/>
        <v>1368423.11</v>
      </c>
      <c r="K420" s="63">
        <f t="shared" si="171"/>
        <v>0.20968296242652981</v>
      </c>
      <c r="L420" s="5">
        <v>453150.97200000001</v>
      </c>
      <c r="M420" s="5">
        <v>364246.86700000003</v>
      </c>
      <c r="N420" s="5">
        <v>97141.910999999993</v>
      </c>
      <c r="O420" s="5">
        <v>5669.6949999999997</v>
      </c>
      <c r="P420" s="5">
        <v>43565.355000000003</v>
      </c>
      <c r="Q420" s="5">
        <v>0</v>
      </c>
      <c r="R420" s="5">
        <v>0</v>
      </c>
      <c r="S420" s="6">
        <f t="shared" si="187"/>
        <v>963774.79999999993</v>
      </c>
      <c r="T420" s="6">
        <f t="shared" si="165"/>
        <v>963774.79999999993</v>
      </c>
      <c r="U420" s="63">
        <f t="shared" si="172"/>
        <v>0.13904780694452384</v>
      </c>
      <c r="V420" s="5">
        <v>883245.78899999999</v>
      </c>
      <c r="W420" s="5">
        <v>949890.15399999998</v>
      </c>
      <c r="X420" s="5">
        <v>78719.248000000007</v>
      </c>
      <c r="Y420" s="5">
        <v>13966.353999999999</v>
      </c>
      <c r="Z420" s="5">
        <v>490.584</v>
      </c>
      <c r="AA420" s="5">
        <v>6568.25</v>
      </c>
      <c r="AB420" s="5">
        <v>0</v>
      </c>
      <c r="AC420" s="6">
        <f t="shared" si="175"/>
        <v>1932880.379</v>
      </c>
      <c r="AD420" s="6">
        <f t="shared" si="166"/>
        <v>1932880.379</v>
      </c>
      <c r="AE420" s="63">
        <f t="shared" si="167"/>
        <v>0.27886470759149345</v>
      </c>
      <c r="AF420" s="5">
        <v>759770.85499999998</v>
      </c>
      <c r="AG420" s="5">
        <v>618703.11699999997</v>
      </c>
      <c r="AH420" s="5">
        <v>42949.281000000003</v>
      </c>
      <c r="AI420" s="5">
        <v>7884.6059999999998</v>
      </c>
      <c r="AJ420" s="5">
        <v>477.67599999999999</v>
      </c>
      <c r="AK420" s="5">
        <v>0</v>
      </c>
      <c r="AL420" s="5">
        <v>0</v>
      </c>
      <c r="AM420" s="6">
        <f t="shared" si="185"/>
        <v>1429785.5349999999</v>
      </c>
      <c r="AN420" s="6">
        <f t="shared" si="168"/>
        <v>1429785.5349999999</v>
      </c>
      <c r="AO420" s="63">
        <f t="shared" si="173"/>
        <v>0.20628111779095359</v>
      </c>
      <c r="AP420" s="5">
        <v>613318.93299999996</v>
      </c>
      <c r="AQ420" s="5">
        <v>465030.17200000002</v>
      </c>
      <c r="AR420" s="5">
        <v>65663.789999999994</v>
      </c>
      <c r="AS420" s="5">
        <v>7166.7910000000002</v>
      </c>
      <c r="AT420" s="5">
        <v>262.79399999999998</v>
      </c>
      <c r="AU420" s="5">
        <v>0</v>
      </c>
      <c r="AV420" s="5">
        <v>0</v>
      </c>
      <c r="AW420" s="6">
        <f t="shared" si="186"/>
        <v>1151442.48</v>
      </c>
      <c r="AX420" s="6">
        <f t="shared" si="169"/>
        <v>1151442.48</v>
      </c>
      <c r="AY420" s="63">
        <f t="shared" si="174"/>
        <v>0.16612340524649924</v>
      </c>
      <c r="AZ420" s="5">
        <f t="shared" si="189"/>
        <v>3461715.8590000002</v>
      </c>
      <c r="BA420" s="5">
        <f t="shared" si="190"/>
        <v>2952424.2790000001</v>
      </c>
      <c r="BB420" s="5">
        <f t="shared" si="191"/>
        <v>335880.66</v>
      </c>
      <c r="BC420" s="5">
        <f t="shared" si="192"/>
        <v>44704.74</v>
      </c>
      <c r="BD420" s="5">
        <f t="shared" si="193"/>
        <v>45012.516000000011</v>
      </c>
      <c r="BE420" s="5">
        <f t="shared" si="194"/>
        <v>6568.25</v>
      </c>
      <c r="BF420" s="5">
        <f t="shared" si="195"/>
        <v>84941.452999999994</v>
      </c>
      <c r="BG420" s="6">
        <f t="shared" si="196"/>
        <v>6931247.7570000002</v>
      </c>
      <c r="BH420" s="6">
        <f t="shared" si="170"/>
        <v>6846306.3040000005</v>
      </c>
    </row>
    <row r="421" spans="1:69" x14ac:dyDescent="0.25">
      <c r="A421" s="43">
        <v>36312</v>
      </c>
      <c r="B421" s="5">
        <v>851351.75699999998</v>
      </c>
      <c r="C421" s="5">
        <v>581136.87600000005</v>
      </c>
      <c r="D421" s="5">
        <v>47675.940999999999</v>
      </c>
      <c r="E421" s="5">
        <v>-1097.1420000000001</v>
      </c>
      <c r="F421" s="5">
        <v>222.965</v>
      </c>
      <c r="G421" s="5">
        <v>0</v>
      </c>
      <c r="H421" s="5">
        <v>86167.804999999993</v>
      </c>
      <c r="I421" s="6">
        <f t="shared" si="184"/>
        <v>1565458.202</v>
      </c>
      <c r="J421" s="6">
        <f t="shared" si="164"/>
        <v>1479290.3970000001</v>
      </c>
      <c r="K421" s="63">
        <f t="shared" si="171"/>
        <v>0.20796896332063525</v>
      </c>
      <c r="L421" s="5">
        <v>559522.18500000006</v>
      </c>
      <c r="M421" s="5">
        <v>391971.01400000002</v>
      </c>
      <c r="N421" s="5">
        <v>102570.872</v>
      </c>
      <c r="O421" s="5">
        <v>-2215.2069999999999</v>
      </c>
      <c r="P421" s="5">
        <v>19137.565999999999</v>
      </c>
      <c r="Q421" s="5">
        <v>0</v>
      </c>
      <c r="R421" s="5">
        <v>0</v>
      </c>
      <c r="S421" s="6">
        <f t="shared" si="187"/>
        <v>1070986.4300000002</v>
      </c>
      <c r="T421" s="6">
        <f t="shared" si="165"/>
        <v>1070986.4300000002</v>
      </c>
      <c r="U421" s="63">
        <f t="shared" si="172"/>
        <v>0.14227907030223483</v>
      </c>
      <c r="V421" s="5">
        <v>995393.47499999998</v>
      </c>
      <c r="W421" s="5">
        <v>984154.36199999996</v>
      </c>
      <c r="X421" s="5">
        <v>73833.929999999993</v>
      </c>
      <c r="Y421" s="5">
        <v>37806.495999999999</v>
      </c>
      <c r="Z421" s="5">
        <v>427.46800000000002</v>
      </c>
      <c r="AA421" s="5">
        <v>6590.3</v>
      </c>
      <c r="AB421" s="5">
        <v>0</v>
      </c>
      <c r="AC421" s="6">
        <f t="shared" si="175"/>
        <v>2098206.031</v>
      </c>
      <c r="AD421" s="6">
        <f t="shared" si="166"/>
        <v>2098206.031</v>
      </c>
      <c r="AE421" s="63">
        <f t="shared" si="167"/>
        <v>0.27874377772762449</v>
      </c>
      <c r="AF421" s="5">
        <v>856806.52500000002</v>
      </c>
      <c r="AG421" s="5">
        <v>644022.08100000001</v>
      </c>
      <c r="AH421" s="5">
        <v>40189.108999999997</v>
      </c>
      <c r="AI421" s="5">
        <v>-8834.9789999999994</v>
      </c>
      <c r="AJ421" s="5">
        <v>373.33</v>
      </c>
      <c r="AK421" s="5">
        <v>0</v>
      </c>
      <c r="AL421" s="5">
        <v>0</v>
      </c>
      <c r="AM421" s="6">
        <f t="shared" si="185"/>
        <v>1532556.0660000001</v>
      </c>
      <c r="AN421" s="6">
        <f t="shared" si="168"/>
        <v>1532556.0660000001</v>
      </c>
      <c r="AO421" s="63">
        <f t="shared" si="173"/>
        <v>0.20359795992609395</v>
      </c>
      <c r="AP421" s="5">
        <v>702612.57900000003</v>
      </c>
      <c r="AQ421" s="5">
        <v>490990.36200000002</v>
      </c>
      <c r="AR421" s="5">
        <v>59859.375</v>
      </c>
      <c r="AS421" s="5">
        <v>6450.2479999999996</v>
      </c>
      <c r="AT421" s="5">
        <v>245.25700000000001</v>
      </c>
      <c r="AU421" s="5">
        <v>0</v>
      </c>
      <c r="AV421" s="5">
        <v>0</v>
      </c>
      <c r="AW421" s="6">
        <f t="shared" si="186"/>
        <v>1260157.821</v>
      </c>
      <c r="AX421" s="6">
        <f t="shared" si="169"/>
        <v>1260157.821</v>
      </c>
      <c r="AY421" s="63">
        <f t="shared" si="174"/>
        <v>0.16741022872341157</v>
      </c>
      <c r="AZ421" s="5">
        <f t="shared" ref="AZ421:AZ427" si="198">B421+L421+V421+AF421+AP421</f>
        <v>3965686.5209999997</v>
      </c>
      <c r="BA421" s="5">
        <f t="shared" ref="BA421:BA427" si="199">C421+M421+W421+AG421+AQ421</f>
        <v>3092274.6950000003</v>
      </c>
      <c r="BB421" s="5">
        <f t="shared" ref="BB421:BB427" si="200">D421+N421+X421+AH421+AR421</f>
        <v>324129.22699999996</v>
      </c>
      <c r="BC421" s="5">
        <f t="shared" ref="BC421:BC427" si="201">E421+O421+Y421+AI421+AS421</f>
        <v>32109.415999999997</v>
      </c>
      <c r="BD421" s="5">
        <f t="shared" ref="BD421:BD427" si="202">F421+P421+Z421+AJ421+AT421</f>
        <v>20406.586000000003</v>
      </c>
      <c r="BE421" s="5">
        <f t="shared" ref="BE421:BE427" si="203">G421+Q421+AA421+AK421+AU421</f>
        <v>6590.3</v>
      </c>
      <c r="BF421" s="5">
        <f t="shared" ref="BF421:BF427" si="204">H421+R421+AB421+AL421+AV421</f>
        <v>86167.804999999993</v>
      </c>
      <c r="BG421" s="6">
        <f t="shared" ref="BG421:BG427" si="205">SUM(AZ421:BF421)</f>
        <v>7527364.5499999998</v>
      </c>
      <c r="BH421" s="6">
        <f t="shared" si="170"/>
        <v>7441196.7450000001</v>
      </c>
      <c r="BI421" s="57">
        <f>BG421/$BG421</f>
        <v>1</v>
      </c>
    </row>
    <row r="422" spans="1:69" x14ac:dyDescent="0.25">
      <c r="A422" s="43">
        <v>36342</v>
      </c>
      <c r="B422" s="5">
        <v>902779.25800000003</v>
      </c>
      <c r="C422" s="5">
        <v>582863.147</v>
      </c>
      <c r="D422" s="5">
        <v>46023.993000000002</v>
      </c>
      <c r="E422" s="5">
        <v>11382.026</v>
      </c>
      <c r="F422" s="5">
        <v>198.19300000000001</v>
      </c>
      <c r="G422" s="5">
        <v>0</v>
      </c>
      <c r="H422" s="5">
        <v>85234.245999999999</v>
      </c>
      <c r="I422" s="6">
        <f t="shared" si="184"/>
        <v>1628480.8630000001</v>
      </c>
      <c r="J422" s="6">
        <f t="shared" si="164"/>
        <v>1543246.6170000001</v>
      </c>
      <c r="K422" s="63">
        <f t="shared" si="171"/>
        <v>0.20338137995373884</v>
      </c>
      <c r="L422" s="5">
        <v>632836.73499999999</v>
      </c>
      <c r="M422" s="5">
        <v>411857.83399999997</v>
      </c>
      <c r="N422" s="5">
        <v>96410.971999999994</v>
      </c>
      <c r="O422" s="5">
        <v>9388.875</v>
      </c>
      <c r="P422" s="5">
        <v>64137.290999999997</v>
      </c>
      <c r="Q422" s="5">
        <v>0</v>
      </c>
      <c r="R422" s="5">
        <v>0</v>
      </c>
      <c r="S422" s="6">
        <f t="shared" si="187"/>
        <v>1214631.7069999999</v>
      </c>
      <c r="T422" s="6">
        <f t="shared" si="165"/>
        <v>1214631.7069999999</v>
      </c>
      <c r="U422" s="63">
        <f t="shared" si="172"/>
        <v>0.15169565594411616</v>
      </c>
      <c r="V422" s="5">
        <v>1062986.8970000001</v>
      </c>
      <c r="W422" s="5">
        <v>1009262.415</v>
      </c>
      <c r="X422" s="5">
        <v>70771.399000000005</v>
      </c>
      <c r="Y422" s="5">
        <v>58948.694000000003</v>
      </c>
      <c r="Z422" s="5">
        <v>393.97399999999999</v>
      </c>
      <c r="AA422" s="5">
        <v>6709.92</v>
      </c>
      <c r="AB422" s="5">
        <v>0</v>
      </c>
      <c r="AC422" s="6">
        <f t="shared" si="175"/>
        <v>2209073.2990000001</v>
      </c>
      <c r="AD422" s="6">
        <f t="shared" si="166"/>
        <v>2209073.2990000001</v>
      </c>
      <c r="AE422" s="63">
        <f t="shared" si="167"/>
        <v>0.27589171366859244</v>
      </c>
      <c r="AF422" s="5">
        <v>922151.14800000004</v>
      </c>
      <c r="AG422" s="5">
        <v>680385.26500000001</v>
      </c>
      <c r="AH422" s="5">
        <v>39527.269</v>
      </c>
      <c r="AI422" s="5">
        <v>28127.527999999998</v>
      </c>
      <c r="AJ422" s="5">
        <v>336.62</v>
      </c>
      <c r="AK422" s="5">
        <v>0</v>
      </c>
      <c r="AL422" s="5">
        <v>0</v>
      </c>
      <c r="AM422" s="6">
        <f t="shared" si="185"/>
        <v>1670527.8300000003</v>
      </c>
      <c r="AN422" s="6">
        <f t="shared" si="168"/>
        <v>1670527.8300000003</v>
      </c>
      <c r="AO422" s="63">
        <f t="shared" si="173"/>
        <v>0.20863263611868729</v>
      </c>
      <c r="AP422" s="5">
        <v>744242.86600000004</v>
      </c>
      <c r="AQ422" s="5">
        <v>488515.78200000001</v>
      </c>
      <c r="AR422" s="5">
        <v>46251.59</v>
      </c>
      <c r="AS422" s="5">
        <v>5070.058</v>
      </c>
      <c r="AT422" s="5">
        <v>236.262</v>
      </c>
      <c r="AU422" s="5">
        <v>0</v>
      </c>
      <c r="AV422" s="5">
        <v>0</v>
      </c>
      <c r="AW422" s="6">
        <f t="shared" si="186"/>
        <v>1284316.5580000002</v>
      </c>
      <c r="AX422" s="6">
        <f t="shared" si="169"/>
        <v>1284316.5580000002</v>
      </c>
      <c r="AY422" s="63">
        <f t="shared" si="174"/>
        <v>0.16039861431486535</v>
      </c>
      <c r="AZ422" s="5">
        <f t="shared" si="198"/>
        <v>4264996.9040000001</v>
      </c>
      <c r="BA422" s="5">
        <f t="shared" si="199"/>
        <v>3172884.443</v>
      </c>
      <c r="BB422" s="5">
        <f t="shared" si="200"/>
        <v>298985.223</v>
      </c>
      <c r="BC422" s="5">
        <f t="shared" si="201"/>
        <v>112917.181</v>
      </c>
      <c r="BD422" s="5">
        <f t="shared" si="202"/>
        <v>65302.340000000004</v>
      </c>
      <c r="BE422" s="5">
        <f t="shared" si="203"/>
        <v>6709.92</v>
      </c>
      <c r="BF422" s="5">
        <f t="shared" si="204"/>
        <v>85234.245999999999</v>
      </c>
      <c r="BG422" s="6">
        <f t="shared" si="205"/>
        <v>8007030.2570000002</v>
      </c>
      <c r="BH422" s="6">
        <f t="shared" si="170"/>
        <v>7921796.0109999999</v>
      </c>
      <c r="BI422" s="57">
        <f>BG422/$BG422</f>
        <v>1</v>
      </c>
      <c r="BJ422" s="5">
        <f t="shared" ref="BJ422:BQ422" si="206">AP422-AP421</f>
        <v>41630.287000000011</v>
      </c>
      <c r="BK422" s="5">
        <f t="shared" si="206"/>
        <v>-2474.5800000000163</v>
      </c>
      <c r="BL422" s="5">
        <f t="shared" si="206"/>
        <v>-13607.785000000003</v>
      </c>
      <c r="BM422" s="5">
        <f t="shared" si="206"/>
        <v>-1380.1899999999996</v>
      </c>
      <c r="BN422" s="5">
        <f t="shared" si="206"/>
        <v>-8.9950000000000045</v>
      </c>
      <c r="BO422" s="5">
        <f t="shared" si="206"/>
        <v>0</v>
      </c>
      <c r="BP422" s="5">
        <f t="shared" si="206"/>
        <v>0</v>
      </c>
      <c r="BQ422" s="5">
        <f t="shared" si="206"/>
        <v>24158.737000000197</v>
      </c>
    </row>
    <row r="423" spans="1:69" x14ac:dyDescent="0.25">
      <c r="A423" s="43">
        <v>36373</v>
      </c>
      <c r="B423" s="5">
        <v>1046278.264</v>
      </c>
      <c r="C423" s="5">
        <v>620589.80299999996</v>
      </c>
      <c r="D423" s="5">
        <v>44784.964</v>
      </c>
      <c r="E423" s="5">
        <v>5238.4620000000004</v>
      </c>
      <c r="F423" s="5">
        <v>241.43299999999999</v>
      </c>
      <c r="G423" s="5">
        <v>0</v>
      </c>
      <c r="H423" s="5">
        <v>92981.361999999994</v>
      </c>
      <c r="I423" s="6">
        <f t="shared" si="184"/>
        <v>1810114.2879999997</v>
      </c>
      <c r="J423" s="6">
        <f t="shared" si="164"/>
        <v>1717132.9259999997</v>
      </c>
      <c r="K423" s="63">
        <f t="shared" si="171"/>
        <v>0.20587672791047171</v>
      </c>
      <c r="L423" s="5">
        <v>759425.14</v>
      </c>
      <c r="M423" s="5">
        <v>456413.60100000002</v>
      </c>
      <c r="N423" s="5">
        <v>106342.511</v>
      </c>
      <c r="O423" s="5">
        <v>4744.9170000000004</v>
      </c>
      <c r="P423" s="5">
        <v>35477.533000000003</v>
      </c>
      <c r="Q423" s="5">
        <v>0</v>
      </c>
      <c r="R423" s="5">
        <v>0</v>
      </c>
      <c r="S423" s="6">
        <f t="shared" si="187"/>
        <v>1362403.7019999998</v>
      </c>
      <c r="T423" s="6">
        <f t="shared" si="165"/>
        <v>1362403.7019999998</v>
      </c>
      <c r="U423" s="63">
        <f t="shared" si="172"/>
        <v>0.15495552856542802</v>
      </c>
      <c r="V423" s="5">
        <v>1221313.7579999999</v>
      </c>
      <c r="W423" s="5">
        <v>1060383.1240000001</v>
      </c>
      <c r="X423" s="5">
        <v>72321.157999999996</v>
      </c>
      <c r="Y423" s="5">
        <v>11646.415999999999</v>
      </c>
      <c r="Z423" s="5">
        <v>391.399</v>
      </c>
      <c r="AA423" s="5">
        <v>0</v>
      </c>
      <c r="AB423" s="5">
        <v>0</v>
      </c>
      <c r="AC423" s="6">
        <f t="shared" si="175"/>
        <v>2366055.8550000004</v>
      </c>
      <c r="AD423" s="6">
        <f t="shared" si="166"/>
        <v>2366055.8550000004</v>
      </c>
      <c r="AE423" s="63">
        <f t="shared" si="167"/>
        <v>0.26910777993970164</v>
      </c>
      <c r="AF423" s="5">
        <v>1070810.1340000001</v>
      </c>
      <c r="AG423" s="5">
        <v>713418.65700000001</v>
      </c>
      <c r="AH423" s="5">
        <v>37226.563000000002</v>
      </c>
      <c r="AI423" s="5">
        <v>7755.3890000000001</v>
      </c>
      <c r="AJ423" s="5">
        <v>338.36900000000003</v>
      </c>
      <c r="AK423" s="5">
        <v>0</v>
      </c>
      <c r="AL423" s="5">
        <v>0</v>
      </c>
      <c r="AM423" s="6">
        <f t="shared" si="185"/>
        <v>1829549.1120000002</v>
      </c>
      <c r="AN423" s="6">
        <f t="shared" si="168"/>
        <v>1829549.1120000002</v>
      </c>
      <c r="AO423" s="63">
        <f t="shared" si="173"/>
        <v>0.20808718390165498</v>
      </c>
      <c r="AP423" s="5">
        <v>839560.64300000004</v>
      </c>
      <c r="AQ423" s="5">
        <v>521189.99900000001</v>
      </c>
      <c r="AR423" s="5">
        <v>58613.677000000003</v>
      </c>
      <c r="AS423" s="5">
        <v>4467.9430000000002</v>
      </c>
      <c r="AT423" s="5">
        <v>268.68299999999999</v>
      </c>
      <c r="AU423" s="5">
        <v>0</v>
      </c>
      <c r="AV423" s="5">
        <v>0</v>
      </c>
      <c r="AW423" s="6">
        <f t="shared" si="186"/>
        <v>1424100.9449999998</v>
      </c>
      <c r="AX423" s="6">
        <f t="shared" si="169"/>
        <v>1424100.9449999998</v>
      </c>
      <c r="AY423" s="63">
        <f t="shared" si="174"/>
        <v>0.16197277968274379</v>
      </c>
      <c r="AZ423" s="5">
        <f t="shared" si="198"/>
        <v>4937387.9390000002</v>
      </c>
      <c r="BA423" s="5">
        <f t="shared" si="199"/>
        <v>3371995.1839999999</v>
      </c>
      <c r="BB423" s="5">
        <f t="shared" si="200"/>
        <v>319288.87300000002</v>
      </c>
      <c r="BC423" s="5">
        <f t="shared" si="201"/>
        <v>33853.127</v>
      </c>
      <c r="BD423" s="5">
        <f t="shared" si="202"/>
        <v>36717.416999999994</v>
      </c>
      <c r="BE423" s="5">
        <f t="shared" si="203"/>
        <v>0</v>
      </c>
      <c r="BF423" s="5">
        <f t="shared" si="204"/>
        <v>92981.361999999994</v>
      </c>
      <c r="BG423" s="6">
        <f t="shared" si="205"/>
        <v>8792223.9019999988</v>
      </c>
      <c r="BH423" s="6">
        <f t="shared" si="170"/>
        <v>8699242.5399999991</v>
      </c>
      <c r="BI423" s="57">
        <f>BG423/$BG423</f>
        <v>1</v>
      </c>
    </row>
    <row r="424" spans="1:69" x14ac:dyDescent="0.25">
      <c r="A424" s="43">
        <v>36404</v>
      </c>
      <c r="B424" s="5">
        <v>992174.397</v>
      </c>
      <c r="C424" s="5">
        <v>613282.01300000004</v>
      </c>
      <c r="D424" s="5">
        <v>49116.317999999999</v>
      </c>
      <c r="E424" s="5">
        <v>5196.3969999999999</v>
      </c>
      <c r="F424" s="5">
        <v>184.905</v>
      </c>
      <c r="G424" s="5">
        <v>0</v>
      </c>
      <c r="H424" s="5">
        <v>95596.152000000002</v>
      </c>
      <c r="I424" s="6">
        <f t="shared" si="184"/>
        <v>1755550.1820000003</v>
      </c>
      <c r="J424" s="6">
        <f t="shared" si="164"/>
        <v>1659954.0300000003</v>
      </c>
      <c r="K424" s="63">
        <f t="shared" si="171"/>
        <v>0.20311800772253319</v>
      </c>
      <c r="L424" s="5">
        <v>708184.40700000001</v>
      </c>
      <c r="M424" s="5">
        <v>446790.50099999999</v>
      </c>
      <c r="N424" s="5">
        <v>156377.18700000001</v>
      </c>
      <c r="O424" s="5">
        <v>3390.761</v>
      </c>
      <c r="P424" s="5">
        <v>33339.404999999999</v>
      </c>
      <c r="Q424" s="5">
        <v>0</v>
      </c>
      <c r="R424" s="5">
        <v>0</v>
      </c>
      <c r="S424" s="6">
        <f t="shared" si="187"/>
        <v>1348082.2609999999</v>
      </c>
      <c r="T424" s="6">
        <f t="shared" si="165"/>
        <v>1348082.2609999999</v>
      </c>
      <c r="U424" s="63">
        <f t="shared" si="172"/>
        <v>0.15597377158906411</v>
      </c>
      <c r="V424" s="5">
        <v>1175367.4280000001</v>
      </c>
      <c r="W424" s="5">
        <v>1070433.3060000001</v>
      </c>
      <c r="X424" s="5">
        <v>73701.353000000003</v>
      </c>
      <c r="Y424" s="5">
        <v>11394.436</v>
      </c>
      <c r="Z424" s="5">
        <v>499.786</v>
      </c>
      <c r="AA424" s="5">
        <v>13377.853999999999</v>
      </c>
      <c r="AB424" s="5">
        <v>0</v>
      </c>
      <c r="AC424" s="6">
        <f t="shared" si="175"/>
        <v>2344774.1630000002</v>
      </c>
      <c r="AD424" s="6">
        <f t="shared" si="166"/>
        <v>2344774.1630000002</v>
      </c>
      <c r="AE424" s="63">
        <f t="shared" si="167"/>
        <v>0.27129150817280956</v>
      </c>
      <c r="AF424" s="5">
        <v>1012017.722</v>
      </c>
      <c r="AG424" s="5">
        <v>705713.68599999999</v>
      </c>
      <c r="AH424" s="5">
        <v>48566.006999999998</v>
      </c>
      <c r="AI424" s="5">
        <v>7776.4260000000004</v>
      </c>
      <c r="AJ424" s="5">
        <v>360.31099999999998</v>
      </c>
      <c r="AK424" s="5">
        <v>0</v>
      </c>
      <c r="AL424" s="5">
        <v>0</v>
      </c>
      <c r="AM424" s="6">
        <f t="shared" si="185"/>
        <v>1774434.1519999998</v>
      </c>
      <c r="AN424" s="6">
        <f t="shared" si="168"/>
        <v>1774434.1519999998</v>
      </c>
      <c r="AO424" s="63">
        <f t="shared" si="173"/>
        <v>0.20530289221266051</v>
      </c>
      <c r="AP424" s="5">
        <v>821991.26199999999</v>
      </c>
      <c r="AQ424" s="5">
        <v>527421.29299999995</v>
      </c>
      <c r="AR424" s="5">
        <v>65503.673000000003</v>
      </c>
      <c r="AS424" s="5">
        <v>4977.9279999999999</v>
      </c>
      <c r="AT424" s="5">
        <v>271.197</v>
      </c>
      <c r="AU424" s="5">
        <v>0</v>
      </c>
      <c r="AV424" s="5">
        <v>0</v>
      </c>
      <c r="AW424" s="6">
        <f t="shared" si="186"/>
        <v>1420165.3529999999</v>
      </c>
      <c r="AX424" s="6">
        <f t="shared" si="169"/>
        <v>1420165.3529999999</v>
      </c>
      <c r="AY424" s="63">
        <f t="shared" si="174"/>
        <v>0.16431382030293226</v>
      </c>
      <c r="AZ424" s="5">
        <f t="shared" si="198"/>
        <v>4709735.216</v>
      </c>
      <c r="BA424" s="5">
        <f t="shared" si="199"/>
        <v>3363640.7990000001</v>
      </c>
      <c r="BB424" s="5">
        <f t="shared" si="200"/>
        <v>393264.538</v>
      </c>
      <c r="BC424" s="5">
        <f t="shared" si="201"/>
        <v>32735.947999999997</v>
      </c>
      <c r="BD424" s="5">
        <f t="shared" si="202"/>
        <v>34655.603999999999</v>
      </c>
      <c r="BE424" s="5">
        <f t="shared" si="203"/>
        <v>13377.853999999999</v>
      </c>
      <c r="BF424" s="5">
        <f t="shared" si="204"/>
        <v>95596.152000000002</v>
      </c>
      <c r="BG424" s="6">
        <f t="shared" si="205"/>
        <v>8643006.1110000033</v>
      </c>
      <c r="BH424" s="6">
        <f t="shared" si="170"/>
        <v>8547409.9590000026</v>
      </c>
    </row>
    <row r="425" spans="1:69" x14ac:dyDescent="0.25">
      <c r="A425" s="43">
        <v>36434</v>
      </c>
      <c r="B425" s="5">
        <v>901103.72199999995</v>
      </c>
      <c r="C425" s="5">
        <v>577366.06900000002</v>
      </c>
      <c r="D425" s="5">
        <v>42332.792000000001</v>
      </c>
      <c r="E425" s="5">
        <v>5178.2049999999999</v>
      </c>
      <c r="F425" s="5">
        <v>189.154</v>
      </c>
      <c r="G425" s="5">
        <v>0</v>
      </c>
      <c r="H425" s="5">
        <v>85259.975000000006</v>
      </c>
      <c r="I425" s="6">
        <f t="shared" si="184"/>
        <v>1611429.9170000001</v>
      </c>
      <c r="J425" s="6">
        <f t="shared" si="164"/>
        <v>1526169.942</v>
      </c>
      <c r="K425" s="63">
        <f t="shared" si="171"/>
        <v>0.2080419246266125</v>
      </c>
      <c r="L425" s="5">
        <v>565015.75100000005</v>
      </c>
      <c r="M425" s="5">
        <v>393691.56599999999</v>
      </c>
      <c r="N425" s="5">
        <v>153088.01999999999</v>
      </c>
      <c r="O425" s="5">
        <v>4509.2539999999999</v>
      </c>
      <c r="P425" s="5">
        <v>-16635.417000000001</v>
      </c>
      <c r="Q425" s="5">
        <v>0</v>
      </c>
      <c r="R425" s="5">
        <v>0</v>
      </c>
      <c r="S425" s="6">
        <f t="shared" si="187"/>
        <v>1099669.1740000001</v>
      </c>
      <c r="T425" s="6">
        <f t="shared" si="165"/>
        <v>1099669.1740000001</v>
      </c>
      <c r="U425" s="63">
        <f t="shared" si="172"/>
        <v>0.14197160484486476</v>
      </c>
      <c r="V425" s="5">
        <v>1055753.0560000001</v>
      </c>
      <c r="W425" s="5">
        <v>1000106.179</v>
      </c>
      <c r="X425" s="5">
        <v>66346.485000000001</v>
      </c>
      <c r="Y425" s="5">
        <v>12200.328</v>
      </c>
      <c r="Z425" s="5">
        <v>529.26599999999996</v>
      </c>
      <c r="AA425" s="5">
        <v>6557.3050000000003</v>
      </c>
      <c r="AB425" s="5">
        <v>0</v>
      </c>
      <c r="AC425" s="6">
        <f t="shared" si="175"/>
        <v>2141492.6190000004</v>
      </c>
      <c r="AD425" s="6">
        <f t="shared" si="166"/>
        <v>2141492.6190000004</v>
      </c>
      <c r="AE425" s="63">
        <f t="shared" si="167"/>
        <v>0.27647509912182239</v>
      </c>
      <c r="AF425" s="5">
        <v>911989.32700000005</v>
      </c>
      <c r="AG425" s="5">
        <v>666003.98300000001</v>
      </c>
      <c r="AH425" s="5">
        <v>41121</v>
      </c>
      <c r="AI425" s="5">
        <v>7775.0739999999996</v>
      </c>
      <c r="AJ425" s="5">
        <v>396.29599999999999</v>
      </c>
      <c r="AK425" s="5">
        <v>0</v>
      </c>
      <c r="AL425" s="5">
        <v>0</v>
      </c>
      <c r="AM425" s="6">
        <f t="shared" si="185"/>
        <v>1627285.6800000002</v>
      </c>
      <c r="AN425" s="6">
        <f t="shared" si="168"/>
        <v>1627285.6800000002</v>
      </c>
      <c r="AO425" s="63">
        <f t="shared" si="173"/>
        <v>0.21008896583898157</v>
      </c>
      <c r="AP425" s="5">
        <v>708707.30200000003</v>
      </c>
      <c r="AQ425" s="5">
        <v>497073.63</v>
      </c>
      <c r="AR425" s="5">
        <v>54983.116000000002</v>
      </c>
      <c r="AS425" s="5">
        <v>4744.7870000000003</v>
      </c>
      <c r="AT425" s="5">
        <v>311.76299999999998</v>
      </c>
      <c r="AU425" s="5">
        <v>0</v>
      </c>
      <c r="AV425" s="5">
        <v>0</v>
      </c>
      <c r="AW425" s="6">
        <f t="shared" si="186"/>
        <v>1265820.598</v>
      </c>
      <c r="AX425" s="6">
        <f t="shared" si="169"/>
        <v>1265820.598</v>
      </c>
      <c r="AY425" s="63">
        <f t="shared" si="174"/>
        <v>0.16342240556771886</v>
      </c>
      <c r="AZ425" s="5">
        <f t="shared" si="198"/>
        <v>4142569.1580000003</v>
      </c>
      <c r="BA425" s="5">
        <f t="shared" si="199"/>
        <v>3134241.4270000001</v>
      </c>
      <c r="BB425" s="5">
        <f t="shared" si="200"/>
        <v>357871.41299999994</v>
      </c>
      <c r="BC425" s="5">
        <f t="shared" si="201"/>
        <v>34407.648000000001</v>
      </c>
      <c r="BD425" s="5">
        <f t="shared" si="202"/>
        <v>-15208.938000000002</v>
      </c>
      <c r="BE425" s="5">
        <f t="shared" si="203"/>
        <v>6557.3050000000003</v>
      </c>
      <c r="BF425" s="5">
        <f t="shared" si="204"/>
        <v>85259.975000000006</v>
      </c>
      <c r="BG425" s="6">
        <f t="shared" si="205"/>
        <v>7745697.9879999999</v>
      </c>
      <c r="BH425" s="6">
        <f t="shared" si="170"/>
        <v>7660438.0130000003</v>
      </c>
    </row>
    <row r="426" spans="1:69" x14ac:dyDescent="0.25">
      <c r="A426" s="43">
        <v>36465</v>
      </c>
      <c r="B426" s="5">
        <v>727258.48899999994</v>
      </c>
      <c r="C426" s="5">
        <v>532519.32700000005</v>
      </c>
      <c r="D426" s="5">
        <v>46740.091</v>
      </c>
      <c r="E426" s="5">
        <v>5198.5929999999998</v>
      </c>
      <c r="F426" s="5">
        <v>220.84800000000001</v>
      </c>
      <c r="G426" s="5">
        <v>0</v>
      </c>
      <c r="H426" s="5">
        <v>84245.402000000002</v>
      </c>
      <c r="I426" s="6">
        <f t="shared" si="184"/>
        <v>1396182.7500000002</v>
      </c>
      <c r="J426" s="6">
        <f t="shared" si="164"/>
        <v>1311937.3480000002</v>
      </c>
      <c r="K426" s="63">
        <f t="shared" si="171"/>
        <v>0.21029067306189969</v>
      </c>
      <c r="L426" s="5">
        <v>431005.14500000002</v>
      </c>
      <c r="M426" s="5">
        <v>353207.65500000003</v>
      </c>
      <c r="N426" s="5">
        <v>110837.22100000001</v>
      </c>
      <c r="O426" s="5">
        <v>3948.6010000000001</v>
      </c>
      <c r="P426" s="5">
        <v>38320.508999999998</v>
      </c>
      <c r="Q426" s="5">
        <v>0</v>
      </c>
      <c r="R426" s="5">
        <v>0</v>
      </c>
      <c r="S426" s="6">
        <f t="shared" si="187"/>
        <v>937319.13100000005</v>
      </c>
      <c r="T426" s="6">
        <f t="shared" si="165"/>
        <v>937319.13100000005</v>
      </c>
      <c r="U426" s="63">
        <f t="shared" si="172"/>
        <v>0.14117741458400407</v>
      </c>
      <c r="V426" s="5">
        <v>846784.33799999999</v>
      </c>
      <c r="W426" s="5">
        <v>930630.29</v>
      </c>
      <c r="X426" s="5">
        <v>67553.145999999993</v>
      </c>
      <c r="Y426" s="5">
        <v>12563.34</v>
      </c>
      <c r="Z426" s="5">
        <v>578.58600000000001</v>
      </c>
      <c r="AA426" s="5">
        <v>7627.442</v>
      </c>
      <c r="AB426" s="5">
        <v>0</v>
      </c>
      <c r="AC426" s="6">
        <f t="shared" si="175"/>
        <v>1865737.142</v>
      </c>
      <c r="AD426" s="6">
        <f t="shared" si="166"/>
        <v>1865737.142</v>
      </c>
      <c r="AE426" s="63">
        <f t="shared" si="167"/>
        <v>0.2810141576006186</v>
      </c>
      <c r="AF426" s="5">
        <v>726228.91099999996</v>
      </c>
      <c r="AG426" s="5">
        <v>613125.95700000005</v>
      </c>
      <c r="AH426" s="5">
        <v>40886.39</v>
      </c>
      <c r="AI426" s="5">
        <v>7788.6660000000002</v>
      </c>
      <c r="AJ426" s="5">
        <v>462.55399999999997</v>
      </c>
      <c r="AK426" s="5">
        <v>0</v>
      </c>
      <c r="AL426" s="5">
        <v>0</v>
      </c>
      <c r="AM426" s="6">
        <f t="shared" si="185"/>
        <v>1388492.4779999999</v>
      </c>
      <c r="AN426" s="6">
        <f t="shared" si="168"/>
        <v>1388492.4779999999</v>
      </c>
      <c r="AO426" s="63">
        <f t="shared" si="173"/>
        <v>0.20913237736249418</v>
      </c>
      <c r="AP426" s="5">
        <v>553310.44799999997</v>
      </c>
      <c r="AQ426" s="5">
        <v>443767.31599999999</v>
      </c>
      <c r="AR426" s="5">
        <v>49417.442000000003</v>
      </c>
      <c r="AS426" s="5">
        <v>4765.6049999999996</v>
      </c>
      <c r="AT426" s="5">
        <v>307.13799999999998</v>
      </c>
      <c r="AU426" s="5">
        <v>0</v>
      </c>
      <c r="AV426" s="5">
        <v>0</v>
      </c>
      <c r="AW426" s="6">
        <f t="shared" si="186"/>
        <v>1051567.949</v>
      </c>
      <c r="AX426" s="6">
        <f t="shared" si="169"/>
        <v>1051567.949</v>
      </c>
      <c r="AY426" s="63">
        <f t="shared" si="174"/>
        <v>0.15838537739098366</v>
      </c>
      <c r="AZ426" s="5">
        <f t="shared" si="198"/>
        <v>3284587.3309999998</v>
      </c>
      <c r="BA426" s="5">
        <f t="shared" si="199"/>
        <v>2873250.5450000004</v>
      </c>
      <c r="BB426" s="5">
        <f t="shared" si="200"/>
        <v>315434.28999999998</v>
      </c>
      <c r="BC426" s="5">
        <f t="shared" si="201"/>
        <v>34264.805</v>
      </c>
      <c r="BD426" s="5">
        <f t="shared" si="202"/>
        <v>39889.634999999995</v>
      </c>
      <c r="BE426" s="5">
        <f t="shared" si="203"/>
        <v>7627.442</v>
      </c>
      <c r="BF426" s="5">
        <f t="shared" si="204"/>
        <v>84245.402000000002</v>
      </c>
      <c r="BG426" s="6">
        <f t="shared" si="205"/>
        <v>6639299.4499999993</v>
      </c>
      <c r="BH426" s="6">
        <f t="shared" si="170"/>
        <v>6555054.0479999995</v>
      </c>
    </row>
    <row r="427" spans="1:69" x14ac:dyDescent="0.25">
      <c r="A427" s="43">
        <v>36495</v>
      </c>
      <c r="B427" s="5">
        <v>691256.95700000005</v>
      </c>
      <c r="C427" s="5">
        <v>549278.25</v>
      </c>
      <c r="D427" s="5">
        <v>50607.375</v>
      </c>
      <c r="E427" s="5">
        <v>5228.9110000000001</v>
      </c>
      <c r="F427" s="5">
        <v>272.88099999999997</v>
      </c>
      <c r="G427" s="5">
        <v>0</v>
      </c>
      <c r="H427" s="5">
        <v>71463.827999999994</v>
      </c>
      <c r="I427" s="6">
        <f t="shared" si="184"/>
        <v>1368108.202</v>
      </c>
      <c r="J427" s="6">
        <f t="shared" si="164"/>
        <v>1296644.3740000001</v>
      </c>
      <c r="K427" s="63">
        <f t="shared" si="171"/>
        <v>0.21142766038960201</v>
      </c>
      <c r="L427" s="5">
        <v>432723.109</v>
      </c>
      <c r="M427" s="5">
        <v>343450.04800000001</v>
      </c>
      <c r="N427" s="5">
        <v>115119.37699999999</v>
      </c>
      <c r="O427" s="5">
        <v>3959.9380000000001</v>
      </c>
      <c r="P427" s="5">
        <v>31163.5</v>
      </c>
      <c r="Q427" s="5">
        <v>0</v>
      </c>
      <c r="R427" s="5">
        <v>0</v>
      </c>
      <c r="S427" s="6">
        <f t="shared" si="187"/>
        <v>926415.97199999995</v>
      </c>
      <c r="T427" s="6">
        <f t="shared" si="165"/>
        <v>926415.97199999995</v>
      </c>
      <c r="U427" s="63">
        <f t="shared" si="172"/>
        <v>0.14316847250910569</v>
      </c>
      <c r="V427" s="5">
        <v>755461.728</v>
      </c>
      <c r="W427" s="5">
        <v>930590.12899999996</v>
      </c>
      <c r="X427" s="5">
        <v>68550.831999999995</v>
      </c>
      <c r="Y427" s="5">
        <v>11887.915000000001</v>
      </c>
      <c r="Z427" s="5">
        <v>536.98900000000003</v>
      </c>
      <c r="AA427" s="5">
        <v>6099.125</v>
      </c>
      <c r="AB427" s="5">
        <v>0</v>
      </c>
      <c r="AC427" s="6">
        <f t="shared" si="175"/>
        <v>1773126.7179999999</v>
      </c>
      <c r="AD427" s="6">
        <f t="shared" si="166"/>
        <v>1773126.7179999999</v>
      </c>
      <c r="AE427" s="63">
        <f t="shared" si="167"/>
        <v>0.27401928664194469</v>
      </c>
      <c r="AF427" s="5">
        <v>668253.55700000003</v>
      </c>
      <c r="AG427" s="5">
        <v>624718.12899999996</v>
      </c>
      <c r="AH427" s="5">
        <v>43157.7</v>
      </c>
      <c r="AI427" s="5">
        <v>7794.9040000000005</v>
      </c>
      <c r="AJ427" s="5">
        <v>486.58300000000003</v>
      </c>
      <c r="AK427" s="5">
        <v>0</v>
      </c>
      <c r="AL427" s="5">
        <v>0</v>
      </c>
      <c r="AM427" s="6">
        <f t="shared" si="185"/>
        <v>1344410.8730000001</v>
      </c>
      <c r="AN427" s="6">
        <f t="shared" si="168"/>
        <v>1344410.8730000001</v>
      </c>
      <c r="AO427" s="63">
        <f t="shared" si="173"/>
        <v>0.2077654713751452</v>
      </c>
      <c r="AP427" s="5">
        <v>547545.68099999998</v>
      </c>
      <c r="AQ427" s="5">
        <v>446567.57699999999</v>
      </c>
      <c r="AR427" s="5">
        <v>59621.425999999999</v>
      </c>
      <c r="AS427" s="5">
        <v>4739.5169999999998</v>
      </c>
      <c r="AT427" s="5">
        <v>273.95299999999997</v>
      </c>
      <c r="AU427" s="5">
        <v>0</v>
      </c>
      <c r="AV427" s="5">
        <v>0</v>
      </c>
      <c r="AW427" s="6">
        <f t="shared" si="186"/>
        <v>1058748.1539999999</v>
      </c>
      <c r="AX427" s="6">
        <f t="shared" si="169"/>
        <v>1058748.1539999999</v>
      </c>
      <c r="AY427" s="63">
        <f t="shared" si="174"/>
        <v>0.16361910908420241</v>
      </c>
      <c r="AZ427" s="5">
        <f t="shared" si="198"/>
        <v>3095241.0320000001</v>
      </c>
      <c r="BA427" s="5">
        <f t="shared" si="199"/>
        <v>2894604.1329999999</v>
      </c>
      <c r="BB427" s="5">
        <f t="shared" si="200"/>
        <v>337056.70999999996</v>
      </c>
      <c r="BC427" s="5">
        <f t="shared" si="201"/>
        <v>33611.185000000005</v>
      </c>
      <c r="BD427" s="5">
        <f t="shared" si="202"/>
        <v>32733.906000000003</v>
      </c>
      <c r="BE427" s="5">
        <f t="shared" si="203"/>
        <v>6099.125</v>
      </c>
      <c r="BF427" s="5">
        <f t="shared" si="204"/>
        <v>71463.827999999994</v>
      </c>
      <c r="BG427" s="6">
        <f t="shared" si="205"/>
        <v>6470809.9189999998</v>
      </c>
      <c r="BH427" s="6">
        <f t="shared" si="170"/>
        <v>6399346.091</v>
      </c>
    </row>
    <row r="428" spans="1:69" x14ac:dyDescent="0.25">
      <c r="A428" s="43">
        <v>36526</v>
      </c>
      <c r="B428" s="5">
        <v>750139.64899999998</v>
      </c>
      <c r="C428" s="5">
        <v>534493.85900000005</v>
      </c>
      <c r="D428" s="5">
        <v>56359.523000000001</v>
      </c>
      <c r="E428" s="5">
        <v>5242.009</v>
      </c>
      <c r="F428" s="5">
        <v>193.99299999999999</v>
      </c>
      <c r="G428" s="5">
        <v>0</v>
      </c>
      <c r="H428" s="5">
        <v>64567.076000000001</v>
      </c>
      <c r="I428" s="6">
        <f t="shared" si="184"/>
        <v>1410996.1090000002</v>
      </c>
      <c r="J428" s="6">
        <f t="shared" si="164"/>
        <v>1346429.0330000003</v>
      </c>
      <c r="K428" s="63">
        <f t="shared" si="171"/>
        <v>0.21379072965354495</v>
      </c>
      <c r="L428" s="5">
        <v>506139.06099999999</v>
      </c>
      <c r="M428" s="5">
        <v>337092.30800000002</v>
      </c>
      <c r="N428" s="5">
        <v>103492.757</v>
      </c>
      <c r="O428" s="5">
        <v>3961.2130000000002</v>
      </c>
      <c r="P428" s="5">
        <v>26933.692999999999</v>
      </c>
      <c r="Q428" s="5">
        <v>0</v>
      </c>
      <c r="R428" s="5">
        <v>0</v>
      </c>
      <c r="S428" s="6">
        <f t="shared" si="187"/>
        <v>977619.03199999989</v>
      </c>
      <c r="T428" s="6">
        <f t="shared" si="165"/>
        <v>977619.03199999989</v>
      </c>
      <c r="U428" s="63">
        <f t="shared" si="172"/>
        <v>0.14812647947172494</v>
      </c>
      <c r="V428" s="5">
        <v>761914.72199999995</v>
      </c>
      <c r="W428" s="5">
        <v>891516.45700000005</v>
      </c>
      <c r="X428" s="5">
        <v>70442.292000000001</v>
      </c>
      <c r="Y428" s="5">
        <v>12044.906000000001</v>
      </c>
      <c r="Z428" s="5">
        <v>600.19399999999996</v>
      </c>
      <c r="AA428" s="5">
        <v>7163.1</v>
      </c>
      <c r="AB428" s="5">
        <v>0</v>
      </c>
      <c r="AC428" s="6">
        <f t="shared" si="175"/>
        <v>1743681.6709999999</v>
      </c>
      <c r="AD428" s="6">
        <f t="shared" si="166"/>
        <v>1743681.6709999999</v>
      </c>
      <c r="AE428" s="63">
        <f t="shared" si="167"/>
        <v>0.26419844416920529</v>
      </c>
      <c r="AF428" s="5">
        <v>693652.13300000003</v>
      </c>
      <c r="AG428" s="5">
        <v>598753.80000000005</v>
      </c>
      <c r="AH428" s="5">
        <v>41671.254999999997</v>
      </c>
      <c r="AI428" s="5">
        <v>7824.1360000000004</v>
      </c>
      <c r="AJ428" s="5">
        <v>429.53</v>
      </c>
      <c r="AK428" s="5">
        <v>0</v>
      </c>
      <c r="AL428" s="5">
        <v>0</v>
      </c>
      <c r="AM428" s="6">
        <f t="shared" si="185"/>
        <v>1342330.8540000001</v>
      </c>
      <c r="AN428" s="6">
        <f t="shared" si="168"/>
        <v>1342330.8540000001</v>
      </c>
      <c r="AO428" s="63">
        <f t="shared" si="173"/>
        <v>0.20338673571290911</v>
      </c>
      <c r="AP428" s="5">
        <v>626891.24699999997</v>
      </c>
      <c r="AQ428" s="5">
        <v>446022.174</v>
      </c>
      <c r="AR428" s="5">
        <v>47362.197</v>
      </c>
      <c r="AS428" s="5">
        <v>4791.4459999999999</v>
      </c>
      <c r="AT428" s="5">
        <v>199.06</v>
      </c>
      <c r="AU428" s="5">
        <v>0</v>
      </c>
      <c r="AV428" s="5">
        <v>0</v>
      </c>
      <c r="AW428" s="6">
        <f t="shared" si="186"/>
        <v>1125266.1240000001</v>
      </c>
      <c r="AX428" s="6">
        <f t="shared" si="169"/>
        <v>1125266.1240000001</v>
      </c>
      <c r="AY428" s="63">
        <f t="shared" si="174"/>
        <v>0.17049761099261571</v>
      </c>
      <c r="AZ428" s="5">
        <f t="shared" ref="AZ428:BF432" si="207">B428+L428+V428+AF428+AP428</f>
        <v>3338736.8119999999</v>
      </c>
      <c r="BA428" s="5">
        <f t="shared" si="207"/>
        <v>2807878.5980000007</v>
      </c>
      <c r="BB428" s="5">
        <f t="shared" si="207"/>
        <v>319328.02399999998</v>
      </c>
      <c r="BC428" s="5">
        <f t="shared" si="207"/>
        <v>33863.710000000006</v>
      </c>
      <c r="BD428" s="5">
        <f t="shared" si="207"/>
        <v>28356.469999999998</v>
      </c>
      <c r="BE428" s="5">
        <f t="shared" si="207"/>
        <v>7163.1</v>
      </c>
      <c r="BF428" s="5">
        <f t="shared" si="207"/>
        <v>64567.076000000001</v>
      </c>
      <c r="BG428" s="6">
        <f>SUM(AZ428:BF428)</f>
        <v>6599893.79</v>
      </c>
      <c r="BH428" s="6">
        <f t="shared" si="170"/>
        <v>6535326.7139999997</v>
      </c>
    </row>
    <row r="429" spans="1:69" x14ac:dyDescent="0.25">
      <c r="A429" s="43">
        <v>36557</v>
      </c>
      <c r="B429" s="5">
        <v>750778.03899999999</v>
      </c>
      <c r="C429" s="5">
        <v>505875.826</v>
      </c>
      <c r="D429" s="5">
        <v>50352.366999999998</v>
      </c>
      <c r="E429" s="5">
        <v>5090.53</v>
      </c>
      <c r="F429" s="5">
        <v>259.51299999999998</v>
      </c>
      <c r="G429" s="5">
        <v>0</v>
      </c>
      <c r="H429" s="5">
        <v>68273.581999999995</v>
      </c>
      <c r="I429" s="6">
        <f t="shared" si="184"/>
        <v>1380629.8570000001</v>
      </c>
      <c r="J429" s="6">
        <f t="shared" si="164"/>
        <v>1312356.2750000001</v>
      </c>
      <c r="K429" s="63">
        <f t="shared" si="171"/>
        <v>0.21549204626209068</v>
      </c>
      <c r="L429" s="5">
        <v>555302.44700000004</v>
      </c>
      <c r="M429" s="5">
        <v>328961.86599999998</v>
      </c>
      <c r="N429" s="5">
        <v>105829.65300000001</v>
      </c>
      <c r="O429" s="5">
        <v>3960.3919999999998</v>
      </c>
      <c r="P429" s="5">
        <v>27398.544000000002</v>
      </c>
      <c r="Q429" s="5">
        <v>0</v>
      </c>
      <c r="R429" s="5">
        <v>0</v>
      </c>
      <c r="S429" s="6">
        <f t="shared" si="187"/>
        <v>1021452.9020000001</v>
      </c>
      <c r="T429" s="6">
        <f t="shared" si="165"/>
        <v>1021452.9020000001</v>
      </c>
      <c r="U429" s="63">
        <f t="shared" si="172"/>
        <v>0.15943083868302205</v>
      </c>
      <c r="V429" s="5">
        <v>671595.28599999996</v>
      </c>
      <c r="W429" s="5">
        <v>840636.75600000005</v>
      </c>
      <c r="X429" s="5">
        <v>61870.601999999999</v>
      </c>
      <c r="Y429" s="5">
        <v>12193.968000000001</v>
      </c>
      <c r="Z429" s="5">
        <v>609.59500000000003</v>
      </c>
      <c r="AA429" s="5">
        <v>6128.5</v>
      </c>
      <c r="AB429" s="5">
        <v>0</v>
      </c>
      <c r="AC429" s="6">
        <f t="shared" si="175"/>
        <v>1593034.7069999999</v>
      </c>
      <c r="AD429" s="6">
        <f t="shared" si="166"/>
        <v>1593034.7069999999</v>
      </c>
      <c r="AE429" s="63">
        <f t="shared" si="167"/>
        <v>0.24864470881710046</v>
      </c>
      <c r="AF429" s="5">
        <v>642702.66399999999</v>
      </c>
      <c r="AG429" s="5">
        <v>549646.58200000005</v>
      </c>
      <c r="AH429" s="5">
        <v>40175.163</v>
      </c>
      <c r="AI429" s="5">
        <v>7770.0820000000003</v>
      </c>
      <c r="AJ429" s="5">
        <v>557.62599999999998</v>
      </c>
      <c r="AK429" s="5">
        <v>0</v>
      </c>
      <c r="AL429" s="5">
        <v>0</v>
      </c>
      <c r="AM429" s="6">
        <f t="shared" si="185"/>
        <v>1240852.1169999999</v>
      </c>
      <c r="AN429" s="6">
        <f t="shared" si="168"/>
        <v>1240852.1169999999</v>
      </c>
      <c r="AO429" s="63">
        <f t="shared" si="173"/>
        <v>0.19367519863868707</v>
      </c>
      <c r="AP429" s="5">
        <v>703660.14500000002</v>
      </c>
      <c r="AQ429" s="5">
        <v>419666.95799999998</v>
      </c>
      <c r="AR429" s="5">
        <v>42567.262000000002</v>
      </c>
      <c r="AS429" s="5">
        <v>4770.259</v>
      </c>
      <c r="AT429" s="5">
        <v>237.327</v>
      </c>
      <c r="AU429" s="5">
        <v>0</v>
      </c>
      <c r="AV429" s="5">
        <v>0</v>
      </c>
      <c r="AW429" s="6">
        <f t="shared" si="186"/>
        <v>1170901.9510000004</v>
      </c>
      <c r="AX429" s="6">
        <f t="shared" si="169"/>
        <v>1170901.9510000004</v>
      </c>
      <c r="AY429" s="63">
        <f t="shared" si="174"/>
        <v>0.18275720759909966</v>
      </c>
      <c r="AZ429" s="5">
        <f t="shared" si="207"/>
        <v>3324038.5809999998</v>
      </c>
      <c r="BA429" s="5">
        <f t="shared" si="207"/>
        <v>2644787.9880000004</v>
      </c>
      <c r="BB429" s="5">
        <f t="shared" si="207"/>
        <v>300795.04700000002</v>
      </c>
      <c r="BC429" s="5">
        <f t="shared" si="207"/>
        <v>33785.231</v>
      </c>
      <c r="BD429" s="5">
        <f t="shared" si="207"/>
        <v>29062.605000000003</v>
      </c>
      <c r="BE429" s="5">
        <f t="shared" si="207"/>
        <v>6128.5</v>
      </c>
      <c r="BF429" s="5">
        <f t="shared" si="207"/>
        <v>68273.581999999995</v>
      </c>
      <c r="BG429" s="6">
        <f>SUM(AZ429:BF429)</f>
        <v>6406871.5340000009</v>
      </c>
      <c r="BH429" s="6">
        <f t="shared" si="170"/>
        <v>6338597.9520000005</v>
      </c>
    </row>
    <row r="430" spans="1:69" x14ac:dyDescent="0.25">
      <c r="A430" s="43">
        <v>36586</v>
      </c>
      <c r="B430" s="5">
        <v>681682.87399999995</v>
      </c>
      <c r="C430" s="5">
        <v>532597.90899999999</v>
      </c>
      <c r="D430" s="5">
        <v>52298.262999999999</v>
      </c>
      <c r="E430" s="5">
        <v>5198.549</v>
      </c>
      <c r="F430" s="5">
        <v>296.95100000000002</v>
      </c>
      <c r="G430" s="5">
        <v>0</v>
      </c>
      <c r="H430" s="5">
        <v>64272.603000000003</v>
      </c>
      <c r="I430" s="6">
        <f t="shared" si="184"/>
        <v>1336347.1489999997</v>
      </c>
      <c r="J430" s="6">
        <f t="shared" si="164"/>
        <v>1272074.5459999996</v>
      </c>
      <c r="K430" s="63">
        <f t="shared" si="171"/>
        <v>0.21336595548510714</v>
      </c>
      <c r="L430" s="5">
        <v>417100.397</v>
      </c>
      <c r="M430" s="5">
        <v>342086.97200000001</v>
      </c>
      <c r="N430" s="5">
        <v>107414.558</v>
      </c>
      <c r="O430" s="5">
        <v>3971.6379999999999</v>
      </c>
      <c r="P430" s="5">
        <v>29601.170999999998</v>
      </c>
      <c r="Q430" s="5">
        <v>0</v>
      </c>
      <c r="R430" s="5">
        <v>0</v>
      </c>
      <c r="S430" s="6">
        <f t="shared" si="187"/>
        <v>900174.73599999992</v>
      </c>
      <c r="T430" s="6">
        <f t="shared" si="165"/>
        <v>900174.73599999992</v>
      </c>
      <c r="U430" s="63">
        <f t="shared" si="172"/>
        <v>0.14372511124367587</v>
      </c>
      <c r="V430" s="5">
        <v>710240.08499999996</v>
      </c>
      <c r="W430" s="5">
        <v>872699.21100000001</v>
      </c>
      <c r="X430" s="5">
        <v>63887.663</v>
      </c>
      <c r="Y430" s="5">
        <v>9908.7849999999999</v>
      </c>
      <c r="Z430" s="5">
        <v>526.83100000000002</v>
      </c>
      <c r="AA430" s="5">
        <v>6242.6</v>
      </c>
      <c r="AB430" s="5">
        <v>0</v>
      </c>
      <c r="AC430" s="6">
        <f t="shared" si="175"/>
        <v>1663505.175</v>
      </c>
      <c r="AD430" s="6">
        <f t="shared" si="166"/>
        <v>1663505.175</v>
      </c>
      <c r="AE430" s="63">
        <f t="shared" si="167"/>
        <v>0.2656011736051494</v>
      </c>
      <c r="AF430" s="5">
        <v>641669.90800000005</v>
      </c>
      <c r="AG430" s="5">
        <v>593061.74699999997</v>
      </c>
      <c r="AH430" s="5">
        <v>41337.99</v>
      </c>
      <c r="AI430" s="5">
        <v>7832.5230000000001</v>
      </c>
      <c r="AJ430" s="5">
        <v>622.85699999999997</v>
      </c>
      <c r="AK430" s="5">
        <v>0</v>
      </c>
      <c r="AL430" s="5">
        <v>0</v>
      </c>
      <c r="AM430" s="6">
        <f t="shared" si="185"/>
        <v>1284525.0250000001</v>
      </c>
      <c r="AN430" s="6">
        <f t="shared" si="168"/>
        <v>1284525.0250000001</v>
      </c>
      <c r="AO430" s="63">
        <f t="shared" si="173"/>
        <v>0.20509185020430362</v>
      </c>
      <c r="AP430" s="5">
        <v>580947.04599999997</v>
      </c>
      <c r="AQ430" s="5">
        <v>449076.31400000001</v>
      </c>
      <c r="AR430" s="5">
        <v>43403.226999999999</v>
      </c>
      <c r="AS430" s="5">
        <v>4902.2830000000004</v>
      </c>
      <c r="AT430" s="5">
        <v>288.565</v>
      </c>
      <c r="AU430" s="5">
        <v>0</v>
      </c>
      <c r="AV430" s="5">
        <v>0</v>
      </c>
      <c r="AW430" s="6">
        <f t="shared" si="186"/>
        <v>1078617.4350000001</v>
      </c>
      <c r="AX430" s="6">
        <f t="shared" si="169"/>
        <v>1078617.4350000001</v>
      </c>
      <c r="AY430" s="63">
        <f t="shared" si="174"/>
        <v>0.17221590946176404</v>
      </c>
      <c r="AZ430" s="5">
        <f t="shared" si="207"/>
        <v>3031640.31</v>
      </c>
      <c r="BA430" s="5">
        <f t="shared" si="207"/>
        <v>2789522.1529999999</v>
      </c>
      <c r="BB430" s="5">
        <f t="shared" si="207"/>
        <v>308341.701</v>
      </c>
      <c r="BC430" s="5">
        <f t="shared" si="207"/>
        <v>31813.778000000002</v>
      </c>
      <c r="BD430" s="5">
        <f t="shared" si="207"/>
        <v>31336.374999999996</v>
      </c>
      <c r="BE430" s="5">
        <f t="shared" si="207"/>
        <v>6242.6</v>
      </c>
      <c r="BF430" s="5">
        <f t="shared" si="207"/>
        <v>64272.603000000003</v>
      </c>
      <c r="BG430" s="6">
        <f>SUM(AZ430:BF430)</f>
        <v>6263169.5199999996</v>
      </c>
      <c r="BH430" s="6">
        <f t="shared" si="170"/>
        <v>6198896.9169999994</v>
      </c>
    </row>
    <row r="431" spans="1:69" x14ac:dyDescent="0.25">
      <c r="A431" s="43">
        <v>36617</v>
      </c>
      <c r="B431" s="5">
        <v>700717.17200000002</v>
      </c>
      <c r="C431" s="5">
        <v>540848.58299999998</v>
      </c>
      <c r="D431" s="5">
        <v>47952.985000000001</v>
      </c>
      <c r="E431" s="5">
        <v>4880.857</v>
      </c>
      <c r="F431" s="5">
        <v>263.32799999999997</v>
      </c>
      <c r="G431" s="5">
        <v>0</v>
      </c>
      <c r="H431" s="5">
        <v>81417.100999999995</v>
      </c>
      <c r="I431" s="6">
        <f t="shared" si="184"/>
        <v>1376080.0260000001</v>
      </c>
      <c r="J431" s="6">
        <f t="shared" si="164"/>
        <v>1294662.925</v>
      </c>
      <c r="K431" s="63">
        <f t="shared" si="171"/>
        <v>0.21405057229582089</v>
      </c>
      <c r="L431" s="5">
        <v>395205.01799999998</v>
      </c>
      <c r="M431" s="5">
        <v>339080.04</v>
      </c>
      <c r="N431" s="5">
        <v>105188.179</v>
      </c>
      <c r="O431" s="5">
        <v>3988.4180000000001</v>
      </c>
      <c r="P431" s="5">
        <v>28193.492999999999</v>
      </c>
      <c r="Q431" s="5">
        <v>0</v>
      </c>
      <c r="R431" s="5">
        <v>0</v>
      </c>
      <c r="S431" s="6">
        <f t="shared" si="187"/>
        <v>871655.14799999993</v>
      </c>
      <c r="T431" s="6">
        <f t="shared" si="165"/>
        <v>871655.14799999993</v>
      </c>
      <c r="U431" s="63">
        <f t="shared" si="172"/>
        <v>0.13558679709663807</v>
      </c>
      <c r="V431" s="5">
        <v>780422.91799999995</v>
      </c>
      <c r="W431" s="5">
        <v>900098.27099999995</v>
      </c>
      <c r="X431" s="5">
        <v>67471.536999999997</v>
      </c>
      <c r="Y431" s="5">
        <v>13340.178</v>
      </c>
      <c r="Z431" s="5">
        <v>431.98899999999998</v>
      </c>
      <c r="AA431" s="5">
        <v>6739.25</v>
      </c>
      <c r="AB431" s="5">
        <v>0</v>
      </c>
      <c r="AC431" s="6">
        <f t="shared" si="175"/>
        <v>1768504.1429999999</v>
      </c>
      <c r="AD431" s="6">
        <f t="shared" si="166"/>
        <v>1768504.1429999999</v>
      </c>
      <c r="AE431" s="63">
        <f t="shared" si="167"/>
        <v>0.27509252133907525</v>
      </c>
      <c r="AF431" s="5">
        <v>690695.49899999995</v>
      </c>
      <c r="AG431" s="5">
        <v>604781.75899999996</v>
      </c>
      <c r="AH431" s="5">
        <v>34384.925000000003</v>
      </c>
      <c r="AI431" s="5">
        <v>7385.1260000000002</v>
      </c>
      <c r="AJ431" s="5">
        <v>516.58600000000001</v>
      </c>
      <c r="AK431" s="5">
        <v>0</v>
      </c>
      <c r="AL431" s="5">
        <v>0</v>
      </c>
      <c r="AM431" s="6">
        <f t="shared" si="185"/>
        <v>1337763.8949999998</v>
      </c>
      <c r="AN431" s="6">
        <f t="shared" si="168"/>
        <v>1337763.8949999998</v>
      </c>
      <c r="AO431" s="63">
        <f t="shared" si="173"/>
        <v>0.20809046124577377</v>
      </c>
      <c r="AP431" s="5">
        <v>569423.89</v>
      </c>
      <c r="AQ431" s="5">
        <v>452310.10600000003</v>
      </c>
      <c r="AR431" s="5">
        <v>47905.754000000001</v>
      </c>
      <c r="AS431" s="5">
        <v>4818.3329999999996</v>
      </c>
      <c r="AT431" s="5">
        <v>299.96100000000001</v>
      </c>
      <c r="AU431" s="5">
        <v>0</v>
      </c>
      <c r="AV431" s="5">
        <v>0</v>
      </c>
      <c r="AW431" s="6">
        <f t="shared" si="186"/>
        <v>1074758.044</v>
      </c>
      <c r="AX431" s="6">
        <f t="shared" si="169"/>
        <v>1074758.044</v>
      </c>
      <c r="AY431" s="63">
        <f t="shared" si="174"/>
        <v>0.16717964802269211</v>
      </c>
      <c r="AZ431" s="5">
        <f t="shared" si="207"/>
        <v>3136464.497</v>
      </c>
      <c r="BA431" s="5">
        <f t="shared" si="207"/>
        <v>2837118.7590000001</v>
      </c>
      <c r="BB431" s="5">
        <f t="shared" si="207"/>
        <v>302903.38</v>
      </c>
      <c r="BC431" s="5">
        <f t="shared" si="207"/>
        <v>34412.912000000004</v>
      </c>
      <c r="BD431" s="5">
        <f t="shared" si="207"/>
        <v>29705.357</v>
      </c>
      <c r="BE431" s="5">
        <f t="shared" si="207"/>
        <v>6739.25</v>
      </c>
      <c r="BF431" s="5">
        <f t="shared" si="207"/>
        <v>81417.100999999995</v>
      </c>
      <c r="BG431" s="6">
        <f t="shared" ref="BG431:BG439" si="208">SUM(AZ431:BF431)</f>
        <v>6428761.2559999991</v>
      </c>
      <c r="BH431" s="6">
        <f t="shared" si="170"/>
        <v>6347344.1549999993</v>
      </c>
    </row>
    <row r="432" spans="1:69" x14ac:dyDescent="0.25">
      <c r="A432" s="43">
        <v>36647</v>
      </c>
      <c r="B432" s="5">
        <v>756896.05299999996</v>
      </c>
      <c r="C432" s="5">
        <v>559518.13199999998</v>
      </c>
      <c r="D432" s="5">
        <v>47941.686000000002</v>
      </c>
      <c r="E432" s="5">
        <v>5014.8829999999998</v>
      </c>
      <c r="F432" s="5">
        <v>206.929</v>
      </c>
      <c r="G432" s="5">
        <v>0</v>
      </c>
      <c r="H432" s="5">
        <v>76617.842000000004</v>
      </c>
      <c r="I432" s="6">
        <f t="shared" si="184"/>
        <v>1446195.5249999999</v>
      </c>
      <c r="J432" s="6">
        <f t="shared" si="164"/>
        <v>1369577.683</v>
      </c>
      <c r="K432" s="63">
        <f t="shared" si="171"/>
        <v>0.21209314842480773</v>
      </c>
      <c r="L432" s="5">
        <v>448427.06699999998</v>
      </c>
      <c r="M432" s="5">
        <v>359723.86</v>
      </c>
      <c r="N432" s="5">
        <v>109329.15</v>
      </c>
      <c r="O432" s="5">
        <v>3999.645</v>
      </c>
      <c r="P432" s="5">
        <v>29575.915000000001</v>
      </c>
      <c r="Q432" s="5">
        <v>0</v>
      </c>
      <c r="R432" s="5">
        <v>0</v>
      </c>
      <c r="S432" s="6">
        <f t="shared" si="187"/>
        <v>951055.63699999999</v>
      </c>
      <c r="T432" s="6">
        <f t="shared" si="165"/>
        <v>951055.63699999999</v>
      </c>
      <c r="U432" s="63">
        <f t="shared" si="172"/>
        <v>0.13947794810006142</v>
      </c>
      <c r="V432" s="5">
        <v>865519.53099999996</v>
      </c>
      <c r="W432" s="5">
        <v>922010.23199999996</v>
      </c>
      <c r="X432" s="5">
        <v>63346.891000000003</v>
      </c>
      <c r="Y432" s="5">
        <v>12394.525</v>
      </c>
      <c r="Z432" s="5">
        <v>407.15199999999999</v>
      </c>
      <c r="AA432" s="5">
        <v>6413.4</v>
      </c>
      <c r="AB432" s="5">
        <v>0</v>
      </c>
      <c r="AC432" s="6">
        <f t="shared" si="175"/>
        <v>1870091.7309999997</v>
      </c>
      <c r="AD432" s="6">
        <f t="shared" si="166"/>
        <v>1870091.7309999997</v>
      </c>
      <c r="AE432" s="63">
        <f t="shared" si="167"/>
        <v>0.2742600403710892</v>
      </c>
      <c r="AF432" s="5">
        <v>762630.56799999997</v>
      </c>
      <c r="AG432" s="5">
        <v>619865.647</v>
      </c>
      <c r="AH432" s="5">
        <v>37219.646000000001</v>
      </c>
      <c r="AI432" s="5">
        <v>7863.2160000000003</v>
      </c>
      <c r="AJ432" s="5">
        <v>546.38699999999994</v>
      </c>
      <c r="AK432" s="5">
        <v>0</v>
      </c>
      <c r="AL432" s="5">
        <v>0</v>
      </c>
      <c r="AM432" s="6">
        <f t="shared" si="185"/>
        <v>1428125.4639999999</v>
      </c>
      <c r="AN432" s="6">
        <f t="shared" si="168"/>
        <v>1428125.4639999999</v>
      </c>
      <c r="AO432" s="63">
        <f t="shared" si="173"/>
        <v>0.2094430668393884</v>
      </c>
      <c r="AP432" s="5">
        <v>597813.348</v>
      </c>
      <c r="AQ432" s="5">
        <v>469803.32699999999</v>
      </c>
      <c r="AR432" s="5">
        <v>50401.970999999998</v>
      </c>
      <c r="AS432" s="5">
        <v>4946.0339999999997</v>
      </c>
      <c r="AT432" s="5">
        <v>247.98</v>
      </c>
      <c r="AU432" s="5">
        <v>0</v>
      </c>
      <c r="AV432" s="5">
        <v>0</v>
      </c>
      <c r="AW432" s="6">
        <f t="shared" si="186"/>
        <v>1123212.6599999999</v>
      </c>
      <c r="AX432" s="6">
        <f t="shared" si="169"/>
        <v>1123212.6599999999</v>
      </c>
      <c r="AY432" s="63">
        <f t="shared" si="174"/>
        <v>0.16472579626465314</v>
      </c>
      <c r="AZ432" s="5">
        <f t="shared" si="207"/>
        <v>3431286.5669999998</v>
      </c>
      <c r="BA432" s="5">
        <f t="shared" si="207"/>
        <v>2930921.1979999999</v>
      </c>
      <c r="BB432" s="5">
        <f t="shared" si="207"/>
        <v>308239.34400000004</v>
      </c>
      <c r="BC432" s="5">
        <f t="shared" si="207"/>
        <v>34218.303</v>
      </c>
      <c r="BD432" s="5">
        <f t="shared" si="207"/>
        <v>30984.362999999998</v>
      </c>
      <c r="BE432" s="5">
        <f t="shared" si="207"/>
        <v>6413.4</v>
      </c>
      <c r="BF432" s="5">
        <f t="shared" si="207"/>
        <v>76617.842000000004</v>
      </c>
      <c r="BG432" s="6">
        <f t="shared" si="208"/>
        <v>6818681.017</v>
      </c>
      <c r="BH432" s="6">
        <f t="shared" si="170"/>
        <v>6742063.1749999998</v>
      </c>
    </row>
    <row r="433" spans="1:69" x14ac:dyDescent="0.25">
      <c r="A433" s="43">
        <v>36678</v>
      </c>
      <c r="B433" s="5">
        <v>980483.59699999995</v>
      </c>
      <c r="C433" s="5">
        <v>626567.68599999999</v>
      </c>
      <c r="D433" s="5">
        <v>54210.184999999998</v>
      </c>
      <c r="E433" s="5">
        <v>5153.78</v>
      </c>
      <c r="F433" s="5">
        <v>205.333</v>
      </c>
      <c r="G433" s="5">
        <v>0</v>
      </c>
      <c r="H433" s="5">
        <v>88537.846000000005</v>
      </c>
      <c r="I433" s="6">
        <f t="shared" si="184"/>
        <v>1755158.4269999999</v>
      </c>
      <c r="J433" s="6">
        <f t="shared" si="164"/>
        <v>1666620.581</v>
      </c>
      <c r="K433" s="63">
        <f t="shared" si="171"/>
        <v>0.21100926107716472</v>
      </c>
      <c r="L433" s="5">
        <v>653918.84900000005</v>
      </c>
      <c r="M433" s="5">
        <v>429685.27600000001</v>
      </c>
      <c r="N433" s="5">
        <v>116357.137</v>
      </c>
      <c r="O433" s="5">
        <v>4030.6149999999998</v>
      </c>
      <c r="P433" s="5">
        <v>33381.561000000002</v>
      </c>
      <c r="Q433" s="5">
        <v>0</v>
      </c>
      <c r="R433" s="5">
        <v>0</v>
      </c>
      <c r="S433" s="6">
        <f t="shared" si="187"/>
        <v>1237373.4380000001</v>
      </c>
      <c r="T433" s="6">
        <f t="shared" si="165"/>
        <v>1237373.4380000001</v>
      </c>
      <c r="U433" s="63">
        <f t="shared" si="172"/>
        <v>0.14875993574846161</v>
      </c>
      <c r="V433" s="5">
        <v>1093665.338</v>
      </c>
      <c r="W433" s="5">
        <v>1026093.0429999999</v>
      </c>
      <c r="X433" s="5">
        <v>67779.350999999995</v>
      </c>
      <c r="Y433" s="5">
        <v>12046.084000000001</v>
      </c>
      <c r="Z433" s="5">
        <v>465.69799999999998</v>
      </c>
      <c r="AA433" s="5">
        <v>6884.5</v>
      </c>
      <c r="AB433" s="5">
        <v>0</v>
      </c>
      <c r="AC433" s="6">
        <f t="shared" si="175"/>
        <v>2206934.0139999995</v>
      </c>
      <c r="AD433" s="6">
        <f t="shared" si="166"/>
        <v>2206934.0139999995</v>
      </c>
      <c r="AE433" s="63">
        <f t="shared" si="167"/>
        <v>0.26532278133784731</v>
      </c>
      <c r="AF433" s="5">
        <v>965266.67599999998</v>
      </c>
      <c r="AG433" s="5">
        <v>700078.74100000004</v>
      </c>
      <c r="AH433" s="5">
        <v>46256.368999999999</v>
      </c>
      <c r="AI433" s="5">
        <v>7851.8710000000001</v>
      </c>
      <c r="AJ433" s="5">
        <v>479.86399999999998</v>
      </c>
      <c r="AK433" s="5">
        <v>0</v>
      </c>
      <c r="AL433" s="5">
        <v>0</v>
      </c>
      <c r="AM433" s="6">
        <f t="shared" si="185"/>
        <v>1719933.5209999999</v>
      </c>
      <c r="AN433" s="6">
        <f t="shared" si="168"/>
        <v>1719933.5209999999</v>
      </c>
      <c r="AO433" s="63">
        <f t="shared" si="173"/>
        <v>0.20677444029276576</v>
      </c>
      <c r="AP433" s="5">
        <v>803367.946</v>
      </c>
      <c r="AQ433" s="5">
        <v>534491.88699999999</v>
      </c>
      <c r="AR433" s="5">
        <v>55302.815999999999</v>
      </c>
      <c r="AS433" s="5">
        <v>5110.0029999999997</v>
      </c>
      <c r="AT433" s="5">
        <v>249.24700000000001</v>
      </c>
      <c r="AU433" s="5">
        <v>0</v>
      </c>
      <c r="AV433" s="5">
        <v>0</v>
      </c>
      <c r="AW433" s="6">
        <f t="shared" si="186"/>
        <v>1398521.8990000002</v>
      </c>
      <c r="AX433" s="6">
        <f t="shared" si="169"/>
        <v>1398521.8990000002</v>
      </c>
      <c r="AY433" s="63">
        <f t="shared" si="174"/>
        <v>0.16813358154376071</v>
      </c>
      <c r="AZ433" s="5">
        <f t="shared" ref="AZ433:AZ439" si="209">B433+L433+V433+AF433+AP433</f>
        <v>4496702.4059999995</v>
      </c>
      <c r="BA433" s="5">
        <f t="shared" ref="BA433:BA439" si="210">C433+M433+W433+AG433+AQ433</f>
        <v>3316916.6329999999</v>
      </c>
      <c r="BB433" s="5">
        <f t="shared" ref="BB433:BB439" si="211">D433+N433+X433+AH433+AR433</f>
        <v>339905.85799999995</v>
      </c>
      <c r="BC433" s="5">
        <f t="shared" ref="BC433:BC439" si="212">E433+O433+Y433+AI433+AS433</f>
        <v>34192.352999999996</v>
      </c>
      <c r="BD433" s="5">
        <f t="shared" ref="BD433:BD439" si="213">F433+P433+Z433+AJ433+AT433</f>
        <v>34781.703000000001</v>
      </c>
      <c r="BE433" s="5">
        <f t="shared" ref="BE433:BE439" si="214">G433+Q433+AA433+AK433+AU433</f>
        <v>6884.5</v>
      </c>
      <c r="BF433" s="5">
        <f t="shared" ref="BF433:BF439" si="215">H433+R433+AB433+AL433+AV433</f>
        <v>88537.846000000005</v>
      </c>
      <c r="BG433" s="6">
        <f t="shared" si="208"/>
        <v>8317921.2989999987</v>
      </c>
      <c r="BH433" s="6">
        <f t="shared" si="170"/>
        <v>8229383.4529999988</v>
      </c>
      <c r="BI433" s="57">
        <f>BG433/$BG433</f>
        <v>1</v>
      </c>
    </row>
    <row r="434" spans="1:69" x14ac:dyDescent="0.25">
      <c r="A434" s="43">
        <v>36708</v>
      </c>
      <c r="B434" s="5">
        <v>1012493.2389999999</v>
      </c>
      <c r="C434" s="5">
        <v>628297.99199999997</v>
      </c>
      <c r="D434" s="5">
        <v>47376.177000000003</v>
      </c>
      <c r="E434" s="5">
        <v>5354.3389999999999</v>
      </c>
      <c r="F434" s="5">
        <v>203.69399999999999</v>
      </c>
      <c r="G434" s="5">
        <v>0</v>
      </c>
      <c r="H434" s="5">
        <v>91862.459000000003</v>
      </c>
      <c r="I434" s="6">
        <f t="shared" si="184"/>
        <v>1785587.8999999997</v>
      </c>
      <c r="J434" s="6">
        <f t="shared" si="164"/>
        <v>1693725.4409999996</v>
      </c>
      <c r="K434" s="63">
        <f t="shared" si="171"/>
        <v>0.20752134131115482</v>
      </c>
      <c r="L434" s="5">
        <v>689964.22900000005</v>
      </c>
      <c r="M434" s="5">
        <v>438848.201</v>
      </c>
      <c r="N434" s="5">
        <v>113658.235</v>
      </c>
      <c r="O434" s="5">
        <v>4053.1979999999999</v>
      </c>
      <c r="P434" s="5">
        <v>36175.934999999998</v>
      </c>
      <c r="Q434" s="5">
        <v>0</v>
      </c>
      <c r="R434" s="5">
        <v>0</v>
      </c>
      <c r="S434" s="6">
        <f t="shared" si="187"/>
        <v>1282699.7980000004</v>
      </c>
      <c r="T434" s="6">
        <f t="shared" si="165"/>
        <v>1282699.7980000004</v>
      </c>
      <c r="U434" s="63">
        <f t="shared" si="172"/>
        <v>0.14907559721955299</v>
      </c>
      <c r="V434" s="5">
        <v>1172273.831</v>
      </c>
      <c r="W434" s="5">
        <v>1070740.9469999999</v>
      </c>
      <c r="X434" s="5">
        <v>70201.906000000003</v>
      </c>
      <c r="Y434" s="5">
        <v>12111.323</v>
      </c>
      <c r="Z434" s="5">
        <v>435.56900000000002</v>
      </c>
      <c r="AA434" s="5">
        <v>7230.3</v>
      </c>
      <c r="AB434" s="5">
        <v>0</v>
      </c>
      <c r="AC434" s="6">
        <f t="shared" si="175"/>
        <v>2332993.8759999997</v>
      </c>
      <c r="AD434" s="6">
        <f t="shared" si="166"/>
        <v>2332993.8759999997</v>
      </c>
      <c r="AE434" s="63">
        <f t="shared" si="167"/>
        <v>0.27114096058683529</v>
      </c>
      <c r="AF434" s="5">
        <v>1038542.378</v>
      </c>
      <c r="AG434" s="5">
        <v>719510.799</v>
      </c>
      <c r="AH434" s="5">
        <v>46379.124000000003</v>
      </c>
      <c r="AI434" s="5">
        <v>7879.7879999999996</v>
      </c>
      <c r="AJ434" s="5">
        <v>-925.19200000000001</v>
      </c>
      <c r="AK434" s="5">
        <v>0</v>
      </c>
      <c r="AL434" s="5">
        <v>0</v>
      </c>
      <c r="AM434" s="6">
        <f t="shared" si="185"/>
        <v>1811386.8970000001</v>
      </c>
      <c r="AN434" s="6">
        <f t="shared" si="168"/>
        <v>1811386.8970000001</v>
      </c>
      <c r="AO434" s="63">
        <f t="shared" si="173"/>
        <v>0.21051970530204125</v>
      </c>
      <c r="AP434" s="5">
        <v>812325.77399999998</v>
      </c>
      <c r="AQ434" s="5">
        <v>527667.89599999995</v>
      </c>
      <c r="AR434" s="5">
        <v>46583.430999999997</v>
      </c>
      <c r="AS434" s="5">
        <v>4878.0559999999996</v>
      </c>
      <c r="AT434" s="5">
        <v>234.30799999999999</v>
      </c>
      <c r="AU434" s="5">
        <v>0</v>
      </c>
      <c r="AV434" s="5">
        <v>0</v>
      </c>
      <c r="AW434" s="6">
        <f t="shared" si="186"/>
        <v>1391689.4650000001</v>
      </c>
      <c r="AX434" s="6">
        <f t="shared" si="169"/>
        <v>1391689.4650000001</v>
      </c>
      <c r="AY434" s="63">
        <f t="shared" si="174"/>
        <v>0.16174239558041556</v>
      </c>
      <c r="AZ434" s="5">
        <f t="shared" si="209"/>
        <v>4725599.4509999994</v>
      </c>
      <c r="BA434" s="5">
        <f t="shared" si="210"/>
        <v>3385065.835</v>
      </c>
      <c r="BB434" s="5">
        <f t="shared" si="211"/>
        <v>324198.87300000002</v>
      </c>
      <c r="BC434" s="5">
        <f t="shared" si="212"/>
        <v>34276.703999999998</v>
      </c>
      <c r="BD434" s="5">
        <f t="shared" si="213"/>
        <v>36124.313999999998</v>
      </c>
      <c r="BE434" s="5">
        <f t="shared" si="214"/>
        <v>7230.3</v>
      </c>
      <c r="BF434" s="5">
        <f t="shared" si="215"/>
        <v>91862.459000000003</v>
      </c>
      <c r="BG434" s="6">
        <f t="shared" si="208"/>
        <v>8604357.9360000007</v>
      </c>
      <c r="BH434" s="6">
        <f t="shared" si="170"/>
        <v>8512495.477</v>
      </c>
      <c r="BI434" s="57">
        <f>BG434/$BG434</f>
        <v>1</v>
      </c>
      <c r="BJ434" s="59">
        <f t="shared" ref="BJ434:BQ434" si="216">AP434-AP433</f>
        <v>8957.8279999999795</v>
      </c>
      <c r="BK434" s="59">
        <f t="shared" si="216"/>
        <v>-6823.9910000000382</v>
      </c>
      <c r="BL434" s="59">
        <f t="shared" si="216"/>
        <v>-8719.385000000002</v>
      </c>
      <c r="BM434" s="59">
        <f t="shared" si="216"/>
        <v>-231.94700000000012</v>
      </c>
      <c r="BN434" s="59">
        <f t="shared" si="216"/>
        <v>-14.939000000000021</v>
      </c>
      <c r="BO434" s="59">
        <f t="shared" si="216"/>
        <v>0</v>
      </c>
      <c r="BP434" s="59">
        <f t="shared" si="216"/>
        <v>0</v>
      </c>
      <c r="BQ434" s="59">
        <f t="shared" si="216"/>
        <v>-6832.4340000001248</v>
      </c>
    </row>
    <row r="435" spans="1:69" x14ac:dyDescent="0.25">
      <c r="A435" s="43">
        <v>36739</v>
      </c>
      <c r="B435" s="5">
        <v>1047448.629</v>
      </c>
      <c r="C435" s="5">
        <v>647444.35800000001</v>
      </c>
      <c r="D435" s="5">
        <v>48086.7</v>
      </c>
      <c r="E435" s="5">
        <v>4980.2489999999998</v>
      </c>
      <c r="F435" s="5">
        <v>192.01900000000001</v>
      </c>
      <c r="G435" s="5">
        <v>0</v>
      </c>
      <c r="H435" s="5">
        <v>100153.288</v>
      </c>
      <c r="I435" s="6">
        <f t="shared" si="184"/>
        <v>1848305.243</v>
      </c>
      <c r="J435" s="6">
        <f t="shared" si="164"/>
        <v>1748151.9550000001</v>
      </c>
      <c r="K435" s="63">
        <f t="shared" si="171"/>
        <v>0.20907340536632588</v>
      </c>
      <c r="L435" s="5">
        <v>718953.06700000004</v>
      </c>
      <c r="M435" s="5">
        <v>450246.94799999997</v>
      </c>
      <c r="N435" s="5">
        <v>128055.158</v>
      </c>
      <c r="O435" s="5">
        <v>4051.0309999999999</v>
      </c>
      <c r="P435" s="5">
        <v>19254.455000000002</v>
      </c>
      <c r="Q435" s="5">
        <v>0</v>
      </c>
      <c r="R435" s="5">
        <v>0</v>
      </c>
      <c r="S435" s="6">
        <f t="shared" si="187"/>
        <v>1320560.6590000002</v>
      </c>
      <c r="T435" s="6">
        <f t="shared" si="165"/>
        <v>1320560.6590000002</v>
      </c>
      <c r="U435" s="63">
        <f t="shared" si="172"/>
        <v>0.1493769035258477</v>
      </c>
      <c r="V435" s="5">
        <v>1220301.145</v>
      </c>
      <c r="W435" s="5">
        <v>1086341.2</v>
      </c>
      <c r="X435" s="5">
        <v>74262.077999999994</v>
      </c>
      <c r="Y435" s="5">
        <v>12078.073</v>
      </c>
      <c r="Z435" s="5">
        <v>422.899</v>
      </c>
      <c r="AA435" s="5">
        <v>7127.05</v>
      </c>
      <c r="AB435" s="5">
        <v>0</v>
      </c>
      <c r="AC435" s="6">
        <f t="shared" si="175"/>
        <v>2400532.4449999998</v>
      </c>
      <c r="AD435" s="6">
        <f t="shared" si="166"/>
        <v>2400532.4449999998</v>
      </c>
      <c r="AE435" s="63">
        <f t="shared" si="167"/>
        <v>0.27153928977330849</v>
      </c>
      <c r="AF435" s="5">
        <v>1057740.2420000001</v>
      </c>
      <c r="AG435" s="5">
        <v>729594.82</v>
      </c>
      <c r="AH435" s="5">
        <v>41632.845000000001</v>
      </c>
      <c r="AI435" s="5">
        <v>7880.2380000000003</v>
      </c>
      <c r="AJ435" s="5">
        <v>259.16899999999998</v>
      </c>
      <c r="AK435" s="5">
        <v>0</v>
      </c>
      <c r="AL435" s="5">
        <v>0</v>
      </c>
      <c r="AM435" s="6">
        <f t="shared" si="185"/>
        <v>1837107.3139999998</v>
      </c>
      <c r="AN435" s="6">
        <f t="shared" si="168"/>
        <v>1837107.3139999998</v>
      </c>
      <c r="AO435" s="63">
        <f t="shared" si="173"/>
        <v>0.20780673734276914</v>
      </c>
      <c r="AP435" s="5">
        <v>844878.75600000005</v>
      </c>
      <c r="AQ435" s="5">
        <v>539038.19999999995</v>
      </c>
      <c r="AR435" s="5">
        <v>44761.514000000003</v>
      </c>
      <c r="AS435" s="5">
        <v>5063.7030000000004</v>
      </c>
      <c r="AT435" s="5">
        <v>212.959</v>
      </c>
      <c r="AU435" s="5">
        <v>0</v>
      </c>
      <c r="AV435" s="5">
        <v>0</v>
      </c>
      <c r="AW435" s="6">
        <f t="shared" si="186"/>
        <v>1433955.132</v>
      </c>
      <c r="AX435" s="6">
        <f t="shared" si="169"/>
        <v>1433955.132</v>
      </c>
      <c r="AY435" s="63">
        <f t="shared" si="174"/>
        <v>0.16220366399174865</v>
      </c>
      <c r="AZ435" s="5">
        <f t="shared" si="209"/>
        <v>4889321.8389999997</v>
      </c>
      <c r="BA435" s="5">
        <f t="shared" si="210"/>
        <v>3452665.5259999996</v>
      </c>
      <c r="BB435" s="5">
        <f t="shared" si="211"/>
        <v>336798.29499999998</v>
      </c>
      <c r="BC435" s="5">
        <f t="shared" si="212"/>
        <v>34053.294000000002</v>
      </c>
      <c r="BD435" s="5">
        <f t="shared" si="213"/>
        <v>20341.501000000004</v>
      </c>
      <c r="BE435" s="5">
        <f t="shared" si="214"/>
        <v>7127.05</v>
      </c>
      <c r="BF435" s="5">
        <f t="shared" si="215"/>
        <v>100153.288</v>
      </c>
      <c r="BG435" s="6">
        <f t="shared" si="208"/>
        <v>8840460.7930000015</v>
      </c>
      <c r="BH435" s="6">
        <f t="shared" si="170"/>
        <v>8740307.5050000008</v>
      </c>
      <c r="BI435" s="57">
        <f>BG435/$BG435</f>
        <v>1</v>
      </c>
    </row>
    <row r="436" spans="1:69" x14ac:dyDescent="0.25">
      <c r="A436" s="43">
        <v>36770</v>
      </c>
      <c r="B436" s="5">
        <v>1065048.331</v>
      </c>
      <c r="C436" s="5">
        <v>659471.48</v>
      </c>
      <c r="D436" s="5">
        <v>43761.017</v>
      </c>
      <c r="E436" s="5">
        <v>5262.8819999999996</v>
      </c>
      <c r="F436" s="5">
        <v>191.39699999999999</v>
      </c>
      <c r="G436" s="5">
        <v>0</v>
      </c>
      <c r="H436" s="5">
        <v>96919.248000000007</v>
      </c>
      <c r="I436" s="6">
        <f t="shared" si="184"/>
        <v>1870654.355</v>
      </c>
      <c r="J436" s="6">
        <f t="shared" si="164"/>
        <v>1773735.1070000001</v>
      </c>
      <c r="K436" s="63">
        <f t="shared" si="171"/>
        <v>0.20847069030769455</v>
      </c>
      <c r="L436" s="5">
        <v>729501.272</v>
      </c>
      <c r="M436" s="5">
        <v>463173.06900000002</v>
      </c>
      <c r="N436" s="5">
        <v>114681.818</v>
      </c>
      <c r="O436" s="5">
        <v>4049.13</v>
      </c>
      <c r="P436" s="5">
        <v>51613.307000000001</v>
      </c>
      <c r="Q436" s="5">
        <v>0</v>
      </c>
      <c r="R436" s="5">
        <v>0</v>
      </c>
      <c r="S436" s="6">
        <f t="shared" si="187"/>
        <v>1363018.5959999999</v>
      </c>
      <c r="T436" s="6">
        <f t="shared" si="165"/>
        <v>1363018.5959999999</v>
      </c>
      <c r="U436" s="63">
        <f t="shared" si="172"/>
        <v>0.15189841290073311</v>
      </c>
      <c r="V436" s="5">
        <v>1208137.361</v>
      </c>
      <c r="W436" s="5">
        <v>1098745.4539999999</v>
      </c>
      <c r="X436" s="5">
        <v>83218.085000000006</v>
      </c>
      <c r="Y436" s="5">
        <v>11916.198</v>
      </c>
      <c r="Z436" s="5">
        <v>429.7</v>
      </c>
      <c r="AA436" s="5">
        <v>7160.65</v>
      </c>
      <c r="AB436" s="5">
        <v>0</v>
      </c>
      <c r="AC436" s="6">
        <f t="shared" si="175"/>
        <v>2409607.4479999999</v>
      </c>
      <c r="AD436" s="6">
        <f t="shared" si="166"/>
        <v>2409607.4479999999</v>
      </c>
      <c r="AE436" s="63">
        <f t="shared" si="167"/>
        <v>0.26853305460330329</v>
      </c>
      <c r="AF436" s="5">
        <v>1083308.7050000001</v>
      </c>
      <c r="AG436" s="5">
        <v>753872.63199999998</v>
      </c>
      <c r="AH436" s="5">
        <v>41653.512999999999</v>
      </c>
      <c r="AI436" s="5">
        <v>7918.3649999999998</v>
      </c>
      <c r="AJ436" s="5">
        <v>508.495</v>
      </c>
      <c r="AK436" s="5">
        <v>0</v>
      </c>
      <c r="AL436" s="5">
        <v>0</v>
      </c>
      <c r="AM436" s="6">
        <f t="shared" si="185"/>
        <v>1887261.7100000002</v>
      </c>
      <c r="AN436" s="6">
        <f t="shared" si="168"/>
        <v>1887261.7100000002</v>
      </c>
      <c r="AO436" s="63">
        <f t="shared" si="173"/>
        <v>0.21032145806272162</v>
      </c>
      <c r="AP436" s="5">
        <v>847005.17799999996</v>
      </c>
      <c r="AQ436" s="5">
        <v>548941.50399999996</v>
      </c>
      <c r="AR436" s="5">
        <v>41418.463000000003</v>
      </c>
      <c r="AS436" s="5">
        <v>5082.83</v>
      </c>
      <c r="AT436" s="5">
        <v>234.65199999999999</v>
      </c>
      <c r="AU436" s="5">
        <v>0</v>
      </c>
      <c r="AV436" s="5">
        <v>0</v>
      </c>
      <c r="AW436" s="6">
        <f t="shared" si="186"/>
        <v>1442682.6270000001</v>
      </c>
      <c r="AX436" s="6">
        <f t="shared" si="169"/>
        <v>1442682.6270000001</v>
      </c>
      <c r="AY436" s="63">
        <f t="shared" si="174"/>
        <v>0.16077638412554746</v>
      </c>
      <c r="AZ436" s="5">
        <f t="shared" si="209"/>
        <v>4933000.8470000001</v>
      </c>
      <c r="BA436" s="5">
        <f t="shared" si="210"/>
        <v>3524204.1389999995</v>
      </c>
      <c r="BB436" s="5">
        <f t="shared" si="211"/>
        <v>324732.89599999995</v>
      </c>
      <c r="BC436" s="5">
        <f t="shared" si="212"/>
        <v>34229.404999999999</v>
      </c>
      <c r="BD436" s="5">
        <f t="shared" si="213"/>
        <v>52977.550999999999</v>
      </c>
      <c r="BE436" s="5">
        <f t="shared" si="214"/>
        <v>7160.65</v>
      </c>
      <c r="BF436" s="5">
        <f t="shared" si="215"/>
        <v>96919.248000000007</v>
      </c>
      <c r="BG436" s="6">
        <f t="shared" si="208"/>
        <v>8973224.7359999996</v>
      </c>
      <c r="BH436" s="6">
        <f t="shared" si="170"/>
        <v>8876305.4879999999</v>
      </c>
    </row>
    <row r="437" spans="1:69" x14ac:dyDescent="0.25">
      <c r="A437" s="43">
        <v>36800</v>
      </c>
      <c r="B437" s="5">
        <v>942641.38699999999</v>
      </c>
      <c r="C437" s="5">
        <v>608242.38199999998</v>
      </c>
      <c r="D437" s="5">
        <v>42700.364999999998</v>
      </c>
      <c r="E437" s="5">
        <v>5312.4780000000001</v>
      </c>
      <c r="F437" s="5">
        <v>193.72499999999999</v>
      </c>
      <c r="G437" s="5">
        <v>0</v>
      </c>
      <c r="H437" s="5">
        <v>90655.165999999997</v>
      </c>
      <c r="I437" s="6">
        <f t="shared" si="184"/>
        <v>1689745.5029999998</v>
      </c>
      <c r="J437" s="6">
        <f t="shared" si="164"/>
        <v>1599090.3369999998</v>
      </c>
      <c r="K437" s="63">
        <f t="shared" si="171"/>
        <v>0.20999059072999074</v>
      </c>
      <c r="L437" s="5">
        <v>590635.78200000001</v>
      </c>
      <c r="M437" s="5">
        <v>415473.01899999997</v>
      </c>
      <c r="N437" s="5">
        <v>95792.402000000002</v>
      </c>
      <c r="O437" s="5">
        <v>4060.8220000000001</v>
      </c>
      <c r="P437" s="5">
        <v>27256.925999999999</v>
      </c>
      <c r="Q437" s="5">
        <v>0</v>
      </c>
      <c r="R437" s="5">
        <v>0</v>
      </c>
      <c r="S437" s="6">
        <f t="shared" si="187"/>
        <v>1133218.9509999999</v>
      </c>
      <c r="T437" s="6">
        <f t="shared" si="165"/>
        <v>1133218.9509999999</v>
      </c>
      <c r="U437" s="63">
        <f t="shared" si="172"/>
        <v>0.14082908729416541</v>
      </c>
      <c r="V437" s="5">
        <v>1105201.0560000001</v>
      </c>
      <c r="W437" s="5">
        <v>1039210.101</v>
      </c>
      <c r="X437" s="5">
        <v>64400.915999999997</v>
      </c>
      <c r="Y437" s="5">
        <v>12246.771000000001</v>
      </c>
      <c r="Z437" s="5">
        <v>495.77499999999998</v>
      </c>
      <c r="AA437" s="5">
        <v>7266.7</v>
      </c>
      <c r="AB437" s="5">
        <v>0</v>
      </c>
      <c r="AC437" s="6">
        <f t="shared" si="175"/>
        <v>2228821.3190000006</v>
      </c>
      <c r="AD437" s="6">
        <f t="shared" si="166"/>
        <v>2228821.3190000006</v>
      </c>
      <c r="AE437" s="63">
        <f t="shared" si="167"/>
        <v>0.27698343009492082</v>
      </c>
      <c r="AF437" s="5">
        <v>947308.30099999998</v>
      </c>
      <c r="AG437" s="5">
        <v>699149.14300000004</v>
      </c>
      <c r="AH437" s="5">
        <v>40848.913</v>
      </c>
      <c r="AI437" s="5">
        <v>7875.04</v>
      </c>
      <c r="AJ437" s="5">
        <v>415.21</v>
      </c>
      <c r="AK437" s="5">
        <v>0</v>
      </c>
      <c r="AL437" s="5">
        <v>0</v>
      </c>
      <c r="AM437" s="6">
        <f t="shared" si="185"/>
        <v>1695596.6070000001</v>
      </c>
      <c r="AN437" s="6">
        <f t="shared" si="168"/>
        <v>1695596.6070000001</v>
      </c>
      <c r="AO437" s="63">
        <f t="shared" si="173"/>
        <v>0.21071772791319451</v>
      </c>
      <c r="AP437" s="5">
        <v>740160.00199999998</v>
      </c>
      <c r="AQ437" s="5">
        <v>512672.185</v>
      </c>
      <c r="AR437" s="5">
        <v>41234.048999999999</v>
      </c>
      <c r="AS437" s="5">
        <v>5043.7439999999997</v>
      </c>
      <c r="AT437" s="5">
        <v>275.34100000000001</v>
      </c>
      <c r="AU437" s="5">
        <v>0</v>
      </c>
      <c r="AV437" s="5">
        <v>0</v>
      </c>
      <c r="AW437" s="6">
        <f t="shared" si="186"/>
        <v>1299385.321</v>
      </c>
      <c r="AX437" s="6">
        <f t="shared" si="169"/>
        <v>1299385.321</v>
      </c>
      <c r="AY437" s="63">
        <f t="shared" si="174"/>
        <v>0.16147916396772838</v>
      </c>
      <c r="AZ437" s="5">
        <f t="shared" si="209"/>
        <v>4325946.5279999999</v>
      </c>
      <c r="BA437" s="5">
        <f t="shared" si="210"/>
        <v>3274746.83</v>
      </c>
      <c r="BB437" s="5">
        <f t="shared" si="211"/>
        <v>284976.64500000002</v>
      </c>
      <c r="BC437" s="5">
        <f t="shared" si="212"/>
        <v>34538.855000000003</v>
      </c>
      <c r="BD437" s="5">
        <f t="shared" si="213"/>
        <v>28636.976999999999</v>
      </c>
      <c r="BE437" s="5">
        <f t="shared" si="214"/>
        <v>7266.7</v>
      </c>
      <c r="BF437" s="5">
        <f t="shared" si="215"/>
        <v>90655.165999999997</v>
      </c>
      <c r="BG437" s="6">
        <f t="shared" si="208"/>
        <v>8046767.7010000013</v>
      </c>
      <c r="BH437" s="6">
        <f t="shared" si="170"/>
        <v>7956112.5350000011</v>
      </c>
    </row>
    <row r="438" spans="1:69" x14ac:dyDescent="0.25">
      <c r="A438" s="43">
        <v>36831</v>
      </c>
      <c r="B438" s="5">
        <v>725436.37699999998</v>
      </c>
      <c r="C438" s="5">
        <v>561794.47</v>
      </c>
      <c r="D438" s="5">
        <v>45386.665000000001</v>
      </c>
      <c r="E438" s="5">
        <v>5327.3720000000003</v>
      </c>
      <c r="F438" s="5">
        <v>236.798</v>
      </c>
      <c r="G438" s="5">
        <v>0</v>
      </c>
      <c r="H438" s="5">
        <v>78095.495999999999</v>
      </c>
      <c r="I438" s="6">
        <f t="shared" si="184"/>
        <v>1416277.1780000001</v>
      </c>
      <c r="J438" s="6">
        <f t="shared" si="164"/>
        <v>1338181.682</v>
      </c>
      <c r="K438" s="63">
        <f t="shared" si="171"/>
        <v>0.20974995376918343</v>
      </c>
      <c r="L438" s="5">
        <v>427067.16899999999</v>
      </c>
      <c r="M438" s="5">
        <v>367957.28600000002</v>
      </c>
      <c r="N438" s="5">
        <v>134846.37400000001</v>
      </c>
      <c r="O438" s="5">
        <v>3940.4830000000002</v>
      </c>
      <c r="P438" s="5">
        <v>22146.807000000001</v>
      </c>
      <c r="Q438" s="5">
        <v>0</v>
      </c>
      <c r="R438" s="5">
        <v>0</v>
      </c>
      <c r="S438" s="6">
        <f t="shared" si="187"/>
        <v>955958.11900000018</v>
      </c>
      <c r="T438" s="6">
        <f t="shared" si="165"/>
        <v>955958.11900000018</v>
      </c>
      <c r="U438" s="63">
        <f t="shared" si="172"/>
        <v>0.14157692744062955</v>
      </c>
      <c r="V438" s="5">
        <v>844601.89800000004</v>
      </c>
      <c r="W438" s="5">
        <v>954675.06</v>
      </c>
      <c r="X438" s="5">
        <v>65091.72</v>
      </c>
      <c r="Y438" s="5">
        <v>11921.69</v>
      </c>
      <c r="Z438" s="5">
        <v>536.66099999999994</v>
      </c>
      <c r="AA438" s="5">
        <v>6431.6</v>
      </c>
      <c r="AB438" s="5">
        <v>0</v>
      </c>
      <c r="AC438" s="6">
        <f t="shared" si="175"/>
        <v>1883258.6290000002</v>
      </c>
      <c r="AD438" s="6">
        <f t="shared" si="166"/>
        <v>1883258.6290000002</v>
      </c>
      <c r="AE438" s="63">
        <f t="shared" si="167"/>
        <v>0.27890967707746667</v>
      </c>
      <c r="AF438" s="5">
        <v>724003.03200000001</v>
      </c>
      <c r="AG438" s="5">
        <v>646656.18000000005</v>
      </c>
      <c r="AH438" s="5">
        <v>41376.97</v>
      </c>
      <c r="AI438" s="5">
        <v>7919.1260000000002</v>
      </c>
      <c r="AJ438" s="5">
        <v>519.62099999999998</v>
      </c>
      <c r="AK438" s="5">
        <v>0</v>
      </c>
      <c r="AL438" s="5">
        <v>0</v>
      </c>
      <c r="AM438" s="6">
        <f t="shared" si="185"/>
        <v>1420474.929</v>
      </c>
      <c r="AN438" s="6">
        <f t="shared" si="168"/>
        <v>1420474.929</v>
      </c>
      <c r="AO438" s="63">
        <f t="shared" si="173"/>
        <v>0.21037163862851857</v>
      </c>
      <c r="AP438" s="5">
        <v>559954.78200000001</v>
      </c>
      <c r="AQ438" s="5">
        <v>470877.02799999999</v>
      </c>
      <c r="AR438" s="5">
        <v>39972.406000000003</v>
      </c>
      <c r="AS438" s="5">
        <v>5175.7290000000003</v>
      </c>
      <c r="AT438" s="5">
        <v>268.07799999999997</v>
      </c>
      <c r="AU438" s="5">
        <v>0</v>
      </c>
      <c r="AV438" s="5">
        <v>0</v>
      </c>
      <c r="AW438" s="6">
        <f t="shared" si="186"/>
        <v>1076248.023</v>
      </c>
      <c r="AX438" s="6">
        <f t="shared" si="169"/>
        <v>1076248.023</v>
      </c>
      <c r="AY438" s="63">
        <f t="shared" si="174"/>
        <v>0.15939180308420181</v>
      </c>
      <c r="AZ438" s="5">
        <f t="shared" si="209"/>
        <v>3281063.2580000004</v>
      </c>
      <c r="BA438" s="5">
        <f t="shared" si="210"/>
        <v>3001960.0240000002</v>
      </c>
      <c r="BB438" s="5">
        <f t="shared" si="211"/>
        <v>326674.13500000007</v>
      </c>
      <c r="BC438" s="5">
        <f t="shared" si="212"/>
        <v>34284.400000000001</v>
      </c>
      <c r="BD438" s="5">
        <f t="shared" si="213"/>
        <v>23707.965</v>
      </c>
      <c r="BE438" s="5">
        <f t="shared" si="214"/>
        <v>6431.6</v>
      </c>
      <c r="BF438" s="5">
        <f t="shared" si="215"/>
        <v>78095.495999999999</v>
      </c>
      <c r="BG438" s="6">
        <f t="shared" si="208"/>
        <v>6752216.8780000005</v>
      </c>
      <c r="BH438" s="6">
        <f t="shared" si="170"/>
        <v>6674121.3820000002</v>
      </c>
    </row>
    <row r="439" spans="1:69" x14ac:dyDescent="0.25">
      <c r="A439" s="43">
        <v>36861</v>
      </c>
      <c r="B439" s="5">
        <v>737680.48199999996</v>
      </c>
      <c r="C439" s="5">
        <v>581232.35400000005</v>
      </c>
      <c r="D439" s="5">
        <v>45755.383999999998</v>
      </c>
      <c r="E439" s="5">
        <v>5344.4920000000002</v>
      </c>
      <c r="F439" s="5">
        <v>260.87799999999999</v>
      </c>
      <c r="G439" s="5">
        <v>0</v>
      </c>
      <c r="H439" s="5">
        <v>69004.494999999995</v>
      </c>
      <c r="I439" s="6">
        <f t="shared" si="184"/>
        <v>1439278.0850000004</v>
      </c>
      <c r="J439" s="6">
        <f t="shared" si="164"/>
        <v>1370273.5900000003</v>
      </c>
      <c r="K439" s="63">
        <f t="shared" si="171"/>
        <v>0.209276752268717</v>
      </c>
      <c r="L439" s="5">
        <v>516705.29399999999</v>
      </c>
      <c r="M439" s="5">
        <v>364648.07900000003</v>
      </c>
      <c r="N439" s="5">
        <v>94739.642000000007</v>
      </c>
      <c r="O439" s="5">
        <v>4087.4870000000001</v>
      </c>
      <c r="P439" s="5">
        <v>33401.099000000002</v>
      </c>
      <c r="Q439" s="5">
        <v>0</v>
      </c>
      <c r="R439" s="5">
        <v>0</v>
      </c>
      <c r="S439" s="6">
        <f t="shared" si="187"/>
        <v>1013581.601</v>
      </c>
      <c r="T439" s="6">
        <f t="shared" si="165"/>
        <v>1013581.601</v>
      </c>
      <c r="U439" s="63">
        <f t="shared" si="172"/>
        <v>0.14737879206755691</v>
      </c>
      <c r="V439" s="5">
        <v>800764.03500000003</v>
      </c>
      <c r="W439" s="5">
        <v>960092.07</v>
      </c>
      <c r="X439" s="5">
        <v>70772.811000000002</v>
      </c>
      <c r="Y439" s="5">
        <v>12103.507</v>
      </c>
      <c r="Z439" s="5">
        <v>529.44399999999996</v>
      </c>
      <c r="AA439" s="5">
        <v>6672.05</v>
      </c>
      <c r="AB439" s="5">
        <v>0</v>
      </c>
      <c r="AC439" s="6">
        <f t="shared" si="175"/>
        <v>1850933.9169999999</v>
      </c>
      <c r="AD439" s="6">
        <f t="shared" si="166"/>
        <v>1850933.9169999999</v>
      </c>
      <c r="AE439" s="63">
        <f t="shared" si="167"/>
        <v>0.26913314588109977</v>
      </c>
      <c r="AF439" s="5">
        <v>720814.86600000004</v>
      </c>
      <c r="AG439" s="5">
        <v>655018.24600000004</v>
      </c>
      <c r="AH439" s="5">
        <v>37236.584000000003</v>
      </c>
      <c r="AI439" s="5">
        <v>7937.0889999999999</v>
      </c>
      <c r="AJ439" s="5">
        <v>471.58100000000002</v>
      </c>
      <c r="AK439" s="5">
        <v>0</v>
      </c>
      <c r="AL439" s="5">
        <v>0</v>
      </c>
      <c r="AM439" s="6">
        <f t="shared" si="185"/>
        <v>1421478.3660000002</v>
      </c>
      <c r="AN439" s="6">
        <f t="shared" si="168"/>
        <v>1421478.3660000002</v>
      </c>
      <c r="AO439" s="63">
        <f t="shared" si="173"/>
        <v>0.20668860240217066</v>
      </c>
      <c r="AP439" s="5">
        <v>630040.67599999998</v>
      </c>
      <c r="AQ439" s="5">
        <v>474382.74900000001</v>
      </c>
      <c r="AR439" s="5">
        <v>42207.262000000002</v>
      </c>
      <c r="AS439" s="5">
        <v>5258.9970000000003</v>
      </c>
      <c r="AT439" s="5">
        <v>229.50200000000001</v>
      </c>
      <c r="AU439" s="5">
        <v>0</v>
      </c>
      <c r="AV439" s="5">
        <v>0</v>
      </c>
      <c r="AW439" s="6">
        <f t="shared" si="186"/>
        <v>1152119.1860000002</v>
      </c>
      <c r="AX439" s="6">
        <f t="shared" si="169"/>
        <v>1152119.1860000002</v>
      </c>
      <c r="AY439" s="63">
        <f t="shared" si="174"/>
        <v>0.16752270738045585</v>
      </c>
      <c r="AZ439" s="5">
        <f t="shared" si="209"/>
        <v>3406005.3530000001</v>
      </c>
      <c r="BA439" s="5">
        <f t="shared" si="210"/>
        <v>3035373.4979999997</v>
      </c>
      <c r="BB439" s="5">
        <f t="shared" si="211"/>
        <v>290711.68300000002</v>
      </c>
      <c r="BC439" s="5">
        <f t="shared" si="212"/>
        <v>34731.572</v>
      </c>
      <c r="BD439" s="5">
        <f t="shared" si="213"/>
        <v>34892.504000000001</v>
      </c>
      <c r="BE439" s="5">
        <f t="shared" si="214"/>
        <v>6672.05</v>
      </c>
      <c r="BF439" s="5">
        <f t="shared" si="215"/>
        <v>69004.494999999995</v>
      </c>
      <c r="BG439" s="6">
        <f t="shared" si="208"/>
        <v>6877391.1549999993</v>
      </c>
      <c r="BH439" s="6">
        <f t="shared" si="170"/>
        <v>6808386.6599999992</v>
      </c>
    </row>
    <row r="440" spans="1:69" x14ac:dyDescent="0.25">
      <c r="A440" s="43">
        <v>36892</v>
      </c>
      <c r="B440" s="5">
        <v>970836.39199999999</v>
      </c>
      <c r="C440" s="5">
        <v>559036.826</v>
      </c>
      <c r="D440" s="5">
        <v>56351.474999999999</v>
      </c>
      <c r="E440" s="5">
        <v>5389.1360000000004</v>
      </c>
      <c r="F440" s="5">
        <v>220.01400000000001</v>
      </c>
      <c r="G440" s="5">
        <v>0</v>
      </c>
      <c r="H440" s="5">
        <v>70003.187999999995</v>
      </c>
      <c r="I440" s="6">
        <f t="shared" si="184"/>
        <v>1661837.031</v>
      </c>
      <c r="J440" s="6">
        <f t="shared" si="164"/>
        <v>1591833.8429999999</v>
      </c>
      <c r="K440" s="63">
        <f t="shared" si="171"/>
        <v>0.2157635393011508</v>
      </c>
      <c r="L440" s="5">
        <v>735691.58200000005</v>
      </c>
      <c r="M440" s="5">
        <v>380942.95799999998</v>
      </c>
      <c r="N440" s="5">
        <v>133072.41899999999</v>
      </c>
      <c r="O440" s="5">
        <v>4053.652</v>
      </c>
      <c r="P440" s="5">
        <v>9600.0939999999991</v>
      </c>
      <c r="Q440" s="5">
        <v>0</v>
      </c>
      <c r="R440" s="5">
        <v>0</v>
      </c>
      <c r="S440" s="6">
        <f t="shared" si="187"/>
        <v>1263360.7050000001</v>
      </c>
      <c r="T440" s="6">
        <f t="shared" si="165"/>
        <v>1263360.7050000001</v>
      </c>
      <c r="U440" s="63">
        <f t="shared" si="172"/>
        <v>0.16402762246835328</v>
      </c>
      <c r="V440" s="5">
        <v>847453.29200000002</v>
      </c>
      <c r="W440" s="5">
        <v>889944.08499999996</v>
      </c>
      <c r="X440" s="5">
        <v>69725.362999999998</v>
      </c>
      <c r="Y440" s="5">
        <v>12258.732</v>
      </c>
      <c r="Z440" s="5">
        <v>521.89400000000001</v>
      </c>
      <c r="AA440" s="5">
        <v>7158.2</v>
      </c>
      <c r="AB440" s="5">
        <v>0</v>
      </c>
      <c r="AC440" s="6">
        <f t="shared" si="175"/>
        <v>1827061.5659999999</v>
      </c>
      <c r="AD440" s="6">
        <f t="shared" si="166"/>
        <v>1827061.5659999999</v>
      </c>
      <c r="AE440" s="63">
        <f t="shared" si="167"/>
        <v>0.23721536025951218</v>
      </c>
      <c r="AF440" s="5">
        <v>836877.62399999995</v>
      </c>
      <c r="AG440" s="5">
        <v>613498.12</v>
      </c>
      <c r="AH440" s="5">
        <v>36292.438000000002</v>
      </c>
      <c r="AI440" s="5">
        <v>7952.4650000000001</v>
      </c>
      <c r="AJ440" s="5">
        <v>469.90300000000002</v>
      </c>
      <c r="AK440" s="5">
        <v>0</v>
      </c>
      <c r="AL440" s="5">
        <v>0</v>
      </c>
      <c r="AM440" s="6">
        <f t="shared" si="185"/>
        <v>1495090.55</v>
      </c>
      <c r="AN440" s="6">
        <f t="shared" si="168"/>
        <v>1495090.55</v>
      </c>
      <c r="AO440" s="63">
        <f t="shared" si="173"/>
        <v>0.19411411746529086</v>
      </c>
      <c r="AP440" s="5">
        <v>932342.03</v>
      </c>
      <c r="AQ440" s="5">
        <v>472988.23</v>
      </c>
      <c r="AR440" s="5">
        <v>43939.125</v>
      </c>
      <c r="AS440" s="5">
        <v>5335.3389999999999</v>
      </c>
      <c r="AT440" s="5">
        <v>167.09100000000001</v>
      </c>
      <c r="AU440" s="5">
        <v>0</v>
      </c>
      <c r="AV440" s="5">
        <v>0</v>
      </c>
      <c r="AW440" s="6">
        <f t="shared" si="186"/>
        <v>1454771.8149999999</v>
      </c>
      <c r="AX440" s="6">
        <f t="shared" si="169"/>
        <v>1454771.8149999999</v>
      </c>
      <c r="AY440" s="63">
        <f t="shared" si="174"/>
        <v>0.18887936050569268</v>
      </c>
      <c r="AZ440" s="5">
        <f t="shared" ref="AZ440:BF440" si="217">B440+L440+V440+AF440+AP440</f>
        <v>4323200.92</v>
      </c>
      <c r="BA440" s="5">
        <f t="shared" si="217"/>
        <v>2916410.219</v>
      </c>
      <c r="BB440" s="5">
        <f t="shared" si="217"/>
        <v>339380.82</v>
      </c>
      <c r="BC440" s="5">
        <f t="shared" si="217"/>
        <v>34989.324000000001</v>
      </c>
      <c r="BD440" s="5">
        <f t="shared" si="217"/>
        <v>10978.995999999999</v>
      </c>
      <c r="BE440" s="5">
        <f t="shared" si="217"/>
        <v>7158.2</v>
      </c>
      <c r="BF440" s="5">
        <f t="shared" si="217"/>
        <v>70003.187999999995</v>
      </c>
      <c r="BG440" s="6">
        <f>SUM(AZ440:BF440)</f>
        <v>7702121.6670000013</v>
      </c>
      <c r="BH440" s="6">
        <f t="shared" si="170"/>
        <v>7632118.4790000012</v>
      </c>
    </row>
    <row r="441" spans="1:69" x14ac:dyDescent="0.25">
      <c r="A441" s="43">
        <v>36923</v>
      </c>
      <c r="B441" s="5">
        <v>805556.78</v>
      </c>
      <c r="C441" s="5">
        <v>533382.93700000003</v>
      </c>
      <c r="D441" s="5">
        <v>49360.54</v>
      </c>
      <c r="E441" s="5">
        <v>5402.3360000000002</v>
      </c>
      <c r="F441" s="5">
        <v>264.279</v>
      </c>
      <c r="G441" s="5">
        <v>0</v>
      </c>
      <c r="H441" s="5">
        <v>77618.111999999994</v>
      </c>
      <c r="I441" s="6">
        <f t="shared" si="184"/>
        <v>1471584.9840000002</v>
      </c>
      <c r="J441" s="6">
        <f t="shared" si="164"/>
        <v>1393966.8720000002</v>
      </c>
      <c r="K441" s="63">
        <f t="shared" si="171"/>
        <v>0.21657737667424107</v>
      </c>
      <c r="L441" s="5">
        <v>537640.23699999996</v>
      </c>
      <c r="M441" s="5">
        <v>348351.09499999997</v>
      </c>
      <c r="N441" s="5">
        <v>141354.97700000001</v>
      </c>
      <c r="O441" s="5">
        <v>4085.8690000000001</v>
      </c>
      <c r="P441" s="5">
        <v>3193.3209999999999</v>
      </c>
      <c r="Q441" s="5">
        <v>0</v>
      </c>
      <c r="R441" s="5">
        <v>0</v>
      </c>
      <c r="S441" s="6">
        <f t="shared" si="187"/>
        <v>1034625.4989999998</v>
      </c>
      <c r="T441" s="6">
        <f t="shared" si="165"/>
        <v>1034625.4989999998</v>
      </c>
      <c r="U441" s="63">
        <f t="shared" si="172"/>
        <v>0.15226879782683184</v>
      </c>
      <c r="V441" s="5">
        <v>739425.51100000006</v>
      </c>
      <c r="W441" s="5">
        <v>854899.36800000002</v>
      </c>
      <c r="X441" s="5">
        <v>64375.851000000002</v>
      </c>
      <c r="Y441" s="5">
        <v>12134.061</v>
      </c>
      <c r="Z441" s="5">
        <v>469.07900000000001</v>
      </c>
      <c r="AA441" s="5">
        <v>6380.85</v>
      </c>
      <c r="AB441" s="5">
        <v>0</v>
      </c>
      <c r="AC441" s="6">
        <f t="shared" si="175"/>
        <v>1677684.7200000002</v>
      </c>
      <c r="AD441" s="6">
        <f t="shared" si="166"/>
        <v>1677684.7200000002</v>
      </c>
      <c r="AE441" s="63">
        <f t="shared" si="167"/>
        <v>0.24690966508534221</v>
      </c>
      <c r="AF441" s="5">
        <v>714845.07799999998</v>
      </c>
      <c r="AG441" s="5">
        <v>589603.272</v>
      </c>
      <c r="AH441" s="5">
        <v>46939.45</v>
      </c>
      <c r="AI441" s="5">
        <v>7973.9740000000002</v>
      </c>
      <c r="AJ441" s="5">
        <v>537.51700000000005</v>
      </c>
      <c r="AK441" s="5">
        <v>0</v>
      </c>
      <c r="AL441" s="5">
        <v>0</v>
      </c>
      <c r="AM441" s="6">
        <f t="shared" si="185"/>
        <v>1359899.291</v>
      </c>
      <c r="AN441" s="6">
        <f t="shared" si="168"/>
        <v>1359899.291</v>
      </c>
      <c r="AO441" s="63">
        <f t="shared" si="173"/>
        <v>0.20014027337067494</v>
      </c>
      <c r="AP441" s="5">
        <v>747156.87699999998</v>
      </c>
      <c r="AQ441" s="5">
        <v>450953.88500000001</v>
      </c>
      <c r="AR441" s="5">
        <v>47524.398999999998</v>
      </c>
      <c r="AS441" s="5">
        <v>5080.8220000000001</v>
      </c>
      <c r="AT441" s="5">
        <v>220.37899999999999</v>
      </c>
      <c r="AU441" s="5">
        <v>0</v>
      </c>
      <c r="AV441" s="5">
        <v>0</v>
      </c>
      <c r="AW441" s="6">
        <f t="shared" si="186"/>
        <v>1250936.362</v>
      </c>
      <c r="AX441" s="6">
        <f t="shared" si="169"/>
        <v>1250936.362</v>
      </c>
      <c r="AY441" s="63">
        <f t="shared" si="174"/>
        <v>0.18410388704291014</v>
      </c>
      <c r="AZ441" s="5">
        <f t="shared" ref="AZ441:AZ451" si="218">B441+L441+V441+AF441+AP441</f>
        <v>3544624.4829999995</v>
      </c>
      <c r="BA441" s="5">
        <f t="shared" ref="BA441:BA451" si="219">C441+M441+W441+AG441+AQ441</f>
        <v>2777190.557</v>
      </c>
      <c r="BB441" s="5">
        <f t="shared" ref="BB441:BB451" si="220">D441+N441+X441+AH441+AR441</f>
        <v>349555.217</v>
      </c>
      <c r="BC441" s="5">
        <f t="shared" ref="BC441:BC451" si="221">E441+O441+Y441+AI441+AS441</f>
        <v>34677.061999999998</v>
      </c>
      <c r="BD441" s="5">
        <f t="shared" ref="BD441:BD451" si="222">F441+P441+Z441+AJ441+AT441</f>
        <v>4684.5749999999998</v>
      </c>
      <c r="BE441" s="5">
        <f t="shared" ref="BE441:BE451" si="223">G441+Q441+AA441+AK441+AU441</f>
        <v>6380.85</v>
      </c>
      <c r="BF441" s="5">
        <f t="shared" ref="BF441:BF451" si="224">H441+R441+AB441+AL441+AV441</f>
        <v>77618.111999999994</v>
      </c>
      <c r="BG441" s="6">
        <f t="shared" ref="BG441:BG451" si="225">SUM(AZ441:BF441)</f>
        <v>6794730.8559999987</v>
      </c>
      <c r="BH441" s="6">
        <f t="shared" si="170"/>
        <v>6717112.743999999</v>
      </c>
    </row>
    <row r="442" spans="1:69" x14ac:dyDescent="0.25">
      <c r="A442" s="43">
        <v>36951</v>
      </c>
      <c r="B442" s="5">
        <v>724114.049</v>
      </c>
      <c r="C442" s="5">
        <v>555169.78500000003</v>
      </c>
      <c r="D442" s="5">
        <v>51239.627999999997</v>
      </c>
      <c r="E442" s="5">
        <v>5158.1629999999996</v>
      </c>
      <c r="F442" s="5">
        <v>273.66899999999998</v>
      </c>
      <c r="G442" s="5">
        <v>0</v>
      </c>
      <c r="H442" s="5">
        <v>67211.073999999993</v>
      </c>
      <c r="I442" s="6">
        <f t="shared" si="184"/>
        <v>1403166.368</v>
      </c>
      <c r="J442" s="6">
        <f t="shared" si="164"/>
        <v>1335955.294</v>
      </c>
      <c r="K442" s="63">
        <f t="shared" si="171"/>
        <v>0.21321138967090297</v>
      </c>
      <c r="L442" s="5">
        <v>426670.19300000003</v>
      </c>
      <c r="M442" s="5">
        <v>349316.88900000002</v>
      </c>
      <c r="N442" s="5">
        <v>131034.704</v>
      </c>
      <c r="O442" s="5">
        <v>4087.9749999999999</v>
      </c>
      <c r="P442" s="5">
        <v>3205.6950000000002</v>
      </c>
      <c r="Q442" s="5">
        <v>0</v>
      </c>
      <c r="R442" s="5">
        <v>0</v>
      </c>
      <c r="S442" s="6">
        <f t="shared" si="187"/>
        <v>914315.45600000001</v>
      </c>
      <c r="T442" s="6">
        <f t="shared" si="165"/>
        <v>914315.45600000001</v>
      </c>
      <c r="U442" s="63">
        <f t="shared" si="172"/>
        <v>0.13893040299220266</v>
      </c>
      <c r="V442" s="5">
        <v>774267.90300000005</v>
      </c>
      <c r="W442" s="5">
        <v>915485.44200000004</v>
      </c>
      <c r="X442" s="5">
        <v>67857.953999999998</v>
      </c>
      <c r="Y442" s="5">
        <v>12170.624</v>
      </c>
      <c r="Z442" s="5">
        <v>526.46500000000003</v>
      </c>
      <c r="AA442" s="5">
        <v>6936.3</v>
      </c>
      <c r="AB442" s="5">
        <v>0</v>
      </c>
      <c r="AC442" s="6">
        <f t="shared" si="175"/>
        <v>1777244.6880000003</v>
      </c>
      <c r="AD442" s="6">
        <f t="shared" si="166"/>
        <v>1777244.6880000003</v>
      </c>
      <c r="AE442" s="63">
        <f t="shared" si="167"/>
        <v>0.27005265972403242</v>
      </c>
      <c r="AF442" s="5">
        <v>706112.54</v>
      </c>
      <c r="AG442" s="5">
        <v>615041.08900000004</v>
      </c>
      <c r="AH442" s="5">
        <v>35964.184000000001</v>
      </c>
      <c r="AI442" s="5">
        <v>7997.0940000000001</v>
      </c>
      <c r="AJ442" s="5">
        <v>580.11</v>
      </c>
      <c r="AK442" s="5">
        <v>0</v>
      </c>
      <c r="AL442" s="5">
        <v>0</v>
      </c>
      <c r="AM442" s="6">
        <f t="shared" si="185"/>
        <v>1365695.0170000002</v>
      </c>
      <c r="AN442" s="6">
        <f t="shared" si="168"/>
        <v>1365695.0170000002</v>
      </c>
      <c r="AO442" s="63">
        <f t="shared" si="173"/>
        <v>0.2075176109417679</v>
      </c>
      <c r="AP442" s="5">
        <v>598074.65</v>
      </c>
      <c r="AQ442" s="5">
        <v>463603.41</v>
      </c>
      <c r="AR442" s="5">
        <v>53322.457999999999</v>
      </c>
      <c r="AS442" s="5">
        <v>5406.7470000000003</v>
      </c>
      <c r="AT442" s="5">
        <v>275.387</v>
      </c>
      <c r="AU442" s="5">
        <v>0</v>
      </c>
      <c r="AV442" s="5">
        <v>0</v>
      </c>
      <c r="AW442" s="6">
        <f t="shared" si="186"/>
        <v>1120682.6520000002</v>
      </c>
      <c r="AX442" s="6">
        <f t="shared" si="169"/>
        <v>1120682.6520000002</v>
      </c>
      <c r="AY442" s="63">
        <f t="shared" si="174"/>
        <v>0.17028793667109401</v>
      </c>
      <c r="AZ442" s="5">
        <f t="shared" si="218"/>
        <v>3229239.335</v>
      </c>
      <c r="BA442" s="5">
        <f t="shared" si="219"/>
        <v>2898616.6150000002</v>
      </c>
      <c r="BB442" s="5">
        <f t="shared" si="220"/>
        <v>339418.92799999996</v>
      </c>
      <c r="BC442" s="5">
        <f t="shared" si="221"/>
        <v>34820.603000000003</v>
      </c>
      <c r="BD442" s="5">
        <f t="shared" si="222"/>
        <v>4861.326</v>
      </c>
      <c r="BE442" s="5">
        <f t="shared" si="223"/>
        <v>6936.3</v>
      </c>
      <c r="BF442" s="5">
        <f t="shared" si="224"/>
        <v>67211.073999999993</v>
      </c>
      <c r="BG442" s="6">
        <f t="shared" si="225"/>
        <v>6581104.1810000008</v>
      </c>
      <c r="BH442" s="6">
        <f t="shared" si="170"/>
        <v>6513893.1070000008</v>
      </c>
    </row>
    <row r="443" spans="1:69" x14ac:dyDescent="0.25">
      <c r="A443" s="43">
        <v>36982</v>
      </c>
      <c r="B443" s="5">
        <v>741317.63899999997</v>
      </c>
      <c r="C443" s="5">
        <v>556950.88899999997</v>
      </c>
      <c r="D443" s="5">
        <v>44492.671999999999</v>
      </c>
      <c r="E443" s="5">
        <v>5404.52</v>
      </c>
      <c r="F443" s="5">
        <v>235.042</v>
      </c>
      <c r="G443" s="5">
        <v>0</v>
      </c>
      <c r="H443" s="5">
        <v>82565.316000000006</v>
      </c>
      <c r="I443" s="6">
        <f t="shared" si="184"/>
        <v>1430966.078</v>
      </c>
      <c r="J443" s="6">
        <f t="shared" si="164"/>
        <v>1348400.7619999999</v>
      </c>
      <c r="K443" s="63">
        <f t="shared" si="171"/>
        <v>0.21482568224838283</v>
      </c>
      <c r="L443" s="5">
        <v>429358.886</v>
      </c>
      <c r="M443" s="5">
        <v>346089.40899999999</v>
      </c>
      <c r="N443" s="5">
        <v>125692.126</v>
      </c>
      <c r="O443" s="5">
        <v>4024.364</v>
      </c>
      <c r="P443" s="5">
        <v>3391.895</v>
      </c>
      <c r="Q443" s="5">
        <v>0</v>
      </c>
      <c r="R443" s="5">
        <v>0</v>
      </c>
      <c r="S443" s="6">
        <f t="shared" si="187"/>
        <v>908556.67999999993</v>
      </c>
      <c r="T443" s="6">
        <f t="shared" si="165"/>
        <v>908556.67999999993</v>
      </c>
      <c r="U443" s="63">
        <f t="shared" si="172"/>
        <v>0.1363982778090185</v>
      </c>
      <c r="V443" s="5">
        <v>808229.79700000002</v>
      </c>
      <c r="W443" s="5">
        <v>922372.45400000003</v>
      </c>
      <c r="X443" s="5">
        <v>66933.557000000001</v>
      </c>
      <c r="Y443" s="5">
        <v>4744.2879999999996</v>
      </c>
      <c r="Z443" s="5">
        <v>436.50299999999999</v>
      </c>
      <c r="AA443" s="5">
        <v>6455.3389999999999</v>
      </c>
      <c r="AB443" s="5">
        <v>0</v>
      </c>
      <c r="AC443" s="6">
        <f t="shared" si="175"/>
        <v>1809171.9380000001</v>
      </c>
      <c r="AD443" s="6">
        <f t="shared" si="166"/>
        <v>1809171.9380000001</v>
      </c>
      <c r="AE443" s="63">
        <f t="shared" si="167"/>
        <v>0.2716043390970439</v>
      </c>
      <c r="AF443" s="5">
        <v>716459.74699999997</v>
      </c>
      <c r="AG443" s="5">
        <v>624458.30500000005</v>
      </c>
      <c r="AH443" s="5">
        <v>32202.813999999998</v>
      </c>
      <c r="AI443" s="5">
        <v>7997.7380000000003</v>
      </c>
      <c r="AJ443" s="5">
        <v>506.423</v>
      </c>
      <c r="AK443" s="5">
        <v>0</v>
      </c>
      <c r="AL443" s="5">
        <v>0</v>
      </c>
      <c r="AM443" s="6">
        <f t="shared" si="185"/>
        <v>1381625.027</v>
      </c>
      <c r="AN443" s="6">
        <f t="shared" si="168"/>
        <v>1381625.027</v>
      </c>
      <c r="AO443" s="63">
        <f t="shared" si="173"/>
        <v>0.20741829146051591</v>
      </c>
      <c r="AP443" s="5">
        <v>604838.85</v>
      </c>
      <c r="AQ443" s="5">
        <v>465224.62900000002</v>
      </c>
      <c r="AR443" s="5">
        <v>55295.364000000001</v>
      </c>
      <c r="AS443" s="5">
        <v>5121.4570000000003</v>
      </c>
      <c r="AT443" s="5">
        <v>256.80700000000002</v>
      </c>
      <c r="AU443" s="5">
        <v>0</v>
      </c>
      <c r="AV443" s="5">
        <v>0</v>
      </c>
      <c r="AW443" s="6">
        <f t="shared" si="186"/>
        <v>1130737.1070000001</v>
      </c>
      <c r="AX443" s="6">
        <f t="shared" si="169"/>
        <v>1130737.1070000001</v>
      </c>
      <c r="AY443" s="63">
        <f t="shared" si="174"/>
        <v>0.16975340938503902</v>
      </c>
      <c r="AZ443" s="5">
        <f t="shared" si="218"/>
        <v>3300204.9190000002</v>
      </c>
      <c r="BA443" s="5">
        <f t="shared" si="219"/>
        <v>2915095.6860000002</v>
      </c>
      <c r="BB443" s="5">
        <f t="shared" si="220"/>
        <v>324616.533</v>
      </c>
      <c r="BC443" s="5">
        <f t="shared" si="221"/>
        <v>27292.366999999998</v>
      </c>
      <c r="BD443" s="5">
        <f t="shared" si="222"/>
        <v>4826.67</v>
      </c>
      <c r="BE443" s="5">
        <f t="shared" si="223"/>
        <v>6455.3389999999999</v>
      </c>
      <c r="BF443" s="5">
        <f t="shared" si="224"/>
        <v>82565.316000000006</v>
      </c>
      <c r="BG443" s="6">
        <f t="shared" si="225"/>
        <v>6661056.8299999991</v>
      </c>
      <c r="BH443" s="6">
        <f t="shared" si="170"/>
        <v>6578491.5139999995</v>
      </c>
    </row>
    <row r="444" spans="1:69" x14ac:dyDescent="0.25">
      <c r="A444" s="43">
        <v>37012</v>
      </c>
      <c r="B444" s="5">
        <v>743672.13</v>
      </c>
      <c r="C444" s="5">
        <v>570375.83400000003</v>
      </c>
      <c r="D444" s="5">
        <v>43289.303</v>
      </c>
      <c r="E444" s="5">
        <v>5399.2910000000002</v>
      </c>
      <c r="F444" s="5">
        <v>208.63800000000001</v>
      </c>
      <c r="G444" s="5">
        <v>0</v>
      </c>
      <c r="H444" s="5">
        <v>79671.505000000005</v>
      </c>
      <c r="I444" s="6">
        <f t="shared" si="184"/>
        <v>1442616.7010000004</v>
      </c>
      <c r="J444" s="6">
        <f t="shared" si="164"/>
        <v>1362945.1960000005</v>
      </c>
      <c r="K444" s="63">
        <f t="shared" si="171"/>
        <v>0.21180358198053367</v>
      </c>
      <c r="L444" s="5">
        <v>450548.52299999999</v>
      </c>
      <c r="M444" s="5">
        <v>372071.99699999997</v>
      </c>
      <c r="N444" s="5">
        <v>152547.42600000001</v>
      </c>
      <c r="O444" s="5">
        <v>4081.44</v>
      </c>
      <c r="P444" s="5">
        <v>3593.5070000000001</v>
      </c>
      <c r="Q444" s="5">
        <v>0</v>
      </c>
      <c r="R444" s="5">
        <v>0</v>
      </c>
      <c r="S444" s="6">
        <f t="shared" si="187"/>
        <v>982842.89299999992</v>
      </c>
      <c r="T444" s="6">
        <f t="shared" si="165"/>
        <v>982842.89299999992</v>
      </c>
      <c r="U444" s="63">
        <f t="shared" si="172"/>
        <v>0.14430003833811869</v>
      </c>
      <c r="V444" s="5">
        <v>828371.473</v>
      </c>
      <c r="W444" s="5">
        <v>926095.049</v>
      </c>
      <c r="X444" s="5">
        <v>68765.884999999995</v>
      </c>
      <c r="Y444" s="5">
        <v>19763.646000000001</v>
      </c>
      <c r="Z444" s="5">
        <v>379.71600000000001</v>
      </c>
      <c r="AA444" s="5">
        <v>6554.1</v>
      </c>
      <c r="AB444" s="5">
        <v>0</v>
      </c>
      <c r="AC444" s="6">
        <f t="shared" si="175"/>
        <v>1849929.8689999999</v>
      </c>
      <c r="AD444" s="6">
        <f t="shared" si="166"/>
        <v>1849929.8689999999</v>
      </c>
      <c r="AE444" s="63">
        <f t="shared" si="167"/>
        <v>0.27160490544395777</v>
      </c>
      <c r="AF444" s="5">
        <v>726932.53399999999</v>
      </c>
      <c r="AG444" s="5">
        <v>627845.446</v>
      </c>
      <c r="AH444" s="5">
        <v>37892.381999999998</v>
      </c>
      <c r="AI444" s="5">
        <v>7997.8879999999999</v>
      </c>
      <c r="AJ444" s="5">
        <v>403.59300000000002</v>
      </c>
      <c r="AK444" s="5">
        <v>0</v>
      </c>
      <c r="AL444" s="5">
        <v>0</v>
      </c>
      <c r="AM444" s="6">
        <f t="shared" si="185"/>
        <v>1401071.8430000001</v>
      </c>
      <c r="AN444" s="6">
        <f t="shared" si="168"/>
        <v>1401071.8430000001</v>
      </c>
      <c r="AO444" s="63">
        <f t="shared" si="173"/>
        <v>0.20570400630587726</v>
      </c>
      <c r="AP444" s="5">
        <v>602161.73199999996</v>
      </c>
      <c r="AQ444" s="5">
        <v>480486.33199999999</v>
      </c>
      <c r="AR444" s="5">
        <v>46478.891000000003</v>
      </c>
      <c r="AS444" s="5">
        <v>5283.1790000000001</v>
      </c>
      <c r="AT444" s="5">
        <v>234.81</v>
      </c>
      <c r="AU444" s="5">
        <v>0</v>
      </c>
      <c r="AV444" s="5">
        <v>0</v>
      </c>
      <c r="AW444" s="6">
        <f t="shared" si="186"/>
        <v>1134644.9440000001</v>
      </c>
      <c r="AX444" s="6">
        <f t="shared" si="169"/>
        <v>1134644.9440000001</v>
      </c>
      <c r="AY444" s="63">
        <f t="shared" si="174"/>
        <v>0.16658746793151261</v>
      </c>
      <c r="AZ444" s="5">
        <f t="shared" si="218"/>
        <v>3351686.392</v>
      </c>
      <c r="BA444" s="5">
        <f t="shared" si="219"/>
        <v>2976874.6579999998</v>
      </c>
      <c r="BB444" s="5">
        <f t="shared" si="220"/>
        <v>348973.88699999999</v>
      </c>
      <c r="BC444" s="5">
        <f t="shared" si="221"/>
        <v>42525.444000000003</v>
      </c>
      <c r="BD444" s="5">
        <f t="shared" si="222"/>
        <v>4820.2640000000001</v>
      </c>
      <c r="BE444" s="5">
        <f t="shared" si="223"/>
        <v>6554.1</v>
      </c>
      <c r="BF444" s="5">
        <f t="shared" si="224"/>
        <v>79671.505000000005</v>
      </c>
      <c r="BG444" s="6">
        <f t="shared" si="225"/>
        <v>6811106.25</v>
      </c>
      <c r="BH444" s="6">
        <f t="shared" si="170"/>
        <v>6731434.7450000001</v>
      </c>
    </row>
    <row r="445" spans="1:69" x14ac:dyDescent="0.25">
      <c r="A445" s="43">
        <v>37043</v>
      </c>
      <c r="B445" s="5">
        <v>924886.31299999997</v>
      </c>
      <c r="C445" s="5">
        <v>618502.48800000001</v>
      </c>
      <c r="D445" s="5">
        <v>45265.135999999999</v>
      </c>
      <c r="E445" s="5">
        <v>5399.317</v>
      </c>
      <c r="F445" s="5">
        <v>200.465</v>
      </c>
      <c r="G445" s="5">
        <v>0</v>
      </c>
      <c r="H445" s="5">
        <v>81603.62</v>
      </c>
      <c r="I445" s="6">
        <f t="shared" si="184"/>
        <v>1675857.3390000002</v>
      </c>
      <c r="J445" s="6">
        <f t="shared" si="164"/>
        <v>1594253.719</v>
      </c>
      <c r="K445" s="63">
        <f t="shared" si="171"/>
        <v>0.2054867946943548</v>
      </c>
      <c r="L445" s="5">
        <v>624112.72900000005</v>
      </c>
      <c r="M445" s="5">
        <v>433154.56099999999</v>
      </c>
      <c r="N445" s="5">
        <v>139784.01</v>
      </c>
      <c r="O445" s="5">
        <v>4093.6759999999999</v>
      </c>
      <c r="P445" s="5">
        <v>4305.1930000000002</v>
      </c>
      <c r="Q445" s="5">
        <v>0</v>
      </c>
      <c r="R445" s="5">
        <v>0</v>
      </c>
      <c r="S445" s="6">
        <f t="shared" si="187"/>
        <v>1205450.169</v>
      </c>
      <c r="T445" s="6">
        <f t="shared" si="165"/>
        <v>1205450.169</v>
      </c>
      <c r="U445" s="63">
        <f t="shared" si="172"/>
        <v>0.14780738528697537</v>
      </c>
      <c r="V445" s="5">
        <v>1053676.4010000001</v>
      </c>
      <c r="W445" s="5">
        <v>1045051.022</v>
      </c>
      <c r="X445" s="5">
        <v>69602.846000000005</v>
      </c>
      <c r="Y445" s="5">
        <v>12154.245000000001</v>
      </c>
      <c r="Z445" s="5">
        <v>397.69400000000002</v>
      </c>
      <c r="AA445" s="5">
        <v>7389.6090000000004</v>
      </c>
      <c r="AB445" s="5">
        <v>0</v>
      </c>
      <c r="AC445" s="6">
        <f t="shared" si="175"/>
        <v>2188271.8170000003</v>
      </c>
      <c r="AD445" s="6">
        <f t="shared" si="166"/>
        <v>2188271.8170000003</v>
      </c>
      <c r="AE445" s="63">
        <f t="shared" si="167"/>
        <v>0.26831696895133017</v>
      </c>
      <c r="AF445" s="5">
        <v>941700.73300000001</v>
      </c>
      <c r="AG445" s="5">
        <v>715556.674</v>
      </c>
      <c r="AH445" s="5">
        <v>33628.218000000001</v>
      </c>
      <c r="AI445" s="5">
        <v>8012.5919999999996</v>
      </c>
      <c r="AJ445" s="5">
        <v>402.863</v>
      </c>
      <c r="AK445" s="5">
        <v>0</v>
      </c>
      <c r="AL445" s="5">
        <v>0</v>
      </c>
      <c r="AM445" s="6">
        <f t="shared" si="185"/>
        <v>1699301.08</v>
      </c>
      <c r="AN445" s="6">
        <f t="shared" si="168"/>
        <v>1699301.08</v>
      </c>
      <c r="AO445" s="63">
        <f t="shared" si="173"/>
        <v>0.20836137063923157</v>
      </c>
      <c r="AP445" s="5">
        <v>788468.91899999999</v>
      </c>
      <c r="AQ445" s="5">
        <v>547041.00899999996</v>
      </c>
      <c r="AR445" s="5">
        <v>45757.146999999997</v>
      </c>
      <c r="AS445" s="5">
        <v>5164.7470000000003</v>
      </c>
      <c r="AT445" s="5">
        <v>235.39099999999999</v>
      </c>
      <c r="AU445" s="5">
        <v>0</v>
      </c>
      <c r="AV445" s="5">
        <v>0</v>
      </c>
      <c r="AW445" s="6">
        <f t="shared" si="186"/>
        <v>1386667.2129999998</v>
      </c>
      <c r="AX445" s="6">
        <f t="shared" si="169"/>
        <v>1386667.2129999998</v>
      </c>
      <c r="AY445" s="63">
        <f t="shared" si="174"/>
        <v>0.17002748042810825</v>
      </c>
      <c r="AZ445" s="5">
        <f t="shared" si="218"/>
        <v>4332845.0949999997</v>
      </c>
      <c r="BA445" s="5">
        <f t="shared" si="219"/>
        <v>3359305.7540000002</v>
      </c>
      <c r="BB445" s="5">
        <f t="shared" si="220"/>
        <v>334037.35700000002</v>
      </c>
      <c r="BC445" s="5">
        <f t="shared" si="221"/>
        <v>34824.577000000005</v>
      </c>
      <c r="BD445" s="5">
        <f t="shared" si="222"/>
        <v>5541.6060000000007</v>
      </c>
      <c r="BE445" s="5">
        <f t="shared" si="223"/>
        <v>7389.6090000000004</v>
      </c>
      <c r="BF445" s="5">
        <f t="shared" si="224"/>
        <v>81603.62</v>
      </c>
      <c r="BG445" s="6">
        <f t="shared" si="225"/>
        <v>8155547.6179999989</v>
      </c>
      <c r="BH445" s="6">
        <f t="shared" si="170"/>
        <v>8073943.9979999987</v>
      </c>
      <c r="BI445" s="57">
        <f>BG445/$BG445</f>
        <v>1</v>
      </c>
    </row>
    <row r="446" spans="1:69" x14ac:dyDescent="0.25">
      <c r="A446" s="43">
        <v>37073</v>
      </c>
      <c r="B446" s="5">
        <v>1000607.175</v>
      </c>
      <c r="C446" s="5">
        <v>651896.32799999998</v>
      </c>
      <c r="D446" s="5">
        <v>44267.925000000003</v>
      </c>
      <c r="E446" s="5">
        <v>5405.0259999999998</v>
      </c>
      <c r="F446" s="5">
        <v>182.15899999999999</v>
      </c>
      <c r="G446" s="5">
        <v>0</v>
      </c>
      <c r="H446" s="5">
        <v>91580.944000000003</v>
      </c>
      <c r="I446" s="6">
        <f t="shared" si="184"/>
        <v>1793939.557</v>
      </c>
      <c r="J446" s="6">
        <f t="shared" si="164"/>
        <v>1702358.6130000001</v>
      </c>
      <c r="K446" s="63">
        <f t="shared" si="171"/>
        <v>0.20779925916808656</v>
      </c>
      <c r="L446" s="5">
        <v>689649.61100000003</v>
      </c>
      <c r="M446" s="5">
        <v>447523.99</v>
      </c>
      <c r="N446" s="5">
        <v>162174.83199999999</v>
      </c>
      <c r="O446" s="5">
        <v>4091.346</v>
      </c>
      <c r="P446" s="5">
        <v>4222.0659999999998</v>
      </c>
      <c r="Q446" s="5">
        <v>0</v>
      </c>
      <c r="R446" s="5">
        <v>0</v>
      </c>
      <c r="S446" s="6">
        <f t="shared" si="187"/>
        <v>1307661.845</v>
      </c>
      <c r="T446" s="6">
        <f t="shared" si="165"/>
        <v>1307661.845</v>
      </c>
      <c r="U446" s="63">
        <f t="shared" si="172"/>
        <v>0.15147174918634854</v>
      </c>
      <c r="V446" s="5">
        <v>1156779.0819999999</v>
      </c>
      <c r="W446" s="5">
        <v>1082996.615</v>
      </c>
      <c r="X446" s="5">
        <v>68542.035000000003</v>
      </c>
      <c r="Y446" s="5">
        <v>12221.769</v>
      </c>
      <c r="Z446" s="5">
        <v>360.59800000000001</v>
      </c>
      <c r="AA446" s="5">
        <v>7814.45</v>
      </c>
      <c r="AB446" s="5">
        <v>0</v>
      </c>
      <c r="AC446" s="6">
        <f t="shared" si="175"/>
        <v>2328714.5490000001</v>
      </c>
      <c r="AD446" s="6">
        <f t="shared" si="166"/>
        <v>2328714.5490000001</v>
      </c>
      <c r="AE446" s="63">
        <f t="shared" si="167"/>
        <v>0.26974440482564421</v>
      </c>
      <c r="AF446" s="5">
        <v>1013827.048</v>
      </c>
      <c r="AG446" s="5">
        <v>730603.90300000005</v>
      </c>
      <c r="AH446" s="5">
        <v>41438.250999999997</v>
      </c>
      <c r="AI446" s="5">
        <v>7997.8819999999996</v>
      </c>
      <c r="AJ446" s="5">
        <v>332.30099999999999</v>
      </c>
      <c r="AK446" s="5">
        <v>0</v>
      </c>
      <c r="AL446" s="5">
        <v>0</v>
      </c>
      <c r="AM446" s="6">
        <f t="shared" si="185"/>
        <v>1794199.3849999998</v>
      </c>
      <c r="AN446" s="6">
        <f t="shared" si="168"/>
        <v>1794199.3849999998</v>
      </c>
      <c r="AO446" s="63">
        <f t="shared" si="173"/>
        <v>0.20782935609398376</v>
      </c>
      <c r="AP446" s="5">
        <v>813796.14800000004</v>
      </c>
      <c r="AQ446" s="5">
        <v>542431.728</v>
      </c>
      <c r="AR446" s="5">
        <v>46684.150999999998</v>
      </c>
      <c r="AS446" s="5">
        <v>5368.4709999999995</v>
      </c>
      <c r="AT446" s="5">
        <v>245.32400000000001</v>
      </c>
      <c r="AU446" s="5">
        <v>0</v>
      </c>
      <c r="AV446" s="5">
        <v>0</v>
      </c>
      <c r="AW446" s="6">
        <f t="shared" si="186"/>
        <v>1408525.8220000002</v>
      </c>
      <c r="AX446" s="6">
        <f t="shared" si="169"/>
        <v>1408525.8220000002</v>
      </c>
      <c r="AY446" s="63">
        <f t="shared" si="174"/>
        <v>0.16315523072593699</v>
      </c>
      <c r="AZ446" s="5">
        <f t="shared" si="218"/>
        <v>4674659.0639999993</v>
      </c>
      <c r="BA446" s="5">
        <f t="shared" si="219"/>
        <v>3455452.5640000002</v>
      </c>
      <c r="BB446" s="5">
        <f t="shared" si="220"/>
        <v>363107.19400000002</v>
      </c>
      <c r="BC446" s="5">
        <f t="shared" si="221"/>
        <v>35084.493999999999</v>
      </c>
      <c r="BD446" s="5">
        <f t="shared" si="222"/>
        <v>5342.4479999999994</v>
      </c>
      <c r="BE446" s="5">
        <f t="shared" si="223"/>
        <v>7814.45</v>
      </c>
      <c r="BF446" s="5">
        <f t="shared" si="224"/>
        <v>91580.944000000003</v>
      </c>
      <c r="BG446" s="6">
        <f t="shared" si="225"/>
        <v>8633041.1579999998</v>
      </c>
      <c r="BH446" s="6">
        <f t="shared" si="170"/>
        <v>8541460.2139999997</v>
      </c>
      <c r="BI446" s="57">
        <f>BG446/$BG446</f>
        <v>1</v>
      </c>
      <c r="BJ446" s="5">
        <f t="shared" ref="BJ446:BQ446" si="226">AP446-AP445</f>
        <v>25327.22900000005</v>
      </c>
      <c r="BK446" s="5">
        <f t="shared" si="226"/>
        <v>-4609.280999999959</v>
      </c>
      <c r="BL446" s="5">
        <f t="shared" si="226"/>
        <v>927.00400000000081</v>
      </c>
      <c r="BM446" s="5">
        <f t="shared" si="226"/>
        <v>203.72399999999925</v>
      </c>
      <c r="BN446" s="5">
        <f t="shared" si="226"/>
        <v>9.9330000000000211</v>
      </c>
      <c r="BO446" s="5">
        <f t="shared" si="226"/>
        <v>0</v>
      </c>
      <c r="BP446" s="5">
        <f t="shared" si="226"/>
        <v>0</v>
      </c>
      <c r="BQ446" s="5">
        <f t="shared" si="226"/>
        <v>21858.609000000404</v>
      </c>
    </row>
    <row r="447" spans="1:69" x14ac:dyDescent="0.25">
      <c r="A447" s="43">
        <v>37104</v>
      </c>
      <c r="B447" s="5">
        <v>996842.21600000001</v>
      </c>
      <c r="C447" s="5">
        <v>627585.41599999997</v>
      </c>
      <c r="D447" s="5">
        <v>41798.464</v>
      </c>
      <c r="E447" s="5">
        <v>5420.125</v>
      </c>
      <c r="F447" s="5">
        <v>186.04599999999999</v>
      </c>
      <c r="G447" s="5">
        <v>0</v>
      </c>
      <c r="H447" s="5">
        <v>92524.032999999996</v>
      </c>
      <c r="I447" s="6">
        <f t="shared" si="184"/>
        <v>1764356.3</v>
      </c>
      <c r="J447" s="6">
        <f t="shared" si="164"/>
        <v>1671832.267</v>
      </c>
      <c r="K447" s="63">
        <f t="shared" si="171"/>
        <v>0.20625979264509317</v>
      </c>
      <c r="L447" s="5">
        <v>683648.89500000002</v>
      </c>
      <c r="M447" s="5">
        <v>445210.94699999999</v>
      </c>
      <c r="N447" s="5">
        <v>149204.274</v>
      </c>
      <c r="O447" s="5">
        <v>4128.2039999999997</v>
      </c>
      <c r="P447" s="5">
        <v>4235.5969999999998</v>
      </c>
      <c r="Q447" s="5">
        <v>0</v>
      </c>
      <c r="R447" s="5">
        <v>0</v>
      </c>
      <c r="S447" s="6">
        <f t="shared" si="187"/>
        <v>1286427.9169999999</v>
      </c>
      <c r="T447" s="6">
        <f t="shared" si="165"/>
        <v>1286427.9169999999</v>
      </c>
      <c r="U447" s="63">
        <f t="shared" si="172"/>
        <v>0.15038819280055798</v>
      </c>
      <c r="V447" s="5">
        <v>1163698.3019999999</v>
      </c>
      <c r="W447" s="5">
        <v>1071351.6089999999</v>
      </c>
      <c r="X447" s="5">
        <v>69468.19</v>
      </c>
      <c r="Y447" s="5">
        <v>12246.927</v>
      </c>
      <c r="Z447" s="5">
        <v>362.18700000000001</v>
      </c>
      <c r="AA447" s="5">
        <v>7332.85</v>
      </c>
      <c r="AB447" s="5">
        <v>0</v>
      </c>
      <c r="AC447" s="6">
        <f t="shared" si="175"/>
        <v>2324460.0649999999</v>
      </c>
      <c r="AD447" s="6">
        <f t="shared" si="166"/>
        <v>2324460.0649999999</v>
      </c>
      <c r="AE447" s="63">
        <f t="shared" si="167"/>
        <v>0.27173799930246506</v>
      </c>
      <c r="AF447" s="5">
        <v>1028730.412</v>
      </c>
      <c r="AG447" s="5">
        <v>730489.47699999996</v>
      </c>
      <c r="AH447" s="5">
        <v>37161.622000000003</v>
      </c>
      <c r="AI447" s="5">
        <v>8003.3059999999996</v>
      </c>
      <c r="AJ447" s="5">
        <v>311.09500000000003</v>
      </c>
      <c r="AK447" s="5">
        <v>0</v>
      </c>
      <c r="AL447" s="5">
        <v>0</v>
      </c>
      <c r="AM447" s="6">
        <f t="shared" si="185"/>
        <v>1804695.912</v>
      </c>
      <c r="AN447" s="6">
        <f t="shared" si="168"/>
        <v>1804695.912</v>
      </c>
      <c r="AO447" s="63">
        <f t="shared" si="173"/>
        <v>0.2109756428429832</v>
      </c>
      <c r="AP447" s="5">
        <v>796436.84600000002</v>
      </c>
      <c r="AQ447" s="5">
        <v>532623.79700000002</v>
      </c>
      <c r="AR447" s="5">
        <v>39582.557999999997</v>
      </c>
      <c r="AS447" s="5">
        <v>5275.5420000000004</v>
      </c>
      <c r="AT447" s="5">
        <v>189.709</v>
      </c>
      <c r="AU447" s="5">
        <v>0</v>
      </c>
      <c r="AV447" s="5">
        <v>0</v>
      </c>
      <c r="AW447" s="6">
        <f t="shared" si="186"/>
        <v>1374108.452</v>
      </c>
      <c r="AX447" s="6">
        <f t="shared" si="169"/>
        <v>1374108.452</v>
      </c>
      <c r="AY447" s="63">
        <f t="shared" si="174"/>
        <v>0.16063837240890061</v>
      </c>
      <c r="AZ447" s="5">
        <f t="shared" si="218"/>
        <v>4669356.6710000001</v>
      </c>
      <c r="BA447" s="5">
        <f t="shared" si="219"/>
        <v>3407261.2460000003</v>
      </c>
      <c r="BB447" s="5">
        <f t="shared" si="220"/>
        <v>337215.10800000007</v>
      </c>
      <c r="BC447" s="5">
        <f t="shared" si="221"/>
        <v>35074.103999999999</v>
      </c>
      <c r="BD447" s="5">
        <f t="shared" si="222"/>
        <v>5284.634</v>
      </c>
      <c r="BE447" s="5">
        <f t="shared" si="223"/>
        <v>7332.85</v>
      </c>
      <c r="BF447" s="5">
        <f t="shared" si="224"/>
        <v>92524.032999999996</v>
      </c>
      <c r="BG447" s="6">
        <f t="shared" si="225"/>
        <v>8554048.6459999997</v>
      </c>
      <c r="BH447" s="6">
        <f t="shared" si="170"/>
        <v>8461524.6129999999</v>
      </c>
      <c r="BI447" s="57">
        <f>BG447/$BG447</f>
        <v>1</v>
      </c>
    </row>
    <row r="448" spans="1:69" x14ac:dyDescent="0.25">
      <c r="A448" s="43">
        <v>37135</v>
      </c>
      <c r="B448" s="5">
        <v>1080725.2350000001</v>
      </c>
      <c r="C448" s="5">
        <v>673663.6</v>
      </c>
      <c r="D448" s="5">
        <v>42533.712</v>
      </c>
      <c r="E448" s="5">
        <v>5420.3450000000003</v>
      </c>
      <c r="F448" s="5">
        <v>200.26</v>
      </c>
      <c r="G448" s="5">
        <v>0</v>
      </c>
      <c r="H448" s="5">
        <v>0</v>
      </c>
      <c r="I448" s="6">
        <f t="shared" si="184"/>
        <v>1802543.152</v>
      </c>
      <c r="J448" s="6">
        <f t="shared" si="164"/>
        <v>1802543.152</v>
      </c>
      <c r="K448" s="63">
        <f t="shared" si="171"/>
        <v>0.20005157551309791</v>
      </c>
      <c r="L448" s="5">
        <v>710856.55200000003</v>
      </c>
      <c r="M448" s="5">
        <v>471858.321</v>
      </c>
      <c r="N448" s="5">
        <v>147758.144</v>
      </c>
      <c r="O448" s="5">
        <v>4102.692</v>
      </c>
      <c r="P448" s="5">
        <v>4409.67</v>
      </c>
      <c r="Q448" s="5">
        <v>0</v>
      </c>
      <c r="R448" s="5">
        <v>0</v>
      </c>
      <c r="S448" s="6">
        <f t="shared" si="187"/>
        <v>1338985.3790000002</v>
      </c>
      <c r="T448" s="6">
        <f t="shared" si="165"/>
        <v>1338985.3790000002</v>
      </c>
      <c r="U448" s="63">
        <f t="shared" si="172"/>
        <v>0.14860456148344822</v>
      </c>
      <c r="V448" s="5">
        <v>1255968.632</v>
      </c>
      <c r="W448" s="5">
        <v>1106074.726</v>
      </c>
      <c r="X448" s="5">
        <v>73924.114000000001</v>
      </c>
      <c r="Y448" s="5">
        <v>12258.405000000001</v>
      </c>
      <c r="Z448" s="5">
        <v>491.69</v>
      </c>
      <c r="AA448" s="5">
        <v>7954.45</v>
      </c>
      <c r="AB448" s="5">
        <v>0</v>
      </c>
      <c r="AC448" s="6">
        <f t="shared" si="175"/>
        <v>2456672.017</v>
      </c>
      <c r="AD448" s="6">
        <f t="shared" si="166"/>
        <v>2456672.017</v>
      </c>
      <c r="AE448" s="63">
        <f t="shared" si="167"/>
        <v>0.27264873352656915</v>
      </c>
      <c r="AF448" s="5">
        <v>1109347.6580000001</v>
      </c>
      <c r="AG448" s="5">
        <v>765264.52899999998</v>
      </c>
      <c r="AH448" s="5">
        <v>39757.949999999997</v>
      </c>
      <c r="AI448" s="5">
        <v>8029.1809999999996</v>
      </c>
      <c r="AJ448" s="5">
        <v>396.89</v>
      </c>
      <c r="AK448" s="5">
        <v>0</v>
      </c>
      <c r="AL448" s="5">
        <v>0</v>
      </c>
      <c r="AM448" s="6">
        <f t="shared" si="185"/>
        <v>1922796.2079999999</v>
      </c>
      <c r="AN448" s="6">
        <f t="shared" si="168"/>
        <v>1922796.2079999999</v>
      </c>
      <c r="AO448" s="63">
        <f t="shared" si="173"/>
        <v>0.21339761568216276</v>
      </c>
      <c r="AP448" s="5">
        <v>876468.326</v>
      </c>
      <c r="AQ448" s="5">
        <v>568834.07400000002</v>
      </c>
      <c r="AR448" s="5">
        <v>38557.377</v>
      </c>
      <c r="AS448" s="5">
        <v>5290.7489999999998</v>
      </c>
      <c r="AT448" s="5">
        <v>244.9</v>
      </c>
      <c r="AU448" s="5">
        <v>0</v>
      </c>
      <c r="AV448" s="5">
        <v>0</v>
      </c>
      <c r="AW448" s="6">
        <f t="shared" si="186"/>
        <v>1489395.426</v>
      </c>
      <c r="AX448" s="6">
        <f t="shared" si="169"/>
        <v>1489395.426</v>
      </c>
      <c r="AY448" s="63">
        <f t="shared" si="174"/>
        <v>0.16529751379472196</v>
      </c>
      <c r="AZ448" s="5">
        <f t="shared" si="218"/>
        <v>5033366.4029999999</v>
      </c>
      <c r="BA448" s="5">
        <f t="shared" si="219"/>
        <v>3585695.25</v>
      </c>
      <c r="BB448" s="5">
        <f t="shared" si="220"/>
        <v>342531.29699999996</v>
      </c>
      <c r="BC448" s="5">
        <f t="shared" si="221"/>
        <v>35101.372000000003</v>
      </c>
      <c r="BD448" s="5">
        <f t="shared" si="222"/>
        <v>5743.41</v>
      </c>
      <c r="BE448" s="5">
        <f t="shared" si="223"/>
        <v>7954.45</v>
      </c>
      <c r="BF448" s="5">
        <f t="shared" si="224"/>
        <v>0</v>
      </c>
      <c r="BG448" s="6">
        <f t="shared" si="225"/>
        <v>9010392.182</v>
      </c>
      <c r="BH448" s="6">
        <f t="shared" si="170"/>
        <v>9010392.182</v>
      </c>
    </row>
    <row r="449" spans="1:69" x14ac:dyDescent="0.25">
      <c r="A449" s="43">
        <v>37165</v>
      </c>
      <c r="B449" s="5">
        <v>907739.51899999997</v>
      </c>
      <c r="C449" s="5">
        <v>621915.75399999996</v>
      </c>
      <c r="D449" s="5">
        <v>41535.394999999997</v>
      </c>
      <c r="E449" s="5">
        <v>5437.951</v>
      </c>
      <c r="F449" s="5">
        <v>201.61500000000001</v>
      </c>
      <c r="G449" s="5">
        <v>0</v>
      </c>
      <c r="H449" s="5">
        <v>178177.13399999999</v>
      </c>
      <c r="I449" s="6">
        <f t="shared" si="184"/>
        <v>1755007.368</v>
      </c>
      <c r="J449" s="6">
        <f t="shared" si="164"/>
        <v>1576830.2339999999</v>
      </c>
      <c r="K449" s="63">
        <f t="shared" si="171"/>
        <v>0.21869095754836246</v>
      </c>
      <c r="L449" s="5">
        <v>556979.10100000002</v>
      </c>
      <c r="M449" s="5">
        <v>417814.25799999997</v>
      </c>
      <c r="N449" s="5">
        <v>133900.91399999999</v>
      </c>
      <c r="O449" s="5">
        <v>4113.7420000000002</v>
      </c>
      <c r="P449" s="5">
        <v>3791.3440000000001</v>
      </c>
      <c r="Q449" s="5">
        <v>0</v>
      </c>
      <c r="R449" s="5">
        <v>0</v>
      </c>
      <c r="S449" s="6">
        <f t="shared" si="187"/>
        <v>1116599.3590000002</v>
      </c>
      <c r="T449" s="6">
        <f t="shared" si="165"/>
        <v>1116599.3590000002</v>
      </c>
      <c r="U449" s="63">
        <f t="shared" si="172"/>
        <v>0.13913912127666792</v>
      </c>
      <c r="V449" s="5">
        <v>1044435.767</v>
      </c>
      <c r="W449" s="5">
        <v>1038133.23</v>
      </c>
      <c r="X449" s="5">
        <v>64044.495999999999</v>
      </c>
      <c r="Y449" s="5">
        <v>12281.386</v>
      </c>
      <c r="Z449" s="5">
        <v>437.03</v>
      </c>
      <c r="AA449" s="5">
        <v>7836.85</v>
      </c>
      <c r="AB449" s="5">
        <v>0</v>
      </c>
      <c r="AC449" s="6">
        <f t="shared" si="175"/>
        <v>2167168.7589999996</v>
      </c>
      <c r="AD449" s="6">
        <f t="shared" si="166"/>
        <v>2167168.7589999996</v>
      </c>
      <c r="AE449" s="63">
        <f t="shared" si="167"/>
        <v>0.27005026857220937</v>
      </c>
      <c r="AF449" s="5">
        <v>927191.40500000003</v>
      </c>
      <c r="AG449" s="5">
        <v>716558.06099999999</v>
      </c>
      <c r="AH449" s="5">
        <v>38041.341</v>
      </c>
      <c r="AI449" s="5">
        <v>7935.6710000000003</v>
      </c>
      <c r="AJ449" s="5">
        <v>438.565</v>
      </c>
      <c r="AK449" s="5">
        <v>0</v>
      </c>
      <c r="AL449" s="5">
        <v>0</v>
      </c>
      <c r="AM449" s="6">
        <f t="shared" si="185"/>
        <v>1690165.0430000001</v>
      </c>
      <c r="AN449" s="6">
        <f t="shared" si="168"/>
        <v>1690165.0430000001</v>
      </c>
      <c r="AO449" s="63">
        <f t="shared" si="173"/>
        <v>0.21061097429446188</v>
      </c>
      <c r="AP449" s="5">
        <v>716649.66700000002</v>
      </c>
      <c r="AQ449" s="5">
        <v>517736.70699999999</v>
      </c>
      <c r="AR449" s="5">
        <v>56123.03</v>
      </c>
      <c r="AS449" s="5">
        <v>5319.1890000000003</v>
      </c>
      <c r="AT449" s="5">
        <v>287.733</v>
      </c>
      <c r="AU449" s="5">
        <v>0</v>
      </c>
      <c r="AV449" s="5">
        <v>0</v>
      </c>
      <c r="AW449" s="6">
        <f t="shared" si="186"/>
        <v>1296116.3260000001</v>
      </c>
      <c r="AX449" s="6">
        <f t="shared" si="169"/>
        <v>1296116.3260000001</v>
      </c>
      <c r="AY449" s="63">
        <f t="shared" si="174"/>
        <v>0.16150867830829843</v>
      </c>
      <c r="AZ449" s="5">
        <f t="shared" si="218"/>
        <v>4152995.4590000003</v>
      </c>
      <c r="BA449" s="5">
        <f t="shared" si="219"/>
        <v>3312158.01</v>
      </c>
      <c r="BB449" s="5">
        <f t="shared" si="220"/>
        <v>333645.17599999998</v>
      </c>
      <c r="BC449" s="5">
        <f t="shared" si="221"/>
        <v>35087.938999999998</v>
      </c>
      <c r="BD449" s="5">
        <f t="shared" si="222"/>
        <v>5156.2869999999994</v>
      </c>
      <c r="BE449" s="5">
        <f t="shared" si="223"/>
        <v>7836.85</v>
      </c>
      <c r="BF449" s="5">
        <f t="shared" si="224"/>
        <v>178177.13399999999</v>
      </c>
      <c r="BG449" s="6">
        <f t="shared" si="225"/>
        <v>8025056.8549999995</v>
      </c>
      <c r="BH449" s="6">
        <f t="shared" si="170"/>
        <v>7846879.7209999999</v>
      </c>
    </row>
    <row r="450" spans="1:69" x14ac:dyDescent="0.25">
      <c r="A450" s="43">
        <v>37196</v>
      </c>
      <c r="B450" s="5">
        <v>778880.00800000003</v>
      </c>
      <c r="C450" s="5">
        <v>579334.59400000004</v>
      </c>
      <c r="D450" s="5">
        <v>45139.779000000002</v>
      </c>
      <c r="E450" s="5">
        <v>5474.817</v>
      </c>
      <c r="F450" s="5">
        <v>200.827</v>
      </c>
      <c r="G450" s="5">
        <v>0</v>
      </c>
      <c r="H450" s="5">
        <v>83175.157000000007</v>
      </c>
      <c r="I450" s="6">
        <f t="shared" si="184"/>
        <v>1492205.182</v>
      </c>
      <c r="J450" s="6">
        <f t="shared" si="164"/>
        <v>1409030.0249999999</v>
      </c>
      <c r="K450" s="63">
        <f t="shared" si="171"/>
        <v>0.21042814015641334</v>
      </c>
      <c r="L450" s="5">
        <v>463036.10800000001</v>
      </c>
      <c r="M450" s="5">
        <v>382407.58199999999</v>
      </c>
      <c r="N450" s="5">
        <v>142011.16699999999</v>
      </c>
      <c r="O450" s="5">
        <v>4115.3339999999998</v>
      </c>
      <c r="P450" s="5">
        <v>3300.8539999999998</v>
      </c>
      <c r="Q450" s="5">
        <v>0</v>
      </c>
      <c r="R450" s="5">
        <v>0</v>
      </c>
      <c r="S450" s="6">
        <f t="shared" si="187"/>
        <v>994871.04500000004</v>
      </c>
      <c r="T450" s="6">
        <f t="shared" si="165"/>
        <v>994871.04500000004</v>
      </c>
      <c r="U450" s="63">
        <f t="shared" si="172"/>
        <v>0.14029495824041269</v>
      </c>
      <c r="V450" s="5">
        <v>882267.69400000002</v>
      </c>
      <c r="W450" s="5">
        <v>993848.33700000006</v>
      </c>
      <c r="X450" s="5">
        <v>72601.922999999995</v>
      </c>
      <c r="Y450" s="5">
        <v>12291.62</v>
      </c>
      <c r="Z450" s="5">
        <v>400.70100000000002</v>
      </c>
      <c r="AA450" s="5">
        <v>7166.95</v>
      </c>
      <c r="AB450" s="5">
        <v>0</v>
      </c>
      <c r="AC450" s="6">
        <f t="shared" si="175"/>
        <v>1968577.2249999999</v>
      </c>
      <c r="AD450" s="6">
        <f t="shared" si="166"/>
        <v>1968577.2249999999</v>
      </c>
      <c r="AE450" s="63">
        <f t="shared" si="167"/>
        <v>0.27760528458681039</v>
      </c>
      <c r="AF450" s="5">
        <v>765078.424</v>
      </c>
      <c r="AG450" s="5">
        <v>671368.98400000005</v>
      </c>
      <c r="AH450" s="5">
        <v>38565.472999999998</v>
      </c>
      <c r="AI450" s="5">
        <v>7714.0159999999996</v>
      </c>
      <c r="AJ450" s="5">
        <v>419.86700000000002</v>
      </c>
      <c r="AK450" s="5">
        <v>0</v>
      </c>
      <c r="AL450" s="5">
        <v>0</v>
      </c>
      <c r="AM450" s="6">
        <f t="shared" si="185"/>
        <v>1483146.7640000002</v>
      </c>
      <c r="AN450" s="6">
        <f t="shared" si="168"/>
        <v>1483146.7640000002</v>
      </c>
      <c r="AO450" s="63">
        <f t="shared" si="173"/>
        <v>0.20915073804342474</v>
      </c>
      <c r="AP450" s="5">
        <v>617114.38100000005</v>
      </c>
      <c r="AQ450" s="5">
        <v>492138.04399999999</v>
      </c>
      <c r="AR450" s="5">
        <v>37574.468000000001</v>
      </c>
      <c r="AS450" s="5">
        <v>5354.6570000000002</v>
      </c>
      <c r="AT450" s="5">
        <v>299.75599999999997</v>
      </c>
      <c r="AU450" s="5">
        <v>0</v>
      </c>
      <c r="AV450" s="5">
        <v>0</v>
      </c>
      <c r="AW450" s="6">
        <f t="shared" si="186"/>
        <v>1152481.3060000001</v>
      </c>
      <c r="AX450" s="6">
        <f t="shared" si="169"/>
        <v>1152481.3060000001</v>
      </c>
      <c r="AY450" s="63">
        <f t="shared" si="174"/>
        <v>0.16252087897293893</v>
      </c>
      <c r="AZ450" s="5">
        <f t="shared" si="218"/>
        <v>3506376.6150000002</v>
      </c>
      <c r="BA450" s="5">
        <f t="shared" si="219"/>
        <v>3119097.5410000002</v>
      </c>
      <c r="BB450" s="5">
        <f t="shared" si="220"/>
        <v>335892.81</v>
      </c>
      <c r="BC450" s="5">
        <f t="shared" si="221"/>
        <v>34950.444000000003</v>
      </c>
      <c r="BD450" s="5">
        <f t="shared" si="222"/>
        <v>4622.0050000000001</v>
      </c>
      <c r="BE450" s="5">
        <f t="shared" si="223"/>
        <v>7166.95</v>
      </c>
      <c r="BF450" s="5">
        <f t="shared" si="224"/>
        <v>83175.157000000007</v>
      </c>
      <c r="BG450" s="6">
        <f t="shared" si="225"/>
        <v>7091281.5219999999</v>
      </c>
      <c r="BH450" s="6">
        <f t="shared" si="170"/>
        <v>7008106.3650000002</v>
      </c>
    </row>
    <row r="451" spans="1:69" x14ac:dyDescent="0.25">
      <c r="A451" s="43">
        <v>37226</v>
      </c>
      <c r="B451" s="5">
        <v>771943.08200000005</v>
      </c>
      <c r="C451" s="5">
        <v>619107.80299999996</v>
      </c>
      <c r="D451" s="5">
        <v>52395.239000000001</v>
      </c>
      <c r="E451" s="5">
        <v>5487.04</v>
      </c>
      <c r="F451" s="5">
        <v>252.08</v>
      </c>
      <c r="G451" s="5">
        <v>0</v>
      </c>
      <c r="H451" s="5">
        <v>66020.422999999995</v>
      </c>
      <c r="I451" s="6">
        <f t="shared" si="184"/>
        <v>1515205.6670000001</v>
      </c>
      <c r="J451" s="6">
        <f t="shared" si="164"/>
        <v>1449185.2440000002</v>
      </c>
      <c r="K451" s="63">
        <f t="shared" si="171"/>
        <v>0.21155020328208424</v>
      </c>
      <c r="L451" s="5">
        <v>467028.83399999997</v>
      </c>
      <c r="M451" s="5">
        <v>393024.89399999997</v>
      </c>
      <c r="N451" s="5">
        <v>139302.03</v>
      </c>
      <c r="O451" s="5">
        <v>4125.2060000000001</v>
      </c>
      <c r="P451" s="5">
        <v>4061.7310000000002</v>
      </c>
      <c r="Q451" s="5">
        <v>0</v>
      </c>
      <c r="R451" s="5">
        <v>0</v>
      </c>
      <c r="S451" s="6">
        <f t="shared" si="187"/>
        <v>1007542.6949999999</v>
      </c>
      <c r="T451" s="6">
        <f t="shared" si="165"/>
        <v>1007542.6949999999</v>
      </c>
      <c r="U451" s="63">
        <f t="shared" si="172"/>
        <v>0.14067124126102479</v>
      </c>
      <c r="V451" s="5">
        <v>856529.42</v>
      </c>
      <c r="W451" s="5">
        <v>1007738.838</v>
      </c>
      <c r="X451" s="5">
        <v>69248.501999999993</v>
      </c>
      <c r="Y451" s="5">
        <v>12301.503000000001</v>
      </c>
      <c r="Z451" s="5">
        <v>571.16800000000001</v>
      </c>
      <c r="AA451" s="5">
        <v>7240.8</v>
      </c>
      <c r="AB451" s="5">
        <v>0</v>
      </c>
      <c r="AC451" s="6">
        <f t="shared" si="175"/>
        <v>1953630.2310000001</v>
      </c>
      <c r="AD451" s="6">
        <f t="shared" si="166"/>
        <v>1953630.2310000001</v>
      </c>
      <c r="AE451" s="63">
        <f t="shared" si="167"/>
        <v>0.27276222727199922</v>
      </c>
      <c r="AF451" s="5">
        <v>753461.52500000002</v>
      </c>
      <c r="AG451" s="5">
        <v>692945.30500000005</v>
      </c>
      <c r="AH451" s="5">
        <v>39778.065999999999</v>
      </c>
      <c r="AI451" s="5">
        <v>7308.1670000000004</v>
      </c>
      <c r="AJ451" s="5">
        <v>485.80599999999998</v>
      </c>
      <c r="AK451" s="5">
        <v>0</v>
      </c>
      <c r="AL451" s="5">
        <v>0</v>
      </c>
      <c r="AM451" s="6">
        <f t="shared" si="185"/>
        <v>1493978.8690000002</v>
      </c>
      <c r="AN451" s="6">
        <f t="shared" si="168"/>
        <v>1493978.8690000002</v>
      </c>
      <c r="AO451" s="63">
        <f t="shared" si="173"/>
        <v>0.20858655713837712</v>
      </c>
      <c r="AP451" s="5">
        <v>620003.59499999997</v>
      </c>
      <c r="AQ451" s="5">
        <v>524517.10800000001</v>
      </c>
      <c r="AR451" s="5">
        <v>41848.303</v>
      </c>
      <c r="AS451" s="5">
        <v>5405.7420000000002</v>
      </c>
      <c r="AT451" s="5">
        <v>260.65699999999998</v>
      </c>
      <c r="AU451" s="5">
        <v>0</v>
      </c>
      <c r="AV451" s="5">
        <v>0</v>
      </c>
      <c r="AW451" s="6">
        <f t="shared" si="186"/>
        <v>1192035.405</v>
      </c>
      <c r="AX451" s="6">
        <f t="shared" si="169"/>
        <v>1192035.405</v>
      </c>
      <c r="AY451" s="63">
        <f t="shared" si="174"/>
        <v>0.16642977104651471</v>
      </c>
      <c r="AZ451" s="5">
        <f t="shared" si="218"/>
        <v>3468966.4560000002</v>
      </c>
      <c r="BA451" s="5">
        <f t="shared" si="219"/>
        <v>3237333.9479999999</v>
      </c>
      <c r="BB451" s="5">
        <f t="shared" si="220"/>
        <v>342572.14</v>
      </c>
      <c r="BC451" s="5">
        <f t="shared" si="221"/>
        <v>34627.658000000003</v>
      </c>
      <c r="BD451" s="5">
        <f t="shared" si="222"/>
        <v>5631.442</v>
      </c>
      <c r="BE451" s="5">
        <f t="shared" si="223"/>
        <v>7240.8</v>
      </c>
      <c r="BF451" s="5">
        <f t="shared" si="224"/>
        <v>66020.422999999995</v>
      </c>
      <c r="BG451" s="6">
        <f t="shared" si="225"/>
        <v>7162392.8669999996</v>
      </c>
      <c r="BH451" s="6">
        <f t="shared" si="170"/>
        <v>7096372.4439999992</v>
      </c>
    </row>
    <row r="452" spans="1:69" x14ac:dyDescent="0.25">
      <c r="A452" s="43">
        <v>37257</v>
      </c>
      <c r="B452" s="5">
        <v>898683.06</v>
      </c>
      <c r="C452" s="5">
        <v>601225.9</v>
      </c>
      <c r="D452" s="5">
        <v>56382.917000000001</v>
      </c>
      <c r="E452" s="5">
        <v>5497.4080000000004</v>
      </c>
      <c r="F452" s="5">
        <v>228.36099999999999</v>
      </c>
      <c r="G452" s="5">
        <v>0</v>
      </c>
      <c r="H452" s="5">
        <v>70229.426999999996</v>
      </c>
      <c r="I452" s="6">
        <f t="shared" si="184"/>
        <v>1632247.0729999999</v>
      </c>
      <c r="J452" s="6">
        <f t="shared" si="164"/>
        <v>1562017.6459999999</v>
      </c>
      <c r="K452" s="63">
        <f t="shared" si="171"/>
        <v>0.2145841152200591</v>
      </c>
      <c r="L452" s="5">
        <v>632403.03899999999</v>
      </c>
      <c r="M452" s="5">
        <v>385769.50599999999</v>
      </c>
      <c r="N452" s="5">
        <v>148393.46</v>
      </c>
      <c r="O452" s="5">
        <v>4165.4459999999999</v>
      </c>
      <c r="P452" s="5">
        <v>269.43799999999999</v>
      </c>
      <c r="Q452" s="5">
        <v>0</v>
      </c>
      <c r="R452" s="5">
        <v>0</v>
      </c>
      <c r="S452" s="6">
        <f t="shared" si="187"/>
        <v>1171000.889</v>
      </c>
      <c r="T452" s="6">
        <f t="shared" si="165"/>
        <v>1171000.889</v>
      </c>
      <c r="U452" s="63">
        <f t="shared" si="172"/>
        <v>0.15394617263802418</v>
      </c>
      <c r="V452" s="5">
        <v>861397.24399999995</v>
      </c>
      <c r="W452" s="5">
        <v>967720.58</v>
      </c>
      <c r="X452" s="5">
        <v>67964.2</v>
      </c>
      <c r="Y452" s="5">
        <v>12358.758</v>
      </c>
      <c r="Z452" s="5">
        <v>472.834</v>
      </c>
      <c r="AA452" s="5">
        <v>7604.2749999999996</v>
      </c>
      <c r="AB452" s="5">
        <v>0</v>
      </c>
      <c r="AC452" s="6">
        <f t="shared" si="175"/>
        <v>1917517.8909999998</v>
      </c>
      <c r="AD452" s="6">
        <f t="shared" si="166"/>
        <v>1917517.8909999998</v>
      </c>
      <c r="AE452" s="63">
        <f t="shared" si="167"/>
        <v>0.25208737504586642</v>
      </c>
      <c r="AF452" s="5">
        <v>804398.95200000005</v>
      </c>
      <c r="AG452" s="5">
        <v>670006.75600000005</v>
      </c>
      <c r="AH452" s="5">
        <v>40385.334000000003</v>
      </c>
      <c r="AI452" s="5">
        <v>7331.69</v>
      </c>
      <c r="AJ452" s="5">
        <v>441.13299999999998</v>
      </c>
      <c r="AK452" s="5">
        <v>0</v>
      </c>
      <c r="AL452" s="5">
        <v>0</v>
      </c>
      <c r="AM452" s="6">
        <f t="shared" si="185"/>
        <v>1522563.865</v>
      </c>
      <c r="AN452" s="6">
        <f t="shared" si="168"/>
        <v>1522563.865</v>
      </c>
      <c r="AO452" s="63">
        <f t="shared" si="173"/>
        <v>0.2001645616288745</v>
      </c>
      <c r="AP452" s="5">
        <v>804353.73600000003</v>
      </c>
      <c r="AQ452" s="5">
        <v>511044.087</v>
      </c>
      <c r="AR452" s="5">
        <v>42223.012999999999</v>
      </c>
      <c r="AS452" s="5">
        <v>5406.8779999999997</v>
      </c>
      <c r="AT452" s="5">
        <v>203.15299999999999</v>
      </c>
      <c r="AU452" s="5">
        <v>0</v>
      </c>
      <c r="AV452" s="5">
        <v>0</v>
      </c>
      <c r="AW452" s="6">
        <f t="shared" si="186"/>
        <v>1363230.8670000001</v>
      </c>
      <c r="AX452" s="6">
        <f t="shared" si="169"/>
        <v>1363230.8670000001</v>
      </c>
      <c r="AY452" s="63">
        <f t="shared" si="174"/>
        <v>0.1792177754671759</v>
      </c>
      <c r="AZ452" s="5">
        <f t="shared" ref="AZ452:BF456" si="227">B452+L452+V452+AF452+AP452</f>
        <v>4001236.031</v>
      </c>
      <c r="BA452" s="5">
        <f t="shared" si="227"/>
        <v>3135766.8289999999</v>
      </c>
      <c r="BB452" s="5">
        <f t="shared" si="227"/>
        <v>355348.92399999994</v>
      </c>
      <c r="BC452" s="5">
        <f t="shared" si="227"/>
        <v>34760.18</v>
      </c>
      <c r="BD452" s="5">
        <f t="shared" si="227"/>
        <v>1614.9190000000001</v>
      </c>
      <c r="BE452" s="5">
        <f t="shared" si="227"/>
        <v>7604.2749999999996</v>
      </c>
      <c r="BF452" s="5">
        <f t="shared" si="227"/>
        <v>70229.426999999996</v>
      </c>
      <c r="BG452" s="6">
        <f t="shared" ref="BG452:BG463" si="228">SUM(AZ452:BF452)</f>
        <v>7606560.584999999</v>
      </c>
      <c r="BH452" s="6">
        <f t="shared" si="170"/>
        <v>7536331.1579999989</v>
      </c>
    </row>
    <row r="453" spans="1:69" x14ac:dyDescent="0.25">
      <c r="A453" s="43">
        <v>37288</v>
      </c>
      <c r="B453" s="5">
        <v>763443.174</v>
      </c>
      <c r="C453" s="5">
        <v>585843.72400000005</v>
      </c>
      <c r="D453" s="5">
        <v>48812.093000000001</v>
      </c>
      <c r="E453" s="5">
        <v>5481.7240000000002</v>
      </c>
      <c r="F453" s="5">
        <v>320.53100000000001</v>
      </c>
      <c r="G453" s="5">
        <v>0</v>
      </c>
      <c r="H453" s="5">
        <v>71397.808000000005</v>
      </c>
      <c r="I453" s="6">
        <f t="shared" si="184"/>
        <v>1475299.054</v>
      </c>
      <c r="J453" s="6">
        <f t="shared" si="164"/>
        <v>1403901.246</v>
      </c>
      <c r="K453" s="63">
        <f t="shared" si="171"/>
        <v>0.21497944697974292</v>
      </c>
      <c r="L453" s="5">
        <v>487197.51699999999</v>
      </c>
      <c r="M453" s="5">
        <v>369746.25</v>
      </c>
      <c r="N453" s="5">
        <v>129092.72500000001</v>
      </c>
      <c r="O453" s="5">
        <v>4160.9470000000001</v>
      </c>
      <c r="P453" s="5">
        <v>5919.1970000000001</v>
      </c>
      <c r="Q453" s="5">
        <v>0</v>
      </c>
      <c r="R453" s="5">
        <v>0</v>
      </c>
      <c r="S453" s="6">
        <f t="shared" si="187"/>
        <v>996116.63600000006</v>
      </c>
      <c r="T453" s="6">
        <f t="shared" si="165"/>
        <v>996116.63600000006</v>
      </c>
      <c r="U453" s="63">
        <f t="shared" si="172"/>
        <v>0.14515335243657107</v>
      </c>
      <c r="V453" s="5">
        <v>775591.53300000005</v>
      </c>
      <c r="W453" s="5">
        <v>935317.92200000002</v>
      </c>
      <c r="X453" s="5">
        <v>65527.258999999998</v>
      </c>
      <c r="Y453" s="5">
        <v>12326.142</v>
      </c>
      <c r="Z453" s="5">
        <v>573.26199999999994</v>
      </c>
      <c r="AA453" s="5">
        <v>7526.75</v>
      </c>
      <c r="AB453" s="5">
        <v>0</v>
      </c>
      <c r="AC453" s="6">
        <f t="shared" si="175"/>
        <v>1796862.8680000002</v>
      </c>
      <c r="AD453" s="6">
        <f t="shared" si="166"/>
        <v>1796862.8680000002</v>
      </c>
      <c r="AE453" s="63">
        <f t="shared" si="167"/>
        <v>0.26183747940034596</v>
      </c>
      <c r="AF453" s="5">
        <v>697539.20299999998</v>
      </c>
      <c r="AG453" s="5">
        <v>641598.201</v>
      </c>
      <c r="AH453" s="5">
        <v>37453.445</v>
      </c>
      <c r="AI453" s="5">
        <v>7363.2820000000002</v>
      </c>
      <c r="AJ453" s="5">
        <v>536.00199999999995</v>
      </c>
      <c r="AK453" s="5">
        <v>0</v>
      </c>
      <c r="AL453" s="5">
        <v>0</v>
      </c>
      <c r="AM453" s="6">
        <f t="shared" si="185"/>
        <v>1384490.1330000001</v>
      </c>
      <c r="AN453" s="6">
        <f t="shared" si="168"/>
        <v>1384490.1330000001</v>
      </c>
      <c r="AO453" s="63">
        <f t="shared" si="173"/>
        <v>0.20174684063835288</v>
      </c>
      <c r="AP453" s="5">
        <v>659001.44499999995</v>
      </c>
      <c r="AQ453" s="5">
        <v>483952.125</v>
      </c>
      <c r="AR453" s="5">
        <v>61044.042999999998</v>
      </c>
      <c r="AS453" s="5">
        <v>5479.7209999999995</v>
      </c>
      <c r="AT453" s="5">
        <v>266.065</v>
      </c>
      <c r="AU453" s="5">
        <v>0</v>
      </c>
      <c r="AV453" s="5">
        <v>0</v>
      </c>
      <c r="AW453" s="6">
        <f t="shared" si="186"/>
        <v>1209743.3989999997</v>
      </c>
      <c r="AX453" s="6">
        <f t="shared" si="169"/>
        <v>1209743.3989999997</v>
      </c>
      <c r="AY453" s="63">
        <f t="shared" si="174"/>
        <v>0.17628288054498709</v>
      </c>
      <c r="AZ453" s="5">
        <f t="shared" si="227"/>
        <v>3382772.872</v>
      </c>
      <c r="BA453" s="5">
        <f t="shared" si="227"/>
        <v>3016458.2220000001</v>
      </c>
      <c r="BB453" s="5">
        <f t="shared" si="227"/>
        <v>341929.565</v>
      </c>
      <c r="BC453" s="5">
        <f t="shared" si="227"/>
        <v>34811.815999999999</v>
      </c>
      <c r="BD453" s="5">
        <f t="shared" si="227"/>
        <v>7615.0569999999998</v>
      </c>
      <c r="BE453" s="5">
        <f t="shared" si="227"/>
        <v>7526.75</v>
      </c>
      <c r="BF453" s="5">
        <f t="shared" si="227"/>
        <v>71397.808000000005</v>
      </c>
      <c r="BG453" s="6">
        <f t="shared" si="228"/>
        <v>6862512.0900000008</v>
      </c>
      <c r="BH453" s="6">
        <f t="shared" si="170"/>
        <v>6791114.2820000006</v>
      </c>
    </row>
    <row r="454" spans="1:69" x14ac:dyDescent="0.25">
      <c r="A454" s="43">
        <v>37316</v>
      </c>
      <c r="B454" s="5">
        <v>712257.6</v>
      </c>
      <c r="C454" s="5">
        <v>543585.19900000002</v>
      </c>
      <c r="D454" s="5">
        <v>41545.239000000001</v>
      </c>
      <c r="E454" s="5">
        <v>5496.1610000000001</v>
      </c>
      <c r="F454" s="5">
        <v>190.172</v>
      </c>
      <c r="G454" s="5">
        <v>0</v>
      </c>
      <c r="H454" s="5">
        <v>64838.415999999997</v>
      </c>
      <c r="I454" s="6">
        <f t="shared" si="184"/>
        <v>1367912.7870000002</v>
      </c>
      <c r="J454" s="6">
        <f t="shared" si="164"/>
        <v>1303074.3710000003</v>
      </c>
      <c r="K454" s="63">
        <f t="shared" si="171"/>
        <v>0.20918113811689698</v>
      </c>
      <c r="L454" s="5">
        <v>477443.18099999998</v>
      </c>
      <c r="M454" s="5">
        <v>355223.03399999999</v>
      </c>
      <c r="N454" s="5">
        <v>125190.193</v>
      </c>
      <c r="O454" s="5">
        <v>4146.7079999999996</v>
      </c>
      <c r="P454" s="5">
        <v>3256.0709999999999</v>
      </c>
      <c r="Q454" s="5">
        <v>0</v>
      </c>
      <c r="R454" s="5">
        <v>0</v>
      </c>
      <c r="S454" s="6">
        <f t="shared" si="187"/>
        <v>965259.18699999992</v>
      </c>
      <c r="T454" s="6">
        <f t="shared" si="165"/>
        <v>965259.18699999992</v>
      </c>
      <c r="U454" s="63">
        <f t="shared" si="172"/>
        <v>0.14760737470498594</v>
      </c>
      <c r="V454" s="5">
        <v>719426.74199999997</v>
      </c>
      <c r="W454" s="5">
        <v>897863.36399999994</v>
      </c>
      <c r="X454" s="5">
        <v>63001.542999999998</v>
      </c>
      <c r="Y454" s="5">
        <v>12322.682000000001</v>
      </c>
      <c r="Z454" s="5">
        <v>529.35299999999995</v>
      </c>
      <c r="AA454" s="5">
        <v>6809.25</v>
      </c>
      <c r="AB454" s="5">
        <v>0</v>
      </c>
      <c r="AC454" s="6">
        <f t="shared" si="175"/>
        <v>1699952.9339999999</v>
      </c>
      <c r="AD454" s="6">
        <f t="shared" si="166"/>
        <v>1699952.9339999999</v>
      </c>
      <c r="AE454" s="63">
        <f t="shared" si="167"/>
        <v>0.2599566966978562</v>
      </c>
      <c r="AF454" s="5">
        <v>661504.06499999994</v>
      </c>
      <c r="AG454" s="5">
        <v>610515.68799999997</v>
      </c>
      <c r="AH454" s="5">
        <v>36438.875</v>
      </c>
      <c r="AI454" s="5">
        <v>7292.8019999999997</v>
      </c>
      <c r="AJ454" s="5">
        <v>558.68399999999997</v>
      </c>
      <c r="AK454" s="5">
        <v>0</v>
      </c>
      <c r="AL454" s="5">
        <v>0</v>
      </c>
      <c r="AM454" s="6">
        <f t="shared" si="185"/>
        <v>1316310.1139999998</v>
      </c>
      <c r="AN454" s="6">
        <f t="shared" si="168"/>
        <v>1316310.1139999998</v>
      </c>
      <c r="AO454" s="63">
        <f t="shared" si="173"/>
        <v>0.20129006057847629</v>
      </c>
      <c r="AP454" s="5">
        <v>668208.34199999995</v>
      </c>
      <c r="AQ454" s="5">
        <v>460728.93300000002</v>
      </c>
      <c r="AR454" s="5">
        <v>55262.203000000001</v>
      </c>
      <c r="AS454" s="5">
        <v>5479.99</v>
      </c>
      <c r="AT454" s="5">
        <v>255.16499999999999</v>
      </c>
      <c r="AU454" s="5">
        <v>0</v>
      </c>
      <c r="AV454" s="5">
        <v>0</v>
      </c>
      <c r="AW454" s="6">
        <f t="shared" si="186"/>
        <v>1189934.6329999999</v>
      </c>
      <c r="AX454" s="6">
        <f t="shared" si="169"/>
        <v>1189934.6329999999</v>
      </c>
      <c r="AY454" s="63">
        <f t="shared" si="174"/>
        <v>0.18196472990178436</v>
      </c>
      <c r="AZ454" s="5">
        <f t="shared" si="227"/>
        <v>3238839.9299999997</v>
      </c>
      <c r="BA454" s="5">
        <f t="shared" si="227"/>
        <v>2867916.2180000003</v>
      </c>
      <c r="BB454" s="5">
        <f t="shared" si="227"/>
        <v>321438.05299999996</v>
      </c>
      <c r="BC454" s="5">
        <f t="shared" si="227"/>
        <v>34738.343000000001</v>
      </c>
      <c r="BD454" s="5">
        <f t="shared" si="227"/>
        <v>4789.4449999999997</v>
      </c>
      <c r="BE454" s="5">
        <f t="shared" si="227"/>
        <v>6809.25</v>
      </c>
      <c r="BF454" s="5">
        <f t="shared" si="227"/>
        <v>64838.415999999997</v>
      </c>
      <c r="BG454" s="6">
        <f t="shared" si="228"/>
        <v>6539369.6550000012</v>
      </c>
      <c r="BH454" s="6">
        <f t="shared" si="170"/>
        <v>6474531.239000001</v>
      </c>
    </row>
    <row r="455" spans="1:69" x14ac:dyDescent="0.25">
      <c r="A455" s="43">
        <v>37347</v>
      </c>
      <c r="B455" s="5">
        <v>824474.57499999995</v>
      </c>
      <c r="C455" s="5">
        <v>601667.73100000003</v>
      </c>
      <c r="D455" s="5">
        <v>48089.432999999997</v>
      </c>
      <c r="E455" s="5">
        <v>5505.2960000000003</v>
      </c>
      <c r="F455" s="5">
        <v>236.48500000000001</v>
      </c>
      <c r="G455" s="5">
        <v>0</v>
      </c>
      <c r="H455" s="5">
        <v>84634.51</v>
      </c>
      <c r="I455" s="6">
        <f t="shared" si="184"/>
        <v>1564608.03</v>
      </c>
      <c r="J455" s="6">
        <f t="shared" si="164"/>
        <v>1479973.52</v>
      </c>
      <c r="K455" s="63">
        <f t="shared" si="171"/>
        <v>0.21484576073845083</v>
      </c>
      <c r="L455" s="5">
        <v>470621.62800000003</v>
      </c>
      <c r="M455" s="5">
        <v>386436.70199999999</v>
      </c>
      <c r="N455" s="5">
        <v>144863.83199999999</v>
      </c>
      <c r="O455" s="5">
        <v>4162.5219999999999</v>
      </c>
      <c r="P455" s="5">
        <v>3633.1210000000001</v>
      </c>
      <c r="Q455" s="5">
        <v>0</v>
      </c>
      <c r="R455" s="5">
        <v>0</v>
      </c>
      <c r="S455" s="6">
        <f t="shared" si="187"/>
        <v>1009717.8050000001</v>
      </c>
      <c r="T455" s="6">
        <f t="shared" si="165"/>
        <v>1009717.8050000001</v>
      </c>
      <c r="U455" s="63">
        <f t="shared" si="172"/>
        <v>0.13865043882357153</v>
      </c>
      <c r="V455" s="5">
        <v>892460.902</v>
      </c>
      <c r="W455" s="5">
        <v>962321.33900000004</v>
      </c>
      <c r="X455" s="5">
        <v>68354.966</v>
      </c>
      <c r="Y455" s="5">
        <v>12320.968999999999</v>
      </c>
      <c r="Z455" s="5">
        <v>514.64400000000001</v>
      </c>
      <c r="AA455" s="5">
        <v>7003.5</v>
      </c>
      <c r="AB455" s="5">
        <v>0</v>
      </c>
      <c r="AC455" s="6">
        <f t="shared" si="175"/>
        <v>1942976.32</v>
      </c>
      <c r="AD455" s="6">
        <f t="shared" si="166"/>
        <v>1942976.32</v>
      </c>
      <c r="AE455" s="63">
        <f t="shared" si="167"/>
        <v>0.2668017916073176</v>
      </c>
      <c r="AF455" s="5">
        <v>798894.68</v>
      </c>
      <c r="AG455" s="5">
        <v>668286.11300000001</v>
      </c>
      <c r="AH455" s="5">
        <v>37028.99</v>
      </c>
      <c r="AI455" s="5">
        <v>7604.6030000000001</v>
      </c>
      <c r="AJ455" s="5">
        <v>445.71800000000002</v>
      </c>
      <c r="AK455" s="5">
        <v>0</v>
      </c>
      <c r="AL455" s="5">
        <v>0</v>
      </c>
      <c r="AM455" s="6">
        <f t="shared" si="185"/>
        <v>1512260.1040000001</v>
      </c>
      <c r="AN455" s="6">
        <f t="shared" si="168"/>
        <v>1512260.1040000001</v>
      </c>
      <c r="AO455" s="63">
        <f t="shared" si="173"/>
        <v>0.20765755144327669</v>
      </c>
      <c r="AP455" s="5">
        <v>687099.47199999995</v>
      </c>
      <c r="AQ455" s="5">
        <v>514630.61099999998</v>
      </c>
      <c r="AR455" s="5">
        <v>45450.474000000002</v>
      </c>
      <c r="AS455" s="5">
        <v>5474.1450000000004</v>
      </c>
      <c r="AT455" s="5">
        <v>254.07599999999999</v>
      </c>
      <c r="AU455" s="5">
        <v>0</v>
      </c>
      <c r="AV455" s="5">
        <v>0</v>
      </c>
      <c r="AW455" s="6">
        <f t="shared" si="186"/>
        <v>1252908.7779999997</v>
      </c>
      <c r="AX455" s="6">
        <f t="shared" si="169"/>
        <v>1252908.7779999997</v>
      </c>
      <c r="AY455" s="63">
        <f t="shared" si="174"/>
        <v>0.1720444573873833</v>
      </c>
      <c r="AZ455" s="5">
        <f t="shared" si="227"/>
        <v>3673551.2570000002</v>
      </c>
      <c r="BA455" s="5">
        <f t="shared" si="227"/>
        <v>3133342.4959999998</v>
      </c>
      <c r="BB455" s="5">
        <f t="shared" si="227"/>
        <v>343787.69499999995</v>
      </c>
      <c r="BC455" s="5">
        <f t="shared" si="227"/>
        <v>35067.534999999996</v>
      </c>
      <c r="BD455" s="5">
        <f t="shared" si="227"/>
        <v>5084.0439999999999</v>
      </c>
      <c r="BE455" s="5">
        <f t="shared" si="227"/>
        <v>7003.5</v>
      </c>
      <c r="BF455" s="5">
        <f t="shared" si="227"/>
        <v>84634.51</v>
      </c>
      <c r="BG455" s="6">
        <f t="shared" si="228"/>
        <v>7282471.0370000005</v>
      </c>
      <c r="BH455" s="6">
        <f t="shared" si="170"/>
        <v>7197836.5270000007</v>
      </c>
    </row>
    <row r="456" spans="1:69" x14ac:dyDescent="0.25">
      <c r="A456" s="43">
        <v>37377</v>
      </c>
      <c r="B456" s="5">
        <v>950943.99300000002</v>
      </c>
      <c r="C456" s="5">
        <v>647551.95400000003</v>
      </c>
      <c r="D456" s="5">
        <v>47003.231</v>
      </c>
      <c r="E456" s="5">
        <v>5612.6189999999997</v>
      </c>
      <c r="F456" s="5">
        <v>243.262</v>
      </c>
      <c r="G456" s="5">
        <v>0</v>
      </c>
      <c r="H456" s="5">
        <v>88218.614000000001</v>
      </c>
      <c r="I456" s="6">
        <f t="shared" si="184"/>
        <v>1739573.6730000002</v>
      </c>
      <c r="J456" s="6">
        <f t="shared" ref="J456:J519" si="229">I456-H456</f>
        <v>1651355.0590000001</v>
      </c>
      <c r="K456" s="63">
        <f t="shared" si="171"/>
        <v>0.21309348744985734</v>
      </c>
      <c r="L456" s="5">
        <v>600430.53399999999</v>
      </c>
      <c r="M456" s="5">
        <v>430814.26699999999</v>
      </c>
      <c r="N456" s="5">
        <v>138325.62899999999</v>
      </c>
      <c r="O456" s="5">
        <v>4217.49</v>
      </c>
      <c r="P456" s="5">
        <v>3954.8580000000002</v>
      </c>
      <c r="Q456" s="5">
        <v>0</v>
      </c>
      <c r="R456" s="5">
        <v>0</v>
      </c>
      <c r="S456" s="6">
        <f t="shared" si="187"/>
        <v>1177742.7779999999</v>
      </c>
      <c r="T456" s="6">
        <f t="shared" ref="T456:T519" si="230">S456-R456</f>
        <v>1177742.7779999999</v>
      </c>
      <c r="U456" s="63">
        <f t="shared" si="172"/>
        <v>0.14427058754579294</v>
      </c>
      <c r="V456" s="5">
        <v>1049487.5970000001</v>
      </c>
      <c r="W456" s="5">
        <v>1013498.905</v>
      </c>
      <c r="X456" s="5">
        <v>60431.21</v>
      </c>
      <c r="Y456" s="5">
        <v>12316.07</v>
      </c>
      <c r="Z456" s="5">
        <v>503.77</v>
      </c>
      <c r="AA456" s="5">
        <v>7169.4</v>
      </c>
      <c r="AB456" s="5">
        <v>0</v>
      </c>
      <c r="AC456" s="6">
        <f t="shared" si="175"/>
        <v>2143406.952</v>
      </c>
      <c r="AD456" s="6">
        <f t="shared" ref="AD456:AD519" si="231">AC456-AB456</f>
        <v>2143406.952</v>
      </c>
      <c r="AE456" s="63">
        <f t="shared" ref="AE456:AE519" si="232">AC456/$BG456</f>
        <v>0.26256206880750427</v>
      </c>
      <c r="AF456" s="5">
        <v>937391.72699999996</v>
      </c>
      <c r="AG456" s="5">
        <v>715746.59199999995</v>
      </c>
      <c r="AH456" s="5">
        <v>38109.665999999997</v>
      </c>
      <c r="AI456" s="5">
        <v>7294.4260000000004</v>
      </c>
      <c r="AJ456" s="5">
        <v>437.39400000000001</v>
      </c>
      <c r="AK456" s="5">
        <v>0</v>
      </c>
      <c r="AL456" s="5">
        <v>0</v>
      </c>
      <c r="AM456" s="6">
        <f t="shared" si="185"/>
        <v>1698979.8049999999</v>
      </c>
      <c r="AN456" s="6">
        <f t="shared" ref="AN456:AN519" si="233">AM456-AL456</f>
        <v>1698979.8049999999</v>
      </c>
      <c r="AO456" s="63">
        <f t="shared" si="173"/>
        <v>0.20812083867075662</v>
      </c>
      <c r="AP456" s="5">
        <v>795097.353</v>
      </c>
      <c r="AQ456" s="5">
        <v>552309.93299999996</v>
      </c>
      <c r="AR456" s="5">
        <v>50541.635000000002</v>
      </c>
      <c r="AS456" s="5">
        <v>5518.3339999999998</v>
      </c>
      <c r="AT456" s="5">
        <v>259.08999999999997</v>
      </c>
      <c r="AU456" s="5">
        <v>0</v>
      </c>
      <c r="AV456" s="5">
        <v>0</v>
      </c>
      <c r="AW456" s="6">
        <f t="shared" si="186"/>
        <v>1403726.345</v>
      </c>
      <c r="AX456" s="6">
        <f t="shared" ref="AX456:AX519" si="234">AW456-AV456</f>
        <v>1403726.345</v>
      </c>
      <c r="AY456" s="63">
        <f t="shared" si="174"/>
        <v>0.17195301752608877</v>
      </c>
      <c r="AZ456" s="5">
        <f t="shared" si="227"/>
        <v>4333351.2039999999</v>
      </c>
      <c r="BA456" s="5">
        <f t="shared" si="227"/>
        <v>3359921.6509999996</v>
      </c>
      <c r="BB456" s="5">
        <f t="shared" si="227"/>
        <v>334411.37099999998</v>
      </c>
      <c r="BC456" s="5">
        <f t="shared" si="227"/>
        <v>34958.938999999998</v>
      </c>
      <c r="BD456" s="5">
        <f t="shared" si="227"/>
        <v>5398.3739999999998</v>
      </c>
      <c r="BE456" s="5">
        <f t="shared" si="227"/>
        <v>7169.4</v>
      </c>
      <c r="BF456" s="5">
        <f t="shared" si="227"/>
        <v>88218.614000000001</v>
      </c>
      <c r="BG456" s="6">
        <f t="shared" si="228"/>
        <v>8163429.5530000003</v>
      </c>
      <c r="BH456" s="6">
        <f t="shared" ref="BH456:BH519" si="235">BG456-BF456</f>
        <v>8075210.9390000002</v>
      </c>
    </row>
    <row r="457" spans="1:69" x14ac:dyDescent="0.25">
      <c r="A457" s="43">
        <v>37408</v>
      </c>
      <c r="B457" s="5">
        <v>1003967.7610000001</v>
      </c>
      <c r="C457" s="5">
        <v>670156.68799999997</v>
      </c>
      <c r="D457" s="5">
        <v>49199.053999999996</v>
      </c>
      <c r="E457" s="5">
        <v>5555.17</v>
      </c>
      <c r="F457" s="5">
        <v>293.80900000000003</v>
      </c>
      <c r="G457" s="5">
        <v>0</v>
      </c>
      <c r="H457" s="5">
        <v>89940.407000000007</v>
      </c>
      <c r="I457" s="6">
        <f t="shared" si="184"/>
        <v>1819112.889</v>
      </c>
      <c r="J457" s="6">
        <f t="shared" si="229"/>
        <v>1729172.4819999998</v>
      </c>
      <c r="K457" s="63">
        <f t="shared" ref="K457:K520" si="236">I457/$BG457</f>
        <v>0.21111047538835701</v>
      </c>
      <c r="L457" s="5">
        <v>659226.96299999999</v>
      </c>
      <c r="M457" s="5">
        <v>453076.57199999999</v>
      </c>
      <c r="N457" s="5">
        <v>144677.45300000001</v>
      </c>
      <c r="O457" s="5">
        <v>4257.0240000000003</v>
      </c>
      <c r="P457" s="5">
        <v>4452.7920000000004</v>
      </c>
      <c r="Q457" s="5">
        <v>0</v>
      </c>
      <c r="R457" s="5">
        <v>0</v>
      </c>
      <c r="S457" s="6">
        <f t="shared" si="187"/>
        <v>1265690.8039999998</v>
      </c>
      <c r="T457" s="6">
        <f t="shared" si="230"/>
        <v>1265690.8039999998</v>
      </c>
      <c r="U457" s="63">
        <f t="shared" ref="U457:U520" si="237">S457/$BG457</f>
        <v>0.1468851047908285</v>
      </c>
      <c r="V457" s="5">
        <v>1116789.452</v>
      </c>
      <c r="W457" s="5">
        <v>1067411.76</v>
      </c>
      <c r="X457" s="5">
        <v>77487.953999999998</v>
      </c>
      <c r="Y457" s="5">
        <v>12343.424999999999</v>
      </c>
      <c r="Z457" s="5">
        <v>528.71299999999997</v>
      </c>
      <c r="AA457" s="5">
        <v>7831.5190000000002</v>
      </c>
      <c r="AB457" s="5">
        <v>0</v>
      </c>
      <c r="AC457" s="6">
        <f t="shared" si="175"/>
        <v>2282392.8229999999</v>
      </c>
      <c r="AD457" s="6">
        <f t="shared" si="231"/>
        <v>2282392.8229999999</v>
      </c>
      <c r="AE457" s="63">
        <f t="shared" si="232"/>
        <v>0.26487472921561173</v>
      </c>
      <c r="AF457" s="5">
        <v>985859.68</v>
      </c>
      <c r="AG457" s="5">
        <v>750420.46900000004</v>
      </c>
      <c r="AH457" s="5">
        <v>38971.987999999998</v>
      </c>
      <c r="AI457" s="5">
        <v>7285.0820000000003</v>
      </c>
      <c r="AJ457" s="5">
        <v>379.60700000000003</v>
      </c>
      <c r="AK457" s="5">
        <v>0</v>
      </c>
      <c r="AL457" s="5">
        <v>0</v>
      </c>
      <c r="AM457" s="6">
        <f t="shared" si="185"/>
        <v>1782916.8260000001</v>
      </c>
      <c r="AN457" s="6">
        <f t="shared" si="233"/>
        <v>1782916.8260000001</v>
      </c>
      <c r="AO457" s="63">
        <f t="shared" ref="AO457:AO520" si="238">AM457/$BG457</f>
        <v>0.20690987403298017</v>
      </c>
      <c r="AP457" s="5">
        <v>836633.30799999996</v>
      </c>
      <c r="AQ457" s="5">
        <v>576139.51599999995</v>
      </c>
      <c r="AR457" s="5">
        <v>48244.402999999998</v>
      </c>
      <c r="AS457" s="5">
        <v>5512.0630000000001</v>
      </c>
      <c r="AT457" s="5">
        <v>233.84299999999999</v>
      </c>
      <c r="AU457" s="5">
        <v>0</v>
      </c>
      <c r="AV457" s="5">
        <v>0</v>
      </c>
      <c r="AW457" s="6">
        <f t="shared" si="186"/>
        <v>1466763.1330000001</v>
      </c>
      <c r="AX457" s="6">
        <f t="shared" si="234"/>
        <v>1466763.1330000001</v>
      </c>
      <c r="AY457" s="63">
        <f t="shared" ref="AY457:AY520" si="239">AW457/$BG457</f>
        <v>0.17021981657222263</v>
      </c>
      <c r="AZ457" s="5">
        <f t="shared" ref="AZ457:AZ463" si="240">B457+L457+V457+AF457+AP457</f>
        <v>4602477.1639999999</v>
      </c>
      <c r="BA457" s="5">
        <f t="shared" ref="BA457:BA463" si="241">C457+M457+W457+AG457+AQ457</f>
        <v>3517205.0049999999</v>
      </c>
      <c r="BB457" s="5">
        <f t="shared" ref="BB457:BB463" si="242">D457+N457+X457+AH457+AR457</f>
        <v>358580.85200000001</v>
      </c>
      <c r="BC457" s="5">
        <f t="shared" ref="BC457:BC463" si="243">E457+O457+Y457+AI457+AS457</f>
        <v>34952.764000000003</v>
      </c>
      <c r="BD457" s="5">
        <f t="shared" ref="BD457:BD463" si="244">F457+P457+Z457+AJ457+AT457</f>
        <v>5888.7640000000001</v>
      </c>
      <c r="BE457" s="5">
        <f t="shared" ref="BE457:BE463" si="245">G457+Q457+AA457+AK457+AU457</f>
        <v>7831.5190000000002</v>
      </c>
      <c r="BF457" s="5">
        <f t="shared" ref="BF457:BF463" si="246">H457+R457+AB457+AL457+AV457</f>
        <v>89940.407000000007</v>
      </c>
      <c r="BG457" s="6">
        <f t="shared" si="228"/>
        <v>8616876.4749999996</v>
      </c>
      <c r="BH457" s="6">
        <f t="shared" si="235"/>
        <v>8526936.068</v>
      </c>
      <c r="BI457" s="57">
        <f>BG457/$BG457</f>
        <v>1</v>
      </c>
    </row>
    <row r="458" spans="1:69" x14ac:dyDescent="0.25">
      <c r="A458" s="43">
        <v>37438</v>
      </c>
      <c r="B458" s="5">
        <v>962266.522</v>
      </c>
      <c r="C458" s="5">
        <v>638440.103</v>
      </c>
      <c r="D458" s="5">
        <v>42993.688999999998</v>
      </c>
      <c r="E458" s="5">
        <v>5586.2349999999997</v>
      </c>
      <c r="F458" s="5">
        <v>233.02500000000001</v>
      </c>
      <c r="G458" s="5">
        <v>0</v>
      </c>
      <c r="H458" s="5">
        <v>87692.357999999993</v>
      </c>
      <c r="I458" s="6">
        <f t="shared" si="184"/>
        <v>1737211.932</v>
      </c>
      <c r="J458" s="6">
        <f t="shared" si="229"/>
        <v>1649519.574</v>
      </c>
      <c r="K458" s="63">
        <f t="shared" si="236"/>
        <v>0.20581561638759246</v>
      </c>
      <c r="L458" s="5">
        <v>663930.37300000002</v>
      </c>
      <c r="M458" s="5">
        <v>449932.098</v>
      </c>
      <c r="N458" s="5">
        <v>144487.77799999999</v>
      </c>
      <c r="O458" s="5">
        <v>4236.6930000000002</v>
      </c>
      <c r="P458" s="5">
        <v>226.33699999999999</v>
      </c>
      <c r="Q458" s="5">
        <v>0</v>
      </c>
      <c r="R458" s="5">
        <v>0</v>
      </c>
      <c r="S458" s="6">
        <f t="shared" si="187"/>
        <v>1262813.2789999999</v>
      </c>
      <c r="T458" s="6">
        <f t="shared" si="230"/>
        <v>1262813.2789999999</v>
      </c>
      <c r="U458" s="63">
        <f t="shared" si="237"/>
        <v>0.1496113908799826</v>
      </c>
      <c r="V458" s="5">
        <v>1095604.7220000001</v>
      </c>
      <c r="W458" s="5">
        <v>1077995.5360000001</v>
      </c>
      <c r="X458" s="5">
        <v>64322.650999999998</v>
      </c>
      <c r="Y458" s="5">
        <v>12350.846</v>
      </c>
      <c r="Z458" s="5">
        <v>427.71600000000001</v>
      </c>
      <c r="AA458" s="5">
        <v>6638.7759999999998</v>
      </c>
      <c r="AB458" s="5">
        <v>0</v>
      </c>
      <c r="AC458" s="6">
        <f t="shared" ref="AC458:AC521" si="247">SUM(V458:AB458)</f>
        <v>2257340.2470000004</v>
      </c>
      <c r="AD458" s="6">
        <f t="shared" si="231"/>
        <v>2257340.2470000004</v>
      </c>
      <c r="AE458" s="63">
        <f t="shared" si="232"/>
        <v>0.26743764866843278</v>
      </c>
      <c r="AF458" s="5">
        <v>965573.58400000003</v>
      </c>
      <c r="AG458" s="5">
        <v>727402.28300000005</v>
      </c>
      <c r="AH458" s="5">
        <v>39375.377</v>
      </c>
      <c r="AI458" s="5">
        <v>7315.259</v>
      </c>
      <c r="AJ458" s="5">
        <v>254.916</v>
      </c>
      <c r="AK458" s="5">
        <v>0</v>
      </c>
      <c r="AL458" s="5">
        <v>0</v>
      </c>
      <c r="AM458" s="6">
        <f t="shared" si="185"/>
        <v>1739921.4190000002</v>
      </c>
      <c r="AN458" s="6">
        <f t="shared" si="233"/>
        <v>1739921.4190000002</v>
      </c>
      <c r="AO458" s="63">
        <f t="shared" si="238"/>
        <v>0.20613662197518198</v>
      </c>
      <c r="AP458" s="5">
        <v>837334.26199999999</v>
      </c>
      <c r="AQ458" s="5">
        <v>554849.054</v>
      </c>
      <c r="AR458" s="5">
        <v>45421.790999999997</v>
      </c>
      <c r="AS458" s="5">
        <v>5509.4690000000001</v>
      </c>
      <c r="AT458" s="5">
        <v>221.09299999999999</v>
      </c>
      <c r="AU458" s="5">
        <v>0</v>
      </c>
      <c r="AV458" s="5">
        <v>0</v>
      </c>
      <c r="AW458" s="6">
        <f t="shared" si="186"/>
        <v>1443335.6690000002</v>
      </c>
      <c r="AX458" s="6">
        <f t="shared" si="234"/>
        <v>1443335.6690000002</v>
      </c>
      <c r="AY458" s="63">
        <f t="shared" si="239"/>
        <v>0.17099872208881028</v>
      </c>
      <c r="AZ458" s="5">
        <f t="shared" si="240"/>
        <v>4524709.4630000005</v>
      </c>
      <c r="BA458" s="5">
        <f t="shared" si="241"/>
        <v>3448619.0739999996</v>
      </c>
      <c r="BB458" s="5">
        <f t="shared" si="242"/>
        <v>336601.28599999996</v>
      </c>
      <c r="BC458" s="5">
        <f t="shared" si="243"/>
        <v>34998.501999999993</v>
      </c>
      <c r="BD458" s="5">
        <f t="shared" si="244"/>
        <v>1363.087</v>
      </c>
      <c r="BE458" s="5">
        <f t="shared" si="245"/>
        <v>6638.7759999999998</v>
      </c>
      <c r="BF458" s="5">
        <f t="shared" si="246"/>
        <v>87692.357999999993</v>
      </c>
      <c r="BG458" s="6">
        <f t="shared" si="228"/>
        <v>8440622.5460000001</v>
      </c>
      <c r="BH458" s="6">
        <f t="shared" si="235"/>
        <v>8352930.1880000001</v>
      </c>
      <c r="BI458" s="57">
        <f>BG458/$BG458</f>
        <v>1</v>
      </c>
      <c r="BJ458" s="59">
        <f t="shared" ref="BJ458:BQ458" si="248">AP458-AP457</f>
        <v>700.95400000002701</v>
      </c>
      <c r="BK458" s="59">
        <f t="shared" si="248"/>
        <v>-21290.461999999941</v>
      </c>
      <c r="BL458" s="59">
        <f t="shared" si="248"/>
        <v>-2822.612000000001</v>
      </c>
      <c r="BM458" s="59">
        <f t="shared" si="248"/>
        <v>-2.5940000000000509</v>
      </c>
      <c r="BN458" s="59">
        <f t="shared" si="248"/>
        <v>-12.75</v>
      </c>
      <c r="BO458" s="59">
        <f t="shared" si="248"/>
        <v>0</v>
      </c>
      <c r="BP458" s="59">
        <f t="shared" si="248"/>
        <v>0</v>
      </c>
      <c r="BQ458" s="59">
        <f t="shared" si="248"/>
        <v>-23427.46399999992</v>
      </c>
    </row>
    <row r="459" spans="1:69" x14ac:dyDescent="0.25">
      <c r="A459" s="43">
        <v>37469</v>
      </c>
      <c r="B459" s="5">
        <v>1116417.1939999999</v>
      </c>
      <c r="C459" s="5">
        <v>675847.60699999996</v>
      </c>
      <c r="D459" s="5">
        <v>38977.572999999997</v>
      </c>
      <c r="E459" s="5">
        <v>5640.1030000000001</v>
      </c>
      <c r="F459" s="5">
        <v>234.39</v>
      </c>
      <c r="G459" s="5">
        <v>0</v>
      </c>
      <c r="H459" s="5">
        <v>161120.53099999999</v>
      </c>
      <c r="I459" s="6">
        <f t="shared" ref="I459:I522" si="249">SUM(B459:H459)</f>
        <v>1998237.3979999998</v>
      </c>
      <c r="J459" s="6">
        <f t="shared" si="229"/>
        <v>1837116.8669999999</v>
      </c>
      <c r="K459" s="63">
        <f t="shared" si="236"/>
        <v>0.21550745365493418</v>
      </c>
      <c r="L459" s="5">
        <v>743833.53599999996</v>
      </c>
      <c r="M459" s="5">
        <v>469630.37900000002</v>
      </c>
      <c r="N459" s="5">
        <v>145608.57800000001</v>
      </c>
      <c r="O459" s="5">
        <v>4337.6419999999998</v>
      </c>
      <c r="P459" s="5">
        <v>8237.3080000000009</v>
      </c>
      <c r="Q459" s="5">
        <v>0</v>
      </c>
      <c r="R459" s="5">
        <v>0</v>
      </c>
      <c r="S459" s="6">
        <f t="shared" si="187"/>
        <v>1371647.443</v>
      </c>
      <c r="T459" s="6">
        <f t="shared" si="230"/>
        <v>1371647.443</v>
      </c>
      <c r="U459" s="63">
        <f t="shared" si="237"/>
        <v>0.1479304951699395</v>
      </c>
      <c r="V459" s="5">
        <v>1251202.355</v>
      </c>
      <c r="W459" s="5">
        <v>1100281.612</v>
      </c>
      <c r="X459" s="5">
        <v>73445.982000000004</v>
      </c>
      <c r="Y459" s="5">
        <v>12529.438</v>
      </c>
      <c r="Z459" s="5">
        <v>420.53699999999998</v>
      </c>
      <c r="AA459" s="5">
        <v>7388.8630000000003</v>
      </c>
      <c r="AB459" s="5">
        <v>0</v>
      </c>
      <c r="AC459" s="6">
        <f t="shared" si="247"/>
        <v>2445268.787</v>
      </c>
      <c r="AD459" s="6">
        <f t="shared" si="231"/>
        <v>2445268.787</v>
      </c>
      <c r="AE459" s="63">
        <f t="shared" si="232"/>
        <v>0.26371924092487614</v>
      </c>
      <c r="AF459" s="5">
        <v>1116883.0549999999</v>
      </c>
      <c r="AG459" s="5">
        <v>768484.19099999999</v>
      </c>
      <c r="AH459" s="5">
        <v>37930.120999999999</v>
      </c>
      <c r="AI459" s="5">
        <v>7302.509</v>
      </c>
      <c r="AJ459" s="5">
        <v>359.79500000000002</v>
      </c>
      <c r="AK459" s="5">
        <v>0</v>
      </c>
      <c r="AL459" s="5">
        <v>0</v>
      </c>
      <c r="AM459" s="6">
        <f t="shared" ref="AM459:AM522" si="250">SUM(AF459:AL459)</f>
        <v>1930959.6709999999</v>
      </c>
      <c r="AN459" s="6">
        <f t="shared" si="233"/>
        <v>1930959.6709999999</v>
      </c>
      <c r="AO459" s="63">
        <f t="shared" si="238"/>
        <v>0.20825163327644788</v>
      </c>
      <c r="AP459" s="5">
        <v>903560.27300000004</v>
      </c>
      <c r="AQ459" s="5">
        <v>576212.67500000005</v>
      </c>
      <c r="AR459" s="5">
        <v>40672.275000000001</v>
      </c>
      <c r="AS459" s="5">
        <v>5509.2860000000001</v>
      </c>
      <c r="AT459" s="5">
        <v>174.81800000000001</v>
      </c>
      <c r="AU459" s="5">
        <v>0</v>
      </c>
      <c r="AV459" s="5">
        <v>0</v>
      </c>
      <c r="AW459" s="6">
        <f t="shared" ref="AW459:AW522" si="251">SUM(AP459:AV459)</f>
        <v>1526129.327</v>
      </c>
      <c r="AX459" s="6">
        <f t="shared" si="234"/>
        <v>1526129.327</v>
      </c>
      <c r="AY459" s="63">
        <f t="shared" si="239"/>
        <v>0.16459117697380241</v>
      </c>
      <c r="AZ459" s="5">
        <f t="shared" si="240"/>
        <v>5131896.4129999997</v>
      </c>
      <c r="BA459" s="5">
        <f t="shared" si="241"/>
        <v>3590456.4640000006</v>
      </c>
      <c r="BB459" s="5">
        <f t="shared" si="242"/>
        <v>336634.52900000004</v>
      </c>
      <c r="BC459" s="5">
        <f t="shared" si="243"/>
        <v>35318.977999999996</v>
      </c>
      <c r="BD459" s="5">
        <f t="shared" si="244"/>
        <v>9426.848</v>
      </c>
      <c r="BE459" s="5">
        <f t="shared" si="245"/>
        <v>7388.8630000000003</v>
      </c>
      <c r="BF459" s="5">
        <f t="shared" si="246"/>
        <v>161120.53099999999</v>
      </c>
      <c r="BG459" s="6">
        <f t="shared" si="228"/>
        <v>9272242.6259999983</v>
      </c>
      <c r="BH459" s="6">
        <f t="shared" si="235"/>
        <v>9111122.0949999988</v>
      </c>
      <c r="BI459" s="57">
        <f>BG459/$BG459</f>
        <v>1</v>
      </c>
    </row>
    <row r="460" spans="1:69" x14ac:dyDescent="0.25">
      <c r="A460" s="43">
        <v>37500</v>
      </c>
      <c r="B460" s="5">
        <v>1125807.757</v>
      </c>
      <c r="C460" s="5">
        <v>699516.68799999997</v>
      </c>
      <c r="D460" s="5">
        <v>39479.766000000003</v>
      </c>
      <c r="E460" s="5">
        <v>5621.3689999999997</v>
      </c>
      <c r="F460" s="5">
        <v>261.66800000000001</v>
      </c>
      <c r="G460" s="5">
        <v>0</v>
      </c>
      <c r="H460" s="5">
        <v>134371.902</v>
      </c>
      <c r="I460" s="6">
        <f t="shared" si="249"/>
        <v>2005059.15</v>
      </c>
      <c r="J460" s="6">
        <f t="shared" si="229"/>
        <v>1870687.2479999999</v>
      </c>
      <c r="K460" s="63">
        <f t="shared" si="236"/>
        <v>0.21391151380091075</v>
      </c>
      <c r="L460" s="5">
        <v>758157.94900000002</v>
      </c>
      <c r="M460" s="5">
        <v>488689.96500000003</v>
      </c>
      <c r="N460" s="5">
        <v>146325.712</v>
      </c>
      <c r="O460" s="5">
        <v>4291.2520000000004</v>
      </c>
      <c r="P460" s="5">
        <v>4585.8090000000002</v>
      </c>
      <c r="Q460" s="5">
        <v>0</v>
      </c>
      <c r="R460" s="5">
        <v>0</v>
      </c>
      <c r="S460" s="6">
        <f t="shared" ref="S460:S523" si="252">SUM(L460:R460)</f>
        <v>1402050.6870000002</v>
      </c>
      <c r="T460" s="6">
        <f t="shared" si="230"/>
        <v>1402050.6870000002</v>
      </c>
      <c r="U460" s="63">
        <f t="shared" si="237"/>
        <v>0.14957902108861823</v>
      </c>
      <c r="V460" s="5">
        <v>1254933.753</v>
      </c>
      <c r="W460" s="5">
        <v>1143234.6070000001</v>
      </c>
      <c r="X460" s="5">
        <v>71208.44</v>
      </c>
      <c r="Y460" s="5">
        <v>9976.0519999999997</v>
      </c>
      <c r="Z460" s="5">
        <v>528.14</v>
      </c>
      <c r="AA460" s="5">
        <v>8022</v>
      </c>
      <c r="AB460" s="5">
        <v>0</v>
      </c>
      <c r="AC460" s="6">
        <f t="shared" si="247"/>
        <v>2487902.9920000006</v>
      </c>
      <c r="AD460" s="6">
        <f t="shared" si="231"/>
        <v>2487902.9920000006</v>
      </c>
      <c r="AE460" s="63">
        <f t="shared" si="232"/>
        <v>0.26542413734205061</v>
      </c>
      <c r="AF460" s="5">
        <v>1109809.7350000001</v>
      </c>
      <c r="AG460" s="5">
        <v>785485.72199999995</v>
      </c>
      <c r="AH460" s="5">
        <v>39745.061000000002</v>
      </c>
      <c r="AI460" s="5">
        <v>7290.8850000000002</v>
      </c>
      <c r="AJ460" s="5">
        <v>378.69200000000001</v>
      </c>
      <c r="AK460" s="5">
        <v>0</v>
      </c>
      <c r="AL460" s="5">
        <v>0</v>
      </c>
      <c r="AM460" s="6">
        <f t="shared" si="250"/>
        <v>1942710.095</v>
      </c>
      <c r="AN460" s="6">
        <f t="shared" si="233"/>
        <v>1942710.095</v>
      </c>
      <c r="AO460" s="63">
        <f t="shared" si="238"/>
        <v>0.20725974956786744</v>
      </c>
      <c r="AP460" s="5">
        <v>899108.0148</v>
      </c>
      <c r="AQ460" s="5">
        <v>589387.66</v>
      </c>
      <c r="AR460" s="5">
        <v>41345.24</v>
      </c>
      <c r="AS460" s="5">
        <v>5503.3890000000001</v>
      </c>
      <c r="AT460" s="5">
        <v>243.79400000000001</v>
      </c>
      <c r="AU460" s="5">
        <v>0</v>
      </c>
      <c r="AV460" s="5">
        <v>0</v>
      </c>
      <c r="AW460" s="6">
        <f t="shared" si="251"/>
        <v>1535588.0978000001</v>
      </c>
      <c r="AX460" s="6">
        <f t="shared" si="234"/>
        <v>1535588.0978000001</v>
      </c>
      <c r="AY460" s="63">
        <f t="shared" si="239"/>
        <v>0.16382557820055285</v>
      </c>
      <c r="AZ460" s="5">
        <f t="shared" si="240"/>
        <v>5147817.2088000001</v>
      </c>
      <c r="BA460" s="5">
        <f t="shared" si="241"/>
        <v>3706314.642</v>
      </c>
      <c r="BB460" s="5">
        <f t="shared" si="242"/>
        <v>338104.21899999998</v>
      </c>
      <c r="BC460" s="5">
        <f t="shared" si="243"/>
        <v>32682.946999999996</v>
      </c>
      <c r="BD460" s="5">
        <f t="shared" si="244"/>
        <v>5998.1030000000001</v>
      </c>
      <c r="BE460" s="5">
        <f t="shared" si="245"/>
        <v>8022</v>
      </c>
      <c r="BF460" s="5">
        <f t="shared" si="246"/>
        <v>134371.902</v>
      </c>
      <c r="BG460" s="6">
        <f t="shared" si="228"/>
        <v>9373311.0218000021</v>
      </c>
      <c r="BH460" s="6">
        <f t="shared" si="235"/>
        <v>9238939.1198000014</v>
      </c>
    </row>
    <row r="461" spans="1:69" x14ac:dyDescent="0.25">
      <c r="A461" s="43">
        <v>37530</v>
      </c>
      <c r="B461" s="5">
        <v>1104141.3149999999</v>
      </c>
      <c r="C461" s="5">
        <v>684920.6</v>
      </c>
      <c r="D461" s="5">
        <v>40230.29</v>
      </c>
      <c r="E461" s="5">
        <v>5511.598</v>
      </c>
      <c r="F461" s="5">
        <v>287.51499999999999</v>
      </c>
      <c r="G461" s="5">
        <v>0</v>
      </c>
      <c r="H461" s="5">
        <v>131482.57500000001</v>
      </c>
      <c r="I461" s="6">
        <f t="shared" si="249"/>
        <v>1966573.8929999999</v>
      </c>
      <c r="J461" s="6">
        <f t="shared" si="229"/>
        <v>1835091.318</v>
      </c>
      <c r="K461" s="63">
        <f t="shared" si="236"/>
        <v>0.21546850281833152</v>
      </c>
      <c r="L461" s="5">
        <v>724284.44</v>
      </c>
      <c r="M461" s="5">
        <v>478776.76</v>
      </c>
      <c r="N461" s="5">
        <v>134836.75200000001</v>
      </c>
      <c r="O461" s="5">
        <v>4288.6279999999997</v>
      </c>
      <c r="P461" s="5">
        <v>4225.9179999999997</v>
      </c>
      <c r="Q461" s="5">
        <v>0</v>
      </c>
      <c r="R461" s="5">
        <v>0</v>
      </c>
      <c r="S461" s="6">
        <f t="shared" si="252"/>
        <v>1346412.4980000001</v>
      </c>
      <c r="T461" s="6">
        <f t="shared" si="230"/>
        <v>1346412.4980000001</v>
      </c>
      <c r="U461" s="63">
        <f t="shared" si="237"/>
        <v>0.14752025649917941</v>
      </c>
      <c r="V461" s="5">
        <v>1207142.4469999999</v>
      </c>
      <c r="W461" s="5">
        <v>1111126.0930000001</v>
      </c>
      <c r="X461" s="5">
        <v>64314.01</v>
      </c>
      <c r="Y461" s="5">
        <v>14672.339</v>
      </c>
      <c r="Z461" s="5">
        <v>526.22500000000002</v>
      </c>
      <c r="AA461" s="5">
        <v>7512.75</v>
      </c>
      <c r="AB461" s="5">
        <v>0</v>
      </c>
      <c r="AC461" s="6">
        <f t="shared" si="247"/>
        <v>2405293.8640000001</v>
      </c>
      <c r="AD461" s="6">
        <f t="shared" si="231"/>
        <v>2405293.8640000001</v>
      </c>
      <c r="AE461" s="63">
        <f t="shared" si="232"/>
        <v>0.26353704254844368</v>
      </c>
      <c r="AF461" s="5">
        <v>1079026.057</v>
      </c>
      <c r="AG461" s="5">
        <v>780808.45900000003</v>
      </c>
      <c r="AH461" s="5">
        <v>38184.106</v>
      </c>
      <c r="AI461" s="5">
        <v>7260.5730000000003</v>
      </c>
      <c r="AJ461" s="5">
        <v>453.166</v>
      </c>
      <c r="AK461" s="5">
        <v>0</v>
      </c>
      <c r="AL461" s="5">
        <v>0</v>
      </c>
      <c r="AM461" s="6">
        <f t="shared" si="250"/>
        <v>1905732.361</v>
      </c>
      <c r="AN461" s="6">
        <f t="shared" si="233"/>
        <v>1905732.361</v>
      </c>
      <c r="AO461" s="63">
        <f t="shared" si="238"/>
        <v>0.20880237455542897</v>
      </c>
      <c r="AP461" s="5">
        <v>875149.72900000005</v>
      </c>
      <c r="AQ461" s="5">
        <v>580155.32799999998</v>
      </c>
      <c r="AR461" s="5">
        <v>41845.758999999998</v>
      </c>
      <c r="AS461" s="5">
        <v>5523.7309999999998</v>
      </c>
      <c r="AT461" s="5">
        <v>279.73599999999999</v>
      </c>
      <c r="AU461" s="5">
        <v>0</v>
      </c>
      <c r="AV461" s="5">
        <v>0</v>
      </c>
      <c r="AW461" s="6">
        <f t="shared" si="251"/>
        <v>1502954.2830000001</v>
      </c>
      <c r="AX461" s="6">
        <f t="shared" si="234"/>
        <v>1502954.2830000001</v>
      </c>
      <c r="AY461" s="63">
        <f t="shared" si="239"/>
        <v>0.16467182357861646</v>
      </c>
      <c r="AZ461" s="5">
        <f t="shared" si="240"/>
        <v>4989743.9879999999</v>
      </c>
      <c r="BA461" s="5">
        <f t="shared" si="241"/>
        <v>3635787.2399999993</v>
      </c>
      <c r="BB461" s="5">
        <f t="shared" si="242"/>
        <v>319410.91700000007</v>
      </c>
      <c r="BC461" s="5">
        <f t="shared" si="243"/>
        <v>37256.868999999999</v>
      </c>
      <c r="BD461" s="5">
        <f t="shared" si="244"/>
        <v>5772.56</v>
      </c>
      <c r="BE461" s="5">
        <f t="shared" si="245"/>
        <v>7512.75</v>
      </c>
      <c r="BF461" s="5">
        <f t="shared" si="246"/>
        <v>131482.57500000001</v>
      </c>
      <c r="BG461" s="6">
        <f t="shared" si="228"/>
        <v>9126966.8990000002</v>
      </c>
      <c r="BH461" s="6">
        <f t="shared" si="235"/>
        <v>8995484.324000001</v>
      </c>
    </row>
    <row r="462" spans="1:69" x14ac:dyDescent="0.25">
      <c r="A462" s="43">
        <v>37561</v>
      </c>
      <c r="B462" s="5">
        <v>959378.80200000003</v>
      </c>
      <c r="C462" s="5">
        <v>654274.18000000005</v>
      </c>
      <c r="D462" s="5">
        <v>44927.654999999999</v>
      </c>
      <c r="E462" s="5">
        <v>5585.1109999999999</v>
      </c>
      <c r="F462" s="5">
        <v>301.66399999999999</v>
      </c>
      <c r="G462" s="5">
        <v>0</v>
      </c>
      <c r="H462" s="5">
        <v>142771.99100000001</v>
      </c>
      <c r="I462" s="6">
        <f t="shared" si="249"/>
        <v>1807239.4030000002</v>
      </c>
      <c r="J462" s="6">
        <f t="shared" si="229"/>
        <v>1664467.4120000002</v>
      </c>
      <c r="K462" s="63">
        <f t="shared" si="236"/>
        <v>0.22010000766285001</v>
      </c>
      <c r="L462" s="5">
        <v>565214.68700000003</v>
      </c>
      <c r="M462" s="5">
        <v>426891.272</v>
      </c>
      <c r="N462" s="5">
        <v>135502.557</v>
      </c>
      <c r="O462" s="5">
        <v>4304.2780000000002</v>
      </c>
      <c r="P462" s="5">
        <v>3619.1849999999999</v>
      </c>
      <c r="Q462" s="5">
        <v>0</v>
      </c>
      <c r="R462" s="5">
        <v>0</v>
      </c>
      <c r="S462" s="6">
        <f t="shared" si="252"/>
        <v>1135531.9790000001</v>
      </c>
      <c r="T462" s="6">
        <f t="shared" si="230"/>
        <v>1135531.9790000001</v>
      </c>
      <c r="U462" s="63">
        <f t="shared" si="237"/>
        <v>0.13829412797464954</v>
      </c>
      <c r="V462" s="5">
        <v>1057997.3319999999</v>
      </c>
      <c r="W462" s="5">
        <v>1056608.621</v>
      </c>
      <c r="X462" s="5">
        <v>68744.312999999995</v>
      </c>
      <c r="Y462" s="5">
        <v>12394.707</v>
      </c>
      <c r="Z462" s="5">
        <v>595.00300000000004</v>
      </c>
      <c r="AA462" s="5">
        <v>7519.05</v>
      </c>
      <c r="AB462" s="5">
        <v>0</v>
      </c>
      <c r="AC462" s="6">
        <f t="shared" si="247"/>
        <v>2203859.0259999996</v>
      </c>
      <c r="AD462" s="6">
        <f t="shared" si="231"/>
        <v>2203859.0259999996</v>
      </c>
      <c r="AE462" s="63">
        <f t="shared" si="232"/>
        <v>0.26840350409869912</v>
      </c>
      <c r="AF462" s="5">
        <v>926795.93900000001</v>
      </c>
      <c r="AG462" s="5">
        <v>732593.995</v>
      </c>
      <c r="AH462" s="5">
        <v>36643.345000000001</v>
      </c>
      <c r="AI462" s="5">
        <v>7260.2950000000001</v>
      </c>
      <c r="AJ462" s="5">
        <v>499.041</v>
      </c>
      <c r="AK462" s="5">
        <v>0</v>
      </c>
      <c r="AL462" s="5">
        <v>0</v>
      </c>
      <c r="AM462" s="6">
        <f t="shared" si="250"/>
        <v>1703792.6149999998</v>
      </c>
      <c r="AN462" s="6">
        <f t="shared" si="233"/>
        <v>1703792.6149999998</v>
      </c>
      <c r="AO462" s="63">
        <f t="shared" si="238"/>
        <v>0.20750143395219409</v>
      </c>
      <c r="AP462" s="5">
        <v>765736.28599999996</v>
      </c>
      <c r="AQ462" s="5">
        <v>547587.13699999999</v>
      </c>
      <c r="AR462" s="5">
        <v>41337.216</v>
      </c>
      <c r="AS462" s="5">
        <v>5584.0730000000003</v>
      </c>
      <c r="AT462" s="5">
        <v>324.26900000000001</v>
      </c>
      <c r="AU462" s="5">
        <v>0</v>
      </c>
      <c r="AV462" s="5">
        <v>0</v>
      </c>
      <c r="AW462" s="6">
        <f t="shared" si="251"/>
        <v>1360568.9810000001</v>
      </c>
      <c r="AX462" s="6">
        <f t="shared" si="234"/>
        <v>1360568.9810000001</v>
      </c>
      <c r="AY462" s="63">
        <f t="shared" si="239"/>
        <v>0.16570092631160724</v>
      </c>
      <c r="AZ462" s="5">
        <f t="shared" si="240"/>
        <v>4275123.0460000001</v>
      </c>
      <c r="BA462" s="5">
        <f t="shared" si="241"/>
        <v>3417955.2050000001</v>
      </c>
      <c r="BB462" s="5">
        <f t="shared" si="242"/>
        <v>327155.08600000001</v>
      </c>
      <c r="BC462" s="5">
        <f t="shared" si="243"/>
        <v>35128.463999999993</v>
      </c>
      <c r="BD462" s="5">
        <f t="shared" si="244"/>
        <v>5339.1620000000003</v>
      </c>
      <c r="BE462" s="5">
        <f t="shared" si="245"/>
        <v>7519.05</v>
      </c>
      <c r="BF462" s="5">
        <f t="shared" si="246"/>
        <v>142771.99100000001</v>
      </c>
      <c r="BG462" s="6">
        <f t="shared" si="228"/>
        <v>8210992.0039999997</v>
      </c>
      <c r="BH462" s="6">
        <f t="shared" si="235"/>
        <v>8068220.0129999993</v>
      </c>
    </row>
    <row r="463" spans="1:69" x14ac:dyDescent="0.25">
      <c r="A463" s="43">
        <v>37591</v>
      </c>
      <c r="B463" s="5">
        <v>782214.44499999995</v>
      </c>
      <c r="C463" s="5">
        <v>611768.95700000005</v>
      </c>
      <c r="D463" s="5">
        <v>48428.239000000001</v>
      </c>
      <c r="E463" s="5">
        <v>5596.741</v>
      </c>
      <c r="F463" s="5">
        <v>293.38200000000001</v>
      </c>
      <c r="G463" s="5">
        <v>0</v>
      </c>
      <c r="H463" s="5">
        <v>106458.821</v>
      </c>
      <c r="I463" s="6">
        <f t="shared" si="249"/>
        <v>1554760.585</v>
      </c>
      <c r="J463" s="6">
        <f t="shared" si="229"/>
        <v>1448301.764</v>
      </c>
      <c r="K463" s="63">
        <f t="shared" si="236"/>
        <v>0.21413392583182367</v>
      </c>
      <c r="L463" s="5">
        <v>530989.81599999999</v>
      </c>
      <c r="M463" s="5">
        <v>386943.28899999999</v>
      </c>
      <c r="N463" s="5">
        <v>144722.76300000001</v>
      </c>
      <c r="O463" s="5">
        <v>4323.4589999999998</v>
      </c>
      <c r="P463" s="5">
        <v>3176.971</v>
      </c>
      <c r="Q463" s="5">
        <v>0</v>
      </c>
      <c r="R463" s="5">
        <v>0</v>
      </c>
      <c r="S463" s="6">
        <f t="shared" si="252"/>
        <v>1070156.298</v>
      </c>
      <c r="T463" s="6">
        <f t="shared" si="230"/>
        <v>1070156.298</v>
      </c>
      <c r="U463" s="63">
        <f t="shared" si="237"/>
        <v>0.14739039023451381</v>
      </c>
      <c r="V463" s="5">
        <v>840299.97900000005</v>
      </c>
      <c r="W463" s="5">
        <v>1000630.799</v>
      </c>
      <c r="X463" s="5">
        <v>68222.576000000001</v>
      </c>
      <c r="Y463" s="5">
        <v>12427.308000000001</v>
      </c>
      <c r="Z463" s="5">
        <v>606.976</v>
      </c>
      <c r="AA463" s="5">
        <v>7688.1</v>
      </c>
      <c r="AB463" s="5">
        <v>0</v>
      </c>
      <c r="AC463" s="6">
        <f t="shared" si="247"/>
        <v>1929875.7379999999</v>
      </c>
      <c r="AD463" s="6">
        <f t="shared" si="231"/>
        <v>1929875.7379999999</v>
      </c>
      <c r="AE463" s="63">
        <f t="shared" si="232"/>
        <v>0.26579775184198406</v>
      </c>
      <c r="AF463" s="5">
        <v>740533.36600000004</v>
      </c>
      <c r="AG463" s="5">
        <v>693821.44900000002</v>
      </c>
      <c r="AH463" s="5">
        <v>40865.584999999999</v>
      </c>
      <c r="AI463" s="5">
        <v>7258.3440000000001</v>
      </c>
      <c r="AJ463" s="5">
        <v>490.13400000000001</v>
      </c>
      <c r="AK463" s="5">
        <v>0</v>
      </c>
      <c r="AL463" s="5">
        <v>0</v>
      </c>
      <c r="AM463" s="6">
        <f t="shared" si="250"/>
        <v>1482968.878</v>
      </c>
      <c r="AN463" s="6">
        <f t="shared" si="233"/>
        <v>1482968.878</v>
      </c>
      <c r="AO463" s="63">
        <f t="shared" si="238"/>
        <v>0.20424620407556496</v>
      </c>
      <c r="AP463" s="5">
        <v>669370.103</v>
      </c>
      <c r="AQ463" s="5">
        <v>506159.00699999998</v>
      </c>
      <c r="AR463" s="5">
        <v>41568.042999999998</v>
      </c>
      <c r="AS463" s="5">
        <v>5574.54</v>
      </c>
      <c r="AT463" s="5">
        <v>259.28800000000001</v>
      </c>
      <c r="AU463" s="5">
        <v>0</v>
      </c>
      <c r="AV463" s="5">
        <v>0</v>
      </c>
      <c r="AW463" s="6">
        <f t="shared" si="251"/>
        <v>1222930.9809999999</v>
      </c>
      <c r="AX463" s="6">
        <f t="shared" si="234"/>
        <v>1222930.9809999999</v>
      </c>
      <c r="AY463" s="63">
        <f t="shared" si="239"/>
        <v>0.16843172801611339</v>
      </c>
      <c r="AZ463" s="5">
        <f t="shared" si="240"/>
        <v>3563407.7090000003</v>
      </c>
      <c r="BA463" s="5">
        <f t="shared" si="241"/>
        <v>3199323.5010000002</v>
      </c>
      <c r="BB463" s="5">
        <f t="shared" si="242"/>
        <v>343807.20600000001</v>
      </c>
      <c r="BC463" s="5">
        <f t="shared" si="243"/>
        <v>35180.392</v>
      </c>
      <c r="BD463" s="5">
        <f t="shared" si="244"/>
        <v>4826.7510000000002</v>
      </c>
      <c r="BE463" s="5">
        <f t="shared" si="245"/>
        <v>7688.1</v>
      </c>
      <c r="BF463" s="5">
        <f t="shared" si="246"/>
        <v>106458.821</v>
      </c>
      <c r="BG463" s="6">
        <f t="shared" si="228"/>
        <v>7260692.4800000004</v>
      </c>
      <c r="BH463" s="6">
        <f t="shared" si="235"/>
        <v>7154233.659</v>
      </c>
    </row>
    <row r="464" spans="1:69" x14ac:dyDescent="0.25">
      <c r="A464" s="43">
        <v>37622</v>
      </c>
      <c r="B464" s="5">
        <v>931429.429</v>
      </c>
      <c r="C464" s="5">
        <v>593120.16799999995</v>
      </c>
      <c r="D464" s="5">
        <v>46959.993999999999</v>
      </c>
      <c r="E464" s="5">
        <v>5642.36</v>
      </c>
      <c r="F464" s="5">
        <v>232.61699999999999</v>
      </c>
      <c r="G464" s="5">
        <v>0</v>
      </c>
      <c r="H464" s="5">
        <v>105877.35400000001</v>
      </c>
      <c r="I464" s="6">
        <f t="shared" si="249"/>
        <v>1683261.9220000003</v>
      </c>
      <c r="J464" s="6">
        <f t="shared" si="229"/>
        <v>1577384.5680000002</v>
      </c>
      <c r="K464" s="63">
        <f t="shared" si="236"/>
        <v>0.21935732660726326</v>
      </c>
      <c r="L464" s="5">
        <v>693963.353</v>
      </c>
      <c r="M464" s="5">
        <v>386378.53100000002</v>
      </c>
      <c r="N464" s="5">
        <v>103951.48</v>
      </c>
      <c r="O464" s="5">
        <v>4308.0140000000001</v>
      </c>
      <c r="P464" s="5">
        <v>3085.627</v>
      </c>
      <c r="Q464" s="5">
        <v>0</v>
      </c>
      <c r="R464" s="5">
        <v>0</v>
      </c>
      <c r="S464" s="6">
        <f t="shared" si="252"/>
        <v>1191687.0050000001</v>
      </c>
      <c r="T464" s="6">
        <f t="shared" si="230"/>
        <v>1191687.0050000001</v>
      </c>
      <c r="U464" s="63">
        <f t="shared" si="237"/>
        <v>0.15529685080669003</v>
      </c>
      <c r="V464" s="5">
        <v>837940.84100000001</v>
      </c>
      <c r="W464" s="5">
        <v>949155.21900000004</v>
      </c>
      <c r="X464" s="5">
        <v>70867.562999999995</v>
      </c>
      <c r="Y464" s="5">
        <v>12512.715</v>
      </c>
      <c r="Z464" s="5">
        <v>544.61599999999999</v>
      </c>
      <c r="AA464" s="5">
        <v>7144.55</v>
      </c>
      <c r="AB464">
        <v>0</v>
      </c>
      <c r="AC464" s="6">
        <f t="shared" si="247"/>
        <v>1878165.5040000002</v>
      </c>
      <c r="AD464" s="6">
        <f t="shared" si="231"/>
        <v>1878165.5040000002</v>
      </c>
      <c r="AE464" s="63">
        <f t="shared" si="232"/>
        <v>0.24475653996492125</v>
      </c>
      <c r="AF464" s="5">
        <v>795100.87899999996</v>
      </c>
      <c r="AG464" s="5">
        <v>655927.5</v>
      </c>
      <c r="AH464" s="5">
        <v>37921.43</v>
      </c>
      <c r="AI464" s="5">
        <v>7248.6909999999998</v>
      </c>
      <c r="AJ464" s="5">
        <v>408.76</v>
      </c>
      <c r="AK464" s="5">
        <v>0</v>
      </c>
      <c r="AL464" s="5">
        <v>0</v>
      </c>
      <c r="AM464" s="6">
        <f t="shared" si="250"/>
        <v>1496607.26</v>
      </c>
      <c r="AN464" s="6">
        <f t="shared" si="233"/>
        <v>1496607.26</v>
      </c>
      <c r="AO464" s="63">
        <f t="shared" si="238"/>
        <v>0.1950330862023868</v>
      </c>
      <c r="AP464" s="5">
        <v>873105.61100000003</v>
      </c>
      <c r="AQ464" s="5">
        <v>504604.83600000001</v>
      </c>
      <c r="AR464" s="5">
        <v>40393.250999999997</v>
      </c>
      <c r="AS464" s="5">
        <v>5571.4780000000001</v>
      </c>
      <c r="AT464" s="5">
        <v>210.15600000000001</v>
      </c>
      <c r="AU464" s="5">
        <v>0</v>
      </c>
      <c r="AV464" s="5">
        <v>0</v>
      </c>
      <c r="AW464" s="6">
        <f t="shared" si="251"/>
        <v>1423885.3319999999</v>
      </c>
      <c r="AX464" s="6">
        <f t="shared" si="234"/>
        <v>1423885.3319999999</v>
      </c>
      <c r="AY464" s="63">
        <f t="shared" si="239"/>
        <v>0.18555619641873858</v>
      </c>
      <c r="AZ464" s="5">
        <f t="shared" ref="AZ464:AZ475" si="253">B464+L464+V464+AF464+AP464</f>
        <v>4131540.1130000004</v>
      </c>
      <c r="BA464" s="5">
        <f t="shared" ref="BA464:BA475" si="254">C464+M464+W464+AG464+AQ464</f>
        <v>3089186.2540000002</v>
      </c>
      <c r="BB464" s="5">
        <f t="shared" ref="BB464:BB475" si="255">D464+N464+X464+AH464+AR464</f>
        <v>300093.71799999999</v>
      </c>
      <c r="BC464" s="5">
        <f t="shared" ref="BC464:BC475" si="256">E464+O464+Y464+AI464+AS464</f>
        <v>35283.258000000002</v>
      </c>
      <c r="BD464" s="5">
        <f t="shared" ref="BD464:BD475" si="257">F464+P464+Z464+AJ464+AT464</f>
        <v>4481.7759999999998</v>
      </c>
      <c r="BE464" s="5">
        <f t="shared" ref="BE464:BE475" si="258">G464+Q464+AA464+AK464+AU464</f>
        <v>7144.55</v>
      </c>
      <c r="BF464" s="5">
        <f t="shared" ref="BF464:BF475" si="259">H464+R464+AB464+AL464+AV464</f>
        <v>105877.35400000001</v>
      </c>
      <c r="BG464" s="6">
        <f t="shared" ref="BG464:BG523" si="260">SUM(AZ464:BF464)</f>
        <v>7673607.023000001</v>
      </c>
      <c r="BH464" s="6">
        <f t="shared" si="235"/>
        <v>7567729.6690000007</v>
      </c>
    </row>
    <row r="465" spans="1:69" x14ac:dyDescent="0.25">
      <c r="A465" s="43">
        <v>37653</v>
      </c>
      <c r="B465" s="5">
        <v>920359.92700000003</v>
      </c>
      <c r="C465" s="5">
        <v>570811.33900000004</v>
      </c>
      <c r="D465" s="5">
        <v>49266.688000000002</v>
      </c>
      <c r="E465" s="5">
        <v>5630.7269999999999</v>
      </c>
      <c r="F465" s="5">
        <v>306.97300000000001</v>
      </c>
      <c r="G465" s="5">
        <v>0</v>
      </c>
      <c r="H465" s="5">
        <v>110712.76</v>
      </c>
      <c r="I465" s="6">
        <f t="shared" si="249"/>
        <v>1657088.4140000001</v>
      </c>
      <c r="J465" s="6">
        <f t="shared" si="229"/>
        <v>1546375.6540000001</v>
      </c>
      <c r="K465" s="63">
        <f t="shared" si="236"/>
        <v>0.21880931200637471</v>
      </c>
      <c r="L465" s="5">
        <v>683614.86300000001</v>
      </c>
      <c r="M465" s="5">
        <v>395879.728</v>
      </c>
      <c r="N465" s="5">
        <v>161958.22500000001</v>
      </c>
      <c r="O465" s="5">
        <v>4326.9189999999999</v>
      </c>
      <c r="P465" s="5">
        <v>3072.3380000000002</v>
      </c>
      <c r="Q465">
        <v>0</v>
      </c>
      <c r="R465">
        <v>0</v>
      </c>
      <c r="S465" s="6">
        <f t="shared" si="252"/>
        <v>1248852.0730000001</v>
      </c>
      <c r="T465" s="6">
        <f t="shared" si="230"/>
        <v>1248852.0730000001</v>
      </c>
      <c r="U465" s="63">
        <f t="shared" si="237"/>
        <v>0.16490397288533865</v>
      </c>
      <c r="V465" s="5">
        <v>788587.02300000004</v>
      </c>
      <c r="W465" s="5">
        <v>910837.43700000003</v>
      </c>
      <c r="X465" s="5">
        <v>60318.597000000002</v>
      </c>
      <c r="Y465" s="5">
        <v>12340.183000000001</v>
      </c>
      <c r="Z465" s="5">
        <v>565.22900000000004</v>
      </c>
      <c r="AA465" s="5">
        <v>7137.55</v>
      </c>
      <c r="AB465">
        <v>0</v>
      </c>
      <c r="AC465" s="6">
        <f t="shared" si="247"/>
        <v>1779786.0190000001</v>
      </c>
      <c r="AD465" s="6">
        <f t="shared" si="231"/>
        <v>1779786.0190000001</v>
      </c>
      <c r="AE465" s="63">
        <f t="shared" si="232"/>
        <v>0.23501084857380128</v>
      </c>
      <c r="AF465" s="5">
        <v>760159.58700000006</v>
      </c>
      <c r="AG465" s="5">
        <v>628498.55599999998</v>
      </c>
      <c r="AH465" s="5">
        <v>36195.052000000003</v>
      </c>
      <c r="AI465" s="5">
        <v>7294.6289999999999</v>
      </c>
      <c r="AJ465" s="5">
        <v>509.93200000000002</v>
      </c>
      <c r="AK465">
        <v>0</v>
      </c>
      <c r="AL465">
        <v>0</v>
      </c>
      <c r="AM465" s="6">
        <f t="shared" si="250"/>
        <v>1432657.7560000001</v>
      </c>
      <c r="AN465" s="6">
        <f t="shared" si="233"/>
        <v>1432657.7560000001</v>
      </c>
      <c r="AO465" s="63">
        <f t="shared" si="238"/>
        <v>0.189174491404631</v>
      </c>
      <c r="AP465" s="5">
        <v>891440.94400000002</v>
      </c>
      <c r="AQ465" s="5">
        <v>494698.00199999998</v>
      </c>
      <c r="AR465" s="5">
        <v>62884.387000000002</v>
      </c>
      <c r="AS465" s="5">
        <v>5567.6779999999999</v>
      </c>
      <c r="AT465" s="5">
        <v>232.64400000000001</v>
      </c>
      <c r="AU465">
        <v>0</v>
      </c>
      <c r="AV465">
        <v>0</v>
      </c>
      <c r="AW465" s="6">
        <f t="shared" si="251"/>
        <v>1454823.6550000003</v>
      </c>
      <c r="AX465" s="6">
        <f t="shared" si="234"/>
        <v>1454823.6550000003</v>
      </c>
      <c r="AY465" s="63">
        <f t="shared" si="239"/>
        <v>0.1921013751298544</v>
      </c>
      <c r="AZ465" s="5">
        <f t="shared" si="253"/>
        <v>4044162.3440000005</v>
      </c>
      <c r="BA465" s="5">
        <f t="shared" si="254"/>
        <v>3000725.0619999999</v>
      </c>
      <c r="BB465" s="5">
        <f t="shared" si="255"/>
        <v>370622.94900000002</v>
      </c>
      <c r="BC465" s="5">
        <f t="shared" si="256"/>
        <v>35160.135999999999</v>
      </c>
      <c r="BD465" s="5">
        <f t="shared" si="257"/>
        <v>4687.116</v>
      </c>
      <c r="BE465" s="5">
        <f t="shared" si="258"/>
        <v>7137.55</v>
      </c>
      <c r="BF465" s="5">
        <f t="shared" si="259"/>
        <v>110712.76</v>
      </c>
      <c r="BG465" s="6">
        <f t="shared" si="260"/>
        <v>7573207.9170000004</v>
      </c>
      <c r="BH465" s="6">
        <f t="shared" si="235"/>
        <v>7462495.1570000006</v>
      </c>
    </row>
    <row r="466" spans="1:69" x14ac:dyDescent="0.25">
      <c r="A466" s="43">
        <v>37681</v>
      </c>
      <c r="B466" s="5">
        <v>866707.79399999999</v>
      </c>
      <c r="C466" s="5">
        <v>627452.826</v>
      </c>
      <c r="D466" s="5">
        <v>50520.228000000003</v>
      </c>
      <c r="E466" s="5">
        <v>5595.3680000000004</v>
      </c>
      <c r="F466" s="5">
        <v>287.49299999999999</v>
      </c>
      <c r="G466" s="5">
        <v>0</v>
      </c>
      <c r="H466" s="5">
        <v>109590.079</v>
      </c>
      <c r="I466" s="6">
        <f t="shared" si="249"/>
        <v>1660153.7880000002</v>
      </c>
      <c r="J466" s="6">
        <f t="shared" si="229"/>
        <v>1550563.7090000003</v>
      </c>
      <c r="K466" s="63">
        <f t="shared" si="236"/>
        <v>0.21785952344840356</v>
      </c>
      <c r="L466" s="5">
        <v>495109.31800000003</v>
      </c>
      <c r="M466" s="5">
        <v>389273.19199999998</v>
      </c>
      <c r="N466" s="5">
        <v>130969.96</v>
      </c>
      <c r="O466" s="5">
        <v>4358.991</v>
      </c>
      <c r="P466" s="5">
        <v>3477.0160000000001</v>
      </c>
      <c r="Q466">
        <v>0</v>
      </c>
      <c r="R466">
        <v>0</v>
      </c>
      <c r="S466" s="6">
        <f t="shared" si="252"/>
        <v>1023188.477</v>
      </c>
      <c r="T466" s="6">
        <f t="shared" si="230"/>
        <v>1023188.477</v>
      </c>
      <c r="U466" s="63">
        <f t="shared" si="237"/>
        <v>0.1342715088254931</v>
      </c>
      <c r="V466" s="5">
        <v>926809.32299999997</v>
      </c>
      <c r="W466" s="5">
        <v>1016641.639</v>
      </c>
      <c r="X466" s="5">
        <v>68000.945999999996</v>
      </c>
      <c r="Y466" s="5">
        <v>12471.091</v>
      </c>
      <c r="Z466" s="5">
        <v>592.66099999999994</v>
      </c>
      <c r="AA466" s="5">
        <v>7368.9</v>
      </c>
      <c r="AB466">
        <v>0</v>
      </c>
      <c r="AC466" s="6">
        <f t="shared" si="247"/>
        <v>2031884.5599999998</v>
      </c>
      <c r="AD466" s="6">
        <f t="shared" si="231"/>
        <v>2031884.5599999998</v>
      </c>
      <c r="AE466" s="63">
        <f t="shared" si="232"/>
        <v>0.26664120224491461</v>
      </c>
      <c r="AF466" s="5">
        <v>831249.96</v>
      </c>
      <c r="AG466" s="5">
        <v>708174.26699999999</v>
      </c>
      <c r="AH466" s="5">
        <v>37669.64</v>
      </c>
      <c r="AI466" s="5">
        <v>7278.5739999999996</v>
      </c>
      <c r="AJ466" s="5">
        <v>547.83399999999995</v>
      </c>
      <c r="AK466">
        <v>0</v>
      </c>
      <c r="AL466">
        <v>0</v>
      </c>
      <c r="AM466" s="6">
        <f t="shared" si="250"/>
        <v>1584920.2749999999</v>
      </c>
      <c r="AN466" s="6">
        <f t="shared" si="233"/>
        <v>1584920.2749999999</v>
      </c>
      <c r="AO466" s="63">
        <f t="shared" si="238"/>
        <v>0.20798674093391442</v>
      </c>
      <c r="AP466" s="5">
        <v>722554.94</v>
      </c>
      <c r="AQ466" s="5">
        <v>525137.27500000002</v>
      </c>
      <c r="AR466" s="5">
        <v>66610.976999999999</v>
      </c>
      <c r="AS466" s="5">
        <v>5566.6080000000002</v>
      </c>
      <c r="AT466" s="5">
        <v>277.87400000000002</v>
      </c>
      <c r="AU466">
        <v>0</v>
      </c>
      <c r="AV466">
        <v>0</v>
      </c>
      <c r="AW466" s="6">
        <f t="shared" si="251"/>
        <v>1320147.6739999999</v>
      </c>
      <c r="AX466" s="6">
        <f t="shared" si="234"/>
        <v>1320147.6739999999</v>
      </c>
      <c r="AY466" s="63">
        <f t="shared" si="239"/>
        <v>0.17324102454727427</v>
      </c>
      <c r="AZ466" s="5">
        <f t="shared" si="253"/>
        <v>3842431.335</v>
      </c>
      <c r="BA466" s="5">
        <f t="shared" si="254"/>
        <v>3266679.1989999996</v>
      </c>
      <c r="BB466" s="5">
        <f t="shared" si="255"/>
        <v>353771.75100000005</v>
      </c>
      <c r="BC466" s="5">
        <f t="shared" si="256"/>
        <v>35270.631999999998</v>
      </c>
      <c r="BD466" s="5">
        <f t="shared" si="257"/>
        <v>5182.8779999999997</v>
      </c>
      <c r="BE466" s="5">
        <f t="shared" si="258"/>
        <v>7368.9</v>
      </c>
      <c r="BF466" s="5">
        <f t="shared" si="259"/>
        <v>109590.079</v>
      </c>
      <c r="BG466" s="6">
        <f t="shared" si="260"/>
        <v>7620294.7740000002</v>
      </c>
      <c r="BH466" s="6">
        <f t="shared" si="235"/>
        <v>7510704.6950000003</v>
      </c>
    </row>
    <row r="467" spans="1:69" x14ac:dyDescent="0.25">
      <c r="A467" s="43">
        <v>37712</v>
      </c>
      <c r="B467" s="5">
        <v>858041.59</v>
      </c>
      <c r="C467" s="5">
        <v>617367.81000000006</v>
      </c>
      <c r="D467" s="5">
        <v>46521.733999999997</v>
      </c>
      <c r="E467" s="5">
        <v>5686.4350000000004</v>
      </c>
      <c r="F467" s="5">
        <v>286.45800000000003</v>
      </c>
      <c r="G467" s="5">
        <v>0</v>
      </c>
      <c r="H467" s="5">
        <v>137246.897</v>
      </c>
      <c r="I467" s="6">
        <f t="shared" si="249"/>
        <v>1665150.9240000001</v>
      </c>
      <c r="J467" s="6">
        <f t="shared" si="229"/>
        <v>1527904.0270000002</v>
      </c>
      <c r="K467" s="63">
        <f t="shared" si="236"/>
        <v>0.22109883284108092</v>
      </c>
      <c r="L467" s="5">
        <v>491056.56</v>
      </c>
      <c r="M467" s="5">
        <v>390684.44400000002</v>
      </c>
      <c r="N467" s="5">
        <v>119455.641</v>
      </c>
      <c r="O467" s="5">
        <v>4335.2669999999998</v>
      </c>
      <c r="P467" s="5">
        <v>3379.4290000000001</v>
      </c>
      <c r="Q467">
        <v>0</v>
      </c>
      <c r="R467">
        <v>0</v>
      </c>
      <c r="S467" s="6">
        <f t="shared" si="252"/>
        <v>1008911.341</v>
      </c>
      <c r="T467" s="6">
        <f t="shared" si="230"/>
        <v>1008911.341</v>
      </c>
      <c r="U467" s="63">
        <f t="shared" si="237"/>
        <v>0.13396330429879388</v>
      </c>
      <c r="V467" s="5">
        <v>920779.98800000001</v>
      </c>
      <c r="W467" s="5">
        <v>993064.73699999996</v>
      </c>
      <c r="X467" s="5">
        <v>60522.133000000002</v>
      </c>
      <c r="Y467" s="5">
        <v>12342.825999999999</v>
      </c>
      <c r="Z467" s="5">
        <v>534.72900000000004</v>
      </c>
      <c r="AA467" s="5">
        <v>7050.05</v>
      </c>
      <c r="AB467">
        <v>0</v>
      </c>
      <c r="AC467" s="6">
        <f t="shared" si="247"/>
        <v>1994294.463</v>
      </c>
      <c r="AD467" s="6">
        <f t="shared" si="231"/>
        <v>1994294.463</v>
      </c>
      <c r="AE467" s="63">
        <f t="shared" si="232"/>
        <v>0.2648025303625452</v>
      </c>
      <c r="AF467" s="5">
        <v>823191.86499999999</v>
      </c>
      <c r="AG467" s="5">
        <v>692629.853</v>
      </c>
      <c r="AH467" s="5">
        <v>36204.19</v>
      </c>
      <c r="AI467" s="5">
        <v>7285.4589999999998</v>
      </c>
      <c r="AJ467" s="5">
        <v>463.27300000000002</v>
      </c>
      <c r="AK467">
        <v>0</v>
      </c>
      <c r="AL467">
        <v>0</v>
      </c>
      <c r="AM467" s="6">
        <f t="shared" si="250"/>
        <v>1559774.64</v>
      </c>
      <c r="AN467" s="6">
        <f t="shared" si="233"/>
        <v>1559774.64</v>
      </c>
      <c r="AO467" s="63">
        <f t="shared" si="238"/>
        <v>0.20710696395656994</v>
      </c>
      <c r="AP467" s="5">
        <v>719309.18099999998</v>
      </c>
      <c r="AQ467" s="5">
        <v>523643.266</v>
      </c>
      <c r="AR467" s="5">
        <v>54345.298000000003</v>
      </c>
      <c r="AS467" s="5">
        <v>5558.8119999999999</v>
      </c>
      <c r="AT467" s="5">
        <v>263.60899999999998</v>
      </c>
      <c r="AU467">
        <v>0</v>
      </c>
      <c r="AV467">
        <v>0</v>
      </c>
      <c r="AW467" s="6">
        <f t="shared" si="251"/>
        <v>1303120.1659999997</v>
      </c>
      <c r="AX467" s="6">
        <f t="shared" si="234"/>
        <v>1303120.1659999997</v>
      </c>
      <c r="AY467" s="63">
        <f t="shared" si="239"/>
        <v>0.17302836854101014</v>
      </c>
      <c r="AZ467" s="5">
        <f t="shared" si="253"/>
        <v>3812379.1839999994</v>
      </c>
      <c r="BA467" s="5">
        <f t="shared" si="254"/>
        <v>3217390.11</v>
      </c>
      <c r="BB467" s="5">
        <f t="shared" si="255"/>
        <v>317048.99599999998</v>
      </c>
      <c r="BC467" s="5">
        <f t="shared" si="256"/>
        <v>35208.798999999999</v>
      </c>
      <c r="BD467" s="5">
        <f t="shared" si="257"/>
        <v>4927.4980000000005</v>
      </c>
      <c r="BE467" s="5">
        <f t="shared" si="258"/>
        <v>7050.05</v>
      </c>
      <c r="BF467" s="5">
        <f t="shared" si="259"/>
        <v>137246.897</v>
      </c>
      <c r="BG467" s="6">
        <f t="shared" si="260"/>
        <v>7531251.5339999991</v>
      </c>
      <c r="BH467" s="6">
        <f t="shared" si="235"/>
        <v>7394004.6369999992</v>
      </c>
    </row>
    <row r="468" spans="1:69" x14ac:dyDescent="0.25">
      <c r="A468" s="43">
        <v>37742</v>
      </c>
      <c r="B468" s="5">
        <v>941021.45600000001</v>
      </c>
      <c r="C468" s="5">
        <v>644372.53300000005</v>
      </c>
      <c r="D468" s="5">
        <v>44670.858999999997</v>
      </c>
      <c r="E468" s="5">
        <v>5605.9089999999997</v>
      </c>
      <c r="F468" s="5">
        <v>250.67500000000001</v>
      </c>
      <c r="G468" s="5">
        <v>0</v>
      </c>
      <c r="H468" s="5">
        <v>128048.424</v>
      </c>
      <c r="I468" s="6">
        <f t="shared" si="249"/>
        <v>1763969.8560000001</v>
      </c>
      <c r="J468" s="6">
        <f t="shared" si="229"/>
        <v>1635921.432</v>
      </c>
      <c r="K468" s="63">
        <f t="shared" si="236"/>
        <v>0.2170609848066975</v>
      </c>
      <c r="L468" s="5">
        <v>581738.88</v>
      </c>
      <c r="M468" s="5">
        <v>426831.84499999997</v>
      </c>
      <c r="N468" s="5">
        <v>148865.943</v>
      </c>
      <c r="O468" s="5">
        <v>4320.6409999999996</v>
      </c>
      <c r="P468" s="5">
        <v>4199.6319999999996</v>
      </c>
      <c r="Q468">
        <v>0</v>
      </c>
      <c r="R468">
        <v>0</v>
      </c>
      <c r="S468" s="6">
        <f t="shared" si="252"/>
        <v>1165956.9410000001</v>
      </c>
      <c r="T468" s="6">
        <f t="shared" si="230"/>
        <v>1165956.9410000001</v>
      </c>
      <c r="U468" s="63">
        <f t="shared" si="237"/>
        <v>0.14347397207204005</v>
      </c>
      <c r="V468" s="5">
        <v>1011706.972</v>
      </c>
      <c r="W468" s="5">
        <v>1026568.875</v>
      </c>
      <c r="X468" s="5">
        <v>61032.61</v>
      </c>
      <c r="Y468" s="5">
        <v>12518.99</v>
      </c>
      <c r="Z468" s="5">
        <v>457.45800000000003</v>
      </c>
      <c r="AA468" s="5">
        <v>7113.4</v>
      </c>
      <c r="AB468">
        <v>0</v>
      </c>
      <c r="AC468" s="6">
        <f t="shared" si="247"/>
        <v>2119398.3050000002</v>
      </c>
      <c r="AD468" s="6">
        <f t="shared" si="231"/>
        <v>2119398.3050000002</v>
      </c>
      <c r="AE468" s="63">
        <f t="shared" si="232"/>
        <v>0.26079736097312622</v>
      </c>
      <c r="AF468" s="5">
        <v>919784.26599999995</v>
      </c>
      <c r="AG468" s="5">
        <v>718619.39500000002</v>
      </c>
      <c r="AH468" s="5">
        <v>37556.139000000003</v>
      </c>
      <c r="AI468" s="5">
        <v>7288.0020000000004</v>
      </c>
      <c r="AJ468" s="5">
        <v>443.43200000000002</v>
      </c>
      <c r="AK468">
        <v>0</v>
      </c>
      <c r="AL468">
        <v>0</v>
      </c>
      <c r="AM468" s="6">
        <f t="shared" si="250"/>
        <v>1683691.2339999999</v>
      </c>
      <c r="AN468" s="6">
        <f t="shared" si="233"/>
        <v>1683691.2339999999</v>
      </c>
      <c r="AO468" s="63">
        <f t="shared" si="238"/>
        <v>0.20718249584557738</v>
      </c>
      <c r="AP468" s="5">
        <v>788647.61499999999</v>
      </c>
      <c r="AQ468" s="5">
        <v>560703.07299999997</v>
      </c>
      <c r="AR468" s="5">
        <v>40030.133999999998</v>
      </c>
      <c r="AS468" s="5">
        <v>4012.5819999999999</v>
      </c>
      <c r="AT468" s="5">
        <v>199.73599999999999</v>
      </c>
      <c r="AU468">
        <v>0</v>
      </c>
      <c r="AV468">
        <v>0</v>
      </c>
      <c r="AW468" s="6">
        <f t="shared" si="251"/>
        <v>1393593.1400000001</v>
      </c>
      <c r="AX468" s="6">
        <f t="shared" si="234"/>
        <v>1393593.1400000001</v>
      </c>
      <c r="AY468" s="63">
        <f t="shared" si="239"/>
        <v>0.17148518630255882</v>
      </c>
      <c r="AZ468" s="5">
        <f t="shared" si="253"/>
        <v>4242899.1890000002</v>
      </c>
      <c r="BA468" s="5">
        <f t="shared" si="254"/>
        <v>3377095.7209999999</v>
      </c>
      <c r="BB468" s="5">
        <f t="shared" si="255"/>
        <v>332155.68500000006</v>
      </c>
      <c r="BC468" s="5">
        <f t="shared" si="256"/>
        <v>33746.124000000003</v>
      </c>
      <c r="BD468" s="5">
        <f t="shared" si="257"/>
        <v>5550.9329999999991</v>
      </c>
      <c r="BE468" s="5">
        <f t="shared" si="258"/>
        <v>7113.4</v>
      </c>
      <c r="BF468" s="5">
        <f t="shared" si="259"/>
        <v>128048.424</v>
      </c>
      <c r="BG468" s="6">
        <f t="shared" si="260"/>
        <v>8126609.4760000007</v>
      </c>
      <c r="BH468" s="6">
        <f t="shared" si="235"/>
        <v>7998561.0520000011</v>
      </c>
    </row>
    <row r="469" spans="1:69" x14ac:dyDescent="0.25">
      <c r="A469" s="43">
        <v>37773</v>
      </c>
      <c r="B469" s="5">
        <v>1079441.673</v>
      </c>
      <c r="C469" s="5">
        <v>689284.65599999996</v>
      </c>
      <c r="D469" s="5">
        <v>45521.038</v>
      </c>
      <c r="E469" s="5">
        <v>5667.6260000000002</v>
      </c>
      <c r="F469" s="5">
        <v>261.35199999999998</v>
      </c>
      <c r="G469" s="5">
        <v>0</v>
      </c>
      <c r="H469" s="5">
        <v>137560.27799999999</v>
      </c>
      <c r="I469" s="6">
        <f t="shared" si="249"/>
        <v>1957736.6229999997</v>
      </c>
      <c r="J469" s="6">
        <f t="shared" si="229"/>
        <v>1820176.3449999997</v>
      </c>
      <c r="K469" s="63">
        <f t="shared" si="236"/>
        <v>0.21315155679060233</v>
      </c>
      <c r="L469" s="5">
        <v>723346.55900000001</v>
      </c>
      <c r="M469" s="5">
        <v>476195.34</v>
      </c>
      <c r="N469" s="5">
        <v>139771.473</v>
      </c>
      <c r="O469" s="5">
        <v>3326.1950000000002</v>
      </c>
      <c r="P469" s="5">
        <v>4064.97</v>
      </c>
      <c r="Q469">
        <v>0</v>
      </c>
      <c r="R469">
        <v>0</v>
      </c>
      <c r="S469" s="6">
        <f t="shared" si="252"/>
        <v>1346704.537</v>
      </c>
      <c r="T469" s="6">
        <f t="shared" si="230"/>
        <v>1346704.537</v>
      </c>
      <c r="U469" s="63">
        <f t="shared" si="237"/>
        <v>0.14662450772292537</v>
      </c>
      <c r="V469" s="5">
        <v>1194703.166</v>
      </c>
      <c r="W469" s="5">
        <v>1133562.8130000001</v>
      </c>
      <c r="X469" s="5">
        <v>74947.910999999993</v>
      </c>
      <c r="Y469" s="5">
        <v>12456.011</v>
      </c>
      <c r="Z469" s="5">
        <v>395.572</v>
      </c>
      <c r="AA469" s="5">
        <v>8370.9500000000007</v>
      </c>
      <c r="AB469">
        <v>0</v>
      </c>
      <c r="AC469" s="6">
        <f t="shared" si="247"/>
        <v>2424436.4230000004</v>
      </c>
      <c r="AD469" s="6">
        <f t="shared" si="231"/>
        <v>2424436.4230000004</v>
      </c>
      <c r="AE469" s="63">
        <f t="shared" si="232"/>
        <v>0.26396420837773205</v>
      </c>
      <c r="AF469" s="5">
        <v>1047931.666</v>
      </c>
      <c r="AG469" s="5">
        <v>772390.65399999998</v>
      </c>
      <c r="AH469" s="5">
        <v>40145.631999999998</v>
      </c>
      <c r="AI469" s="5">
        <v>7274.6229999999996</v>
      </c>
      <c r="AJ469" s="5">
        <v>366.16800000000001</v>
      </c>
      <c r="AK469">
        <v>0</v>
      </c>
      <c r="AL469" s="5">
        <v>0</v>
      </c>
      <c r="AM469" s="6">
        <f t="shared" si="250"/>
        <v>1868108.7429999998</v>
      </c>
      <c r="AN469" s="6">
        <f t="shared" si="233"/>
        <v>1868108.7429999998</v>
      </c>
      <c r="AO469" s="63">
        <f t="shared" si="238"/>
        <v>0.20339318483729732</v>
      </c>
      <c r="AP469" s="5">
        <v>920466.51500000001</v>
      </c>
      <c r="AQ469" s="5">
        <v>618492.98400000005</v>
      </c>
      <c r="AR469" s="5">
        <v>42010.608999999997</v>
      </c>
      <c r="AS469" s="5">
        <v>6550.1639999999998</v>
      </c>
      <c r="AT469" s="5">
        <v>209.91300000000001</v>
      </c>
      <c r="AU469">
        <v>0</v>
      </c>
      <c r="AV469">
        <v>0</v>
      </c>
      <c r="AW469" s="6">
        <f t="shared" si="251"/>
        <v>1587730.1850000001</v>
      </c>
      <c r="AX469" s="6">
        <f t="shared" si="234"/>
        <v>1587730.1850000001</v>
      </c>
      <c r="AY469" s="63">
        <f t="shared" si="239"/>
        <v>0.17286654227144277</v>
      </c>
      <c r="AZ469" s="5">
        <f t="shared" si="253"/>
        <v>4965889.5789999999</v>
      </c>
      <c r="BA469" s="5">
        <f t="shared" si="254"/>
        <v>3689926.4470000006</v>
      </c>
      <c r="BB469" s="5">
        <f t="shared" si="255"/>
        <v>342396.663</v>
      </c>
      <c r="BC469" s="5">
        <f t="shared" si="256"/>
        <v>35274.618999999999</v>
      </c>
      <c r="BD469" s="5">
        <f t="shared" si="257"/>
        <v>5297.9750000000004</v>
      </c>
      <c r="BE469" s="5">
        <f t="shared" si="258"/>
        <v>8370.9500000000007</v>
      </c>
      <c r="BF469" s="5">
        <f t="shared" si="259"/>
        <v>137560.27799999999</v>
      </c>
      <c r="BG469" s="6">
        <f t="shared" si="260"/>
        <v>9184716.5110000018</v>
      </c>
      <c r="BH469" s="6">
        <f t="shared" si="235"/>
        <v>9047156.2330000009</v>
      </c>
      <c r="BI469" s="57">
        <f>BG469/$BG469</f>
        <v>1</v>
      </c>
    </row>
    <row r="470" spans="1:69" x14ac:dyDescent="0.25">
      <c r="A470" s="43">
        <v>37803</v>
      </c>
      <c r="B470" s="5">
        <v>1154451.9040000001</v>
      </c>
      <c r="C470" s="5">
        <v>708097.72600000002</v>
      </c>
      <c r="D470" s="5">
        <v>41038.226999999999</v>
      </c>
      <c r="E470" s="5">
        <v>5651.9750000000004</v>
      </c>
      <c r="F470" s="5">
        <v>247.803</v>
      </c>
      <c r="G470" s="5">
        <v>0</v>
      </c>
      <c r="H470" s="5">
        <v>131098.35</v>
      </c>
      <c r="I470" s="6">
        <f t="shared" si="249"/>
        <v>2040585.9850000003</v>
      </c>
      <c r="J470" s="6">
        <f t="shared" si="229"/>
        <v>1909487.6350000002</v>
      </c>
      <c r="K470" s="63">
        <f t="shared" si="236"/>
        <v>0.21561052705453621</v>
      </c>
      <c r="L470" s="5">
        <v>750761.59100000001</v>
      </c>
      <c r="M470" s="5">
        <v>485241.26</v>
      </c>
      <c r="N470" s="5">
        <v>148417.696</v>
      </c>
      <c r="O470" s="5">
        <v>4921.5879999999997</v>
      </c>
      <c r="P470" s="5">
        <v>4306.7719999999999</v>
      </c>
      <c r="Q470" s="5">
        <v>0</v>
      </c>
      <c r="R470" s="5">
        <v>0</v>
      </c>
      <c r="S470" s="6">
        <f t="shared" si="252"/>
        <v>1393648.9070000001</v>
      </c>
      <c r="T470" s="6">
        <f t="shared" si="230"/>
        <v>1393648.9070000001</v>
      </c>
      <c r="U470" s="63">
        <f t="shared" si="237"/>
        <v>0.14725445414996727</v>
      </c>
      <c r="V470" s="5">
        <v>1277556.3659999999</v>
      </c>
      <c r="W470" s="5">
        <v>1147471.6510000001</v>
      </c>
      <c r="X470" s="5">
        <v>64543.529000000002</v>
      </c>
      <c r="Y470" s="5">
        <v>12335.213</v>
      </c>
      <c r="Z470" s="5">
        <v>478.39</v>
      </c>
      <c r="AA470" s="5">
        <v>8255.1</v>
      </c>
      <c r="AB470" s="5">
        <v>0</v>
      </c>
      <c r="AC470" s="6">
        <f t="shared" si="247"/>
        <v>2510640.2490000003</v>
      </c>
      <c r="AD470" s="6">
        <f t="shared" si="231"/>
        <v>2510640.2490000003</v>
      </c>
      <c r="AE470" s="63">
        <f t="shared" si="232"/>
        <v>0.2652769701009301</v>
      </c>
      <c r="AF470" s="5">
        <v>1136182.9080000001</v>
      </c>
      <c r="AG470" s="5">
        <v>749742.08100000001</v>
      </c>
      <c r="AH470" s="5">
        <v>43410.995000000003</v>
      </c>
      <c r="AI470" s="5">
        <v>7292.9780000000001</v>
      </c>
      <c r="AJ470" s="5">
        <v>327.92099999999999</v>
      </c>
      <c r="AK470" s="5">
        <v>0</v>
      </c>
      <c r="AL470" s="5">
        <v>0</v>
      </c>
      <c r="AM470" s="6">
        <f t="shared" si="250"/>
        <v>1936956.8830000001</v>
      </c>
      <c r="AN470" s="6">
        <f t="shared" si="233"/>
        <v>1936956.8830000001</v>
      </c>
      <c r="AO470" s="63">
        <f t="shared" si="238"/>
        <v>0.20466096380914897</v>
      </c>
      <c r="AP470" s="5">
        <v>936926.25800000003</v>
      </c>
      <c r="AQ470" s="5">
        <v>599960.85400000005</v>
      </c>
      <c r="AR470" s="5">
        <v>39726.769</v>
      </c>
      <c r="AS470" s="5">
        <v>5604.6989999999996</v>
      </c>
      <c r="AT470" s="5">
        <v>171.82</v>
      </c>
      <c r="AU470" s="5">
        <v>0</v>
      </c>
      <c r="AV470" s="5">
        <v>0</v>
      </c>
      <c r="AW470" s="6">
        <f t="shared" si="251"/>
        <v>1582390.4000000004</v>
      </c>
      <c r="AX470" s="6">
        <f t="shared" si="234"/>
        <v>1582390.4000000004</v>
      </c>
      <c r="AY470" s="63">
        <f t="shared" si="239"/>
        <v>0.16719708488541754</v>
      </c>
      <c r="AZ470" s="5">
        <f t="shared" si="253"/>
        <v>5255879.0270000007</v>
      </c>
      <c r="BA470" s="5">
        <f t="shared" si="254"/>
        <v>3690513.5720000006</v>
      </c>
      <c r="BB470" s="5">
        <f t="shared" si="255"/>
        <v>337137.21600000001</v>
      </c>
      <c r="BC470" s="5">
        <f t="shared" si="256"/>
        <v>35806.452999999994</v>
      </c>
      <c r="BD470" s="5">
        <f t="shared" si="257"/>
        <v>5532.7060000000001</v>
      </c>
      <c r="BE470" s="5">
        <f t="shared" si="258"/>
        <v>8255.1</v>
      </c>
      <c r="BF470" s="5">
        <f t="shared" si="259"/>
        <v>131098.35</v>
      </c>
      <c r="BG470" s="6">
        <f t="shared" si="260"/>
        <v>9464222.4240000006</v>
      </c>
      <c r="BH470" s="6">
        <f t="shared" si="235"/>
        <v>9333124.074000001</v>
      </c>
      <c r="BI470" s="57">
        <f>BG470/$BG470</f>
        <v>1</v>
      </c>
      <c r="BJ470" s="59">
        <f t="shared" ref="BJ470:BQ470" si="261">AP470-AP469</f>
        <v>16459.743000000017</v>
      </c>
      <c r="BK470" s="59">
        <f t="shared" si="261"/>
        <v>-18532.130000000005</v>
      </c>
      <c r="BL470" s="59">
        <f t="shared" si="261"/>
        <v>-2283.8399999999965</v>
      </c>
      <c r="BM470" s="59">
        <f t="shared" si="261"/>
        <v>-945.46500000000015</v>
      </c>
      <c r="BN470" s="59">
        <f t="shared" si="261"/>
        <v>-38.093000000000018</v>
      </c>
      <c r="BO470" s="59">
        <f t="shared" si="261"/>
        <v>0</v>
      </c>
      <c r="BP470" s="59">
        <f t="shared" si="261"/>
        <v>0</v>
      </c>
      <c r="BQ470" s="59">
        <f t="shared" si="261"/>
        <v>-5339.7849999996834</v>
      </c>
    </row>
    <row r="471" spans="1:69" x14ac:dyDescent="0.25">
      <c r="A471" s="43">
        <v>37834</v>
      </c>
      <c r="B471" s="5">
        <v>1123223.8489999999</v>
      </c>
      <c r="C471" s="5">
        <v>692355.58600000001</v>
      </c>
      <c r="D471" s="5">
        <v>37959.269999999997</v>
      </c>
      <c r="E471" s="5">
        <v>5642.3609999999999</v>
      </c>
      <c r="F471" s="5">
        <v>223.46899999999999</v>
      </c>
      <c r="G471" s="5">
        <v>0</v>
      </c>
      <c r="H471" s="5">
        <v>140721.889</v>
      </c>
      <c r="I471" s="6">
        <f t="shared" si="249"/>
        <v>2000126.4240000001</v>
      </c>
      <c r="J471" s="6">
        <f t="shared" si="229"/>
        <v>1859404.5350000001</v>
      </c>
      <c r="K471" s="63">
        <f t="shared" si="236"/>
        <v>0.21360455488679722</v>
      </c>
      <c r="L471" s="5">
        <v>738694.27300000004</v>
      </c>
      <c r="M471" s="5">
        <v>473566.65899999999</v>
      </c>
      <c r="N471" s="5">
        <v>115848.821</v>
      </c>
      <c r="O471" s="5">
        <v>4324.57</v>
      </c>
      <c r="P471" s="5">
        <v>218.90700000000001</v>
      </c>
      <c r="Q471" s="5">
        <v>0</v>
      </c>
      <c r="R471" s="5">
        <v>0</v>
      </c>
      <c r="S471" s="6">
        <f t="shared" si="252"/>
        <v>1332653.23</v>
      </c>
      <c r="T471" s="6">
        <f t="shared" si="230"/>
        <v>1332653.23</v>
      </c>
      <c r="U471" s="63">
        <f t="shared" si="237"/>
        <v>0.14232140358573783</v>
      </c>
      <c r="V471" s="5">
        <v>1260498.449</v>
      </c>
      <c r="W471" s="5">
        <v>1128249.227</v>
      </c>
      <c r="X471" s="5">
        <v>71782.335000000006</v>
      </c>
      <c r="Y471" s="5">
        <v>12474.884</v>
      </c>
      <c r="Z471" s="5">
        <v>467.66199999999998</v>
      </c>
      <c r="AA471" s="5">
        <v>8322.2999999999993</v>
      </c>
      <c r="AB471" s="5">
        <v>0</v>
      </c>
      <c r="AC471" s="6">
        <f t="shared" si="247"/>
        <v>2481794.8569999998</v>
      </c>
      <c r="AD471" s="6">
        <f t="shared" si="231"/>
        <v>2481794.8569999998</v>
      </c>
      <c r="AE471" s="63">
        <f t="shared" si="232"/>
        <v>0.26504458887636168</v>
      </c>
      <c r="AF471" s="5">
        <v>1097532.943</v>
      </c>
      <c r="AG471" s="5">
        <v>842931.59</v>
      </c>
      <c r="AH471" s="5">
        <v>37819.815000000002</v>
      </c>
      <c r="AI471" s="5">
        <v>7128.1080000000002</v>
      </c>
      <c r="AJ471" s="5">
        <v>324.59300000000002</v>
      </c>
      <c r="AK471" s="5">
        <v>0</v>
      </c>
      <c r="AL471" s="5">
        <v>0</v>
      </c>
      <c r="AM471" s="6">
        <f t="shared" si="250"/>
        <v>1985737.0489999999</v>
      </c>
      <c r="AN471" s="6">
        <f t="shared" si="233"/>
        <v>1985737.0489999999</v>
      </c>
      <c r="AO471" s="63">
        <f t="shared" si="238"/>
        <v>0.21206783400501047</v>
      </c>
      <c r="AP471" s="5">
        <v>916320.848</v>
      </c>
      <c r="AQ471" s="5">
        <v>592275.78599999996</v>
      </c>
      <c r="AR471" s="5">
        <v>49110.413999999997</v>
      </c>
      <c r="AS471" s="5">
        <v>5495.2520000000004</v>
      </c>
      <c r="AT471" s="5">
        <v>174.21799999999999</v>
      </c>
      <c r="AU471" s="5">
        <v>0</v>
      </c>
      <c r="AV471" s="5">
        <v>0</v>
      </c>
      <c r="AW471" s="6">
        <f t="shared" si="251"/>
        <v>1563376.5180000004</v>
      </c>
      <c r="AX471" s="6">
        <f t="shared" si="234"/>
        <v>1563376.5180000004</v>
      </c>
      <c r="AY471" s="63">
        <f t="shared" si="239"/>
        <v>0.16696161864609263</v>
      </c>
      <c r="AZ471" s="5">
        <f t="shared" si="253"/>
        <v>5136270.3620000007</v>
      </c>
      <c r="BA471" s="5">
        <f t="shared" si="254"/>
        <v>3729378.8479999998</v>
      </c>
      <c r="BB471" s="5">
        <f t="shared" si="255"/>
        <v>312520.65499999997</v>
      </c>
      <c r="BC471" s="5">
        <f t="shared" si="256"/>
        <v>35065.175000000003</v>
      </c>
      <c r="BD471" s="5">
        <f t="shared" si="257"/>
        <v>1408.8490000000002</v>
      </c>
      <c r="BE471" s="5">
        <f t="shared" si="258"/>
        <v>8322.2999999999993</v>
      </c>
      <c r="BF471" s="5">
        <f t="shared" si="259"/>
        <v>140721.889</v>
      </c>
      <c r="BG471" s="6">
        <f t="shared" si="260"/>
        <v>9363688.0780000016</v>
      </c>
      <c r="BH471" s="6">
        <f t="shared" si="235"/>
        <v>9222966.1890000012</v>
      </c>
      <c r="BI471" s="57">
        <f>BG471/$BG471</f>
        <v>1</v>
      </c>
    </row>
    <row r="472" spans="1:69" x14ac:dyDescent="0.25">
      <c r="A472" s="43">
        <v>37865</v>
      </c>
      <c r="B472" s="5">
        <v>1132039.0689999999</v>
      </c>
      <c r="C472" s="5">
        <v>715139.79599999997</v>
      </c>
      <c r="D472" s="5">
        <v>38343.656999999999</v>
      </c>
      <c r="E472" s="5">
        <v>5636.73</v>
      </c>
      <c r="F472" s="5">
        <v>216.56200000000001</v>
      </c>
      <c r="G472" s="5">
        <v>0</v>
      </c>
      <c r="H472" s="5">
        <v>137686.10999999999</v>
      </c>
      <c r="I472" s="6">
        <f t="shared" si="249"/>
        <v>2029061.9239999996</v>
      </c>
      <c r="J472" s="6">
        <f t="shared" si="229"/>
        <v>1891375.8139999998</v>
      </c>
      <c r="K472" s="63">
        <f t="shared" si="236"/>
        <v>0.21391392563077216</v>
      </c>
      <c r="L472" s="5">
        <v>755532.94799999997</v>
      </c>
      <c r="M472" s="5">
        <v>505450.38400000002</v>
      </c>
      <c r="N472" s="5">
        <v>162301.43599999999</v>
      </c>
      <c r="O472" s="5">
        <v>4278.3090000000002</v>
      </c>
      <c r="P472" s="5">
        <v>8642.5450000000001</v>
      </c>
      <c r="Q472" s="5">
        <v>0</v>
      </c>
      <c r="R472" s="5">
        <v>0</v>
      </c>
      <c r="S472" s="6">
        <f t="shared" si="252"/>
        <v>1436205.6219999997</v>
      </c>
      <c r="T472" s="6">
        <f t="shared" si="230"/>
        <v>1436205.6219999997</v>
      </c>
      <c r="U472" s="63">
        <f t="shared" si="237"/>
        <v>0.1514120288696546</v>
      </c>
      <c r="V472" s="5">
        <v>1253972.247</v>
      </c>
      <c r="W472" s="5">
        <v>1154034.709</v>
      </c>
      <c r="X472" s="5">
        <v>65529.409</v>
      </c>
      <c r="Y472" s="5">
        <v>12490.401</v>
      </c>
      <c r="Z472" s="5">
        <v>430.89499999999998</v>
      </c>
      <c r="AA472" s="5">
        <v>8548.75</v>
      </c>
      <c r="AB472" s="5">
        <v>0</v>
      </c>
      <c r="AC472" s="6">
        <f t="shared" si="247"/>
        <v>2495006.4110000003</v>
      </c>
      <c r="AD472" s="6">
        <f t="shared" si="231"/>
        <v>2495006.4110000003</v>
      </c>
      <c r="AE472" s="63">
        <f t="shared" si="232"/>
        <v>0.26303613977379725</v>
      </c>
      <c r="AF472" s="5">
        <v>1109589.112</v>
      </c>
      <c r="AG472" s="5">
        <v>801757.08100000001</v>
      </c>
      <c r="AH472" s="5">
        <v>38335.714999999997</v>
      </c>
      <c r="AI472" s="5">
        <v>7237.3010000000004</v>
      </c>
      <c r="AJ472" s="5">
        <v>379.46300000000002</v>
      </c>
      <c r="AK472" s="5">
        <v>0</v>
      </c>
      <c r="AL472" s="5">
        <v>0</v>
      </c>
      <c r="AM472" s="6">
        <f t="shared" si="250"/>
        <v>1957298.672</v>
      </c>
      <c r="AN472" s="6">
        <f t="shared" si="233"/>
        <v>1957298.672</v>
      </c>
      <c r="AO472" s="63">
        <f t="shared" si="238"/>
        <v>0.20634828223183257</v>
      </c>
      <c r="AP472" s="5">
        <v>912248.61199999996</v>
      </c>
      <c r="AQ472" s="5">
        <v>607234.47699999996</v>
      </c>
      <c r="AR472" s="5">
        <v>42653.281000000003</v>
      </c>
      <c r="AS472" s="5">
        <v>5500.9740000000002</v>
      </c>
      <c r="AT472" s="5">
        <v>202.994</v>
      </c>
      <c r="AU472" s="5">
        <v>0</v>
      </c>
      <c r="AV472" s="5">
        <v>0</v>
      </c>
      <c r="AW472" s="6">
        <f t="shared" si="251"/>
        <v>1567840.3379999998</v>
      </c>
      <c r="AX472" s="6">
        <f t="shared" si="234"/>
        <v>1567840.3379999998</v>
      </c>
      <c r="AY472" s="63">
        <f t="shared" si="239"/>
        <v>0.16528962349394355</v>
      </c>
      <c r="AZ472" s="5">
        <f t="shared" si="253"/>
        <v>5163381.9879999999</v>
      </c>
      <c r="BA472" s="5">
        <f t="shared" si="254"/>
        <v>3783616.4469999997</v>
      </c>
      <c r="BB472" s="5">
        <f t="shared" si="255"/>
        <v>347163.49799999996</v>
      </c>
      <c r="BC472" s="5">
        <f t="shared" si="256"/>
        <v>35143.715000000004</v>
      </c>
      <c r="BD472" s="5">
        <f t="shared" si="257"/>
        <v>9872.4590000000007</v>
      </c>
      <c r="BE472" s="5">
        <f t="shared" si="258"/>
        <v>8548.75</v>
      </c>
      <c r="BF472" s="5">
        <f t="shared" si="259"/>
        <v>137686.10999999999</v>
      </c>
      <c r="BG472" s="6">
        <f t="shared" si="260"/>
        <v>9485412.9669999983</v>
      </c>
      <c r="BH472" s="6">
        <f t="shared" si="235"/>
        <v>9347726.8569999989</v>
      </c>
    </row>
    <row r="473" spans="1:69" x14ac:dyDescent="0.25">
      <c r="A473" s="43">
        <v>37895</v>
      </c>
      <c r="B473" s="5">
        <f>1065592.761+251.436</f>
        <v>1065844.1969999999</v>
      </c>
      <c r="C473" s="5">
        <f>576725.283+119946.16</f>
        <v>696671.44300000009</v>
      </c>
      <c r="D473" s="5">
        <f>31119.793+7857.128</f>
        <v>38976.921000000002</v>
      </c>
      <c r="E473" s="5">
        <v>5638.625</v>
      </c>
      <c r="F473" s="5">
        <v>253.16499999999999</v>
      </c>
      <c r="G473" s="5">
        <v>0</v>
      </c>
      <c r="H473" s="5">
        <v>133211.258</v>
      </c>
      <c r="I473" s="6">
        <f t="shared" si="249"/>
        <v>1940595.6090000002</v>
      </c>
      <c r="J473" s="6">
        <f t="shared" si="229"/>
        <v>1807384.3510000003</v>
      </c>
      <c r="K473" s="63">
        <f t="shared" si="236"/>
        <v>0.21682100872215401</v>
      </c>
      <c r="L473" s="5">
        <f>655047.404+701.908</f>
        <v>655749.31200000003</v>
      </c>
      <c r="M473" s="5">
        <f>376987.38+82104.643</f>
        <v>459092.02299999999</v>
      </c>
      <c r="N473" s="5">
        <f>89191.56+57782.798</f>
        <v>146974.35800000001</v>
      </c>
      <c r="O473" s="5">
        <v>4247.26</v>
      </c>
      <c r="P473" s="5">
        <v>4144.4030000000002</v>
      </c>
      <c r="Q473" s="5">
        <v>0</v>
      </c>
      <c r="R473" s="5">
        <v>0</v>
      </c>
      <c r="S473" s="6">
        <f t="shared" si="252"/>
        <v>1270207.3559999999</v>
      </c>
      <c r="T473" s="6">
        <f t="shared" si="230"/>
        <v>1270207.3559999999</v>
      </c>
      <c r="U473" s="63">
        <f t="shared" si="237"/>
        <v>0.14191912984701602</v>
      </c>
      <c r="V473" s="5">
        <f>1173479.163+633.716</f>
        <v>1174112.879</v>
      </c>
      <c r="W473" s="5">
        <f>931927.547+207577.048</f>
        <v>1139504.595</v>
      </c>
      <c r="X473" s="5">
        <f>48322.415+16444.091</f>
        <v>64766.506000000001</v>
      </c>
      <c r="Y473" s="5">
        <v>12519.948</v>
      </c>
      <c r="Z473" s="5">
        <v>485.61200000000002</v>
      </c>
      <c r="AA473" s="5">
        <v>8001</v>
      </c>
      <c r="AB473" s="5">
        <v>0</v>
      </c>
      <c r="AC473" s="6">
        <f t="shared" si="247"/>
        <v>2399390.54</v>
      </c>
      <c r="AD473" s="6">
        <f t="shared" si="231"/>
        <v>2399390.54</v>
      </c>
      <c r="AE473" s="63">
        <f t="shared" si="232"/>
        <v>0.26808175530669964</v>
      </c>
      <c r="AF473" s="5">
        <f>1037218.826+184.473</f>
        <v>1037403.299</v>
      </c>
      <c r="AG473" s="5">
        <f>652504.461+128431.546</f>
        <v>780936.00699999998</v>
      </c>
      <c r="AH473" s="5">
        <f>11732.309+26584.588</f>
        <v>38316.896999999997</v>
      </c>
      <c r="AI473" s="5">
        <v>6435.6270000000004</v>
      </c>
      <c r="AJ473" s="5">
        <v>445.39</v>
      </c>
      <c r="AK473" s="5">
        <v>0</v>
      </c>
      <c r="AL473" s="5">
        <v>0</v>
      </c>
      <c r="AM473" s="6">
        <f t="shared" si="250"/>
        <v>1863537.2199999997</v>
      </c>
      <c r="AN473" s="6">
        <f t="shared" si="233"/>
        <v>1863537.2199999997</v>
      </c>
      <c r="AO473" s="63">
        <f t="shared" si="238"/>
        <v>0.2082113439594403</v>
      </c>
      <c r="AP473" s="5">
        <f>844891.917+185.817</f>
        <v>845077.73400000005</v>
      </c>
      <c r="AQ473" s="5">
        <f>491623.496+95249.315</f>
        <v>586872.81099999999</v>
      </c>
      <c r="AR473" s="5">
        <f>21092.726+17709.887</f>
        <v>38802.612999999998</v>
      </c>
      <c r="AS473" s="5">
        <v>5488.2619999999997</v>
      </c>
      <c r="AT473" s="5">
        <v>247.303</v>
      </c>
      <c r="AU473" s="5">
        <v>0</v>
      </c>
      <c r="AV473" s="5">
        <v>0</v>
      </c>
      <c r="AW473" s="6">
        <f t="shared" si="251"/>
        <v>1476488.723</v>
      </c>
      <c r="AX473" s="6">
        <f t="shared" si="234"/>
        <v>1476488.723</v>
      </c>
      <c r="AY473" s="63">
        <f t="shared" si="239"/>
        <v>0.16496676216469014</v>
      </c>
      <c r="AZ473" s="5">
        <f t="shared" si="253"/>
        <v>4778187.4210000001</v>
      </c>
      <c r="BA473" s="5">
        <f t="shared" si="254"/>
        <v>3663076.8789999997</v>
      </c>
      <c r="BB473" s="5">
        <f t="shared" si="255"/>
        <v>327837.29500000004</v>
      </c>
      <c r="BC473" s="5">
        <f t="shared" si="256"/>
        <v>34329.722000000002</v>
      </c>
      <c r="BD473" s="5">
        <f t="shared" si="257"/>
        <v>5575.8730000000005</v>
      </c>
      <c r="BE473" s="5">
        <f t="shared" si="258"/>
        <v>8001</v>
      </c>
      <c r="BF473" s="5">
        <f t="shared" si="259"/>
        <v>133211.258</v>
      </c>
      <c r="BG473" s="6">
        <f t="shared" si="260"/>
        <v>8950219.4479999989</v>
      </c>
      <c r="BH473" s="6">
        <f t="shared" si="235"/>
        <v>8817008.1899999995</v>
      </c>
    </row>
    <row r="474" spans="1:69" x14ac:dyDescent="0.25">
      <c r="A474" s="43">
        <v>37926</v>
      </c>
      <c r="B474" s="5">
        <v>957035.53</v>
      </c>
      <c r="C474" s="5">
        <v>661665.91200000001</v>
      </c>
      <c r="D474" s="5">
        <v>46453.483</v>
      </c>
      <c r="E474" s="5">
        <v>5723.4960000000001</v>
      </c>
      <c r="F474" s="5">
        <v>268.185</v>
      </c>
      <c r="G474" s="5">
        <v>0</v>
      </c>
      <c r="H474" s="5">
        <v>125294.667</v>
      </c>
      <c r="I474" s="6">
        <f t="shared" si="249"/>
        <v>1796441.273</v>
      </c>
      <c r="J474" s="6">
        <f t="shared" si="229"/>
        <v>1671146.6060000001</v>
      </c>
      <c r="K474" s="63">
        <f t="shared" si="236"/>
        <v>0.21863581445102676</v>
      </c>
      <c r="L474" s="5">
        <v>555214.54799999995</v>
      </c>
      <c r="M474" s="5">
        <v>432185.48300000001</v>
      </c>
      <c r="N474" s="5">
        <v>134198.43799999999</v>
      </c>
      <c r="O474" s="5">
        <v>4255.1940000000004</v>
      </c>
      <c r="P474" s="5">
        <v>4105.2659999999996</v>
      </c>
      <c r="Q474" s="5">
        <v>0</v>
      </c>
      <c r="R474" s="5">
        <v>0</v>
      </c>
      <c r="S474" s="6">
        <f t="shared" si="252"/>
        <v>1129958.929</v>
      </c>
      <c r="T474" s="6">
        <f t="shared" si="230"/>
        <v>1129958.929</v>
      </c>
      <c r="U474" s="63">
        <f t="shared" si="237"/>
        <v>0.13752160699668187</v>
      </c>
      <c r="V474" s="5">
        <v>1049559.595</v>
      </c>
      <c r="W474" s="5">
        <v>1075169.446</v>
      </c>
      <c r="X474" s="5">
        <v>71712.854999999996</v>
      </c>
      <c r="Y474" s="5">
        <v>12623.054</v>
      </c>
      <c r="Z474" s="5">
        <v>532.29600000000005</v>
      </c>
      <c r="AA474" s="5">
        <v>7845.6</v>
      </c>
      <c r="AB474" s="5">
        <v>0</v>
      </c>
      <c r="AC474" s="6">
        <f t="shared" si="247"/>
        <v>2217442.8460000004</v>
      </c>
      <c r="AD474" s="6">
        <f t="shared" si="231"/>
        <v>2217442.8460000004</v>
      </c>
      <c r="AE474" s="63">
        <f t="shared" si="232"/>
        <v>0.26987379432904662</v>
      </c>
      <c r="AF474" s="5">
        <v>912102.82799999998</v>
      </c>
      <c r="AG474" s="5">
        <v>747028.57400000002</v>
      </c>
      <c r="AH474" s="5">
        <v>37753.048999999999</v>
      </c>
      <c r="AI474" s="5">
        <v>7961.97</v>
      </c>
      <c r="AJ474" s="5">
        <v>518.62900000000002</v>
      </c>
      <c r="AK474" s="5">
        <v>0</v>
      </c>
      <c r="AL474" s="5">
        <v>0</v>
      </c>
      <c r="AM474" s="6">
        <f t="shared" si="250"/>
        <v>1705365.0499999998</v>
      </c>
      <c r="AN474" s="6">
        <f t="shared" si="233"/>
        <v>1705365.0499999998</v>
      </c>
      <c r="AO474" s="63">
        <f t="shared" si="238"/>
        <v>0.20755138631412745</v>
      </c>
      <c r="AP474" s="5">
        <v>759927.80099999998</v>
      </c>
      <c r="AQ474" s="5">
        <v>563541.12199999997</v>
      </c>
      <c r="AR474" s="5">
        <v>38135.527000000002</v>
      </c>
      <c r="AS474" s="5">
        <v>5493.6679999999997</v>
      </c>
      <c r="AT474" s="5">
        <v>285.73399999999998</v>
      </c>
      <c r="AU474" s="5">
        <v>0</v>
      </c>
      <c r="AV474" s="5">
        <v>0</v>
      </c>
      <c r="AW474" s="6">
        <f t="shared" si="251"/>
        <v>1367383.852</v>
      </c>
      <c r="AX474" s="6">
        <f t="shared" si="234"/>
        <v>1367383.852</v>
      </c>
      <c r="AY474" s="63">
        <f t="shared" si="239"/>
        <v>0.16641739790911728</v>
      </c>
      <c r="AZ474" s="5">
        <f t="shared" si="253"/>
        <v>4233840.3020000001</v>
      </c>
      <c r="BA474" s="5">
        <f t="shared" si="254"/>
        <v>3479590.537</v>
      </c>
      <c r="BB474" s="5">
        <f t="shared" si="255"/>
        <v>328253.35200000001</v>
      </c>
      <c r="BC474" s="5">
        <f t="shared" si="256"/>
        <v>36057.381999999998</v>
      </c>
      <c r="BD474" s="5">
        <f t="shared" si="257"/>
        <v>5710.1100000000006</v>
      </c>
      <c r="BE474" s="5">
        <f t="shared" si="258"/>
        <v>7845.6</v>
      </c>
      <c r="BF474" s="5">
        <f t="shared" si="259"/>
        <v>125294.667</v>
      </c>
      <c r="BG474" s="6">
        <f t="shared" si="260"/>
        <v>8216591.9500000002</v>
      </c>
      <c r="BH474" s="6">
        <f t="shared" si="235"/>
        <v>8091297.2829999998</v>
      </c>
    </row>
    <row r="475" spans="1:69" x14ac:dyDescent="0.25">
      <c r="A475" s="43">
        <v>37956</v>
      </c>
      <c r="B475" s="5">
        <v>877312.60600000003</v>
      </c>
      <c r="C475" s="5">
        <v>660896.50199999998</v>
      </c>
      <c r="D475" s="5">
        <v>51578.076000000001</v>
      </c>
      <c r="E475" s="5">
        <v>8567.3539999999994</v>
      </c>
      <c r="F475" s="5">
        <v>258.41899999999998</v>
      </c>
      <c r="G475" s="5">
        <v>0</v>
      </c>
      <c r="H475" s="5">
        <v>114168.368</v>
      </c>
      <c r="I475" s="6">
        <f t="shared" si="249"/>
        <v>1712781.325</v>
      </c>
      <c r="J475" s="6">
        <f t="shared" si="229"/>
        <v>1598612.9569999999</v>
      </c>
      <c r="K475" s="63">
        <f t="shared" si="236"/>
        <v>0.21910832745796566</v>
      </c>
      <c r="L475" s="5">
        <v>566976.17799999996</v>
      </c>
      <c r="M475" s="5">
        <v>424173.76899999997</v>
      </c>
      <c r="N475" s="5">
        <v>139983.78599999999</v>
      </c>
      <c r="O475" s="5">
        <v>4254.9390000000003</v>
      </c>
      <c r="P475" s="5">
        <v>4067.4690000000001</v>
      </c>
      <c r="Q475" s="5">
        <v>0</v>
      </c>
      <c r="R475" s="5">
        <v>0</v>
      </c>
      <c r="S475" s="6">
        <f t="shared" si="252"/>
        <v>1139456.1410000001</v>
      </c>
      <c r="T475" s="6">
        <f t="shared" si="230"/>
        <v>1139456.1410000001</v>
      </c>
      <c r="U475" s="63">
        <f t="shared" si="237"/>
        <v>0.1457654433885294</v>
      </c>
      <c r="V475" s="5">
        <v>897136.43500000006</v>
      </c>
      <c r="W475" s="5">
        <v>1065688.929</v>
      </c>
      <c r="X475" s="5">
        <v>62829.343000000001</v>
      </c>
      <c r="Y475" s="5">
        <v>12576.266</v>
      </c>
      <c r="Z475" s="5">
        <v>558.03300000000002</v>
      </c>
      <c r="AA475" s="5">
        <v>8186.85</v>
      </c>
      <c r="AB475" s="5">
        <v>0</v>
      </c>
      <c r="AC475" s="6">
        <f t="shared" si="247"/>
        <v>2046975.8560000004</v>
      </c>
      <c r="AD475" s="6">
        <f t="shared" si="231"/>
        <v>2046975.8560000004</v>
      </c>
      <c r="AE475" s="63">
        <f t="shared" si="232"/>
        <v>0.26186031433697332</v>
      </c>
      <c r="AF475" s="5">
        <v>802138.94499999995</v>
      </c>
      <c r="AG475" s="5">
        <v>727512.34100000001</v>
      </c>
      <c r="AH475" s="5">
        <v>40570.561000000002</v>
      </c>
      <c r="AI475" s="5">
        <v>7320.5479999999998</v>
      </c>
      <c r="AJ475" s="5">
        <v>483.733</v>
      </c>
      <c r="AK475" s="5">
        <v>0</v>
      </c>
      <c r="AL475" s="5">
        <v>0</v>
      </c>
      <c r="AM475" s="6">
        <f t="shared" si="250"/>
        <v>1578026.1279999998</v>
      </c>
      <c r="AN475" s="6">
        <f t="shared" si="233"/>
        <v>1578026.1279999998</v>
      </c>
      <c r="AO475" s="63">
        <f t="shared" si="238"/>
        <v>0.20186970779299546</v>
      </c>
      <c r="AP475" s="5">
        <v>734498.625</v>
      </c>
      <c r="AQ475" s="5">
        <v>559416.26800000004</v>
      </c>
      <c r="AR475" s="5">
        <v>40157.373</v>
      </c>
      <c r="AS475" s="5">
        <v>5474.098</v>
      </c>
      <c r="AT475" s="5">
        <v>266.80500000000001</v>
      </c>
      <c r="AU475" s="5">
        <v>0</v>
      </c>
      <c r="AV475" s="5">
        <v>0</v>
      </c>
      <c r="AW475" s="6">
        <f t="shared" si="251"/>
        <v>1339813.169</v>
      </c>
      <c r="AX475" s="6">
        <f t="shared" si="234"/>
        <v>1339813.169</v>
      </c>
      <c r="AY475" s="63">
        <f t="shared" si="239"/>
        <v>0.17139620702353622</v>
      </c>
      <c r="AZ475" s="5">
        <f t="shared" si="253"/>
        <v>3878062.7889999999</v>
      </c>
      <c r="BA475" s="5">
        <f t="shared" si="254"/>
        <v>3437687.8090000004</v>
      </c>
      <c r="BB475" s="5">
        <f t="shared" si="255"/>
        <v>335119.13900000002</v>
      </c>
      <c r="BC475" s="5">
        <f t="shared" si="256"/>
        <v>38193.205000000002</v>
      </c>
      <c r="BD475" s="5">
        <f t="shared" si="257"/>
        <v>5634.4590000000007</v>
      </c>
      <c r="BE475" s="5">
        <f t="shared" si="258"/>
        <v>8186.85</v>
      </c>
      <c r="BF475" s="5">
        <f t="shared" si="259"/>
        <v>114168.368</v>
      </c>
      <c r="BG475" s="6">
        <f t="shared" si="260"/>
        <v>7817052.6189999999</v>
      </c>
      <c r="BH475" s="6">
        <f t="shared" si="235"/>
        <v>7702884.2510000002</v>
      </c>
    </row>
    <row r="476" spans="1:69" x14ac:dyDescent="0.25">
      <c r="A476" s="43">
        <v>37987</v>
      </c>
      <c r="B476" s="5">
        <v>911405.88500000001</v>
      </c>
      <c r="C476" s="5">
        <v>625203.02599999995</v>
      </c>
      <c r="D476" s="5">
        <v>56111.184999999998</v>
      </c>
      <c r="E476" s="5">
        <v>2450.66</v>
      </c>
      <c r="F476" s="5">
        <v>258.56900000000002</v>
      </c>
      <c r="G476" s="5">
        <v>0</v>
      </c>
      <c r="H476" s="5">
        <v>121042.493</v>
      </c>
      <c r="I476" s="6">
        <f t="shared" si="249"/>
        <v>1716471.8179999997</v>
      </c>
      <c r="J476" s="6">
        <f t="shared" si="229"/>
        <v>1595429.3249999997</v>
      </c>
      <c r="K476" s="63">
        <f t="shared" si="236"/>
        <v>0.22034982838908909</v>
      </c>
      <c r="L476" s="5">
        <v>665595.66399999999</v>
      </c>
      <c r="M476" s="5">
        <v>410676.79</v>
      </c>
      <c r="N476" s="5">
        <v>139733.359</v>
      </c>
      <c r="O476" s="5">
        <v>4270.0200000000004</v>
      </c>
      <c r="P476" s="5">
        <v>3632.357</v>
      </c>
      <c r="Q476" s="5">
        <v>0</v>
      </c>
      <c r="R476" s="5">
        <v>0</v>
      </c>
      <c r="S476" s="6">
        <f t="shared" si="252"/>
        <v>1223908.19</v>
      </c>
      <c r="T476" s="6">
        <f t="shared" si="230"/>
        <v>1223908.19</v>
      </c>
      <c r="U476" s="63">
        <f t="shared" si="237"/>
        <v>0.1571176157990965</v>
      </c>
      <c r="V476" s="5">
        <v>830212.46200000006</v>
      </c>
      <c r="W476" s="5">
        <v>983739.78</v>
      </c>
      <c r="X476" s="5">
        <v>73710.653999999995</v>
      </c>
      <c r="Y476" s="5">
        <v>12564.933999999999</v>
      </c>
      <c r="Z476" s="5">
        <v>494.47800000000001</v>
      </c>
      <c r="AA476" s="5">
        <v>7915.25</v>
      </c>
      <c r="AB476" s="5">
        <v>0</v>
      </c>
      <c r="AC476" s="6">
        <f t="shared" si="247"/>
        <v>1908637.558</v>
      </c>
      <c r="AD476" s="6">
        <f t="shared" si="231"/>
        <v>1908637.558</v>
      </c>
      <c r="AE476" s="63">
        <f t="shared" si="232"/>
        <v>0.24501885434525097</v>
      </c>
      <c r="AF476" s="5">
        <v>777926.147</v>
      </c>
      <c r="AG476" s="5">
        <v>685624.22400000005</v>
      </c>
      <c r="AH476" s="5">
        <v>40002.163999999997</v>
      </c>
      <c r="AI476" s="5">
        <v>7209.3779999999997</v>
      </c>
      <c r="AJ476" s="5">
        <v>371.08699999999999</v>
      </c>
      <c r="AK476" s="5">
        <v>0</v>
      </c>
      <c r="AL476" s="5">
        <v>0</v>
      </c>
      <c r="AM476" s="6">
        <f t="shared" si="250"/>
        <v>1511133.0000000002</v>
      </c>
      <c r="AN476" s="6">
        <f t="shared" si="233"/>
        <v>1511133.0000000002</v>
      </c>
      <c r="AO476" s="63">
        <f t="shared" si="238"/>
        <v>0.19398972574514442</v>
      </c>
      <c r="AP476" s="5">
        <v>845964.10800000001</v>
      </c>
      <c r="AQ476" s="5">
        <v>539821.22900000005</v>
      </c>
      <c r="AR476" s="5">
        <v>38139.805</v>
      </c>
      <c r="AS476" s="5">
        <v>5501.0709999999999</v>
      </c>
      <c r="AT476" s="5">
        <v>181.12799999999999</v>
      </c>
      <c r="AU476" s="5">
        <v>0</v>
      </c>
      <c r="AV476" s="5">
        <v>0</v>
      </c>
      <c r="AW476" s="6">
        <f t="shared" si="251"/>
        <v>1429607.341</v>
      </c>
      <c r="AX476" s="6">
        <f t="shared" si="234"/>
        <v>1429607.341</v>
      </c>
      <c r="AY476" s="63">
        <f t="shared" si="239"/>
        <v>0.18352397572141904</v>
      </c>
      <c r="AZ476" s="5">
        <f t="shared" ref="AZ476:AZ490" si="262">B476+L476+V476+AF476+AP476</f>
        <v>4031104.2659999998</v>
      </c>
      <c r="BA476" s="5">
        <f t="shared" ref="BA476:BA487" si="263">C476+M476+W476+AG476+AQ476</f>
        <v>3245065.0489999996</v>
      </c>
      <c r="BB476" s="5">
        <f t="shared" ref="BB476:BB487" si="264">D476+N476+X476+AH476+AR476</f>
        <v>347697.16699999996</v>
      </c>
      <c r="BC476" s="5">
        <f t="shared" ref="BC476:BC487" si="265">E476+O476+Y476+AI476+AS476</f>
        <v>31996.063000000002</v>
      </c>
      <c r="BD476" s="5">
        <f t="shared" ref="BD476:BD487" si="266">F476+P476+Z476+AJ476+AT476</f>
        <v>4937.6189999999997</v>
      </c>
      <c r="BE476" s="5">
        <f t="shared" ref="BE476:BE487" si="267">G476+Q476+AA476+AK476+AU476</f>
        <v>7915.25</v>
      </c>
      <c r="BF476" s="5">
        <f t="shared" ref="BF476:BF487" si="268">H476+R476+AB476+AL476+AV476</f>
        <v>121042.493</v>
      </c>
      <c r="BG476" s="6">
        <f t="shared" si="260"/>
        <v>7789757.9069999997</v>
      </c>
      <c r="BH476" s="6">
        <f t="shared" si="235"/>
        <v>7668715.4139999999</v>
      </c>
    </row>
    <row r="477" spans="1:69" x14ac:dyDescent="0.25">
      <c r="A477" s="43">
        <v>38018</v>
      </c>
      <c r="B477" s="5">
        <v>818075.44499999995</v>
      </c>
      <c r="C477" s="5">
        <v>614537.21200000006</v>
      </c>
      <c r="D477" s="5">
        <v>50705.271999999997</v>
      </c>
      <c r="E477" s="5">
        <v>6178.7610000000004</v>
      </c>
      <c r="F477" s="5">
        <v>273.58</v>
      </c>
      <c r="G477" s="5">
        <v>0</v>
      </c>
      <c r="H477" s="5">
        <v>114963.478</v>
      </c>
      <c r="I477" s="6">
        <f t="shared" si="249"/>
        <v>1604733.7480000001</v>
      </c>
      <c r="J477" s="6">
        <f t="shared" si="229"/>
        <v>1489770.27</v>
      </c>
      <c r="K477" s="63">
        <f t="shared" si="236"/>
        <v>0.22012388890522228</v>
      </c>
      <c r="L477" s="5">
        <v>596451.67299999995</v>
      </c>
      <c r="M477" s="5">
        <v>394133.20199999999</v>
      </c>
      <c r="N477" s="5">
        <v>130762.308</v>
      </c>
      <c r="O477" s="5">
        <v>4263.5770000000002</v>
      </c>
      <c r="P477" s="5">
        <v>3579.6579999999999</v>
      </c>
      <c r="Q477" s="5">
        <v>0</v>
      </c>
      <c r="R477" s="5">
        <v>0</v>
      </c>
      <c r="S477" s="6">
        <f t="shared" si="252"/>
        <v>1129190.4180000001</v>
      </c>
      <c r="T477" s="6">
        <f t="shared" si="230"/>
        <v>1129190.4180000001</v>
      </c>
      <c r="U477" s="63">
        <f t="shared" si="237"/>
        <v>0.15489285149917187</v>
      </c>
      <c r="V477" s="5">
        <v>750782.14899999998</v>
      </c>
      <c r="W477" s="5">
        <v>953683.55</v>
      </c>
      <c r="X477" s="5">
        <v>64124.737999999998</v>
      </c>
      <c r="Y477" s="5">
        <v>12455.227000000001</v>
      </c>
      <c r="Z477" s="5">
        <v>509.48099999999999</v>
      </c>
      <c r="AA477" s="5">
        <v>7276.15</v>
      </c>
      <c r="AB477" s="5">
        <v>0</v>
      </c>
      <c r="AC477" s="6">
        <f t="shared" si="247"/>
        <v>1788831.2949999997</v>
      </c>
      <c r="AD477" s="6">
        <f t="shared" si="231"/>
        <v>1788831.2949999997</v>
      </c>
      <c r="AE477" s="63">
        <f t="shared" si="232"/>
        <v>0.2453768431937812</v>
      </c>
      <c r="AF477" s="5">
        <v>699402.63100000005</v>
      </c>
      <c r="AG477" s="5">
        <v>660117.85600000003</v>
      </c>
      <c r="AH477" s="5">
        <v>38630.262000000002</v>
      </c>
      <c r="AI477" s="5">
        <v>7252.9830000000002</v>
      </c>
      <c r="AJ477" s="5">
        <v>569.81799999999998</v>
      </c>
      <c r="AK477" s="5">
        <v>0</v>
      </c>
      <c r="AL477" s="5">
        <v>0</v>
      </c>
      <c r="AM477" s="6">
        <f t="shared" si="250"/>
        <v>1405973.5500000003</v>
      </c>
      <c r="AN477" s="6">
        <f t="shared" si="233"/>
        <v>1405973.5500000003</v>
      </c>
      <c r="AO477" s="63">
        <f t="shared" si="238"/>
        <v>0.19285963538163278</v>
      </c>
      <c r="AP477" s="5">
        <v>794961.36399999994</v>
      </c>
      <c r="AQ477" s="5">
        <v>518958.98</v>
      </c>
      <c r="AR477" s="5">
        <v>41768.652999999998</v>
      </c>
      <c r="AS477" s="5">
        <v>5493.9740000000002</v>
      </c>
      <c r="AT477" s="5">
        <v>227.02099999999999</v>
      </c>
      <c r="AU477" s="5">
        <v>0</v>
      </c>
      <c r="AV477" s="5">
        <v>0</v>
      </c>
      <c r="AW477" s="6">
        <f t="shared" si="251"/>
        <v>1361409.9919999999</v>
      </c>
      <c r="AX477" s="6">
        <f t="shared" si="234"/>
        <v>1361409.9919999999</v>
      </c>
      <c r="AY477" s="63">
        <f t="shared" si="239"/>
        <v>0.18674678102019168</v>
      </c>
      <c r="AZ477" s="5">
        <f t="shared" si="262"/>
        <v>3659673.2620000001</v>
      </c>
      <c r="BA477" s="5">
        <f t="shared" si="263"/>
        <v>3141430.8000000003</v>
      </c>
      <c r="BB477" s="5">
        <f t="shared" si="264"/>
        <v>325991.23300000001</v>
      </c>
      <c r="BC477" s="5">
        <f t="shared" si="265"/>
        <v>35644.522000000004</v>
      </c>
      <c r="BD477" s="5">
        <f t="shared" si="266"/>
        <v>5159.558</v>
      </c>
      <c r="BE477" s="5">
        <f t="shared" si="267"/>
        <v>7276.15</v>
      </c>
      <c r="BF477" s="5">
        <f t="shared" si="268"/>
        <v>114963.478</v>
      </c>
      <c r="BG477" s="6">
        <f t="shared" si="260"/>
        <v>7290139.0030000014</v>
      </c>
      <c r="BH477" s="6">
        <f t="shared" si="235"/>
        <v>7175175.5250000013</v>
      </c>
    </row>
    <row r="478" spans="1:69" x14ac:dyDescent="0.25">
      <c r="A478" s="43">
        <v>38047</v>
      </c>
      <c r="B478" s="5">
        <v>789226.26800000004</v>
      </c>
      <c r="C478" s="5">
        <v>614001.245</v>
      </c>
      <c r="D478" s="5">
        <v>51377.898999999998</v>
      </c>
      <c r="E478" s="5">
        <v>5734.442</v>
      </c>
      <c r="F478" s="5">
        <v>296.00299999999999</v>
      </c>
      <c r="G478" s="5">
        <v>0</v>
      </c>
      <c r="H478" s="5">
        <v>106683.91</v>
      </c>
      <c r="I478" s="6">
        <f t="shared" si="249"/>
        <v>1567319.767</v>
      </c>
      <c r="J478" s="6">
        <f t="shared" si="229"/>
        <v>1460635.8570000001</v>
      </c>
      <c r="K478" s="63">
        <f t="shared" si="236"/>
        <v>0.21947801408942352</v>
      </c>
      <c r="L478" s="5">
        <v>522341.83399999997</v>
      </c>
      <c r="M478" s="5">
        <v>393817.30099999998</v>
      </c>
      <c r="N478" s="5">
        <v>126922.883</v>
      </c>
      <c r="O478" s="5">
        <v>4357.17</v>
      </c>
      <c r="P478" s="5">
        <v>3873.1950000000002</v>
      </c>
      <c r="Q478" s="5">
        <v>0</v>
      </c>
      <c r="R478" s="5">
        <v>0</v>
      </c>
      <c r="S478" s="6">
        <f t="shared" si="252"/>
        <v>1051312.3830000001</v>
      </c>
      <c r="T478" s="6">
        <f t="shared" si="230"/>
        <v>1051312.3830000001</v>
      </c>
      <c r="U478" s="63">
        <f t="shared" si="237"/>
        <v>0.14721944995954322</v>
      </c>
      <c r="V478" s="5">
        <v>774870.44</v>
      </c>
      <c r="W478" s="5">
        <v>974464.20200000005</v>
      </c>
      <c r="X478" s="5">
        <v>62452.735000000001</v>
      </c>
      <c r="Y478" s="5">
        <v>12554.763999999999</v>
      </c>
      <c r="Z478" s="5">
        <v>591.94600000000003</v>
      </c>
      <c r="AA478" s="5">
        <v>7452.2</v>
      </c>
      <c r="AB478" s="5">
        <v>0</v>
      </c>
      <c r="AC478" s="6">
        <f t="shared" si="247"/>
        <v>1832386.287</v>
      </c>
      <c r="AD478" s="6">
        <f t="shared" si="231"/>
        <v>1832386.287</v>
      </c>
      <c r="AE478" s="63">
        <f t="shared" si="232"/>
        <v>0.25659633202051774</v>
      </c>
      <c r="AF478" s="5">
        <v>700753.40599999996</v>
      </c>
      <c r="AG478" s="5">
        <v>672423.22499999998</v>
      </c>
      <c r="AH478" s="5">
        <v>37520.927000000003</v>
      </c>
      <c r="AI478" s="5">
        <v>7083.1310000000003</v>
      </c>
      <c r="AJ478" s="5">
        <v>607.32899999999995</v>
      </c>
      <c r="AK478" s="5">
        <v>0</v>
      </c>
      <c r="AL478" s="5">
        <v>0</v>
      </c>
      <c r="AM478" s="6">
        <f t="shared" si="250"/>
        <v>1418388.0179999999</v>
      </c>
      <c r="AN478" s="6">
        <f t="shared" si="233"/>
        <v>1418388.0179999999</v>
      </c>
      <c r="AO478" s="63">
        <f t="shared" si="238"/>
        <v>0.1986225095563881</v>
      </c>
      <c r="AP478" s="5">
        <v>702185.64199999999</v>
      </c>
      <c r="AQ478" s="5">
        <v>522577.94799999997</v>
      </c>
      <c r="AR478" s="5">
        <v>41254.49</v>
      </c>
      <c r="AS478" s="5">
        <v>5451.835</v>
      </c>
      <c r="AT478" s="5">
        <v>247.87200000000001</v>
      </c>
      <c r="AU478" s="5">
        <v>0</v>
      </c>
      <c r="AV478" s="5">
        <v>0</v>
      </c>
      <c r="AW478" s="6">
        <f t="shared" si="251"/>
        <v>1271717.7869999998</v>
      </c>
      <c r="AX478" s="6">
        <f t="shared" si="234"/>
        <v>1271717.7869999998</v>
      </c>
      <c r="AY478" s="63">
        <f t="shared" si="239"/>
        <v>0.17808369437412733</v>
      </c>
      <c r="AZ478" s="5">
        <f t="shared" si="262"/>
        <v>3489377.59</v>
      </c>
      <c r="BA478" s="5">
        <f t="shared" si="263"/>
        <v>3177283.9210000001</v>
      </c>
      <c r="BB478" s="5">
        <f t="shared" si="264"/>
        <v>319528.93400000001</v>
      </c>
      <c r="BC478" s="5">
        <f t="shared" si="265"/>
        <v>35181.342000000004</v>
      </c>
      <c r="BD478" s="5">
        <f t="shared" si="266"/>
        <v>5616.3450000000003</v>
      </c>
      <c r="BE478" s="5">
        <f t="shared" si="267"/>
        <v>7452.2</v>
      </c>
      <c r="BF478" s="5">
        <f t="shared" si="268"/>
        <v>106683.91</v>
      </c>
      <c r="BG478" s="6">
        <f t="shared" si="260"/>
        <v>7141124.2420000006</v>
      </c>
      <c r="BH478" s="6">
        <f t="shared" si="235"/>
        <v>7034440.3320000004</v>
      </c>
    </row>
    <row r="479" spans="1:69" x14ac:dyDescent="0.25">
      <c r="A479" s="43">
        <v>38078</v>
      </c>
      <c r="B479" s="5">
        <v>752692.95200000005</v>
      </c>
      <c r="C479" s="5">
        <v>603140.42200000002</v>
      </c>
      <c r="D479" s="5">
        <v>49800.803</v>
      </c>
      <c r="E479" s="5">
        <v>5727.7579999999998</v>
      </c>
      <c r="F479" s="5">
        <v>261.91699999999997</v>
      </c>
      <c r="G479" s="5">
        <v>0</v>
      </c>
      <c r="H479" s="5">
        <v>117964.245</v>
      </c>
      <c r="I479" s="6">
        <f t="shared" si="249"/>
        <v>1529588.0970000001</v>
      </c>
      <c r="J479" s="6">
        <f t="shared" si="229"/>
        <v>1411623.852</v>
      </c>
      <c r="K479" s="63">
        <f t="shared" si="236"/>
        <v>0.22113136746437115</v>
      </c>
      <c r="L479" s="5">
        <v>462054.37900000002</v>
      </c>
      <c r="M479" s="5">
        <v>385722.2</v>
      </c>
      <c r="N479" s="5">
        <v>139037.742</v>
      </c>
      <c r="O479" s="5">
        <v>4270.4279999999999</v>
      </c>
      <c r="P479" s="5">
        <v>3708.538</v>
      </c>
      <c r="Q479" s="5">
        <v>0</v>
      </c>
      <c r="R479" s="5">
        <v>0</v>
      </c>
      <c r="S479" s="6">
        <f t="shared" si="252"/>
        <v>994793.28699999989</v>
      </c>
      <c r="T479" s="6">
        <f t="shared" si="230"/>
        <v>994793.28699999989</v>
      </c>
      <c r="U479" s="63">
        <f t="shared" si="237"/>
        <v>0.14381649565012705</v>
      </c>
      <c r="V479" s="5">
        <v>772376.87</v>
      </c>
      <c r="W479" s="5">
        <v>941009.60699999996</v>
      </c>
      <c r="X479" s="5">
        <v>63964.455000000002</v>
      </c>
      <c r="Y479" s="5">
        <v>12597.846</v>
      </c>
      <c r="Z479" s="5">
        <v>480.62299999999999</v>
      </c>
      <c r="AA479" s="5">
        <v>7789.25</v>
      </c>
      <c r="AB479" s="5">
        <v>0</v>
      </c>
      <c r="AC479" s="6">
        <f t="shared" si="247"/>
        <v>1798218.6509999998</v>
      </c>
      <c r="AD479" s="6">
        <f t="shared" si="231"/>
        <v>1798218.6509999998</v>
      </c>
      <c r="AE479" s="63">
        <f t="shared" si="232"/>
        <v>0.25996707876811276</v>
      </c>
      <c r="AF479" s="5">
        <v>690014.62300000002</v>
      </c>
      <c r="AG479" s="5">
        <v>656027.951</v>
      </c>
      <c r="AH479" s="5">
        <v>36567.599999999999</v>
      </c>
      <c r="AI479" s="5">
        <v>6439.9449999999997</v>
      </c>
      <c r="AJ479" s="5">
        <v>464.38</v>
      </c>
      <c r="AK479" s="5">
        <v>0</v>
      </c>
      <c r="AL479" s="5">
        <v>0</v>
      </c>
      <c r="AM479" s="6">
        <f t="shared" si="250"/>
        <v>1389514.4990000001</v>
      </c>
      <c r="AN479" s="6">
        <f t="shared" si="233"/>
        <v>1389514.4990000001</v>
      </c>
      <c r="AO479" s="63">
        <f t="shared" si="238"/>
        <v>0.2008810358017846</v>
      </c>
      <c r="AP479" s="5">
        <v>641492.17299999995</v>
      </c>
      <c r="AQ479" s="5">
        <v>518620.489</v>
      </c>
      <c r="AR479" s="5">
        <v>39214.377</v>
      </c>
      <c r="AS479" s="5">
        <v>5427.8119999999999</v>
      </c>
      <c r="AT479" s="5">
        <v>232.04</v>
      </c>
      <c r="AU479" s="5">
        <v>0</v>
      </c>
      <c r="AV479" s="5">
        <v>0</v>
      </c>
      <c r="AW479" s="6">
        <f t="shared" si="251"/>
        <v>1204986.8910000001</v>
      </c>
      <c r="AX479" s="6">
        <f t="shared" si="234"/>
        <v>1204986.8910000001</v>
      </c>
      <c r="AY479" s="63">
        <f t="shared" si="239"/>
        <v>0.17420402231560458</v>
      </c>
      <c r="AZ479" s="5">
        <f t="shared" si="262"/>
        <v>3318630.997</v>
      </c>
      <c r="BA479" s="5">
        <f t="shared" ref="BA479:BF479" si="269">C479+M479+W479+AG479+AQ479</f>
        <v>3104520.6689999998</v>
      </c>
      <c r="BB479" s="5">
        <f t="shared" si="269"/>
        <v>328584.97699999996</v>
      </c>
      <c r="BC479" s="5">
        <f t="shared" si="269"/>
        <v>34463.788999999997</v>
      </c>
      <c r="BD479" s="5">
        <f t="shared" si="269"/>
        <v>5147.4979999999996</v>
      </c>
      <c r="BE479" s="5">
        <f t="shared" si="269"/>
        <v>7789.25</v>
      </c>
      <c r="BF479" s="5">
        <f t="shared" si="269"/>
        <v>117964.245</v>
      </c>
      <c r="BG479" s="6">
        <f t="shared" si="260"/>
        <v>6917101.4249999989</v>
      </c>
      <c r="BH479" s="6">
        <f t="shared" si="235"/>
        <v>6799137.1799999988</v>
      </c>
    </row>
    <row r="480" spans="1:69" x14ac:dyDescent="0.25">
      <c r="A480" s="43">
        <v>38108</v>
      </c>
      <c r="B480" s="5">
        <v>872664.82499999995</v>
      </c>
      <c r="C480" s="5">
        <v>659254.36</v>
      </c>
      <c r="D480" s="5">
        <v>44426.447</v>
      </c>
      <c r="E480" s="5">
        <v>5670.884</v>
      </c>
      <c r="F480" s="5">
        <v>258.25</v>
      </c>
      <c r="G480" s="5">
        <v>0</v>
      </c>
      <c r="H480" s="5">
        <v>119155.398</v>
      </c>
      <c r="I480" s="6">
        <f t="shared" si="249"/>
        <v>1701430.1640000001</v>
      </c>
      <c r="J480" s="6">
        <f t="shared" si="229"/>
        <v>1582274.7660000001</v>
      </c>
      <c r="K480" s="63">
        <f t="shared" si="236"/>
        <v>0.21914170757374912</v>
      </c>
      <c r="L480" s="5">
        <v>534935.92500000005</v>
      </c>
      <c r="M480" s="5">
        <v>423779.728</v>
      </c>
      <c r="N480" s="5">
        <v>138923.22500000001</v>
      </c>
      <c r="O480" s="5">
        <v>4287.7110000000002</v>
      </c>
      <c r="P480" s="5">
        <v>294.80799999999999</v>
      </c>
      <c r="Q480" s="5">
        <v>0</v>
      </c>
      <c r="R480" s="5">
        <v>0</v>
      </c>
      <c r="S480" s="6">
        <f t="shared" si="252"/>
        <v>1102221.3969999999</v>
      </c>
      <c r="T480" s="6">
        <f t="shared" si="230"/>
        <v>1102221.3969999999</v>
      </c>
      <c r="U480" s="63">
        <f t="shared" si="237"/>
        <v>0.14196449796978161</v>
      </c>
      <c r="V480" s="5">
        <v>939145.07499999995</v>
      </c>
      <c r="W480" s="5">
        <v>1024805.737</v>
      </c>
      <c r="X480" s="5">
        <v>63593.196000000004</v>
      </c>
      <c r="Y480" s="5">
        <v>12589.644</v>
      </c>
      <c r="Z480" s="5">
        <v>459.67599999999999</v>
      </c>
      <c r="AA480" s="5">
        <v>7199.15</v>
      </c>
      <c r="AB480" s="5">
        <v>0</v>
      </c>
      <c r="AC480" s="6">
        <f t="shared" si="247"/>
        <v>2047792.4779999999</v>
      </c>
      <c r="AD480" s="6">
        <f t="shared" si="231"/>
        <v>2047792.4779999999</v>
      </c>
      <c r="AE480" s="63">
        <f t="shared" si="232"/>
        <v>0.26375266518761392</v>
      </c>
      <c r="AF480" s="5">
        <v>830766.97</v>
      </c>
      <c r="AG480" s="5">
        <v>707974.83</v>
      </c>
      <c r="AH480" s="5">
        <v>36789.271999999997</v>
      </c>
      <c r="AI480" s="5">
        <v>7965.19</v>
      </c>
      <c r="AJ480" s="5">
        <v>369.48</v>
      </c>
      <c r="AK480" s="5">
        <v>0</v>
      </c>
      <c r="AL480" s="5">
        <v>0</v>
      </c>
      <c r="AM480" s="6">
        <f t="shared" si="250"/>
        <v>1583865.7419999996</v>
      </c>
      <c r="AN480" s="6">
        <f t="shared" si="233"/>
        <v>1583865.7419999996</v>
      </c>
      <c r="AO480" s="63">
        <f t="shared" si="238"/>
        <v>0.20399958259435388</v>
      </c>
      <c r="AP480" s="5">
        <v>723996.42</v>
      </c>
      <c r="AQ480" s="5">
        <v>556242.804</v>
      </c>
      <c r="AR480" s="5">
        <v>42945.985000000001</v>
      </c>
      <c r="AS480" s="5">
        <v>5372.3580000000002</v>
      </c>
      <c r="AT480" s="5">
        <v>196.29300000000001</v>
      </c>
      <c r="AU480" s="5">
        <v>0</v>
      </c>
      <c r="AV480" s="5">
        <v>0</v>
      </c>
      <c r="AW480" s="6">
        <f t="shared" si="251"/>
        <v>1328753.8600000001</v>
      </c>
      <c r="AX480" s="6">
        <f t="shared" si="234"/>
        <v>1328753.8600000001</v>
      </c>
      <c r="AY480" s="63">
        <f t="shared" si="239"/>
        <v>0.17114154667450129</v>
      </c>
      <c r="AZ480" s="5">
        <f t="shared" si="262"/>
        <v>3901509.2149999999</v>
      </c>
      <c r="BA480" s="5">
        <f t="shared" si="263"/>
        <v>3372057.4590000003</v>
      </c>
      <c r="BB480" s="5">
        <f t="shared" si="264"/>
        <v>326678.125</v>
      </c>
      <c r="BC480" s="5">
        <f t="shared" si="265"/>
        <v>35885.786999999997</v>
      </c>
      <c r="BD480" s="5">
        <f t="shared" si="266"/>
        <v>1578.5070000000001</v>
      </c>
      <c r="BE480" s="5">
        <f t="shared" si="267"/>
        <v>7199.15</v>
      </c>
      <c r="BF480" s="5">
        <f t="shared" si="268"/>
        <v>119155.398</v>
      </c>
      <c r="BG480" s="6">
        <f t="shared" si="260"/>
        <v>7764063.6410000008</v>
      </c>
      <c r="BH480" s="6">
        <f t="shared" si="235"/>
        <v>7644908.2430000007</v>
      </c>
    </row>
    <row r="481" spans="1:69" x14ac:dyDescent="0.25">
      <c r="A481" s="43">
        <v>38139</v>
      </c>
      <c r="B481" s="5">
        <v>1129125.2890000001</v>
      </c>
      <c r="C481" s="5">
        <v>723198.84199999995</v>
      </c>
      <c r="D481" s="5">
        <v>50163.277000000002</v>
      </c>
      <c r="E481" s="5">
        <v>-22586.203000000001</v>
      </c>
      <c r="F481" s="5">
        <v>225.136</v>
      </c>
      <c r="G481" s="5">
        <v>0</v>
      </c>
      <c r="H481" s="5">
        <v>126402.45</v>
      </c>
      <c r="I481" s="6">
        <f t="shared" si="249"/>
        <v>2006528.791</v>
      </c>
      <c r="J481" s="6">
        <f t="shared" si="229"/>
        <v>1880126.341</v>
      </c>
      <c r="K481" s="63">
        <f t="shared" si="236"/>
        <v>0.21353117214325137</v>
      </c>
      <c r="L481" s="5">
        <v>746029.07499999995</v>
      </c>
      <c r="M481" s="5">
        <v>493188.41499999998</v>
      </c>
      <c r="N481" s="5">
        <v>116549.592</v>
      </c>
      <c r="O481" s="5">
        <v>4281.3649999999998</v>
      </c>
      <c r="P481" s="5">
        <v>4098.2889999999998</v>
      </c>
      <c r="Q481" s="5">
        <v>0</v>
      </c>
      <c r="R481" s="5">
        <v>0</v>
      </c>
      <c r="S481" s="6">
        <f t="shared" si="252"/>
        <v>1364146.736</v>
      </c>
      <c r="T481" s="6">
        <f t="shared" si="230"/>
        <v>1364146.736</v>
      </c>
      <c r="U481" s="63">
        <f t="shared" si="237"/>
        <v>0.14517003335312245</v>
      </c>
      <c r="V481" s="5">
        <v>1228606.5619999999</v>
      </c>
      <c r="W481" s="5">
        <v>1149827.743</v>
      </c>
      <c r="X481" s="5">
        <v>67650.817999999999</v>
      </c>
      <c r="Y481" s="5">
        <v>12646.096</v>
      </c>
      <c r="Z481" s="5">
        <v>400.149</v>
      </c>
      <c r="AA481" s="5">
        <v>7867.0240000000003</v>
      </c>
      <c r="AB481" s="5">
        <v>0</v>
      </c>
      <c r="AC481" s="6">
        <f t="shared" si="247"/>
        <v>2466998.392</v>
      </c>
      <c r="AD481" s="6">
        <f t="shared" si="231"/>
        <v>2466998.392</v>
      </c>
      <c r="AE481" s="63">
        <f t="shared" si="232"/>
        <v>0.26253351593163177</v>
      </c>
      <c r="AF481" s="5">
        <v>1082829.69</v>
      </c>
      <c r="AG481" s="5">
        <v>806168.05900000001</v>
      </c>
      <c r="AH481" s="5">
        <v>39527.256000000001</v>
      </c>
      <c r="AI481" s="5">
        <v>7241.0820000000003</v>
      </c>
      <c r="AJ481" s="5">
        <v>438.262</v>
      </c>
      <c r="AK481" s="5">
        <v>0</v>
      </c>
      <c r="AL481" s="5">
        <v>0</v>
      </c>
      <c r="AM481" s="6">
        <f t="shared" si="250"/>
        <v>1936204.3489999999</v>
      </c>
      <c r="AN481" s="6">
        <f t="shared" si="233"/>
        <v>1936204.3489999999</v>
      </c>
      <c r="AO481" s="63">
        <f t="shared" si="238"/>
        <v>0.2060473719615972</v>
      </c>
      <c r="AP481" s="5">
        <v>939511.40700000001</v>
      </c>
      <c r="AQ481" s="5">
        <v>633140.72100000002</v>
      </c>
      <c r="AR481" s="5">
        <v>44757.087</v>
      </c>
      <c r="AS481" s="5">
        <v>5389.8760000000002</v>
      </c>
      <c r="AT481" s="5">
        <v>211.96100000000001</v>
      </c>
      <c r="AU481" s="5">
        <v>0</v>
      </c>
      <c r="AV481" s="5">
        <v>0</v>
      </c>
      <c r="AW481" s="6">
        <f t="shared" si="251"/>
        <v>1623011.0519999999</v>
      </c>
      <c r="AX481" s="6">
        <f t="shared" si="234"/>
        <v>1623011.0519999999</v>
      </c>
      <c r="AY481" s="63">
        <f t="shared" si="239"/>
        <v>0.17271790661039735</v>
      </c>
      <c r="AZ481" s="5">
        <f t="shared" si="262"/>
        <v>5126102.023</v>
      </c>
      <c r="BA481" s="5">
        <f t="shared" si="263"/>
        <v>3805523.78</v>
      </c>
      <c r="BB481" s="5">
        <f t="shared" si="264"/>
        <v>318648.03000000003</v>
      </c>
      <c r="BC481" s="5">
        <f t="shared" si="265"/>
        <v>6972.2159999999967</v>
      </c>
      <c r="BD481" s="5">
        <f t="shared" si="266"/>
        <v>5373.7970000000005</v>
      </c>
      <c r="BE481" s="5">
        <f t="shared" si="267"/>
        <v>7867.0240000000003</v>
      </c>
      <c r="BF481" s="5">
        <f t="shared" si="268"/>
        <v>126402.45</v>
      </c>
      <c r="BG481" s="6">
        <f t="shared" si="260"/>
        <v>9396889.3199999984</v>
      </c>
      <c r="BH481" s="6">
        <f t="shared" si="235"/>
        <v>9270486.8699999992</v>
      </c>
      <c r="BI481" s="57">
        <f>BG481/$BG481</f>
        <v>1</v>
      </c>
    </row>
    <row r="482" spans="1:69" x14ac:dyDescent="0.25">
      <c r="A482" s="43">
        <v>38169</v>
      </c>
      <c r="B482" s="5">
        <v>1261890.827</v>
      </c>
      <c r="C482" s="5">
        <v>761461.88199999998</v>
      </c>
      <c r="D482" s="5">
        <v>41306.925000000003</v>
      </c>
      <c r="E482" s="5">
        <v>5312.1610000000001</v>
      </c>
      <c r="F482" s="5">
        <v>266.75700000000001</v>
      </c>
      <c r="G482" s="5">
        <v>0</v>
      </c>
      <c r="H482" s="5">
        <v>133095.18299999999</v>
      </c>
      <c r="I482" s="6">
        <f t="shared" si="249"/>
        <v>2203333.7350000003</v>
      </c>
      <c r="J482" s="6">
        <f t="shared" si="229"/>
        <v>2070238.5520000004</v>
      </c>
      <c r="K482" s="63">
        <f t="shared" si="236"/>
        <v>0.2150189824347413</v>
      </c>
      <c r="L482" s="5">
        <v>844884.74100000004</v>
      </c>
      <c r="M482" s="5">
        <v>522227.45899999997</v>
      </c>
      <c r="N482" s="5">
        <v>167469.49900000001</v>
      </c>
      <c r="O482" s="5">
        <v>4280.2079999999996</v>
      </c>
      <c r="P482" s="5">
        <v>7256.1459999999997</v>
      </c>
      <c r="Q482" s="5">
        <v>0</v>
      </c>
      <c r="R482" s="5">
        <v>0</v>
      </c>
      <c r="S482" s="6">
        <f t="shared" si="252"/>
        <v>1546118.0530000001</v>
      </c>
      <c r="T482" s="6">
        <f t="shared" si="230"/>
        <v>1546118.0530000001</v>
      </c>
      <c r="U482" s="63">
        <f t="shared" si="237"/>
        <v>0.15088260357437108</v>
      </c>
      <c r="V482" s="5">
        <v>1386796.709</v>
      </c>
      <c r="W482" s="5">
        <v>1213212.567</v>
      </c>
      <c r="X482" s="5">
        <v>72631.042000000001</v>
      </c>
      <c r="Y482" s="5">
        <v>12667.415000000001</v>
      </c>
      <c r="Z482" s="5">
        <v>559.80200000000002</v>
      </c>
      <c r="AA482" s="5">
        <v>8551.9</v>
      </c>
      <c r="AB482" s="5">
        <v>0</v>
      </c>
      <c r="AC482" s="6">
        <f t="shared" si="247"/>
        <v>2694419.4350000001</v>
      </c>
      <c r="AD482" s="6">
        <f t="shared" si="231"/>
        <v>2694419.4350000001</v>
      </c>
      <c r="AE482" s="63">
        <f t="shared" si="232"/>
        <v>0.26294306484899821</v>
      </c>
      <c r="AF482" s="5">
        <v>1203313.669</v>
      </c>
      <c r="AG482" s="5">
        <v>840803.12</v>
      </c>
      <c r="AH482" s="5">
        <v>38932.834999999999</v>
      </c>
      <c r="AI482" s="5">
        <v>7304.0150000000003</v>
      </c>
      <c r="AJ482" s="5">
        <v>369.55</v>
      </c>
      <c r="AK482" s="5">
        <v>0</v>
      </c>
      <c r="AL482" s="5">
        <v>0</v>
      </c>
      <c r="AM482" s="6">
        <f t="shared" si="250"/>
        <v>2090723.1889999998</v>
      </c>
      <c r="AN482" s="6">
        <f t="shared" si="233"/>
        <v>2090723.1889999998</v>
      </c>
      <c r="AO482" s="63">
        <f t="shared" si="238"/>
        <v>0.20402954192116393</v>
      </c>
      <c r="AP482" s="5">
        <v>1013517.08</v>
      </c>
      <c r="AQ482" s="5">
        <v>645338.96499999997</v>
      </c>
      <c r="AR482" s="5">
        <v>48100.387000000002</v>
      </c>
      <c r="AS482" s="5">
        <v>5419.5020000000004</v>
      </c>
      <c r="AT482" s="5">
        <v>188.81200000000001</v>
      </c>
      <c r="AU482" s="5">
        <v>0</v>
      </c>
      <c r="AV482" s="5">
        <v>0</v>
      </c>
      <c r="AW482" s="6">
        <f t="shared" si="251"/>
        <v>1712564.746</v>
      </c>
      <c r="AX482" s="6">
        <f t="shared" si="234"/>
        <v>1712564.746</v>
      </c>
      <c r="AY482" s="63">
        <f t="shared" si="239"/>
        <v>0.16712580722072554</v>
      </c>
      <c r="AZ482" s="5">
        <f t="shared" si="262"/>
        <v>5710403.0259999996</v>
      </c>
      <c r="BA482" s="5">
        <f t="shared" si="263"/>
        <v>3983043.9929999998</v>
      </c>
      <c r="BB482" s="5">
        <f t="shared" si="264"/>
        <v>368440.68800000002</v>
      </c>
      <c r="BC482" s="5">
        <f t="shared" si="265"/>
        <v>34983.300999999999</v>
      </c>
      <c r="BD482" s="5">
        <f t="shared" si="266"/>
        <v>8641.0669999999991</v>
      </c>
      <c r="BE482" s="5">
        <f t="shared" si="267"/>
        <v>8551.9</v>
      </c>
      <c r="BF482" s="5">
        <f t="shared" si="268"/>
        <v>133095.18299999999</v>
      </c>
      <c r="BG482" s="6">
        <f t="shared" si="260"/>
        <v>10247159.158</v>
      </c>
      <c r="BH482" s="6">
        <f t="shared" si="235"/>
        <v>10114063.975</v>
      </c>
      <c r="BI482" s="57">
        <f>BG482/$BG482</f>
        <v>1</v>
      </c>
      <c r="BJ482" s="5">
        <f t="shared" ref="BJ482:BQ482" si="270">AP482-AP481</f>
        <v>74005.672999999952</v>
      </c>
      <c r="BK482" s="5">
        <f t="shared" si="270"/>
        <v>12198.243999999948</v>
      </c>
      <c r="BL482" s="5">
        <f t="shared" si="270"/>
        <v>3343.3000000000029</v>
      </c>
      <c r="BM482" s="5">
        <f t="shared" si="270"/>
        <v>29.626000000000204</v>
      </c>
      <c r="BN482" s="5">
        <f t="shared" si="270"/>
        <v>-23.149000000000001</v>
      </c>
      <c r="BO482" s="5">
        <f t="shared" si="270"/>
        <v>0</v>
      </c>
      <c r="BP482" s="5">
        <f t="shared" si="270"/>
        <v>0</v>
      </c>
      <c r="BQ482" s="5">
        <f t="shared" si="270"/>
        <v>89553.694000000134</v>
      </c>
    </row>
    <row r="483" spans="1:69" x14ac:dyDescent="0.25">
      <c r="A483" s="43">
        <v>38200</v>
      </c>
      <c r="B483" s="5">
        <v>1146249.99</v>
      </c>
      <c r="C483" s="5">
        <v>720709.72199999995</v>
      </c>
      <c r="D483" s="5">
        <v>39170.472999999998</v>
      </c>
      <c r="E483" s="5">
        <v>34180.097000000002</v>
      </c>
      <c r="F483" s="5">
        <v>217.37100000000001</v>
      </c>
      <c r="G483" s="5">
        <v>0</v>
      </c>
      <c r="H483" s="5">
        <v>148000.125</v>
      </c>
      <c r="I483" s="6">
        <f t="shared" si="249"/>
        <v>2088527.7779999999</v>
      </c>
      <c r="J483" s="6">
        <f t="shared" si="229"/>
        <v>1940527.6529999999</v>
      </c>
      <c r="K483" s="63">
        <f t="shared" si="236"/>
        <v>0.22226157473857866</v>
      </c>
      <c r="L483" s="5">
        <v>789772.06799999997</v>
      </c>
      <c r="M483" s="5">
        <v>498739.65500000003</v>
      </c>
      <c r="N483" s="5">
        <v>133507.75399999999</v>
      </c>
      <c r="O483" s="5">
        <v>2751.7649999999999</v>
      </c>
      <c r="P483" s="5">
        <v>3067.317</v>
      </c>
      <c r="Q483" s="5">
        <v>0</v>
      </c>
      <c r="R483" s="5">
        <v>0</v>
      </c>
      <c r="S483" s="6">
        <f t="shared" si="252"/>
        <v>1427838.5589999999</v>
      </c>
      <c r="T483" s="6">
        <f t="shared" si="230"/>
        <v>1427838.5589999999</v>
      </c>
      <c r="U483" s="63">
        <f t="shared" si="237"/>
        <v>0.15195088614033408</v>
      </c>
      <c r="V483" s="5">
        <v>1239309.4739999999</v>
      </c>
      <c r="W483" s="5">
        <v>1149490.517</v>
      </c>
      <c r="X483" s="5">
        <v>69966.092999999993</v>
      </c>
      <c r="Y483" s="5">
        <v>12720.901</v>
      </c>
      <c r="Z483" s="5">
        <v>463.303</v>
      </c>
      <c r="AA483" s="5">
        <v>7641.9</v>
      </c>
      <c r="AB483" s="5">
        <v>0</v>
      </c>
      <c r="AC483" s="6">
        <f t="shared" si="247"/>
        <v>2479592.1879999996</v>
      </c>
      <c r="AD483" s="6">
        <f t="shared" si="231"/>
        <v>2479592.1879999996</v>
      </c>
      <c r="AE483" s="63">
        <f t="shared" si="232"/>
        <v>0.26387873324917671</v>
      </c>
      <c r="AF483" s="5">
        <v>1083766.8529999999</v>
      </c>
      <c r="AG483" s="5">
        <v>809816.99899999995</v>
      </c>
      <c r="AH483" s="5">
        <v>38355.023999999998</v>
      </c>
      <c r="AI483" s="5">
        <v>7239.9049999999997</v>
      </c>
      <c r="AJ483" s="5">
        <v>347.12799999999999</v>
      </c>
      <c r="AK483" s="5">
        <v>0</v>
      </c>
      <c r="AL483" s="5">
        <v>0</v>
      </c>
      <c r="AM483" s="6">
        <f t="shared" si="250"/>
        <v>1939525.909</v>
      </c>
      <c r="AN483" s="6">
        <f t="shared" si="233"/>
        <v>1939525.909</v>
      </c>
      <c r="AO483" s="63">
        <f t="shared" si="238"/>
        <v>0.20640476383484962</v>
      </c>
      <c r="AP483" s="5">
        <v>860095.45900000003</v>
      </c>
      <c r="AQ483" s="5">
        <v>558332.84199999995</v>
      </c>
      <c r="AR483" s="5">
        <v>38819.673999999999</v>
      </c>
      <c r="AS483" s="5">
        <v>3795.5790000000002</v>
      </c>
      <c r="AT483" s="5">
        <v>182.98400000000001</v>
      </c>
      <c r="AU483" s="5">
        <v>0</v>
      </c>
      <c r="AV483" s="5">
        <v>0</v>
      </c>
      <c r="AW483" s="6">
        <f t="shared" si="251"/>
        <v>1461226.5379999999</v>
      </c>
      <c r="AX483" s="6">
        <f t="shared" si="234"/>
        <v>1461226.5379999999</v>
      </c>
      <c r="AY483" s="63">
        <f t="shared" si="239"/>
        <v>0.15550404203706097</v>
      </c>
      <c r="AZ483" s="5">
        <f t="shared" si="262"/>
        <v>5119193.8439999996</v>
      </c>
      <c r="BA483" s="5">
        <f t="shared" si="263"/>
        <v>3737089.7349999994</v>
      </c>
      <c r="BB483" s="5">
        <f t="shared" si="264"/>
        <v>319819.01799999998</v>
      </c>
      <c r="BC483" s="5">
        <f t="shared" si="265"/>
        <v>60688.246999999996</v>
      </c>
      <c r="BD483" s="5">
        <f t="shared" si="266"/>
        <v>4278.1030000000001</v>
      </c>
      <c r="BE483" s="5">
        <f t="shared" si="267"/>
        <v>7641.9</v>
      </c>
      <c r="BF483" s="5">
        <f t="shared" si="268"/>
        <v>148000.125</v>
      </c>
      <c r="BG483" s="6">
        <f t="shared" si="260"/>
        <v>9396710.9719999991</v>
      </c>
      <c r="BH483" s="6">
        <f t="shared" si="235"/>
        <v>9248710.8469999991</v>
      </c>
      <c r="BI483" s="57">
        <f>BG483/$BG483</f>
        <v>1</v>
      </c>
    </row>
    <row r="484" spans="1:69" x14ac:dyDescent="0.25">
      <c r="A484" s="43">
        <v>38231</v>
      </c>
      <c r="B484" s="5">
        <v>1013565.0429999999</v>
      </c>
      <c r="C484" s="5">
        <v>625321.69700000004</v>
      </c>
      <c r="D484" s="5">
        <v>35512.550000000003</v>
      </c>
      <c r="E484" s="5">
        <v>5623.625</v>
      </c>
      <c r="F484" s="5">
        <v>187.51</v>
      </c>
      <c r="G484" s="5">
        <v>0</v>
      </c>
      <c r="H484" s="5">
        <v>144784.20499999999</v>
      </c>
      <c r="I484" s="6">
        <f t="shared" si="249"/>
        <v>1824994.6300000001</v>
      </c>
      <c r="J484" s="6">
        <f t="shared" si="229"/>
        <v>1680210.425</v>
      </c>
      <c r="K484" s="63">
        <f t="shared" si="236"/>
        <v>0.19629014735339831</v>
      </c>
      <c r="L484" s="5">
        <v>665828.63100000005</v>
      </c>
      <c r="M484" s="5">
        <v>428006.266</v>
      </c>
      <c r="N484" s="5">
        <v>130924.141</v>
      </c>
      <c r="O484" s="5">
        <v>5466.0119999999997</v>
      </c>
      <c r="P484" s="5">
        <v>3151.7629999999999</v>
      </c>
      <c r="Q484" s="5">
        <v>0</v>
      </c>
      <c r="R484" s="5">
        <v>0</v>
      </c>
      <c r="S484" s="6">
        <f t="shared" si="252"/>
        <v>1233376.8130000003</v>
      </c>
      <c r="T484" s="6">
        <f t="shared" si="230"/>
        <v>1233376.8130000003</v>
      </c>
      <c r="U484" s="63">
        <f t="shared" si="237"/>
        <v>0.13265776917164673</v>
      </c>
      <c r="V484" s="5">
        <v>1296265.173</v>
      </c>
      <c r="W484" s="5">
        <v>1170518.817</v>
      </c>
      <c r="X484" s="5">
        <v>71520.207999999999</v>
      </c>
      <c r="Y484" s="5">
        <v>12620.236999999999</v>
      </c>
      <c r="Z484" s="5">
        <v>368.83699999999999</v>
      </c>
      <c r="AA484" s="5">
        <v>7912.45</v>
      </c>
      <c r="AB484" s="5">
        <v>0</v>
      </c>
      <c r="AC484" s="6">
        <f t="shared" si="247"/>
        <v>2559205.7220000005</v>
      </c>
      <c r="AD484" s="6">
        <f t="shared" si="231"/>
        <v>2559205.7220000005</v>
      </c>
      <c r="AE484" s="63">
        <f t="shared" si="232"/>
        <v>0.27525936790238126</v>
      </c>
      <c r="AF484" s="5">
        <v>1118727.568</v>
      </c>
      <c r="AG484" s="5">
        <v>799421.41899999999</v>
      </c>
      <c r="AH484" s="5">
        <v>37678.771000000001</v>
      </c>
      <c r="AI484" s="5">
        <v>6450.9520000000002</v>
      </c>
      <c r="AJ484" s="5">
        <v>354.774</v>
      </c>
      <c r="AK484" s="5">
        <v>0</v>
      </c>
      <c r="AL484" s="5">
        <v>0</v>
      </c>
      <c r="AM484" s="6">
        <f t="shared" si="250"/>
        <v>1962633.4839999999</v>
      </c>
      <c r="AN484" s="6">
        <f t="shared" si="233"/>
        <v>1962633.4839999999</v>
      </c>
      <c r="AO484" s="63">
        <f t="shared" si="238"/>
        <v>0.21109410923311783</v>
      </c>
      <c r="AP484" s="5">
        <v>1022357.602</v>
      </c>
      <c r="AQ484" s="5">
        <v>648433.73400000005</v>
      </c>
      <c r="AR484" s="5">
        <v>40641.019999999997</v>
      </c>
      <c r="AS484" s="5">
        <v>5559.7759999999998</v>
      </c>
      <c r="AT484" s="5">
        <v>230.91399999999999</v>
      </c>
      <c r="AU484" s="5">
        <v>0</v>
      </c>
      <c r="AV484" s="5">
        <v>0</v>
      </c>
      <c r="AW484" s="6">
        <f t="shared" si="251"/>
        <v>1717223.0460000003</v>
      </c>
      <c r="AX484" s="6">
        <f t="shared" si="234"/>
        <v>1717223.0460000003</v>
      </c>
      <c r="AY484" s="63">
        <f t="shared" si="239"/>
        <v>0.1846986063394562</v>
      </c>
      <c r="AZ484" s="5">
        <f t="shared" si="262"/>
        <v>5116744.017</v>
      </c>
      <c r="BA484" s="5">
        <f t="shared" si="263"/>
        <v>3671701.9330000002</v>
      </c>
      <c r="BB484" s="5">
        <f t="shared" si="264"/>
        <v>316276.69</v>
      </c>
      <c r="BC484" s="5">
        <f t="shared" si="265"/>
        <v>35720.601999999999</v>
      </c>
      <c r="BD484" s="5">
        <f t="shared" si="266"/>
        <v>4293.7979999999998</v>
      </c>
      <c r="BE484" s="5">
        <f t="shared" si="267"/>
        <v>7912.45</v>
      </c>
      <c r="BF484" s="5">
        <f t="shared" si="268"/>
        <v>144784.20499999999</v>
      </c>
      <c r="BG484" s="6">
        <f t="shared" si="260"/>
        <v>9297433.6949999984</v>
      </c>
      <c r="BH484" s="6">
        <f t="shared" si="235"/>
        <v>9152649.4899999984</v>
      </c>
    </row>
    <row r="485" spans="1:69" x14ac:dyDescent="0.25">
      <c r="A485" s="43">
        <v>38261</v>
      </c>
      <c r="B485" s="5">
        <v>1013462.5919999999</v>
      </c>
      <c r="C485" s="5">
        <v>653569.86800000002</v>
      </c>
      <c r="D485" s="5">
        <v>25256.934000000001</v>
      </c>
      <c r="E485" s="5">
        <v>5602.8810000000003</v>
      </c>
      <c r="F485" s="5">
        <v>169.244</v>
      </c>
      <c r="G485" s="5">
        <v>0</v>
      </c>
      <c r="H485" s="5">
        <v>138000.79</v>
      </c>
      <c r="I485" s="6">
        <f t="shared" si="249"/>
        <v>1836062.3089999999</v>
      </c>
      <c r="J485" s="6">
        <f t="shared" si="229"/>
        <v>1698061.5189999999</v>
      </c>
      <c r="K485" s="63">
        <f t="shared" si="236"/>
        <v>0.20556195155834711</v>
      </c>
      <c r="L485" s="5">
        <v>735331.57900000003</v>
      </c>
      <c r="M485" s="5">
        <v>500183.80599999998</v>
      </c>
      <c r="N485" s="5">
        <v>57159.097000000002</v>
      </c>
      <c r="O485" s="5">
        <v>4611.9110000000001</v>
      </c>
      <c r="P485" s="5">
        <v>2878.05</v>
      </c>
      <c r="Q485" s="5">
        <v>0</v>
      </c>
      <c r="R485" s="5">
        <v>0</v>
      </c>
      <c r="S485" s="6">
        <f t="shared" si="252"/>
        <v>1300164.4430000002</v>
      </c>
      <c r="T485" s="6">
        <f t="shared" si="230"/>
        <v>1300164.4430000002</v>
      </c>
      <c r="U485" s="63">
        <f t="shared" si="237"/>
        <v>0.14556387271814064</v>
      </c>
      <c r="V485" s="5">
        <v>1182692.4939999999</v>
      </c>
      <c r="W485" s="5">
        <v>1116877.6470000001</v>
      </c>
      <c r="X485" s="5">
        <v>58264.817000000003</v>
      </c>
      <c r="Y485" s="5">
        <v>12620.17</v>
      </c>
      <c r="Z485" s="5">
        <v>600.19500000000005</v>
      </c>
      <c r="AA485" s="5">
        <v>7723.45</v>
      </c>
      <c r="AB485" s="5">
        <v>0</v>
      </c>
      <c r="AC485" s="6">
        <f t="shared" si="247"/>
        <v>2378778.7729999996</v>
      </c>
      <c r="AD485" s="6">
        <f t="shared" si="231"/>
        <v>2378778.7729999996</v>
      </c>
      <c r="AE485" s="63">
        <f t="shared" si="232"/>
        <v>0.26632342731863701</v>
      </c>
      <c r="AF485" s="5">
        <v>1024825.145</v>
      </c>
      <c r="AG485" s="5">
        <v>771484.41200000001</v>
      </c>
      <c r="AH485" s="5">
        <v>37050.133000000002</v>
      </c>
      <c r="AI485" s="5">
        <v>6451.0889999999999</v>
      </c>
      <c r="AJ485" s="5">
        <v>418.98099999999999</v>
      </c>
      <c r="AK485" s="5">
        <v>0</v>
      </c>
      <c r="AL485" s="5">
        <v>0</v>
      </c>
      <c r="AM485" s="6">
        <f t="shared" si="250"/>
        <v>1840229.7599999998</v>
      </c>
      <c r="AN485" s="6">
        <f t="shared" si="233"/>
        <v>1840229.7599999998</v>
      </c>
      <c r="AO485" s="63">
        <f t="shared" si="238"/>
        <v>0.20602853123616335</v>
      </c>
      <c r="AP485" s="5">
        <v>921650.18200000003</v>
      </c>
      <c r="AQ485" s="5">
        <v>615298.93299999996</v>
      </c>
      <c r="AR485" s="5">
        <v>35217.322</v>
      </c>
      <c r="AS485" s="5">
        <v>4266.8100000000004</v>
      </c>
      <c r="AT485" s="5">
        <v>248.56200000000001</v>
      </c>
      <c r="AU485" s="5">
        <v>0</v>
      </c>
      <c r="AV485" s="5">
        <v>0</v>
      </c>
      <c r="AW485" s="6">
        <f t="shared" si="251"/>
        <v>1576681.8089999999</v>
      </c>
      <c r="AX485" s="6">
        <f t="shared" si="234"/>
        <v>1576681.8089999999</v>
      </c>
      <c r="AY485" s="63">
        <f t="shared" si="239"/>
        <v>0.17652221716871216</v>
      </c>
      <c r="AZ485" s="5">
        <f t="shared" si="262"/>
        <v>4877961.9920000006</v>
      </c>
      <c r="BA485" s="5">
        <f t="shared" si="263"/>
        <v>3657414.6660000002</v>
      </c>
      <c r="BB485" s="5">
        <f t="shared" si="264"/>
        <v>212948.30300000001</v>
      </c>
      <c r="BC485" s="5">
        <f t="shared" si="265"/>
        <v>33552.860999999997</v>
      </c>
      <c r="BD485" s="5">
        <f t="shared" si="266"/>
        <v>4315.0320000000002</v>
      </c>
      <c r="BE485" s="5">
        <f t="shared" si="267"/>
        <v>7723.45</v>
      </c>
      <c r="BF485" s="5">
        <f t="shared" si="268"/>
        <v>138000.79</v>
      </c>
      <c r="BG485" s="6">
        <f t="shared" si="260"/>
        <v>8931917.0939999968</v>
      </c>
      <c r="BH485" s="6">
        <f t="shared" si="235"/>
        <v>8793916.3039999977</v>
      </c>
    </row>
    <row r="486" spans="1:69" x14ac:dyDescent="0.25">
      <c r="A486" s="43">
        <v>38292</v>
      </c>
      <c r="B486" s="5">
        <v>993679.52399999998</v>
      </c>
      <c r="C486" s="5">
        <v>690230.97199999995</v>
      </c>
      <c r="D486" s="5">
        <v>49068.58</v>
      </c>
      <c r="E486" s="5">
        <v>1288.6849999999999</v>
      </c>
      <c r="F486" s="5">
        <v>216.119</v>
      </c>
      <c r="G486" s="5">
        <v>0</v>
      </c>
      <c r="H486" s="5">
        <v>140915.44</v>
      </c>
      <c r="I486" s="6">
        <f t="shared" si="249"/>
        <v>1875399.3199999998</v>
      </c>
      <c r="J486" s="6">
        <f t="shared" si="229"/>
        <v>1734483.88</v>
      </c>
      <c r="K486" s="63">
        <f t="shared" si="236"/>
        <v>0.2243342394332995</v>
      </c>
      <c r="L486" s="5">
        <v>605932.60800000001</v>
      </c>
      <c r="M486" s="5">
        <v>457073.005</v>
      </c>
      <c r="N486" s="5">
        <v>202309.348</v>
      </c>
      <c r="O486" s="5">
        <v>3154.8490000000002</v>
      </c>
      <c r="P486" s="5">
        <v>279.67</v>
      </c>
      <c r="Q486" s="5">
        <v>0</v>
      </c>
      <c r="R486" s="5">
        <v>0</v>
      </c>
      <c r="S486" s="6">
        <f t="shared" si="252"/>
        <v>1268749.4799999997</v>
      </c>
      <c r="T486" s="6">
        <f t="shared" si="230"/>
        <v>1268749.4799999997</v>
      </c>
      <c r="U486" s="63">
        <f t="shared" si="237"/>
        <v>0.1517671178569022</v>
      </c>
      <c r="V486" s="5">
        <v>986789.82200000004</v>
      </c>
      <c r="W486" s="5">
        <v>1100538.318</v>
      </c>
      <c r="X486" s="5">
        <v>70320.292000000001</v>
      </c>
      <c r="Y486" s="5">
        <v>12543.222</v>
      </c>
      <c r="Z486" s="5">
        <v>573.14200000000005</v>
      </c>
      <c r="AA486" s="5">
        <v>7971.6</v>
      </c>
      <c r="AB486" s="5">
        <v>0</v>
      </c>
      <c r="AC486" s="6">
        <f t="shared" si="247"/>
        <v>2178736.3960000002</v>
      </c>
      <c r="AD486" s="6">
        <f t="shared" si="231"/>
        <v>2178736.3960000002</v>
      </c>
      <c r="AE486" s="63">
        <f t="shared" si="232"/>
        <v>0.26061925431555993</v>
      </c>
      <c r="AF486" s="5">
        <v>846009.81200000003</v>
      </c>
      <c r="AG486" s="5">
        <v>751838.44400000002</v>
      </c>
      <c r="AH486" s="5">
        <v>37206.245999999999</v>
      </c>
      <c r="AI486" s="5">
        <v>3147.3409999999999</v>
      </c>
      <c r="AJ486" s="5">
        <v>507.19499999999999</v>
      </c>
      <c r="AK486" s="5">
        <v>0</v>
      </c>
      <c r="AL486" s="5">
        <v>0</v>
      </c>
      <c r="AM486" s="6">
        <f t="shared" si="250"/>
        <v>1638709.0380000002</v>
      </c>
      <c r="AN486" s="6">
        <f t="shared" si="233"/>
        <v>1638709.0380000002</v>
      </c>
      <c r="AO486" s="63">
        <f t="shared" si="238"/>
        <v>0.19602147754442184</v>
      </c>
      <c r="AP486" s="5">
        <v>758379.04399999999</v>
      </c>
      <c r="AQ486" s="5">
        <v>587530.23499999999</v>
      </c>
      <c r="AR486" s="5">
        <v>46953.423000000003</v>
      </c>
      <c r="AS486" s="5">
        <v>5092.2650000000003</v>
      </c>
      <c r="AT486" s="5">
        <v>295.13099999999997</v>
      </c>
      <c r="AU486" s="5">
        <v>0</v>
      </c>
      <c r="AV486" s="5">
        <v>0</v>
      </c>
      <c r="AW486" s="6">
        <f t="shared" si="251"/>
        <v>1398250.098</v>
      </c>
      <c r="AX486" s="6">
        <f t="shared" si="234"/>
        <v>1398250.098</v>
      </c>
      <c r="AY486" s="63">
        <f t="shared" si="239"/>
        <v>0.16725791084981653</v>
      </c>
      <c r="AZ486" s="5">
        <f t="shared" si="262"/>
        <v>4190790.8099999996</v>
      </c>
      <c r="BA486" s="5">
        <f t="shared" si="263"/>
        <v>3587210.9739999999</v>
      </c>
      <c r="BB486" s="5">
        <f t="shared" si="264"/>
        <v>405857.88900000002</v>
      </c>
      <c r="BC486" s="5">
        <f t="shared" si="265"/>
        <v>25226.362000000001</v>
      </c>
      <c r="BD486" s="5">
        <f t="shared" si="266"/>
        <v>1871.2570000000001</v>
      </c>
      <c r="BE486" s="5">
        <f t="shared" si="267"/>
        <v>7971.6</v>
      </c>
      <c r="BF486" s="5">
        <f t="shared" si="268"/>
        <v>140915.44</v>
      </c>
      <c r="BG486" s="6">
        <f t="shared" si="260"/>
        <v>8359844.3320000004</v>
      </c>
      <c r="BH486" s="6">
        <f t="shared" si="235"/>
        <v>8218928.892</v>
      </c>
    </row>
    <row r="487" spans="1:69" x14ac:dyDescent="0.25">
      <c r="A487" s="43">
        <v>38322</v>
      </c>
      <c r="B487" s="5">
        <v>898363.63800000004</v>
      </c>
      <c r="C487" s="5">
        <v>693564.70499999996</v>
      </c>
      <c r="D487" s="5">
        <v>49312.946000000004</v>
      </c>
      <c r="E487" s="5">
        <v>9074.5959999999995</v>
      </c>
      <c r="F487" s="5">
        <v>238.69399999999999</v>
      </c>
      <c r="G487" s="5">
        <v>0</v>
      </c>
      <c r="H487" s="5">
        <v>120334.735</v>
      </c>
      <c r="I487" s="6">
        <f t="shared" si="249"/>
        <v>1770889.3139999998</v>
      </c>
      <c r="J487" s="6">
        <f t="shared" si="229"/>
        <v>1650554.5789999997</v>
      </c>
      <c r="K487" s="63">
        <f t="shared" si="236"/>
        <v>0.21878838492040079</v>
      </c>
      <c r="L487" s="5">
        <v>574075.77599999995</v>
      </c>
      <c r="M487" s="5">
        <v>438826.85600000003</v>
      </c>
      <c r="N487" s="5">
        <v>154531.46100000001</v>
      </c>
      <c r="O487" s="5">
        <v>5391.1419999999998</v>
      </c>
      <c r="P487" s="5">
        <v>5272.1229999999996</v>
      </c>
      <c r="Q487" s="5">
        <v>0</v>
      </c>
      <c r="R487" s="5">
        <v>0</v>
      </c>
      <c r="S487" s="6">
        <f t="shared" si="252"/>
        <v>1178097.3579999998</v>
      </c>
      <c r="T487" s="6">
        <f t="shared" si="230"/>
        <v>1178097.3579999998</v>
      </c>
      <c r="U487" s="63">
        <f t="shared" si="237"/>
        <v>0.14555060906297343</v>
      </c>
      <c r="V487" s="5">
        <v>923817.26699999999</v>
      </c>
      <c r="W487" s="5">
        <v>1095878.73</v>
      </c>
      <c r="X487" s="5">
        <v>79233.101999999999</v>
      </c>
      <c r="Y487" s="5">
        <v>10341.749</v>
      </c>
      <c r="Z487" s="5">
        <v>609.33799999999997</v>
      </c>
      <c r="AA487" s="5">
        <v>7922.6220000000003</v>
      </c>
      <c r="AB487" s="5">
        <v>0</v>
      </c>
      <c r="AC487" s="6">
        <f t="shared" si="247"/>
        <v>2117802.8079999997</v>
      </c>
      <c r="AD487" s="6">
        <f t="shared" si="231"/>
        <v>2117802.8079999997</v>
      </c>
      <c r="AE487" s="63">
        <f t="shared" si="232"/>
        <v>0.26164856960800975</v>
      </c>
      <c r="AF487" s="5">
        <v>824382.59199999995</v>
      </c>
      <c r="AG487" s="5">
        <v>763936.74600000004</v>
      </c>
      <c r="AH487" s="5">
        <v>39891.582000000002</v>
      </c>
      <c r="AI487" s="5">
        <v>12537.47</v>
      </c>
      <c r="AJ487" s="5">
        <v>479.81</v>
      </c>
      <c r="AK487" s="5">
        <v>0</v>
      </c>
      <c r="AL487" s="5">
        <v>0</v>
      </c>
      <c r="AM487" s="6">
        <f t="shared" si="250"/>
        <v>1641228.2</v>
      </c>
      <c r="AN487" s="6">
        <f t="shared" si="233"/>
        <v>1641228.2</v>
      </c>
      <c r="AO487" s="63">
        <f t="shared" si="238"/>
        <v>0.2027691196310514</v>
      </c>
      <c r="AP487" s="5">
        <v>740291.28799999994</v>
      </c>
      <c r="AQ487" s="5">
        <v>589405.38600000006</v>
      </c>
      <c r="AR487" s="5">
        <v>50708.476000000002</v>
      </c>
      <c r="AS487" s="5">
        <v>5414.7539999999999</v>
      </c>
      <c r="AT487" s="5">
        <v>236.124</v>
      </c>
      <c r="AU487" s="5">
        <v>0</v>
      </c>
      <c r="AV487" s="5">
        <v>0</v>
      </c>
      <c r="AW487" s="6">
        <f t="shared" si="251"/>
        <v>1386056.0280000002</v>
      </c>
      <c r="AX487" s="6">
        <f t="shared" si="234"/>
        <v>1386056.0280000002</v>
      </c>
      <c r="AY487" s="63">
        <f t="shared" si="239"/>
        <v>0.17124331677756449</v>
      </c>
      <c r="AZ487" s="5">
        <f t="shared" si="262"/>
        <v>3960930.5609999998</v>
      </c>
      <c r="BA487" s="5">
        <f t="shared" si="263"/>
        <v>3581612.4230000004</v>
      </c>
      <c r="BB487" s="5">
        <f t="shared" si="264"/>
        <v>373677.56700000004</v>
      </c>
      <c r="BC487" s="5">
        <f t="shared" si="265"/>
        <v>42759.711000000003</v>
      </c>
      <c r="BD487" s="5">
        <f t="shared" si="266"/>
        <v>6836.0889999999999</v>
      </c>
      <c r="BE487" s="5">
        <f t="shared" si="267"/>
        <v>7922.6220000000003</v>
      </c>
      <c r="BF487" s="5">
        <f t="shared" si="268"/>
        <v>120334.735</v>
      </c>
      <c r="BG487" s="6">
        <f t="shared" si="260"/>
        <v>8094073.7080000006</v>
      </c>
      <c r="BH487" s="6">
        <f t="shared" si="235"/>
        <v>7973738.9730000002</v>
      </c>
    </row>
    <row r="488" spans="1:69" x14ac:dyDescent="0.25">
      <c r="A488" s="43">
        <v>38353</v>
      </c>
      <c r="B488" s="5">
        <v>949609.80200000003</v>
      </c>
      <c r="C488" s="5">
        <v>670462.06200000003</v>
      </c>
      <c r="D488" s="5">
        <v>51673.499000000003</v>
      </c>
      <c r="E488" s="5">
        <v>6328.3209999999999</v>
      </c>
      <c r="F488" s="5">
        <v>218.542</v>
      </c>
      <c r="G488" s="5">
        <v>0</v>
      </c>
      <c r="H488" s="5">
        <v>122262.02499999999</v>
      </c>
      <c r="I488" s="6">
        <f t="shared" si="249"/>
        <v>1800554.2509999999</v>
      </c>
      <c r="J488" s="6">
        <f t="shared" si="229"/>
        <v>1678292.226</v>
      </c>
      <c r="K488" s="63">
        <f t="shared" si="236"/>
        <v>0.2220234988803215</v>
      </c>
      <c r="L488" s="5">
        <v>676304.27599999995</v>
      </c>
      <c r="M488" s="5">
        <v>436695.859</v>
      </c>
      <c r="N488" s="5">
        <v>141327.23199999999</v>
      </c>
      <c r="O488" s="5">
        <v>4225.1400000000003</v>
      </c>
      <c r="P488" s="5">
        <v>2415.1860000000001</v>
      </c>
      <c r="Q488" s="5">
        <v>0</v>
      </c>
      <c r="R488" s="5">
        <v>0</v>
      </c>
      <c r="S488" s="6">
        <f t="shared" si="252"/>
        <v>1260967.693</v>
      </c>
      <c r="T488" s="6">
        <f t="shared" si="230"/>
        <v>1260967.693</v>
      </c>
      <c r="U488" s="63">
        <f t="shared" si="237"/>
        <v>0.15548793324023374</v>
      </c>
      <c r="V488" s="5">
        <v>867889.20400000003</v>
      </c>
      <c r="W488" s="5">
        <v>1024735.656</v>
      </c>
      <c r="X488" s="5">
        <v>71123.495999999999</v>
      </c>
      <c r="Y488" s="5">
        <v>15238.602999999999</v>
      </c>
      <c r="Z488" s="5">
        <v>533.86699999999996</v>
      </c>
      <c r="AA488" s="5">
        <v>8299.9</v>
      </c>
      <c r="AB488" s="5">
        <v>0</v>
      </c>
      <c r="AC488" s="6">
        <f t="shared" si="247"/>
        <v>1987820.7259999998</v>
      </c>
      <c r="AD488" s="6">
        <f t="shared" si="231"/>
        <v>1987820.7259999998</v>
      </c>
      <c r="AE488" s="63">
        <f t="shared" si="232"/>
        <v>0.2451150319343201</v>
      </c>
      <c r="AF488" s="5">
        <v>801669.35800000001</v>
      </c>
      <c r="AG488" s="5">
        <v>721965.66099999996</v>
      </c>
      <c r="AH488" s="5">
        <v>41139.555999999997</v>
      </c>
      <c r="AI488" s="5">
        <v>7968.3230000000003</v>
      </c>
      <c r="AJ488" s="5">
        <v>427.31099999999998</v>
      </c>
      <c r="AK488" s="5">
        <v>0</v>
      </c>
      <c r="AL488" s="5">
        <v>0</v>
      </c>
      <c r="AM488" s="6">
        <f t="shared" si="250"/>
        <v>1573170.209</v>
      </c>
      <c r="AN488" s="6">
        <f t="shared" si="233"/>
        <v>1573170.209</v>
      </c>
      <c r="AO488" s="63">
        <f t="shared" si="238"/>
        <v>0.19398513204613607</v>
      </c>
      <c r="AP488" s="5">
        <v>853996.03099999996</v>
      </c>
      <c r="AQ488" s="5">
        <v>583493.85699999996</v>
      </c>
      <c r="AR488" s="5">
        <v>41052.944000000003</v>
      </c>
      <c r="AS488" s="5">
        <v>8511.7659999999996</v>
      </c>
      <c r="AT488" s="5">
        <v>178.834</v>
      </c>
      <c r="AU488" s="5">
        <v>0</v>
      </c>
      <c r="AV488" s="5">
        <v>0</v>
      </c>
      <c r="AW488" s="6">
        <f t="shared" si="251"/>
        <v>1487233.4319999998</v>
      </c>
      <c r="AX488" s="6">
        <f t="shared" si="234"/>
        <v>1487233.4319999998</v>
      </c>
      <c r="AY488" s="63">
        <f t="shared" si="239"/>
        <v>0.18338840389898847</v>
      </c>
      <c r="AZ488" s="5">
        <f t="shared" si="262"/>
        <v>4149468.6710000001</v>
      </c>
      <c r="BA488" s="5">
        <f t="shared" ref="BA488:BF490" si="271">C488+M488+W488+AG488+AQ488</f>
        <v>3437353.0949999997</v>
      </c>
      <c r="BB488" s="5">
        <f t="shared" si="271"/>
        <v>346316.72700000001</v>
      </c>
      <c r="BC488" s="5">
        <f t="shared" si="271"/>
        <v>42272.153000000006</v>
      </c>
      <c r="BD488" s="5">
        <f t="shared" si="271"/>
        <v>3773.7400000000002</v>
      </c>
      <c r="BE488" s="5">
        <f t="shared" si="271"/>
        <v>8299.9</v>
      </c>
      <c r="BF488" s="5">
        <f t="shared" si="271"/>
        <v>122262.02499999999</v>
      </c>
      <c r="BG488" s="6">
        <f t="shared" si="260"/>
        <v>8109746.3110000007</v>
      </c>
      <c r="BH488" s="6">
        <f t="shared" si="235"/>
        <v>7987484.2860000003</v>
      </c>
    </row>
    <row r="489" spans="1:69" x14ac:dyDescent="0.25">
      <c r="A489" s="43">
        <v>38384</v>
      </c>
      <c r="B489" s="5">
        <v>850454.26899999997</v>
      </c>
      <c r="C489" s="5">
        <v>622984.02099999995</v>
      </c>
      <c r="D489" s="5">
        <v>43497.535000000003</v>
      </c>
      <c r="E489" s="5">
        <v>3753.8159999999998</v>
      </c>
      <c r="F489" s="5">
        <v>241.57499999999999</v>
      </c>
      <c r="G489" s="5">
        <v>0</v>
      </c>
      <c r="H489" s="5">
        <v>117844.863</v>
      </c>
      <c r="I489" s="6">
        <f t="shared" si="249"/>
        <v>1638776.0789999999</v>
      </c>
      <c r="J489" s="6">
        <f t="shared" si="229"/>
        <v>1520931.216</v>
      </c>
      <c r="K489" s="63">
        <f t="shared" si="236"/>
        <v>0.22289607102143524</v>
      </c>
      <c r="L489" s="5">
        <v>615676.86899999995</v>
      </c>
      <c r="M489" s="5">
        <v>402260.40299999999</v>
      </c>
      <c r="N489" s="5">
        <v>119033.874</v>
      </c>
      <c r="O489" s="5">
        <v>4310.0079999999998</v>
      </c>
      <c r="P489" s="5">
        <v>2464.46</v>
      </c>
      <c r="Q489" s="5">
        <v>0</v>
      </c>
      <c r="R489" s="5">
        <v>0</v>
      </c>
      <c r="S489" s="6">
        <f t="shared" si="252"/>
        <v>1143745.6139999998</v>
      </c>
      <c r="T489" s="6">
        <f t="shared" si="230"/>
        <v>1143745.6139999998</v>
      </c>
      <c r="U489" s="63">
        <f t="shared" si="237"/>
        <v>0.15556512379907581</v>
      </c>
      <c r="V489" s="5">
        <v>734017.59100000001</v>
      </c>
      <c r="W489" s="5">
        <v>954058.16399999999</v>
      </c>
      <c r="X489" s="5">
        <v>74142.732000000004</v>
      </c>
      <c r="Y489" s="5">
        <v>10697.808999999999</v>
      </c>
      <c r="Z489" s="5">
        <v>551.65700000000004</v>
      </c>
      <c r="AA489" s="5">
        <v>7220.15</v>
      </c>
      <c r="AB489" s="5">
        <v>0</v>
      </c>
      <c r="AC489" s="6">
        <f t="shared" si="247"/>
        <v>1780688.1029999997</v>
      </c>
      <c r="AD489" s="6">
        <f t="shared" si="231"/>
        <v>1780688.1029999997</v>
      </c>
      <c r="AE489" s="63">
        <f t="shared" si="232"/>
        <v>0.24219805680560752</v>
      </c>
      <c r="AF489" s="5">
        <v>696138.66200000001</v>
      </c>
      <c r="AG489" s="5">
        <v>663991.28599999996</v>
      </c>
      <c r="AH489" s="5">
        <v>37671.589</v>
      </c>
      <c r="AI489" s="5">
        <v>7322.7479999999996</v>
      </c>
      <c r="AJ489" s="5">
        <v>535.17700000000002</v>
      </c>
      <c r="AK489" s="5">
        <v>0</v>
      </c>
      <c r="AL489" s="5">
        <v>0</v>
      </c>
      <c r="AM489" s="6">
        <f t="shared" si="250"/>
        <v>1405659.4619999996</v>
      </c>
      <c r="AN489" s="6">
        <f t="shared" si="233"/>
        <v>1405659.4619999996</v>
      </c>
      <c r="AO489" s="63">
        <f t="shared" si="238"/>
        <v>0.19118900702107722</v>
      </c>
      <c r="AP489" s="5">
        <v>791348.44900000002</v>
      </c>
      <c r="AQ489" s="5">
        <v>547040.61</v>
      </c>
      <c r="AR489" s="5">
        <v>39363.203000000001</v>
      </c>
      <c r="AS489" s="5">
        <v>5353.3329999999996</v>
      </c>
      <c r="AT489" s="5">
        <v>223.28800000000001</v>
      </c>
      <c r="AU489" s="5">
        <v>0</v>
      </c>
      <c r="AV489" s="5">
        <v>0</v>
      </c>
      <c r="AW489" s="6">
        <f t="shared" si="251"/>
        <v>1383328.8829999999</v>
      </c>
      <c r="AX489" s="6">
        <f t="shared" si="234"/>
        <v>1383328.8829999999</v>
      </c>
      <c r="AY489" s="63">
        <f t="shared" si="239"/>
        <v>0.18815174135280424</v>
      </c>
      <c r="AZ489" s="5">
        <f t="shared" si="262"/>
        <v>3687635.84</v>
      </c>
      <c r="BA489" s="5">
        <f t="shared" si="271"/>
        <v>3190334.4839999997</v>
      </c>
      <c r="BB489" s="5">
        <f t="shared" si="271"/>
        <v>313708.93299999996</v>
      </c>
      <c r="BC489" s="5">
        <f t="shared" si="271"/>
        <v>31437.713999999996</v>
      </c>
      <c r="BD489" s="5">
        <f t="shared" si="271"/>
        <v>4016.1570000000002</v>
      </c>
      <c r="BE489" s="5">
        <f t="shared" si="271"/>
        <v>7220.15</v>
      </c>
      <c r="BF489" s="5">
        <f t="shared" si="271"/>
        <v>117844.863</v>
      </c>
      <c r="BG489" s="6">
        <f t="shared" si="260"/>
        <v>7352198.1409999989</v>
      </c>
      <c r="BH489" s="6">
        <f t="shared" si="235"/>
        <v>7234353.277999999</v>
      </c>
    </row>
    <row r="490" spans="1:69" x14ac:dyDescent="0.25">
      <c r="A490" s="43">
        <v>38412</v>
      </c>
      <c r="B490" s="5">
        <v>814904.48600000003</v>
      </c>
      <c r="C490" s="5">
        <v>612759.26599999995</v>
      </c>
      <c r="D490" s="5">
        <v>49174.582999999999</v>
      </c>
      <c r="E490" s="5">
        <v>7037.7139999999999</v>
      </c>
      <c r="F490" s="5">
        <v>251.40799999999999</v>
      </c>
      <c r="G490" s="5">
        <v>0</v>
      </c>
      <c r="H490" s="5">
        <v>110314.51300000001</v>
      </c>
      <c r="I490" s="6">
        <f t="shared" si="249"/>
        <v>1594441.97</v>
      </c>
      <c r="J490" s="6">
        <f t="shared" si="229"/>
        <v>1484127.4569999999</v>
      </c>
      <c r="K490" s="63">
        <f t="shared" si="236"/>
        <v>0.22061355197970228</v>
      </c>
      <c r="L490" s="5">
        <v>550870.97</v>
      </c>
      <c r="M490" s="5">
        <v>404068.74300000002</v>
      </c>
      <c r="N490" s="5">
        <v>129080.814</v>
      </c>
      <c r="O490" s="5">
        <v>4028.02</v>
      </c>
      <c r="P490" s="5">
        <v>2400.989</v>
      </c>
      <c r="Q490" s="5">
        <v>0</v>
      </c>
      <c r="R490" s="5">
        <v>0</v>
      </c>
      <c r="S490" s="6">
        <f t="shared" si="252"/>
        <v>1090449.5360000001</v>
      </c>
      <c r="T490" s="6">
        <f t="shared" si="230"/>
        <v>1090449.5360000001</v>
      </c>
      <c r="U490" s="63">
        <f t="shared" si="237"/>
        <v>0.15087908491995997</v>
      </c>
      <c r="V490" s="5">
        <v>752502.62</v>
      </c>
      <c r="W490" s="5">
        <v>955039.53200000001</v>
      </c>
      <c r="X490" s="5">
        <v>68784.172000000006</v>
      </c>
      <c r="Y490" s="5">
        <v>12340.224</v>
      </c>
      <c r="Z490" s="5">
        <v>511.28500000000003</v>
      </c>
      <c r="AA490" s="5">
        <v>7998.55</v>
      </c>
      <c r="AB490" s="5">
        <v>0</v>
      </c>
      <c r="AC490" s="6">
        <f t="shared" si="247"/>
        <v>1797176.3829999999</v>
      </c>
      <c r="AD490" s="6">
        <f t="shared" si="231"/>
        <v>1797176.3829999999</v>
      </c>
      <c r="AE490" s="63">
        <f t="shared" si="232"/>
        <v>0.24866471959946199</v>
      </c>
      <c r="AF490" s="5">
        <v>695737.603</v>
      </c>
      <c r="AG490" s="5">
        <v>673050.93799999997</v>
      </c>
      <c r="AH490" s="5">
        <v>38222.885000000002</v>
      </c>
      <c r="AI490" s="5">
        <v>7321.0129999999999</v>
      </c>
      <c r="AJ490" s="5">
        <v>538.40099999999995</v>
      </c>
      <c r="AK490" s="5">
        <v>0</v>
      </c>
      <c r="AL490" s="5">
        <v>0</v>
      </c>
      <c r="AM490" s="6">
        <f t="shared" si="250"/>
        <v>1414870.84</v>
      </c>
      <c r="AN490" s="6">
        <f t="shared" si="233"/>
        <v>1414870.84</v>
      </c>
      <c r="AO490" s="63">
        <f t="shared" si="238"/>
        <v>0.19576735151101488</v>
      </c>
      <c r="AP490" s="5">
        <v>745512.69299999997</v>
      </c>
      <c r="AQ490" s="5">
        <v>540468.73300000001</v>
      </c>
      <c r="AR490" s="5">
        <v>38666.743000000002</v>
      </c>
      <c r="AS490" s="5">
        <v>5489.116</v>
      </c>
      <c r="AT490" s="5">
        <v>231.446</v>
      </c>
      <c r="AU490" s="5">
        <v>0</v>
      </c>
      <c r="AV490" s="5">
        <v>0</v>
      </c>
      <c r="AW490" s="6">
        <f t="shared" si="251"/>
        <v>1330368.7309999999</v>
      </c>
      <c r="AX490" s="6">
        <f t="shared" si="234"/>
        <v>1330368.7309999999</v>
      </c>
      <c r="AY490" s="63">
        <f t="shared" si="239"/>
        <v>0.18407529198986089</v>
      </c>
      <c r="AZ490" s="5">
        <f t="shared" si="262"/>
        <v>3559528.372</v>
      </c>
      <c r="BA490" s="5">
        <f t="shared" si="271"/>
        <v>3185387.2119999998</v>
      </c>
      <c r="BB490" s="5">
        <f t="shared" si="271"/>
        <v>323929.19700000004</v>
      </c>
      <c r="BC490" s="5">
        <f t="shared" si="271"/>
        <v>36216.087</v>
      </c>
      <c r="BD490" s="5">
        <f t="shared" si="271"/>
        <v>3933.5289999999995</v>
      </c>
      <c r="BE490" s="5">
        <f t="shared" si="271"/>
        <v>7998.55</v>
      </c>
      <c r="BF490" s="5">
        <f t="shared" si="271"/>
        <v>110314.51300000001</v>
      </c>
      <c r="BG490" s="6">
        <f t="shared" si="260"/>
        <v>7227307.46</v>
      </c>
      <c r="BH490" s="6">
        <f t="shared" si="235"/>
        <v>7116992.9469999997</v>
      </c>
    </row>
    <row r="491" spans="1:69" x14ac:dyDescent="0.25">
      <c r="A491" s="43">
        <v>38443</v>
      </c>
      <c r="B491" s="5">
        <v>837595.02099999995</v>
      </c>
      <c r="C491" s="5">
        <v>632629.26899999997</v>
      </c>
      <c r="D491" s="5">
        <v>43451.089</v>
      </c>
      <c r="E491" s="5">
        <v>5865.6719999999996</v>
      </c>
      <c r="F491" s="5">
        <v>243.55799999999999</v>
      </c>
      <c r="G491" s="5">
        <v>0</v>
      </c>
      <c r="H491" s="5">
        <v>125048.008</v>
      </c>
      <c r="I491" s="6">
        <f t="shared" si="249"/>
        <v>1644832.6169999999</v>
      </c>
      <c r="J491" s="6">
        <f t="shared" si="229"/>
        <v>1519784.6089999999</v>
      </c>
      <c r="K491" s="63">
        <f t="shared" si="236"/>
        <v>0.22098331737302623</v>
      </c>
      <c r="L491" s="5">
        <v>500301.84299999999</v>
      </c>
      <c r="M491" s="5">
        <v>402666.32400000002</v>
      </c>
      <c r="N491" s="5">
        <v>131936.038</v>
      </c>
      <c r="O491" s="5">
        <v>4649.18</v>
      </c>
      <c r="P491" s="5">
        <v>2527.54</v>
      </c>
      <c r="Q491" s="5">
        <v>0</v>
      </c>
      <c r="R491" s="5">
        <v>0</v>
      </c>
      <c r="S491" s="6">
        <f t="shared" si="252"/>
        <v>1042080.9250000002</v>
      </c>
      <c r="T491" s="6">
        <f t="shared" si="230"/>
        <v>1042080.9250000002</v>
      </c>
      <c r="U491" s="63">
        <f t="shared" si="237"/>
        <v>0.14000360729571537</v>
      </c>
      <c r="V491" s="5">
        <v>857227.255</v>
      </c>
      <c r="W491" s="5">
        <v>986197.75600000005</v>
      </c>
      <c r="X491" s="5">
        <v>71506.438999999998</v>
      </c>
      <c r="Y491" s="5">
        <v>7379.9639999999999</v>
      </c>
      <c r="Z491" s="5">
        <v>468.26799999999997</v>
      </c>
      <c r="AA491" s="5">
        <v>7541.3379999999997</v>
      </c>
      <c r="AB491" s="5">
        <v>0</v>
      </c>
      <c r="AC491" s="6">
        <f t="shared" si="247"/>
        <v>1930321.0199999998</v>
      </c>
      <c r="AD491" s="6">
        <f t="shared" si="231"/>
        <v>1930321.0199999998</v>
      </c>
      <c r="AE491" s="63">
        <f t="shared" si="232"/>
        <v>0.25933869391069092</v>
      </c>
      <c r="AF491" s="5">
        <v>761952.04200000002</v>
      </c>
      <c r="AG491" s="5">
        <v>703969.62600000005</v>
      </c>
      <c r="AH491" s="5">
        <v>37105.972000000002</v>
      </c>
      <c r="AI491" s="5">
        <v>4790.4549999999999</v>
      </c>
      <c r="AJ491" s="5">
        <v>454.17500000000001</v>
      </c>
      <c r="AK491" s="5">
        <v>0</v>
      </c>
      <c r="AL491" s="5">
        <v>0</v>
      </c>
      <c r="AM491" s="6">
        <f t="shared" si="250"/>
        <v>1508272.2700000003</v>
      </c>
      <c r="AN491" s="6">
        <f t="shared" si="233"/>
        <v>1508272.2700000003</v>
      </c>
      <c r="AO491" s="63">
        <f t="shared" si="238"/>
        <v>0.20263643016409419</v>
      </c>
      <c r="AP491" s="5">
        <v>716571.86300000001</v>
      </c>
      <c r="AQ491" s="5">
        <v>557736.28700000001</v>
      </c>
      <c r="AR491" s="5">
        <v>37775.932999999997</v>
      </c>
      <c r="AS491" s="5">
        <v>5434.4290000000001</v>
      </c>
      <c r="AT491" s="5">
        <v>218.04900000000001</v>
      </c>
      <c r="AU491" s="5">
        <v>0</v>
      </c>
      <c r="AV491" s="5">
        <v>0</v>
      </c>
      <c r="AW491" s="6">
        <f t="shared" si="251"/>
        <v>1317736.561</v>
      </c>
      <c r="AX491" s="6">
        <f t="shared" si="234"/>
        <v>1317736.561</v>
      </c>
      <c r="AY491" s="63">
        <f t="shared" si="239"/>
        <v>0.17703795125647315</v>
      </c>
      <c r="AZ491" s="5">
        <f t="shared" ref="AZ491:AZ499" si="272">B491+L491+V491+AF491+AP491</f>
        <v>3673648.0239999997</v>
      </c>
      <c r="BA491" s="5">
        <f t="shared" ref="BA491:BA499" si="273">C491+M491+W491+AG491+AQ491</f>
        <v>3283199.2620000001</v>
      </c>
      <c r="BB491" s="5">
        <f t="shared" ref="BB491:BB499" si="274">D491+N491+X491+AH491+AR491</f>
        <v>321775.47100000002</v>
      </c>
      <c r="BC491" s="5">
        <f t="shared" ref="BC491:BC499" si="275">E491+O491+Y491+AI491+AS491</f>
        <v>28119.7</v>
      </c>
      <c r="BD491" s="5">
        <f t="shared" ref="BD491:BD499" si="276">F491+P491+Z491+AJ491+AT491</f>
        <v>3911.59</v>
      </c>
      <c r="BE491" s="5">
        <f t="shared" ref="BE491:BE499" si="277">G491+Q491+AA491+AK491+AU491</f>
        <v>7541.3379999999997</v>
      </c>
      <c r="BF491" s="5">
        <f t="shared" ref="BF491:BF499" si="278">H491+R491+AB491+AL491+AV491</f>
        <v>125048.008</v>
      </c>
      <c r="BG491" s="6">
        <f t="shared" si="260"/>
        <v>7443243.3930000011</v>
      </c>
      <c r="BH491" s="6">
        <f t="shared" si="235"/>
        <v>7318195.3850000007</v>
      </c>
    </row>
    <row r="492" spans="1:69" x14ac:dyDescent="0.25">
      <c r="A492" s="43">
        <v>38473</v>
      </c>
      <c r="B492" s="5">
        <v>872188.25899999996</v>
      </c>
      <c r="C492" s="5">
        <v>667216.79700000002</v>
      </c>
      <c r="D492" s="5">
        <v>43468.499000000003</v>
      </c>
      <c r="E492" s="5">
        <v>5774.0959999999995</v>
      </c>
      <c r="F492" s="5">
        <v>237.541</v>
      </c>
      <c r="G492" s="5">
        <v>0</v>
      </c>
      <c r="H492" s="5">
        <v>120445.97</v>
      </c>
      <c r="I492" s="6">
        <f t="shared" si="249"/>
        <v>1709331.1619999998</v>
      </c>
      <c r="J492" s="6">
        <f t="shared" si="229"/>
        <v>1588885.1919999998</v>
      </c>
      <c r="K492" s="63">
        <f t="shared" si="236"/>
        <v>0.21882728655102016</v>
      </c>
      <c r="L492" s="5">
        <v>519964.38199999998</v>
      </c>
      <c r="M492" s="5">
        <v>422085.44300000003</v>
      </c>
      <c r="N492" s="5">
        <v>122303.19500000001</v>
      </c>
      <c r="O492" s="5">
        <v>3260.5839999999998</v>
      </c>
      <c r="P492" s="5">
        <v>2879.4630000000002</v>
      </c>
      <c r="Q492" s="5">
        <v>0</v>
      </c>
      <c r="R492" s="5">
        <v>0</v>
      </c>
      <c r="S492" s="6">
        <f t="shared" si="252"/>
        <v>1070493.067</v>
      </c>
      <c r="T492" s="6">
        <f t="shared" si="230"/>
        <v>1070493.067</v>
      </c>
      <c r="U492" s="63">
        <f t="shared" si="237"/>
        <v>0.13704371530277493</v>
      </c>
      <c r="V492" s="5">
        <v>934437.06400000001</v>
      </c>
      <c r="W492" s="5">
        <v>1054009.5970000001</v>
      </c>
      <c r="X492" s="5">
        <v>64879.671999999999</v>
      </c>
      <c r="Y492" s="5">
        <v>16417.587</v>
      </c>
      <c r="Z492" s="5">
        <v>435.28800000000001</v>
      </c>
      <c r="AA492" s="5">
        <v>7617.75</v>
      </c>
      <c r="AB492" s="5">
        <v>0</v>
      </c>
      <c r="AC492" s="6">
        <f t="shared" si="247"/>
        <v>2077796.9580000001</v>
      </c>
      <c r="AD492" s="6">
        <f t="shared" si="231"/>
        <v>2077796.9580000001</v>
      </c>
      <c r="AE492" s="63">
        <f t="shared" si="232"/>
        <v>0.26599799993765283</v>
      </c>
      <c r="AF492" s="5">
        <v>826847.59</v>
      </c>
      <c r="AG492" s="5">
        <v>729997.50300000003</v>
      </c>
      <c r="AH492" s="5">
        <v>37550.391000000003</v>
      </c>
      <c r="AI492" s="5">
        <v>9873.4210000000003</v>
      </c>
      <c r="AJ492" s="5">
        <v>381.99700000000001</v>
      </c>
      <c r="AK492" s="5">
        <v>0</v>
      </c>
      <c r="AL492" s="5">
        <v>0</v>
      </c>
      <c r="AM492" s="6">
        <f t="shared" si="250"/>
        <v>1604650.902</v>
      </c>
      <c r="AN492" s="6">
        <f t="shared" si="233"/>
        <v>1604650.902</v>
      </c>
      <c r="AO492" s="63">
        <f t="shared" si="238"/>
        <v>0.20542619859305356</v>
      </c>
      <c r="AP492" s="5">
        <v>721587.63199999998</v>
      </c>
      <c r="AQ492" s="5">
        <v>584595.66399999999</v>
      </c>
      <c r="AR492" s="5">
        <v>37636.824000000001</v>
      </c>
      <c r="AS492" s="5">
        <v>5048.9610000000002</v>
      </c>
      <c r="AT492" s="5">
        <v>184.32300000000001</v>
      </c>
      <c r="AU492" s="5">
        <v>0</v>
      </c>
      <c r="AV492" s="5">
        <v>0</v>
      </c>
      <c r="AW492" s="6">
        <f t="shared" si="251"/>
        <v>1349053.4040000001</v>
      </c>
      <c r="AX492" s="6">
        <f t="shared" si="234"/>
        <v>1349053.4040000001</v>
      </c>
      <c r="AY492" s="63">
        <f t="shared" si="239"/>
        <v>0.17270479961549851</v>
      </c>
      <c r="AZ492" s="5">
        <f t="shared" si="272"/>
        <v>3875024.9270000001</v>
      </c>
      <c r="BA492" s="5">
        <f t="shared" si="273"/>
        <v>3457905.0040000002</v>
      </c>
      <c r="BB492" s="5">
        <f t="shared" si="274"/>
        <v>305838.58100000001</v>
      </c>
      <c r="BC492" s="5">
        <f t="shared" si="275"/>
        <v>40374.649000000005</v>
      </c>
      <c r="BD492" s="5">
        <f t="shared" si="276"/>
        <v>4118.6120000000001</v>
      </c>
      <c r="BE492" s="5">
        <f t="shared" si="277"/>
        <v>7617.75</v>
      </c>
      <c r="BF492" s="5">
        <f t="shared" si="278"/>
        <v>120445.97</v>
      </c>
      <c r="BG492" s="6">
        <f t="shared" si="260"/>
        <v>7811325.4929999998</v>
      </c>
      <c r="BH492" s="6">
        <f t="shared" si="235"/>
        <v>7690879.523</v>
      </c>
    </row>
    <row r="493" spans="1:69" x14ac:dyDescent="0.25">
      <c r="A493" s="43">
        <v>38504</v>
      </c>
      <c r="B493" s="5">
        <v>1095622.0619999999</v>
      </c>
      <c r="C493" s="5">
        <v>733370.77399999998</v>
      </c>
      <c r="D493" s="5">
        <v>42571.519999999997</v>
      </c>
      <c r="E493" s="5">
        <v>5395.9750000000004</v>
      </c>
      <c r="F493" s="5">
        <v>203.88200000000001</v>
      </c>
      <c r="G493" s="5">
        <v>0</v>
      </c>
      <c r="H493" s="5">
        <v>129911.565</v>
      </c>
      <c r="I493" s="6">
        <f t="shared" si="249"/>
        <v>2007075.7779999999</v>
      </c>
      <c r="J493" s="6">
        <f t="shared" si="229"/>
        <v>1877164.213</v>
      </c>
      <c r="K493" s="63">
        <f t="shared" si="236"/>
        <v>0.21564193561172415</v>
      </c>
      <c r="L493" s="5">
        <v>720108.36899999995</v>
      </c>
      <c r="M493" s="5">
        <v>493695.391</v>
      </c>
      <c r="N493" s="5">
        <v>129803.13</v>
      </c>
      <c r="O493" s="5">
        <v>5162.1360000000004</v>
      </c>
      <c r="P493" s="5">
        <v>3074.0839999999998</v>
      </c>
      <c r="Q493" s="5">
        <v>0</v>
      </c>
      <c r="R493" s="5">
        <v>0</v>
      </c>
      <c r="S493" s="6">
        <f t="shared" si="252"/>
        <v>1351843.11</v>
      </c>
      <c r="T493" s="6">
        <f t="shared" si="230"/>
        <v>1351843.11</v>
      </c>
      <c r="U493" s="63">
        <f t="shared" si="237"/>
        <v>0.14524317819940977</v>
      </c>
      <c r="V493" s="5">
        <v>1182762.9790000001</v>
      </c>
      <c r="W493" s="5">
        <v>1157418.0349999999</v>
      </c>
      <c r="X493" s="5">
        <v>69069.853000000003</v>
      </c>
      <c r="Y493" s="5">
        <v>13999.874</v>
      </c>
      <c r="Z493" s="5">
        <v>452.86900000000003</v>
      </c>
      <c r="AA493" s="5">
        <v>8394.4</v>
      </c>
      <c r="AB493" s="5">
        <v>0</v>
      </c>
      <c r="AC493" s="6">
        <f t="shared" si="247"/>
        <v>2432098.0099999998</v>
      </c>
      <c r="AD493" s="6">
        <f t="shared" si="231"/>
        <v>2432098.0099999998</v>
      </c>
      <c r="AE493" s="63">
        <f t="shared" si="232"/>
        <v>0.26130668718270111</v>
      </c>
      <c r="AF493" s="5">
        <v>1036541.412</v>
      </c>
      <c r="AG493" s="5">
        <v>814898.63399999996</v>
      </c>
      <c r="AH493" s="5">
        <v>39137.123</v>
      </c>
      <c r="AI493" s="5">
        <v>1928.627</v>
      </c>
      <c r="AJ493" s="5">
        <v>327.34399999999999</v>
      </c>
      <c r="AK493" s="5">
        <v>0</v>
      </c>
      <c r="AL493" s="5">
        <v>0</v>
      </c>
      <c r="AM493" s="6">
        <f t="shared" si="250"/>
        <v>1892833.1400000001</v>
      </c>
      <c r="AN493" s="6">
        <f t="shared" si="233"/>
        <v>1892833.1400000001</v>
      </c>
      <c r="AO493" s="63">
        <f t="shared" si="238"/>
        <v>0.20336760902289047</v>
      </c>
      <c r="AP493" s="5">
        <v>922512.18700000003</v>
      </c>
      <c r="AQ493" s="5">
        <v>655014.12</v>
      </c>
      <c r="AR493" s="5">
        <v>40016.786999999997</v>
      </c>
      <c r="AS493" s="5">
        <v>5855.8860000000004</v>
      </c>
      <c r="AT493" s="5">
        <v>197.47800000000001</v>
      </c>
      <c r="AU493" s="5">
        <v>0</v>
      </c>
      <c r="AV493" s="5">
        <v>0</v>
      </c>
      <c r="AW493" s="6">
        <f t="shared" si="251"/>
        <v>1623596.4579999999</v>
      </c>
      <c r="AX493" s="6">
        <f t="shared" si="234"/>
        <v>1623596.4579999999</v>
      </c>
      <c r="AY493" s="63">
        <f t="shared" si="239"/>
        <v>0.17444058998327436</v>
      </c>
      <c r="AZ493" s="5">
        <f t="shared" si="272"/>
        <v>4957547.0090000005</v>
      </c>
      <c r="BA493" s="5">
        <f t="shared" si="273"/>
        <v>3854396.9540000004</v>
      </c>
      <c r="BB493" s="5">
        <f t="shared" si="274"/>
        <v>320598.413</v>
      </c>
      <c r="BC493" s="5">
        <f t="shared" si="275"/>
        <v>32342.498</v>
      </c>
      <c r="BD493" s="5">
        <f t="shared" si="276"/>
        <v>4255.6570000000002</v>
      </c>
      <c r="BE493" s="5">
        <f t="shared" si="277"/>
        <v>8394.4</v>
      </c>
      <c r="BF493" s="5">
        <f t="shared" si="278"/>
        <v>129911.565</v>
      </c>
      <c r="BG493" s="6">
        <f t="shared" si="260"/>
        <v>9307446.4960000012</v>
      </c>
      <c r="BH493" s="6">
        <f t="shared" si="235"/>
        <v>9177534.9310000017</v>
      </c>
      <c r="BI493" s="57">
        <f>BG493/$BG493</f>
        <v>1</v>
      </c>
    </row>
    <row r="494" spans="1:69" x14ac:dyDescent="0.25">
      <c r="A494" s="43">
        <v>38534</v>
      </c>
      <c r="B494" s="5">
        <f>1259814.042+297.218</f>
        <v>1260111.26</v>
      </c>
      <c r="C494" s="5">
        <f>641394.723+131222.432</f>
        <v>772617.15500000003</v>
      </c>
      <c r="D494" s="5">
        <f>33707.945+5475.254</f>
        <v>39183.199000000001</v>
      </c>
      <c r="E494" s="5">
        <v>5378.7820000000002</v>
      </c>
      <c r="F494" s="5">
        <v>200.352</v>
      </c>
      <c r="G494" s="5">
        <v>0</v>
      </c>
      <c r="H494" s="5">
        <v>132228.992</v>
      </c>
      <c r="I494" s="6">
        <f t="shared" si="249"/>
        <v>2209719.7399999998</v>
      </c>
      <c r="J494" s="6">
        <f t="shared" si="229"/>
        <v>2077490.7479999997</v>
      </c>
      <c r="K494" s="63">
        <f t="shared" si="236"/>
        <v>0.21661917367123268</v>
      </c>
      <c r="L494" s="5">
        <f>863180.498+727.081</f>
        <v>863907.57900000003</v>
      </c>
      <c r="M494" s="5">
        <f>439369.674+96601.137</f>
        <v>535970.81099999999</v>
      </c>
      <c r="N494" s="5">
        <f>65973.277+47752.857</f>
        <v>113726.13400000001</v>
      </c>
      <c r="O494" s="5">
        <v>4419.3980000000001</v>
      </c>
      <c r="P494" s="5">
        <v>3190.9760000000001</v>
      </c>
      <c r="Q494" s="5">
        <v>0</v>
      </c>
      <c r="R494" s="5">
        <v>0</v>
      </c>
      <c r="S494" s="6">
        <f t="shared" si="252"/>
        <v>1521214.8980000003</v>
      </c>
      <c r="T494" s="6">
        <f t="shared" si="230"/>
        <v>1521214.8980000003</v>
      </c>
      <c r="U494" s="63">
        <f t="shared" si="237"/>
        <v>0.14912493571747185</v>
      </c>
      <c r="V494" s="5">
        <f>1334235.16+491.43</f>
        <v>1334726.5899999999</v>
      </c>
      <c r="W494" s="5">
        <f>1002969.027+208563.849</f>
        <v>1211532.8759999999</v>
      </c>
      <c r="X494" s="5">
        <f>54936.216+19753.196</f>
        <v>74689.411999999997</v>
      </c>
      <c r="Y494" s="5">
        <v>15462.344999999999</v>
      </c>
      <c r="Z494" s="5">
        <v>458.298</v>
      </c>
      <c r="AA494" s="5">
        <v>8081.8670000000002</v>
      </c>
      <c r="AB494" s="5">
        <v>0</v>
      </c>
      <c r="AC494" s="6">
        <f t="shared" si="247"/>
        <v>2644951.3880000003</v>
      </c>
      <c r="AD494" s="6">
        <f t="shared" si="231"/>
        <v>2644951.3880000003</v>
      </c>
      <c r="AE494" s="63">
        <f t="shared" si="232"/>
        <v>0.25928500058072523</v>
      </c>
      <c r="AF494" s="5">
        <f>1169246.33+211.308</f>
        <v>1169457.638</v>
      </c>
      <c r="AG494" s="5">
        <f>710408.175+139777.246</f>
        <v>850185.42100000009</v>
      </c>
      <c r="AH494" s="5">
        <f>11410.158+28265.661</f>
        <v>39675.819000000003</v>
      </c>
      <c r="AI494" s="5">
        <v>6388.2209999999995</v>
      </c>
      <c r="AJ494" s="5">
        <v>259.49099999999999</v>
      </c>
      <c r="AK494" s="5">
        <v>0</v>
      </c>
      <c r="AL494" s="5">
        <v>0</v>
      </c>
      <c r="AM494" s="6">
        <f t="shared" si="250"/>
        <v>2065966.5899999999</v>
      </c>
      <c r="AN494" s="6">
        <f t="shared" si="233"/>
        <v>2065966.5899999999</v>
      </c>
      <c r="AO494" s="63">
        <f t="shared" si="238"/>
        <v>0.20252702976630618</v>
      </c>
      <c r="AP494" s="5">
        <f>1032823.302+196.152</f>
        <v>1033019.454</v>
      </c>
      <c r="AQ494" s="5">
        <f>571252.958+107733.739</f>
        <v>678986.69699999993</v>
      </c>
      <c r="AR494" s="5">
        <f>22477.109+18994.228</f>
        <v>41471.337</v>
      </c>
      <c r="AS494" s="5">
        <v>5424.134</v>
      </c>
      <c r="AT494" s="5">
        <v>188.285</v>
      </c>
      <c r="AU494" s="5">
        <v>0</v>
      </c>
      <c r="AV494" s="5">
        <v>0</v>
      </c>
      <c r="AW494" s="6">
        <f t="shared" si="251"/>
        <v>1759089.9070000001</v>
      </c>
      <c r="AX494" s="6">
        <f t="shared" si="234"/>
        <v>1759089.9070000001</v>
      </c>
      <c r="AY494" s="63">
        <f t="shared" si="239"/>
        <v>0.17244386026426392</v>
      </c>
      <c r="AZ494" s="5">
        <f t="shared" si="272"/>
        <v>5661222.5209999997</v>
      </c>
      <c r="BA494" s="5">
        <f t="shared" si="273"/>
        <v>4049292.96</v>
      </c>
      <c r="BB494" s="5">
        <f t="shared" si="274"/>
        <v>308745.90100000001</v>
      </c>
      <c r="BC494" s="5">
        <f t="shared" si="275"/>
        <v>37072.879999999997</v>
      </c>
      <c r="BD494" s="5">
        <f t="shared" si="276"/>
        <v>4297.402</v>
      </c>
      <c r="BE494" s="5">
        <f t="shared" si="277"/>
        <v>8081.8670000000002</v>
      </c>
      <c r="BF494" s="5">
        <f t="shared" si="278"/>
        <v>132228.992</v>
      </c>
      <c r="BG494" s="6">
        <f t="shared" si="260"/>
        <v>10200942.523000002</v>
      </c>
      <c r="BH494" s="6">
        <f t="shared" si="235"/>
        <v>10068713.531000001</v>
      </c>
      <c r="BI494" s="57">
        <f>BG494/$BG494</f>
        <v>1</v>
      </c>
      <c r="BJ494" s="5">
        <f t="shared" ref="BJ494:BQ494" si="279">AP494-AP493</f>
        <v>110507.26699999999</v>
      </c>
      <c r="BK494" s="5">
        <f t="shared" si="279"/>
        <v>23972.576999999932</v>
      </c>
      <c r="BL494" s="5">
        <f t="shared" si="279"/>
        <v>1454.5500000000029</v>
      </c>
      <c r="BM494" s="5">
        <f t="shared" si="279"/>
        <v>-431.75200000000041</v>
      </c>
      <c r="BN494" s="5">
        <f t="shared" si="279"/>
        <v>-9.1930000000000121</v>
      </c>
      <c r="BO494" s="5">
        <f t="shared" si="279"/>
        <v>0</v>
      </c>
      <c r="BP494" s="5">
        <f t="shared" si="279"/>
        <v>0</v>
      </c>
      <c r="BQ494" s="5">
        <f t="shared" si="279"/>
        <v>135493.44900000026</v>
      </c>
    </row>
    <row r="495" spans="1:69" x14ac:dyDescent="0.25">
      <c r="A495" s="43">
        <v>38565</v>
      </c>
      <c r="B495" s="5">
        <v>1325340.605</v>
      </c>
      <c r="C495" s="5">
        <v>784168.41299999994</v>
      </c>
      <c r="D495" s="5">
        <v>36500.599000000002</v>
      </c>
      <c r="E495" s="5">
        <v>5382.0370000000003</v>
      </c>
      <c r="F495" s="5">
        <v>215.976</v>
      </c>
      <c r="G495" s="5">
        <v>0</v>
      </c>
      <c r="H495" s="5">
        <v>151366.29500000001</v>
      </c>
      <c r="I495" s="6">
        <f t="shared" si="249"/>
        <v>2302973.9249999998</v>
      </c>
      <c r="J495" s="6">
        <f t="shared" si="229"/>
        <v>2151607.63</v>
      </c>
      <c r="K495" s="63">
        <f t="shared" si="236"/>
        <v>0.21762156370815727</v>
      </c>
      <c r="L495" s="5">
        <v>918587.2</v>
      </c>
      <c r="M495" s="5">
        <v>542095.85400000005</v>
      </c>
      <c r="N495" s="5">
        <v>152775.63699999999</v>
      </c>
      <c r="O495" s="5">
        <v>4633.8029999999999</v>
      </c>
      <c r="P495" s="5">
        <v>3173.3910000000001</v>
      </c>
      <c r="Q495" s="5">
        <v>0</v>
      </c>
      <c r="R495" s="5">
        <v>0</v>
      </c>
      <c r="S495" s="6">
        <f t="shared" si="252"/>
        <v>1621265.8850000002</v>
      </c>
      <c r="T495" s="6">
        <f t="shared" si="230"/>
        <v>1621265.8850000002</v>
      </c>
      <c r="U495" s="63">
        <f t="shared" si="237"/>
        <v>0.15320295781481311</v>
      </c>
      <c r="V495" s="5">
        <v>1409559.0730000001</v>
      </c>
      <c r="W495" s="5">
        <v>1206212.1399999999</v>
      </c>
      <c r="X495" s="5">
        <v>74894.23</v>
      </c>
      <c r="Y495" s="5">
        <v>13220.838</v>
      </c>
      <c r="Z495" s="5">
        <v>425.18</v>
      </c>
      <c r="AA495" s="5">
        <v>7723.45</v>
      </c>
      <c r="AB495" s="5">
        <v>0</v>
      </c>
      <c r="AC495" s="6">
        <f t="shared" si="247"/>
        <v>2712034.9110000003</v>
      </c>
      <c r="AD495" s="6">
        <f t="shared" si="231"/>
        <v>2712034.9110000003</v>
      </c>
      <c r="AE495" s="63">
        <f t="shared" si="232"/>
        <v>0.25627614440442842</v>
      </c>
      <c r="AF495" s="5">
        <v>1221690.0959999999</v>
      </c>
      <c r="AG495" s="5">
        <v>856332.38399999996</v>
      </c>
      <c r="AH495" s="5">
        <v>38434.012000000002</v>
      </c>
      <c r="AI495" s="5">
        <v>13715.62</v>
      </c>
      <c r="AJ495" s="5">
        <v>356.49099999999999</v>
      </c>
      <c r="AK495" s="5">
        <v>0</v>
      </c>
      <c r="AL495" s="5">
        <v>0</v>
      </c>
      <c r="AM495" s="6">
        <f t="shared" si="250"/>
        <v>2130528.6030000001</v>
      </c>
      <c r="AN495" s="6">
        <f t="shared" si="233"/>
        <v>2130528.6030000001</v>
      </c>
      <c r="AO495" s="63">
        <f t="shared" si="238"/>
        <v>0.20132619005220212</v>
      </c>
      <c r="AP495" s="5">
        <v>1077757.159</v>
      </c>
      <c r="AQ495" s="5">
        <v>690965.83</v>
      </c>
      <c r="AR495" s="5">
        <v>41262.065999999999</v>
      </c>
      <c r="AS495" s="5">
        <v>5493.201</v>
      </c>
      <c r="AT495" s="5">
        <v>189.595</v>
      </c>
      <c r="AU495" s="5">
        <v>0</v>
      </c>
      <c r="AV495" s="5">
        <v>0</v>
      </c>
      <c r="AW495" s="6">
        <f t="shared" si="251"/>
        <v>1815667.851</v>
      </c>
      <c r="AX495" s="6">
        <f t="shared" si="234"/>
        <v>1815667.851</v>
      </c>
      <c r="AY495" s="63">
        <f t="shared" si="239"/>
        <v>0.17157314402039942</v>
      </c>
      <c r="AZ495" s="5">
        <f t="shared" si="272"/>
        <v>5952934.1329999994</v>
      </c>
      <c r="BA495" s="5">
        <f t="shared" si="273"/>
        <v>4079774.6209999998</v>
      </c>
      <c r="BB495" s="5">
        <f t="shared" si="274"/>
        <v>343866.54399999994</v>
      </c>
      <c r="BC495" s="5">
        <f t="shared" si="275"/>
        <v>42445.499000000003</v>
      </c>
      <c r="BD495" s="5">
        <f t="shared" si="276"/>
        <v>4360.6330000000007</v>
      </c>
      <c r="BE495" s="5">
        <f t="shared" si="277"/>
        <v>7723.45</v>
      </c>
      <c r="BF495" s="5">
        <f t="shared" si="278"/>
        <v>151366.29500000001</v>
      </c>
      <c r="BG495" s="6">
        <f t="shared" si="260"/>
        <v>10582471.174999997</v>
      </c>
      <c r="BH495" s="6">
        <f t="shared" si="235"/>
        <v>10431104.879999997</v>
      </c>
      <c r="BI495" s="57">
        <f>BG495/$BG495</f>
        <v>1</v>
      </c>
    </row>
    <row r="496" spans="1:69" x14ac:dyDescent="0.25">
      <c r="A496" s="43">
        <v>38596</v>
      </c>
      <c r="B496" s="5">
        <v>1322660.6000000001</v>
      </c>
      <c r="C496" s="5">
        <v>788580.79299999995</v>
      </c>
      <c r="D496" s="5">
        <v>30802.129000000001</v>
      </c>
      <c r="E496" s="5">
        <v>5304.0910000000003</v>
      </c>
      <c r="F496" s="5">
        <v>179.57900000000001</v>
      </c>
      <c r="G496" s="5">
        <v>0</v>
      </c>
      <c r="H496" s="5">
        <v>149940.35399999999</v>
      </c>
      <c r="I496" s="6">
        <f t="shared" si="249"/>
        <v>2297467.5460000001</v>
      </c>
      <c r="J496" s="6">
        <f t="shared" si="229"/>
        <v>2147527.1920000003</v>
      </c>
      <c r="K496" s="63">
        <f t="shared" si="236"/>
        <v>0.21733639524136172</v>
      </c>
      <c r="L496" s="5">
        <v>904322.76399999997</v>
      </c>
      <c r="M496" s="5">
        <v>564716.35100000002</v>
      </c>
      <c r="N496" s="5">
        <v>114981.107</v>
      </c>
      <c r="O496" s="5">
        <v>4372.6970000000001</v>
      </c>
      <c r="P496" s="5">
        <v>3409.183</v>
      </c>
      <c r="Q496" s="5">
        <v>0</v>
      </c>
      <c r="R496" s="5">
        <v>0</v>
      </c>
      <c r="S496" s="6">
        <f t="shared" si="252"/>
        <v>1591802.102</v>
      </c>
      <c r="T496" s="6">
        <f t="shared" si="230"/>
        <v>1591802.102</v>
      </c>
      <c r="U496" s="63">
        <f t="shared" si="237"/>
        <v>0.15058168346648862</v>
      </c>
      <c r="V496" s="5">
        <v>1365819.004</v>
      </c>
      <c r="W496" s="5">
        <v>1261465.442</v>
      </c>
      <c r="X496" s="5">
        <v>73739.686000000002</v>
      </c>
      <c r="Y496" s="5">
        <v>10570.02</v>
      </c>
      <c r="Z496" s="5">
        <v>445.27600000000001</v>
      </c>
      <c r="AA496" s="5">
        <v>8198.4</v>
      </c>
      <c r="AB496" s="5">
        <v>0</v>
      </c>
      <c r="AC496" s="6">
        <f t="shared" si="247"/>
        <v>2720237.8280000002</v>
      </c>
      <c r="AD496" s="6">
        <f t="shared" si="231"/>
        <v>2720237.8280000002</v>
      </c>
      <c r="AE496" s="63">
        <f t="shared" si="232"/>
        <v>0.25732972148661265</v>
      </c>
      <c r="AF496" s="5">
        <v>1217266.3859999999</v>
      </c>
      <c r="AG496" s="5">
        <v>869316.72199999995</v>
      </c>
      <c r="AH496" s="5">
        <v>38430.864000000001</v>
      </c>
      <c r="AI496" s="5">
        <v>6538.4080000000004</v>
      </c>
      <c r="AJ496" s="5">
        <v>392.75599999999997</v>
      </c>
      <c r="AK496" s="5">
        <v>0</v>
      </c>
      <c r="AL496" s="5">
        <v>0</v>
      </c>
      <c r="AM496" s="6">
        <f t="shared" si="250"/>
        <v>2131945.1359999999</v>
      </c>
      <c r="AN496" s="6">
        <f t="shared" si="233"/>
        <v>2131945.1359999999</v>
      </c>
      <c r="AO496" s="63">
        <f t="shared" si="238"/>
        <v>0.2016782659312458</v>
      </c>
      <c r="AP496" s="5">
        <v>1091396.567</v>
      </c>
      <c r="AQ496" s="5">
        <v>692527.35900000005</v>
      </c>
      <c r="AR496" s="5">
        <v>39953.819000000003</v>
      </c>
      <c r="AS496" s="5">
        <v>5480.5659999999998</v>
      </c>
      <c r="AT496" s="5">
        <v>209.83699999999999</v>
      </c>
      <c r="AU496" s="5">
        <v>0</v>
      </c>
      <c r="AV496" s="5">
        <v>0</v>
      </c>
      <c r="AW496" s="6">
        <f t="shared" si="251"/>
        <v>1829568.148</v>
      </c>
      <c r="AX496" s="6">
        <f t="shared" si="234"/>
        <v>1829568.148</v>
      </c>
      <c r="AY496" s="63">
        <f t="shared" si="239"/>
        <v>0.17307393387429126</v>
      </c>
      <c r="AZ496" s="5">
        <f t="shared" si="272"/>
        <v>5901465.3209999995</v>
      </c>
      <c r="BA496" s="5">
        <f t="shared" si="273"/>
        <v>4176606.6670000004</v>
      </c>
      <c r="BB496" s="5">
        <f t="shared" si="274"/>
        <v>297907.60500000004</v>
      </c>
      <c r="BC496" s="5">
        <f t="shared" si="275"/>
        <v>32265.781999999999</v>
      </c>
      <c r="BD496" s="5">
        <f t="shared" si="276"/>
        <v>4636.6309999999994</v>
      </c>
      <c r="BE496" s="5">
        <f t="shared" si="277"/>
        <v>8198.4</v>
      </c>
      <c r="BF496" s="5">
        <f t="shared" si="278"/>
        <v>149940.35399999999</v>
      </c>
      <c r="BG496" s="6">
        <f t="shared" si="260"/>
        <v>10571020.76</v>
      </c>
      <c r="BH496" s="6">
        <f t="shared" si="235"/>
        <v>10421080.405999999</v>
      </c>
    </row>
    <row r="497" spans="1:69" x14ac:dyDescent="0.25">
      <c r="A497" s="43">
        <v>38626</v>
      </c>
      <c r="B497" s="5">
        <v>1174227.057</v>
      </c>
      <c r="C497" s="5">
        <v>745815.12300000002</v>
      </c>
      <c r="D497" s="5">
        <v>45168.353999999999</v>
      </c>
      <c r="E497" s="5">
        <v>4315.2439999999997</v>
      </c>
      <c r="F497" s="5">
        <v>177.21600000000001</v>
      </c>
      <c r="G497" s="5">
        <v>0</v>
      </c>
      <c r="H497" s="5">
        <v>142227.421</v>
      </c>
      <c r="I497" s="6">
        <f t="shared" si="249"/>
        <v>2111930.415</v>
      </c>
      <c r="J497" s="6">
        <f t="shared" si="229"/>
        <v>1969702.9939999999</v>
      </c>
      <c r="K497" s="63">
        <f t="shared" si="236"/>
        <v>0.21709115458592174</v>
      </c>
      <c r="L497" s="5">
        <v>778782.47499999998</v>
      </c>
      <c r="M497" s="5">
        <v>508959.90399999998</v>
      </c>
      <c r="N497" s="5">
        <v>170397.40900000001</v>
      </c>
      <c r="O497" s="5">
        <v>3997.9650000000001</v>
      </c>
      <c r="P497" s="5">
        <v>349.452</v>
      </c>
      <c r="Q497" s="5">
        <v>0</v>
      </c>
      <c r="R497" s="5">
        <v>0</v>
      </c>
      <c r="S497" s="6">
        <f t="shared" si="252"/>
        <v>1462487.2050000001</v>
      </c>
      <c r="T497" s="6">
        <f t="shared" si="230"/>
        <v>1462487.2050000001</v>
      </c>
      <c r="U497" s="63">
        <f t="shared" si="237"/>
        <v>0.15033309508949311</v>
      </c>
      <c r="V497" s="5">
        <v>1254151.7409999999</v>
      </c>
      <c r="W497" s="5">
        <v>1159966.145</v>
      </c>
      <c r="X497" s="5">
        <v>68779.796000000002</v>
      </c>
      <c r="Y497" s="5">
        <v>15398.306</v>
      </c>
      <c r="Z497" s="5">
        <v>407.69</v>
      </c>
      <c r="AA497" s="5">
        <v>8024.8</v>
      </c>
      <c r="AB497" s="5">
        <v>0</v>
      </c>
      <c r="AC497" s="6">
        <f t="shared" si="247"/>
        <v>2506728.4779999997</v>
      </c>
      <c r="AD497" s="6">
        <f t="shared" si="231"/>
        <v>2506728.4779999997</v>
      </c>
      <c r="AE497" s="63">
        <f t="shared" si="232"/>
        <v>0.25767353680657623</v>
      </c>
      <c r="AF497" s="5">
        <v>1079582.7069999999</v>
      </c>
      <c r="AG497" s="5">
        <v>813762.03399999999</v>
      </c>
      <c r="AH497" s="5">
        <v>37878.303999999996</v>
      </c>
      <c r="AI497" s="5">
        <v>8198.0349999999999</v>
      </c>
      <c r="AJ497" s="5">
        <v>381.26600000000002</v>
      </c>
      <c r="AK497" s="5">
        <v>0</v>
      </c>
      <c r="AL497" s="5">
        <v>0</v>
      </c>
      <c r="AM497" s="6">
        <f t="shared" si="250"/>
        <v>1939802.3459999999</v>
      </c>
      <c r="AN497" s="6">
        <f t="shared" si="233"/>
        <v>1939802.3459999999</v>
      </c>
      <c r="AO497" s="63">
        <f t="shared" si="238"/>
        <v>0.19939763543848563</v>
      </c>
      <c r="AP497" s="5">
        <v>958164.245</v>
      </c>
      <c r="AQ497" s="5">
        <v>687886.38800000004</v>
      </c>
      <c r="AR497" s="5">
        <v>55375.078999999998</v>
      </c>
      <c r="AS497" s="5">
        <v>5678.2820000000002</v>
      </c>
      <c r="AT497" s="5">
        <v>259.24299999999999</v>
      </c>
      <c r="AU497" s="5">
        <v>0</v>
      </c>
      <c r="AV497" s="5">
        <v>0</v>
      </c>
      <c r="AW497" s="6">
        <f t="shared" si="251"/>
        <v>1707363.2369999997</v>
      </c>
      <c r="AX497" s="6">
        <f t="shared" si="234"/>
        <v>1707363.2369999997</v>
      </c>
      <c r="AY497" s="63">
        <f t="shared" si="239"/>
        <v>0.17550457807952288</v>
      </c>
      <c r="AZ497" s="5">
        <f t="shared" si="272"/>
        <v>5244908.2250000006</v>
      </c>
      <c r="BA497" s="5">
        <f t="shared" si="273"/>
        <v>3916389.5940000005</v>
      </c>
      <c r="BB497" s="5">
        <f t="shared" si="274"/>
        <v>377598.94200000004</v>
      </c>
      <c r="BC497" s="5">
        <f t="shared" si="275"/>
        <v>37587.832000000002</v>
      </c>
      <c r="BD497" s="5">
        <f t="shared" si="276"/>
        <v>1574.867</v>
      </c>
      <c r="BE497" s="5">
        <f t="shared" si="277"/>
        <v>8024.8</v>
      </c>
      <c r="BF497" s="5">
        <f t="shared" si="278"/>
        <v>142227.421</v>
      </c>
      <c r="BG497" s="6">
        <f t="shared" si="260"/>
        <v>9728311.6810000036</v>
      </c>
      <c r="BH497" s="6">
        <f t="shared" si="235"/>
        <v>9586084.2600000035</v>
      </c>
    </row>
    <row r="498" spans="1:69" x14ac:dyDescent="0.25">
      <c r="A498" s="43">
        <v>38657</v>
      </c>
      <c r="B498" s="5">
        <v>861171.16500000004</v>
      </c>
      <c r="C498" s="5">
        <v>600935.03399999999</v>
      </c>
      <c r="D498" s="5">
        <v>36131.733999999997</v>
      </c>
      <c r="E498" s="5">
        <v>6474.5370000000003</v>
      </c>
      <c r="F498" s="5">
        <v>179.429</v>
      </c>
      <c r="G498" s="5">
        <v>0</v>
      </c>
      <c r="H498" s="5">
        <v>129127.895</v>
      </c>
      <c r="I498" s="6">
        <f t="shared" si="249"/>
        <v>1634019.794</v>
      </c>
      <c r="J498" s="6">
        <f t="shared" si="229"/>
        <v>1504891.899</v>
      </c>
      <c r="K498" s="63">
        <f t="shared" si="236"/>
        <v>0.21644948862071886</v>
      </c>
      <c r="L498" s="5">
        <v>569887.06200000003</v>
      </c>
      <c r="M498" s="5">
        <v>449656.15600000002</v>
      </c>
      <c r="N498" s="5">
        <v>149446.139</v>
      </c>
      <c r="O498" s="5">
        <v>4852.1940000000004</v>
      </c>
      <c r="P498" s="5">
        <v>5537.6030000000001</v>
      </c>
      <c r="Q498" s="5">
        <v>0</v>
      </c>
      <c r="R498" s="5">
        <v>0</v>
      </c>
      <c r="S498" s="6">
        <f t="shared" si="252"/>
        <v>1179379.1539999999</v>
      </c>
      <c r="T498" s="6">
        <f t="shared" si="230"/>
        <v>1179379.1539999999</v>
      </c>
      <c r="U498" s="63">
        <f t="shared" si="237"/>
        <v>0.15622577872715537</v>
      </c>
      <c r="V498" s="5">
        <v>894209.58600000001</v>
      </c>
      <c r="W498" s="5">
        <v>971980.12600000005</v>
      </c>
      <c r="X498" s="5">
        <v>61230.915999999997</v>
      </c>
      <c r="Y498" s="5">
        <v>12827.289000000001</v>
      </c>
      <c r="Z498" s="5">
        <v>382.49900000000002</v>
      </c>
      <c r="AA498" s="5">
        <v>6849.0219999999999</v>
      </c>
      <c r="AB498" s="5">
        <v>0</v>
      </c>
      <c r="AC498" s="6">
        <f t="shared" si="247"/>
        <v>1947479.4380000003</v>
      </c>
      <c r="AD498" s="6">
        <f t="shared" si="231"/>
        <v>1947479.4380000003</v>
      </c>
      <c r="AE498" s="63">
        <f t="shared" si="232"/>
        <v>0.25797173938914048</v>
      </c>
      <c r="AF498" s="5">
        <v>740611.505</v>
      </c>
      <c r="AG498" s="5">
        <v>623555.66099999996</v>
      </c>
      <c r="AH498" s="5">
        <v>30038.397000000001</v>
      </c>
      <c r="AI498" s="5">
        <v>7365.9870000000001</v>
      </c>
      <c r="AJ498" s="5">
        <v>170.28800000000001</v>
      </c>
      <c r="AK498" s="5">
        <v>0</v>
      </c>
      <c r="AL498" s="5">
        <v>0</v>
      </c>
      <c r="AM498" s="6">
        <f t="shared" si="250"/>
        <v>1401741.838</v>
      </c>
      <c r="AN498" s="6">
        <f t="shared" si="233"/>
        <v>1401741.838</v>
      </c>
      <c r="AO498" s="63">
        <f t="shared" si="238"/>
        <v>0.18568092328345842</v>
      </c>
      <c r="AP498" s="5">
        <v>734226.87399999995</v>
      </c>
      <c r="AQ498" s="5">
        <v>601216.92000000004</v>
      </c>
      <c r="AR498" s="5">
        <v>45901.983</v>
      </c>
      <c r="AS498" s="5">
        <v>5009.4690000000001</v>
      </c>
      <c r="AT498" s="5">
        <v>221.363</v>
      </c>
      <c r="AU498" s="5">
        <v>0</v>
      </c>
      <c r="AV498" s="5">
        <v>0</v>
      </c>
      <c r="AW498" s="6">
        <f t="shared" si="251"/>
        <v>1386576.6089999999</v>
      </c>
      <c r="AX498" s="6">
        <f t="shared" si="234"/>
        <v>1386576.6089999999</v>
      </c>
      <c r="AY498" s="63">
        <f t="shared" si="239"/>
        <v>0.18367206997952706</v>
      </c>
      <c r="AZ498" s="5">
        <f t="shared" si="272"/>
        <v>3800106.1919999998</v>
      </c>
      <c r="BA498" s="5">
        <f t="shared" si="273"/>
        <v>3247343.8969999999</v>
      </c>
      <c r="BB498" s="5">
        <f t="shared" si="274"/>
        <v>322749.16899999999</v>
      </c>
      <c r="BC498" s="5">
        <f t="shared" si="275"/>
        <v>36529.476000000002</v>
      </c>
      <c r="BD498" s="5">
        <f t="shared" si="276"/>
        <v>6491.1819999999998</v>
      </c>
      <c r="BE498" s="5">
        <f t="shared" si="277"/>
        <v>6849.0219999999999</v>
      </c>
      <c r="BF498" s="5">
        <f t="shared" si="278"/>
        <v>129127.895</v>
      </c>
      <c r="BG498" s="6">
        <f t="shared" si="260"/>
        <v>7549196.8329999987</v>
      </c>
      <c r="BH498" s="6">
        <f t="shared" si="235"/>
        <v>7420068.9379999992</v>
      </c>
    </row>
    <row r="499" spans="1:69" x14ac:dyDescent="0.25">
      <c r="A499" s="43">
        <v>38687</v>
      </c>
      <c r="B499" s="5">
        <v>871591.28899999999</v>
      </c>
      <c r="C499" s="5">
        <v>686762.42099999997</v>
      </c>
      <c r="D499" s="5">
        <v>39792.639000000003</v>
      </c>
      <c r="E499" s="5">
        <v>5422.2579999999998</v>
      </c>
      <c r="F499" s="5">
        <v>175.06899999999999</v>
      </c>
      <c r="G499" s="5">
        <v>0</v>
      </c>
      <c r="H499" s="5">
        <v>75574.524999999994</v>
      </c>
      <c r="I499" s="6">
        <f t="shared" si="249"/>
        <v>1679318.2009999997</v>
      </c>
      <c r="J499" s="6">
        <f t="shared" si="229"/>
        <v>1603743.6759999997</v>
      </c>
      <c r="K499" s="63">
        <f t="shared" si="236"/>
        <v>0.21204797510394596</v>
      </c>
      <c r="L499" s="5">
        <v>580061.603</v>
      </c>
      <c r="M499" s="5">
        <v>437277.891</v>
      </c>
      <c r="N499" s="5">
        <v>130139.774</v>
      </c>
      <c r="O499" s="5">
        <v>3124.12</v>
      </c>
      <c r="P499" s="5">
        <v>2529.078</v>
      </c>
      <c r="Q499" s="5">
        <v>0</v>
      </c>
      <c r="R499" s="5">
        <v>0</v>
      </c>
      <c r="S499" s="6">
        <f t="shared" si="252"/>
        <v>1153132.466</v>
      </c>
      <c r="T499" s="6">
        <f t="shared" si="230"/>
        <v>1153132.466</v>
      </c>
      <c r="U499" s="63">
        <f t="shared" si="237"/>
        <v>0.14560635637505356</v>
      </c>
      <c r="V499" s="5">
        <v>907669.995</v>
      </c>
      <c r="W499" s="5">
        <v>1094550.2709999999</v>
      </c>
      <c r="X499" s="5">
        <v>76427.576000000001</v>
      </c>
      <c r="Y499" s="5">
        <v>12261.343999999999</v>
      </c>
      <c r="Z499" s="5">
        <v>448.68900000000002</v>
      </c>
      <c r="AA499" s="5">
        <v>8572.9</v>
      </c>
      <c r="AB499" s="5">
        <v>0</v>
      </c>
      <c r="AC499" s="6">
        <f t="shared" si="247"/>
        <v>2099930.7749999999</v>
      </c>
      <c r="AD499" s="6">
        <f t="shared" si="231"/>
        <v>2099930.7749999999</v>
      </c>
      <c r="AE499" s="63">
        <f t="shared" si="232"/>
        <v>0.26515884150606545</v>
      </c>
      <c r="AF499" s="5">
        <v>780583.34900000005</v>
      </c>
      <c r="AG499" s="5">
        <v>756274.40099999995</v>
      </c>
      <c r="AH499" s="5">
        <v>39107.699999999997</v>
      </c>
      <c r="AI499" s="5">
        <v>1764.3879999999999</v>
      </c>
      <c r="AJ499" s="5">
        <v>310.988</v>
      </c>
      <c r="AK499" s="5">
        <v>0</v>
      </c>
      <c r="AL499" s="5">
        <v>0</v>
      </c>
      <c r="AM499" s="6">
        <f t="shared" si="250"/>
        <v>1578040.8259999999</v>
      </c>
      <c r="AN499" s="6">
        <f t="shared" si="233"/>
        <v>1578040.8259999999</v>
      </c>
      <c r="AO499" s="63">
        <f t="shared" si="238"/>
        <v>0.19925965286709732</v>
      </c>
      <c r="AP499" s="5">
        <v>744792.20400000003</v>
      </c>
      <c r="AQ499" s="5">
        <v>614934.50600000005</v>
      </c>
      <c r="AR499" s="5">
        <v>44204.53</v>
      </c>
      <c r="AS499" s="5">
        <v>4927.8249999999998</v>
      </c>
      <c r="AT499" s="5">
        <v>238.767</v>
      </c>
      <c r="AU499" s="5">
        <v>0</v>
      </c>
      <c r="AV499" s="5">
        <v>0</v>
      </c>
      <c r="AW499" s="6">
        <f t="shared" si="251"/>
        <v>1409097.8319999999</v>
      </c>
      <c r="AX499" s="6">
        <f t="shared" si="234"/>
        <v>1409097.8319999999</v>
      </c>
      <c r="AY499" s="63">
        <f t="shared" si="239"/>
        <v>0.17792717414783754</v>
      </c>
      <c r="AZ499" s="5">
        <f t="shared" si="272"/>
        <v>3884698.44</v>
      </c>
      <c r="BA499" s="5">
        <f t="shared" si="273"/>
        <v>3589799.4899999998</v>
      </c>
      <c r="BB499" s="5">
        <f t="shared" si="274"/>
        <v>329672.21900000004</v>
      </c>
      <c r="BC499" s="5">
        <f t="shared" si="275"/>
        <v>27499.935000000001</v>
      </c>
      <c r="BD499" s="5">
        <f t="shared" si="276"/>
        <v>3702.5909999999994</v>
      </c>
      <c r="BE499" s="5">
        <f t="shared" si="277"/>
        <v>8572.9</v>
      </c>
      <c r="BF499" s="5">
        <f t="shared" si="278"/>
        <v>75574.524999999994</v>
      </c>
      <c r="BG499" s="6">
        <f t="shared" si="260"/>
        <v>7919520.1000000006</v>
      </c>
      <c r="BH499" s="6">
        <f t="shared" si="235"/>
        <v>7843945.5750000002</v>
      </c>
    </row>
    <row r="500" spans="1:69" x14ac:dyDescent="0.25">
      <c r="A500" s="43">
        <v>38718</v>
      </c>
      <c r="B500" s="5">
        <v>939399.58900000004</v>
      </c>
      <c r="C500" s="5">
        <v>692452.40899999999</v>
      </c>
      <c r="D500" s="5">
        <v>55778.796999999999</v>
      </c>
      <c r="E500" s="5">
        <v>5415.7950000000001</v>
      </c>
      <c r="F500" s="5">
        <v>242.321</v>
      </c>
      <c r="G500" s="5">
        <v>0</v>
      </c>
      <c r="H500" s="5">
        <v>166563.50099999999</v>
      </c>
      <c r="I500" s="6">
        <f t="shared" si="249"/>
        <v>1859852.412</v>
      </c>
      <c r="J500" s="6">
        <f t="shared" si="229"/>
        <v>1693288.9110000001</v>
      </c>
      <c r="K500" s="63">
        <f t="shared" si="236"/>
        <v>0.22704110504494712</v>
      </c>
      <c r="L500" s="5">
        <v>689052.08400000003</v>
      </c>
      <c r="M500" s="5">
        <v>441732.18699999998</v>
      </c>
      <c r="N500" s="5">
        <v>106175.592</v>
      </c>
      <c r="O500" s="5">
        <v>5645.7659999999996</v>
      </c>
      <c r="P500" s="5">
        <v>176.71700000000001</v>
      </c>
      <c r="Q500" s="5">
        <v>0</v>
      </c>
      <c r="R500" s="5">
        <v>0</v>
      </c>
      <c r="S500" s="6">
        <f t="shared" si="252"/>
        <v>1242782.3459999999</v>
      </c>
      <c r="T500" s="6">
        <f t="shared" si="230"/>
        <v>1242782.3459999999</v>
      </c>
      <c r="U500" s="63">
        <f t="shared" si="237"/>
        <v>0.1517124022022624</v>
      </c>
      <c r="V500" s="5">
        <v>875119.33700000006</v>
      </c>
      <c r="W500" s="5">
        <v>1061759.2660000001</v>
      </c>
      <c r="X500" s="5">
        <v>73626.304999999993</v>
      </c>
      <c r="Y500" s="5">
        <v>11569.132</v>
      </c>
      <c r="Z500" s="5">
        <v>515.58799999999997</v>
      </c>
      <c r="AA500" s="5">
        <v>8225.35</v>
      </c>
      <c r="AB500" s="5">
        <v>0</v>
      </c>
      <c r="AC500" s="6">
        <f t="shared" si="247"/>
        <v>2030814.9780000001</v>
      </c>
      <c r="AD500" s="6">
        <f t="shared" si="231"/>
        <v>2030814.9780000001</v>
      </c>
      <c r="AE500" s="63">
        <f t="shared" si="232"/>
        <v>0.24791132552885062</v>
      </c>
      <c r="AF500" s="5">
        <v>787591.65700000001</v>
      </c>
      <c r="AG500" s="5">
        <v>729173.67500000005</v>
      </c>
      <c r="AH500" s="5">
        <v>39695.707999999999</v>
      </c>
      <c r="AI500" s="5">
        <v>12197.518</v>
      </c>
      <c r="AJ500" s="5">
        <v>397.38799999999998</v>
      </c>
      <c r="AK500" s="5">
        <v>0</v>
      </c>
      <c r="AL500" s="5">
        <v>0</v>
      </c>
      <c r="AM500" s="6">
        <f t="shared" si="250"/>
        <v>1569055.946</v>
      </c>
      <c r="AN500" s="6">
        <f t="shared" si="233"/>
        <v>1569055.946</v>
      </c>
      <c r="AO500" s="63">
        <f t="shared" si="238"/>
        <v>0.19154218558347891</v>
      </c>
      <c r="AP500" s="5">
        <v>863576.92599999998</v>
      </c>
      <c r="AQ500" s="5">
        <v>578038.06299999997</v>
      </c>
      <c r="AR500" s="5">
        <v>41843.743999999999</v>
      </c>
      <c r="AS500" s="5">
        <v>5566.835</v>
      </c>
      <c r="AT500" s="5">
        <v>167.833</v>
      </c>
      <c r="AU500" s="5">
        <v>0</v>
      </c>
      <c r="AV500" s="5">
        <v>0</v>
      </c>
      <c r="AW500" s="6">
        <f t="shared" si="251"/>
        <v>1489193.4010000001</v>
      </c>
      <c r="AX500" s="6">
        <f t="shared" si="234"/>
        <v>1489193.4010000001</v>
      </c>
      <c r="AY500" s="63">
        <f t="shared" si="239"/>
        <v>0.18179298164046098</v>
      </c>
      <c r="AZ500" s="5">
        <f t="shared" ref="AZ500:AZ511" si="280">B500+L500+V500+AF500+AP500</f>
        <v>4154739.5929999999</v>
      </c>
      <c r="BA500" s="5">
        <f t="shared" ref="BA500:BA511" si="281">C500+M500+W500+AG500+AQ500</f>
        <v>3503155.5999999996</v>
      </c>
      <c r="BB500" s="5">
        <f t="shared" ref="BB500:BB511" si="282">D500+N500+X500+AH500+AR500</f>
        <v>317120.14600000001</v>
      </c>
      <c r="BC500" s="5">
        <f t="shared" ref="BC500:BC511" si="283">E500+O500+Y500+AI500+AS500</f>
        <v>40395.045999999995</v>
      </c>
      <c r="BD500" s="5">
        <f t="shared" ref="BD500:BD511" si="284">F500+P500+Z500+AJ500+AT500</f>
        <v>1499.847</v>
      </c>
      <c r="BE500" s="5">
        <f t="shared" ref="BE500:BE511" si="285">G500+Q500+AA500+AK500+AU500</f>
        <v>8225.35</v>
      </c>
      <c r="BF500" s="5">
        <f t="shared" ref="BF500:BF511" si="286">H500+R500+AB500+AL500+AV500</f>
        <v>166563.50099999999</v>
      </c>
      <c r="BG500" s="6">
        <f t="shared" si="260"/>
        <v>8191699.0829999996</v>
      </c>
      <c r="BH500" s="6">
        <f t="shared" si="235"/>
        <v>8025135.5819999995</v>
      </c>
    </row>
    <row r="501" spans="1:69" x14ac:dyDescent="0.25">
      <c r="A501" s="43">
        <v>38749</v>
      </c>
      <c r="B501" s="5">
        <v>838208.027</v>
      </c>
      <c r="C501" s="5">
        <v>616346.31400000001</v>
      </c>
      <c r="D501" s="5">
        <v>47539.786999999997</v>
      </c>
      <c r="E501" s="5">
        <v>5338.2169999999996</v>
      </c>
      <c r="F501" s="5">
        <v>228.70500000000001</v>
      </c>
      <c r="G501" s="5">
        <v>0</v>
      </c>
      <c r="H501" s="5">
        <v>106186.382</v>
      </c>
      <c r="I501" s="6">
        <f t="shared" si="249"/>
        <v>1613847.432</v>
      </c>
      <c r="J501" s="6">
        <f t="shared" si="229"/>
        <v>1507661.05</v>
      </c>
      <c r="K501" s="63">
        <f t="shared" si="236"/>
        <v>0.21838651081547689</v>
      </c>
      <c r="L501" s="5">
        <v>593839.23899999994</v>
      </c>
      <c r="M501" s="5">
        <v>406574.57900000003</v>
      </c>
      <c r="N501" s="5">
        <v>161049.76800000001</v>
      </c>
      <c r="O501" s="5">
        <v>-641.07500000000005</v>
      </c>
      <c r="P501" s="5">
        <v>4565.152</v>
      </c>
      <c r="Q501" s="5">
        <v>0</v>
      </c>
      <c r="R501" s="5">
        <v>0</v>
      </c>
      <c r="S501" s="6">
        <f t="shared" si="252"/>
        <v>1165387.6629999999</v>
      </c>
      <c r="T501" s="6">
        <f t="shared" si="230"/>
        <v>1165387.6629999999</v>
      </c>
      <c r="U501" s="63">
        <f t="shared" si="237"/>
        <v>0.15770074693775193</v>
      </c>
      <c r="V501" s="5">
        <v>752109.35900000005</v>
      </c>
      <c r="W501" s="5">
        <v>973261.74800000002</v>
      </c>
      <c r="X501" s="5">
        <v>69548.861000000004</v>
      </c>
      <c r="Y501" s="5">
        <v>13793.652</v>
      </c>
      <c r="Z501" s="5">
        <v>468.00700000000001</v>
      </c>
      <c r="AA501" s="5">
        <v>7973.7</v>
      </c>
      <c r="AB501" s="5">
        <v>0</v>
      </c>
      <c r="AC501" s="6">
        <f t="shared" si="247"/>
        <v>1817155.327</v>
      </c>
      <c r="AD501" s="6">
        <f t="shared" si="231"/>
        <v>1817155.327</v>
      </c>
      <c r="AE501" s="63">
        <f t="shared" si="232"/>
        <v>0.24589822036739278</v>
      </c>
      <c r="AF501" s="5">
        <v>687049.41399999999</v>
      </c>
      <c r="AG501" s="5">
        <v>670051.71900000004</v>
      </c>
      <c r="AH501" s="5">
        <v>35609.548999999999</v>
      </c>
      <c r="AI501" s="5">
        <v>8064.1009999999997</v>
      </c>
      <c r="AJ501" s="5">
        <v>354.17099999999999</v>
      </c>
      <c r="AK501" s="5">
        <v>0</v>
      </c>
      <c r="AL501" s="5">
        <v>0</v>
      </c>
      <c r="AM501" s="6">
        <f t="shared" si="250"/>
        <v>1401128.9540000001</v>
      </c>
      <c r="AN501" s="6">
        <f t="shared" si="233"/>
        <v>1401128.9540000001</v>
      </c>
      <c r="AO501" s="63">
        <f t="shared" si="238"/>
        <v>0.18960135722829521</v>
      </c>
      <c r="AP501" s="5">
        <v>791155.48499999999</v>
      </c>
      <c r="AQ501" s="5">
        <v>557603.495</v>
      </c>
      <c r="AR501" s="5">
        <v>37674.485000000001</v>
      </c>
      <c r="AS501" s="5">
        <v>5699.433</v>
      </c>
      <c r="AT501" s="5">
        <v>215.47</v>
      </c>
      <c r="AU501" s="5">
        <v>0</v>
      </c>
      <c r="AV501" s="5">
        <v>0</v>
      </c>
      <c r="AW501" s="6">
        <f t="shared" si="251"/>
        <v>1392348.368</v>
      </c>
      <c r="AX501" s="6">
        <f t="shared" si="234"/>
        <v>1392348.368</v>
      </c>
      <c r="AY501" s="63">
        <f t="shared" si="239"/>
        <v>0.18841316465108307</v>
      </c>
      <c r="AZ501" s="5">
        <f t="shared" si="280"/>
        <v>3662361.5239999997</v>
      </c>
      <c r="BA501" s="5">
        <f t="shared" si="281"/>
        <v>3223837.8550000004</v>
      </c>
      <c r="BB501" s="5">
        <f t="shared" si="282"/>
        <v>351422.44999999995</v>
      </c>
      <c r="BC501" s="5">
        <f t="shared" si="283"/>
        <v>32254.328000000001</v>
      </c>
      <c r="BD501" s="5">
        <f t="shared" si="284"/>
        <v>5831.5050000000001</v>
      </c>
      <c r="BE501" s="5">
        <f t="shared" si="285"/>
        <v>7973.7</v>
      </c>
      <c r="BF501" s="5">
        <f t="shared" si="286"/>
        <v>106186.382</v>
      </c>
      <c r="BG501" s="6">
        <f t="shared" si="260"/>
        <v>7389867.7440000009</v>
      </c>
      <c r="BH501" s="6">
        <f t="shared" si="235"/>
        <v>7283681.3620000007</v>
      </c>
    </row>
    <row r="502" spans="1:69" x14ac:dyDescent="0.25">
      <c r="A502" s="43">
        <v>38777</v>
      </c>
      <c r="B502" s="5">
        <v>811401.74699999997</v>
      </c>
      <c r="C502" s="5">
        <v>633943.348</v>
      </c>
      <c r="D502" s="5">
        <v>35697.502999999997</v>
      </c>
      <c r="E502" s="5">
        <v>5300.31</v>
      </c>
      <c r="F502" s="5">
        <v>270.245</v>
      </c>
      <c r="G502" s="5">
        <v>0</v>
      </c>
      <c r="H502" s="5">
        <v>99384.317999999999</v>
      </c>
      <c r="I502" s="6">
        <f t="shared" si="249"/>
        <v>1585997.4710000001</v>
      </c>
      <c r="J502" s="6">
        <f t="shared" si="229"/>
        <v>1486613.1530000002</v>
      </c>
      <c r="K502" s="63">
        <f t="shared" si="236"/>
        <v>0.21754632894515147</v>
      </c>
      <c r="L502" s="5">
        <v>527333.89399999997</v>
      </c>
      <c r="M502" s="5">
        <v>408432.59299999999</v>
      </c>
      <c r="N502" s="5">
        <v>131525.60699999999</v>
      </c>
      <c r="O502" s="5">
        <v>9334.2690000000002</v>
      </c>
      <c r="P502" s="5">
        <v>2569.375</v>
      </c>
      <c r="Q502" s="5">
        <v>0</v>
      </c>
      <c r="R502" s="5">
        <v>0</v>
      </c>
      <c r="S502" s="6">
        <f t="shared" si="252"/>
        <v>1079195.7380000001</v>
      </c>
      <c r="T502" s="6">
        <f t="shared" si="230"/>
        <v>1079195.7380000001</v>
      </c>
      <c r="U502" s="63">
        <f t="shared" si="237"/>
        <v>0.14802991512156927</v>
      </c>
      <c r="V502" s="5">
        <v>784283.54200000002</v>
      </c>
      <c r="W502" s="5">
        <v>976036.65099999995</v>
      </c>
      <c r="X502" s="5">
        <v>72432.751999999993</v>
      </c>
      <c r="Y502" s="5">
        <v>12965.083000000001</v>
      </c>
      <c r="Z502" s="5">
        <v>432.822</v>
      </c>
      <c r="AA502" s="5">
        <v>7719.95</v>
      </c>
      <c r="AB502" s="5">
        <v>0</v>
      </c>
      <c r="AC502" s="6">
        <f t="shared" si="247"/>
        <v>1853870.8</v>
      </c>
      <c r="AD502" s="6">
        <f t="shared" si="231"/>
        <v>1853870.8</v>
      </c>
      <c r="AE502" s="63">
        <f t="shared" si="232"/>
        <v>0.25428967842194694</v>
      </c>
      <c r="AF502" s="5">
        <v>701889.74300000002</v>
      </c>
      <c r="AG502" s="5">
        <v>684730.24699999997</v>
      </c>
      <c r="AH502" s="5">
        <v>37411.531000000003</v>
      </c>
      <c r="AI502" s="5">
        <v>7268.0630000000001</v>
      </c>
      <c r="AJ502" s="5">
        <v>486.63200000000001</v>
      </c>
      <c r="AK502" s="5">
        <v>0</v>
      </c>
      <c r="AL502" s="5">
        <v>0</v>
      </c>
      <c r="AM502" s="6">
        <f t="shared" si="250"/>
        <v>1431786.216</v>
      </c>
      <c r="AN502" s="6">
        <f t="shared" si="233"/>
        <v>1431786.216</v>
      </c>
      <c r="AO502" s="63">
        <f t="shared" si="238"/>
        <v>0.1963936518314093</v>
      </c>
      <c r="AP502" s="5">
        <v>731543.00399999996</v>
      </c>
      <c r="AQ502" s="5">
        <v>563632.28300000005</v>
      </c>
      <c r="AR502" s="5">
        <v>39198.277999999998</v>
      </c>
      <c r="AS502" s="5">
        <v>4934.1989999999996</v>
      </c>
      <c r="AT502" s="5">
        <v>231.505</v>
      </c>
      <c r="AU502" s="5">
        <v>0</v>
      </c>
      <c r="AV502" s="5">
        <v>0</v>
      </c>
      <c r="AW502" s="6">
        <f t="shared" si="251"/>
        <v>1339539.2689999999</v>
      </c>
      <c r="AX502" s="6">
        <f t="shared" si="234"/>
        <v>1339539.2689999999</v>
      </c>
      <c r="AY502" s="63">
        <f t="shared" si="239"/>
        <v>0.18374042567992321</v>
      </c>
      <c r="AZ502" s="5">
        <f t="shared" si="280"/>
        <v>3556451.9299999997</v>
      </c>
      <c r="BA502" s="5">
        <f t="shared" si="281"/>
        <v>3266775.1219999995</v>
      </c>
      <c r="BB502" s="5">
        <f t="shared" si="282"/>
        <v>316265.67099999997</v>
      </c>
      <c r="BC502" s="5">
        <f t="shared" si="283"/>
        <v>39801.924000000006</v>
      </c>
      <c r="BD502" s="5">
        <f t="shared" si="284"/>
        <v>3990.5790000000002</v>
      </c>
      <c r="BE502" s="5">
        <f t="shared" si="285"/>
        <v>7719.95</v>
      </c>
      <c r="BF502" s="5">
        <f t="shared" si="286"/>
        <v>99384.317999999999</v>
      </c>
      <c r="BG502" s="6">
        <f t="shared" si="260"/>
        <v>7290389.493999999</v>
      </c>
      <c r="BH502" s="6">
        <f t="shared" si="235"/>
        <v>7191005.175999999</v>
      </c>
    </row>
    <row r="503" spans="1:69" x14ac:dyDescent="0.25">
      <c r="A503" s="43">
        <v>38808</v>
      </c>
      <c r="B503" s="5">
        <v>863528.326</v>
      </c>
      <c r="C503" s="5">
        <v>670415.22100000002</v>
      </c>
      <c r="D503" s="5">
        <v>42348.358999999997</v>
      </c>
      <c r="E503" s="5">
        <v>5423.3959999999997</v>
      </c>
      <c r="F503" s="5">
        <v>260.21199999999999</v>
      </c>
      <c r="G503" s="5">
        <v>0</v>
      </c>
      <c r="H503" s="5">
        <v>122994.696</v>
      </c>
      <c r="I503" s="6">
        <f t="shared" si="249"/>
        <v>1704970.21</v>
      </c>
      <c r="J503" s="6">
        <f t="shared" si="229"/>
        <v>1581975.514</v>
      </c>
      <c r="K503" s="63">
        <f t="shared" si="236"/>
        <v>0.22028884528243631</v>
      </c>
      <c r="L503" s="5">
        <v>532123.03599999996</v>
      </c>
      <c r="M503" s="5">
        <v>426049.34299999999</v>
      </c>
      <c r="N503" s="5">
        <v>136910.91699999999</v>
      </c>
      <c r="O503" s="5">
        <v>4101.4399999999996</v>
      </c>
      <c r="P503" s="5">
        <v>2764.1509999999998</v>
      </c>
      <c r="Q503" s="5">
        <v>0</v>
      </c>
      <c r="R503" s="5">
        <v>0</v>
      </c>
      <c r="S503" s="6">
        <f t="shared" si="252"/>
        <v>1101948.8869999999</v>
      </c>
      <c r="T503" s="6">
        <f t="shared" si="230"/>
        <v>1101948.8869999999</v>
      </c>
      <c r="U503" s="63">
        <f t="shared" si="237"/>
        <v>0.14237612273442354</v>
      </c>
      <c r="V503" s="5">
        <v>887359.48400000005</v>
      </c>
      <c r="W503" s="5">
        <v>1024833.5330000001</v>
      </c>
      <c r="X503" s="5">
        <v>71137.866999999998</v>
      </c>
      <c r="Y503" s="5">
        <v>13187.976000000001</v>
      </c>
      <c r="Z503" s="5">
        <v>369.875</v>
      </c>
      <c r="AA503" s="5">
        <v>7428.05</v>
      </c>
      <c r="AB503" s="5">
        <v>0</v>
      </c>
      <c r="AC503" s="6">
        <f t="shared" si="247"/>
        <v>2004316.7850000001</v>
      </c>
      <c r="AD503" s="6">
        <f t="shared" si="231"/>
        <v>2004316.7850000001</v>
      </c>
      <c r="AE503" s="63">
        <f t="shared" si="232"/>
        <v>0.25896559808388397</v>
      </c>
      <c r="AF503" s="5">
        <v>786473.45499999996</v>
      </c>
      <c r="AG503" s="5">
        <v>717386.73699999996</v>
      </c>
      <c r="AH503" s="5">
        <v>37197.696000000004</v>
      </c>
      <c r="AI503" s="5">
        <v>5917.9759999999997</v>
      </c>
      <c r="AJ503" s="5">
        <v>381.99599999999998</v>
      </c>
      <c r="AK503" s="5">
        <v>0</v>
      </c>
      <c r="AL503" s="5">
        <v>0</v>
      </c>
      <c r="AM503" s="6">
        <f t="shared" si="250"/>
        <v>1547357.8599999999</v>
      </c>
      <c r="AN503" s="6">
        <f t="shared" si="233"/>
        <v>1547357.8599999999</v>
      </c>
      <c r="AO503" s="63">
        <f t="shared" si="238"/>
        <v>0.19992471083591645</v>
      </c>
      <c r="AP503" s="5">
        <v>749715.95499999996</v>
      </c>
      <c r="AQ503" s="5">
        <v>586480.39599999995</v>
      </c>
      <c r="AR503" s="5">
        <v>38383.339999999997</v>
      </c>
      <c r="AS503" s="5">
        <v>6311.3068000000003</v>
      </c>
      <c r="AT503" s="5">
        <v>218.13900000000001</v>
      </c>
      <c r="AU503" s="5">
        <v>0</v>
      </c>
      <c r="AV503" s="5">
        <v>0</v>
      </c>
      <c r="AW503" s="6">
        <f t="shared" si="251"/>
        <v>1381109.1367999997</v>
      </c>
      <c r="AX503" s="6">
        <f t="shared" si="234"/>
        <v>1381109.1367999997</v>
      </c>
      <c r="AY503" s="63">
        <f t="shared" si="239"/>
        <v>0.17844472306333981</v>
      </c>
      <c r="AZ503" s="5">
        <f t="shared" si="280"/>
        <v>3819200.2560000001</v>
      </c>
      <c r="BA503" s="5">
        <f t="shared" si="281"/>
        <v>3425165.2299999995</v>
      </c>
      <c r="BB503" s="5">
        <f t="shared" si="282"/>
        <v>325978.179</v>
      </c>
      <c r="BC503" s="5">
        <f t="shared" si="283"/>
        <v>34942.094799999999</v>
      </c>
      <c r="BD503" s="5">
        <f t="shared" si="284"/>
        <v>3994.373</v>
      </c>
      <c r="BE503" s="5">
        <f t="shared" si="285"/>
        <v>7428.05</v>
      </c>
      <c r="BF503" s="5">
        <f t="shared" si="286"/>
        <v>122994.696</v>
      </c>
      <c r="BG503" s="6">
        <f t="shared" si="260"/>
        <v>7739702.8787999991</v>
      </c>
      <c r="BH503" s="6">
        <f t="shared" si="235"/>
        <v>7616708.1827999987</v>
      </c>
    </row>
    <row r="504" spans="1:69" x14ac:dyDescent="0.25">
      <c r="A504" s="43">
        <v>38838</v>
      </c>
      <c r="B504" s="5">
        <v>992738.36</v>
      </c>
      <c r="C504" s="5">
        <v>700378.22600000002</v>
      </c>
      <c r="D504" s="5">
        <v>46126.819000000003</v>
      </c>
      <c r="E504" s="5">
        <v>5435.4589999999998</v>
      </c>
      <c r="F504" s="5">
        <v>209.29</v>
      </c>
      <c r="G504" s="5">
        <v>0</v>
      </c>
      <c r="H504" s="5">
        <v>125786.3412</v>
      </c>
      <c r="I504" s="6">
        <f t="shared" si="249"/>
        <v>1870674.4952</v>
      </c>
      <c r="J504" s="6">
        <f t="shared" si="229"/>
        <v>1744888.1540000001</v>
      </c>
      <c r="K504" s="63">
        <f t="shared" si="236"/>
        <v>0.21825346889068786</v>
      </c>
      <c r="L504" s="5">
        <v>629903.31000000006</v>
      </c>
      <c r="M504" s="5">
        <v>464846.28600000002</v>
      </c>
      <c r="N504" s="5">
        <v>122223.034</v>
      </c>
      <c r="O504" s="5">
        <v>4670.5720000000001</v>
      </c>
      <c r="P504" s="5">
        <v>3030.98</v>
      </c>
      <c r="Q504" s="5">
        <v>0</v>
      </c>
      <c r="R504" s="5">
        <v>0</v>
      </c>
      <c r="S504" s="6">
        <f t="shared" si="252"/>
        <v>1224674.182</v>
      </c>
      <c r="T504" s="6">
        <f t="shared" si="230"/>
        <v>1224674.182</v>
      </c>
      <c r="U504" s="63">
        <f t="shared" si="237"/>
        <v>0.14288396467060871</v>
      </c>
      <c r="V504" s="5">
        <v>1045097.671</v>
      </c>
      <c r="W504" s="5">
        <v>1084913.45</v>
      </c>
      <c r="X504" s="5">
        <v>79636.070000000007</v>
      </c>
      <c r="Y504" s="5">
        <v>12809.29</v>
      </c>
      <c r="Z504" s="5">
        <v>465.3768</v>
      </c>
      <c r="AA504" s="5">
        <v>7522.2</v>
      </c>
      <c r="AB504" s="5">
        <v>0</v>
      </c>
      <c r="AC504" s="6">
        <f t="shared" si="247"/>
        <v>2230444.0578000001</v>
      </c>
      <c r="AD504" s="6">
        <f t="shared" si="231"/>
        <v>2230444.0578000001</v>
      </c>
      <c r="AE504" s="63">
        <f t="shared" si="232"/>
        <v>0.26022814446370385</v>
      </c>
      <c r="AF504" s="5">
        <v>922267.92099999997</v>
      </c>
      <c r="AG504" s="5">
        <v>764995.98600000003</v>
      </c>
      <c r="AH504" s="5">
        <v>37189.086000000003</v>
      </c>
      <c r="AI504" s="5">
        <v>8274.9500000000007</v>
      </c>
      <c r="AJ504" s="5">
        <v>358.89</v>
      </c>
      <c r="AK504" s="5">
        <v>0</v>
      </c>
      <c r="AL504" s="5">
        <v>0</v>
      </c>
      <c r="AM504" s="6">
        <f t="shared" si="250"/>
        <v>1733086.8329999999</v>
      </c>
      <c r="AN504" s="6">
        <f t="shared" si="233"/>
        <v>1733086.8329999999</v>
      </c>
      <c r="AO504" s="63">
        <f t="shared" si="238"/>
        <v>0.20220097839661091</v>
      </c>
      <c r="AP504" s="5">
        <v>831967.77399999998</v>
      </c>
      <c r="AQ504" s="5">
        <v>628701.49</v>
      </c>
      <c r="AR504" s="5">
        <v>45660.641000000003</v>
      </c>
      <c r="AS504" s="5">
        <v>5704.2439999999997</v>
      </c>
      <c r="AT504" s="5">
        <v>196.30799999999999</v>
      </c>
      <c r="AU504" s="5">
        <v>0</v>
      </c>
      <c r="AV504" s="5">
        <v>0</v>
      </c>
      <c r="AW504" s="6">
        <f t="shared" si="251"/>
        <v>1512230.4569999999</v>
      </c>
      <c r="AX504" s="6">
        <f t="shared" si="234"/>
        <v>1512230.4569999999</v>
      </c>
      <c r="AY504" s="63">
        <f t="shared" si="239"/>
        <v>0.1764334435783888</v>
      </c>
      <c r="AZ504" s="5">
        <f t="shared" si="280"/>
        <v>4421975.0360000003</v>
      </c>
      <c r="BA504" s="5">
        <f t="shared" si="281"/>
        <v>3643835.4380000001</v>
      </c>
      <c r="BB504" s="5">
        <f t="shared" si="282"/>
        <v>330835.65000000002</v>
      </c>
      <c r="BC504" s="5">
        <f t="shared" si="283"/>
        <v>36894.514999999999</v>
      </c>
      <c r="BD504" s="5">
        <f t="shared" si="284"/>
        <v>4260.8447999999999</v>
      </c>
      <c r="BE504" s="5">
        <f t="shared" si="285"/>
        <v>7522.2</v>
      </c>
      <c r="BF504" s="5">
        <f t="shared" si="286"/>
        <v>125786.3412</v>
      </c>
      <c r="BG504" s="6">
        <f t="shared" si="260"/>
        <v>8571110.0249999985</v>
      </c>
      <c r="BH504" s="6">
        <f t="shared" si="235"/>
        <v>8445323.6837999988</v>
      </c>
    </row>
    <row r="505" spans="1:69" x14ac:dyDescent="0.25">
      <c r="A505" s="43">
        <v>38869</v>
      </c>
      <c r="B505" s="5">
        <v>1158399.7919999999</v>
      </c>
      <c r="C505" s="5">
        <v>753112.05</v>
      </c>
      <c r="D505" s="5">
        <v>44821.904999999999</v>
      </c>
      <c r="E505" s="5">
        <v>5442.808</v>
      </c>
      <c r="F505" s="5">
        <v>226.53700000000001</v>
      </c>
      <c r="G505" s="5">
        <v>0</v>
      </c>
      <c r="H505" s="5">
        <v>136715.774</v>
      </c>
      <c r="I505" s="6">
        <f t="shared" si="249"/>
        <v>2098718.8659999999</v>
      </c>
      <c r="J505" s="6">
        <f t="shared" si="229"/>
        <v>1962003.0919999999</v>
      </c>
      <c r="K505" s="63">
        <f t="shared" si="236"/>
        <v>0.21641958139262804</v>
      </c>
      <c r="L505" s="5">
        <v>787534.51399999997</v>
      </c>
      <c r="M505" s="5">
        <v>519959.087</v>
      </c>
      <c r="N505" s="5">
        <v>178081.527</v>
      </c>
      <c r="O505" s="5">
        <v>-1558.5060000000001</v>
      </c>
      <c r="P505" s="5">
        <v>3096.3040000000001</v>
      </c>
      <c r="Q505" s="5">
        <v>0</v>
      </c>
      <c r="R505" s="5">
        <v>0</v>
      </c>
      <c r="S505" s="6">
        <f t="shared" si="252"/>
        <v>1487112.926</v>
      </c>
      <c r="T505" s="6">
        <f t="shared" si="230"/>
        <v>1487112.926</v>
      </c>
      <c r="U505" s="63">
        <f t="shared" si="237"/>
        <v>0.15335086663698302</v>
      </c>
      <c r="V505" s="5">
        <v>1223398.4890000001</v>
      </c>
      <c r="W505" s="5">
        <v>1160714.655</v>
      </c>
      <c r="X505" s="5">
        <v>70137.789999999994</v>
      </c>
      <c r="Y505" s="5">
        <v>9356.027</v>
      </c>
      <c r="Z505" s="5">
        <v>374.60300000000001</v>
      </c>
      <c r="AA505" s="5">
        <v>8090.95</v>
      </c>
      <c r="AB505" s="5">
        <v>0</v>
      </c>
      <c r="AC505" s="6">
        <f t="shared" si="247"/>
        <v>2472072.5140000004</v>
      </c>
      <c r="AD505" s="6">
        <f t="shared" si="231"/>
        <v>2472072.5140000004</v>
      </c>
      <c r="AE505" s="63">
        <f t="shared" si="232"/>
        <v>0.2549197547700997</v>
      </c>
      <c r="AF505" s="5">
        <v>1068846.3500000001</v>
      </c>
      <c r="AG505" s="5">
        <v>825802.65099999995</v>
      </c>
      <c r="AH505" s="5">
        <v>38895.347000000002</v>
      </c>
      <c r="AI505" s="5">
        <v>7023.7039999999997</v>
      </c>
      <c r="AJ505" s="5">
        <v>362.44600000000003</v>
      </c>
      <c r="AK505" s="5">
        <v>0</v>
      </c>
      <c r="AL505" s="5">
        <v>0</v>
      </c>
      <c r="AM505" s="6">
        <f t="shared" si="250"/>
        <v>1940930.4980000001</v>
      </c>
      <c r="AN505" s="6">
        <f t="shared" si="233"/>
        <v>1940930.4980000001</v>
      </c>
      <c r="AO505" s="63">
        <f t="shared" si="238"/>
        <v>0.20014846804609854</v>
      </c>
      <c r="AP505" s="5">
        <v>967135.74800000002</v>
      </c>
      <c r="AQ505" s="5">
        <v>681217.99899999995</v>
      </c>
      <c r="AR505" s="5">
        <v>44560.237999999998</v>
      </c>
      <c r="AS505" s="5">
        <v>5538.93</v>
      </c>
      <c r="AT505" s="5">
        <v>165.96100000000001</v>
      </c>
      <c r="AU505" s="5">
        <v>0</v>
      </c>
      <c r="AV505" s="5">
        <v>0</v>
      </c>
      <c r="AW505" s="6">
        <f t="shared" si="251"/>
        <v>1698618.8759999997</v>
      </c>
      <c r="AX505" s="6">
        <f t="shared" si="234"/>
        <v>1698618.8759999997</v>
      </c>
      <c r="AY505" s="63">
        <f t="shared" si="239"/>
        <v>0.17516132915419091</v>
      </c>
      <c r="AZ505" s="5">
        <f t="shared" si="280"/>
        <v>5205314.8929999992</v>
      </c>
      <c r="BA505" s="5">
        <f t="shared" si="281"/>
        <v>3940806.4420000003</v>
      </c>
      <c r="BB505" s="5">
        <f t="shared" si="282"/>
        <v>376496.80700000003</v>
      </c>
      <c r="BC505" s="5">
        <f t="shared" si="283"/>
        <v>25802.963</v>
      </c>
      <c r="BD505" s="5">
        <f t="shared" si="284"/>
        <v>4225.8509999999997</v>
      </c>
      <c r="BE505" s="5">
        <f t="shared" si="285"/>
        <v>8090.95</v>
      </c>
      <c r="BF505" s="5">
        <f t="shared" si="286"/>
        <v>136715.774</v>
      </c>
      <c r="BG505" s="6">
        <f t="shared" si="260"/>
        <v>9697453.6799999978</v>
      </c>
      <c r="BH505" s="6">
        <f t="shared" si="235"/>
        <v>9560737.9059999976</v>
      </c>
      <c r="BI505" s="57">
        <f>BG505/$BG505</f>
        <v>1</v>
      </c>
    </row>
    <row r="506" spans="1:69" x14ac:dyDescent="0.25">
      <c r="A506" s="43">
        <v>38899</v>
      </c>
      <c r="B506" s="5">
        <v>1232958.4990000001</v>
      </c>
      <c r="C506" s="5">
        <v>779073.88100000005</v>
      </c>
      <c r="D506" s="5">
        <v>40288.067999999999</v>
      </c>
      <c r="E506" s="5">
        <v>5506.848</v>
      </c>
      <c r="F506" s="5">
        <v>218.74799999999999</v>
      </c>
      <c r="G506" s="5">
        <v>0</v>
      </c>
      <c r="H506" s="5">
        <v>138132.79199999999</v>
      </c>
      <c r="I506" s="6">
        <f t="shared" si="249"/>
        <v>2196178.8360000001</v>
      </c>
      <c r="J506" s="6">
        <f t="shared" si="229"/>
        <v>2058046.0440000002</v>
      </c>
      <c r="K506" s="63">
        <f t="shared" si="236"/>
        <v>0.2164307102010056</v>
      </c>
      <c r="L506" s="5">
        <v>871423.23100000003</v>
      </c>
      <c r="M506" s="5">
        <v>537247.44700000004</v>
      </c>
      <c r="N506" s="5">
        <v>144799.03400000001</v>
      </c>
      <c r="O506" s="5">
        <v>10240.463</v>
      </c>
      <c r="P506" s="5">
        <v>3132.1280000000002</v>
      </c>
      <c r="Q506" s="5">
        <v>0</v>
      </c>
      <c r="R506" s="5">
        <v>0</v>
      </c>
      <c r="S506" s="6">
        <f t="shared" si="252"/>
        <v>1566842.3030000001</v>
      </c>
      <c r="T506" s="6">
        <f t="shared" si="230"/>
        <v>1566842.3030000001</v>
      </c>
      <c r="U506" s="63">
        <f t="shared" si="237"/>
        <v>0.15441037262198132</v>
      </c>
      <c r="V506" s="5">
        <v>1298565.5379999999</v>
      </c>
      <c r="W506" s="5">
        <v>1218184.737</v>
      </c>
      <c r="X506" s="5">
        <v>74863.176000000007</v>
      </c>
      <c r="Y506" s="5">
        <v>14535.739</v>
      </c>
      <c r="Z506" s="5">
        <v>353.17099999999999</v>
      </c>
      <c r="AA506" s="5">
        <v>7928.9</v>
      </c>
      <c r="AB506" s="5">
        <v>0</v>
      </c>
      <c r="AC506" s="6">
        <f t="shared" si="247"/>
        <v>2614431.2609999999</v>
      </c>
      <c r="AD506" s="6">
        <f t="shared" si="231"/>
        <v>2614431.2609999999</v>
      </c>
      <c r="AE506" s="63">
        <f t="shared" si="232"/>
        <v>0.25764896979907909</v>
      </c>
      <c r="AF506" s="5">
        <v>1109721.6100000001</v>
      </c>
      <c r="AG506" s="5">
        <v>844613.44299999997</v>
      </c>
      <c r="AH506" s="5">
        <v>38147.491000000002</v>
      </c>
      <c r="AI506" s="5">
        <v>7342.8789999999999</v>
      </c>
      <c r="AJ506" s="5">
        <v>296.34800000000001</v>
      </c>
      <c r="AK506" s="5">
        <v>0</v>
      </c>
      <c r="AL506" s="5">
        <v>0</v>
      </c>
      <c r="AM506" s="6">
        <f t="shared" si="250"/>
        <v>2000121.7709999999</v>
      </c>
      <c r="AN506" s="6">
        <f t="shared" si="233"/>
        <v>2000121.7709999999</v>
      </c>
      <c r="AO506" s="63">
        <f t="shared" si="238"/>
        <v>0.19710952873694984</v>
      </c>
      <c r="AP506" s="5">
        <v>1030127.988</v>
      </c>
      <c r="AQ506" s="5">
        <v>689628.37399999995</v>
      </c>
      <c r="AR506" s="5">
        <v>44255.919000000002</v>
      </c>
      <c r="AS506" s="5">
        <v>5455.2529999999997</v>
      </c>
      <c r="AT506" s="5">
        <v>218.977</v>
      </c>
      <c r="AU506" s="5">
        <v>0</v>
      </c>
      <c r="AV506" s="5">
        <v>0</v>
      </c>
      <c r="AW506" s="6">
        <f t="shared" si="251"/>
        <v>1769686.5109999999</v>
      </c>
      <c r="AX506" s="6">
        <f t="shared" si="234"/>
        <v>1769686.5109999999</v>
      </c>
      <c r="AY506" s="63">
        <f t="shared" si="239"/>
        <v>0.17440041864098435</v>
      </c>
      <c r="AZ506" s="5">
        <f t="shared" si="280"/>
        <v>5542796.8660000004</v>
      </c>
      <c r="BA506" s="5">
        <f t="shared" si="281"/>
        <v>4068747.8820000002</v>
      </c>
      <c r="BB506" s="5">
        <f t="shared" si="282"/>
        <v>342353.68800000002</v>
      </c>
      <c r="BC506" s="5">
        <f t="shared" si="283"/>
        <v>43081.181999999993</v>
      </c>
      <c r="BD506" s="5">
        <f t="shared" si="284"/>
        <v>4219.3720000000003</v>
      </c>
      <c r="BE506" s="5">
        <f t="shared" si="285"/>
        <v>7928.9</v>
      </c>
      <c r="BF506" s="5">
        <f t="shared" si="286"/>
        <v>138132.79199999999</v>
      </c>
      <c r="BG506" s="6">
        <f t="shared" si="260"/>
        <v>10147260.681999998</v>
      </c>
      <c r="BH506" s="6">
        <f t="shared" si="235"/>
        <v>10009127.889999999</v>
      </c>
      <c r="BI506" s="57">
        <f>BG506/$BG506</f>
        <v>1</v>
      </c>
      <c r="BJ506" s="5">
        <f t="shared" ref="BJ506:BQ506" si="287">AP506-AP505</f>
        <v>62992.239999999991</v>
      </c>
      <c r="BK506" s="5">
        <f t="shared" si="287"/>
        <v>8410.375</v>
      </c>
      <c r="BL506" s="5">
        <f t="shared" si="287"/>
        <v>-304.31899999999587</v>
      </c>
      <c r="BM506" s="5">
        <f t="shared" si="287"/>
        <v>-83.677000000000589</v>
      </c>
      <c r="BN506" s="5">
        <f t="shared" si="287"/>
        <v>53.015999999999991</v>
      </c>
      <c r="BO506" s="5">
        <f t="shared" si="287"/>
        <v>0</v>
      </c>
      <c r="BP506" s="5">
        <f t="shared" si="287"/>
        <v>0</v>
      </c>
      <c r="BQ506" s="5">
        <f t="shared" si="287"/>
        <v>71067.635000000242</v>
      </c>
    </row>
    <row r="507" spans="1:69" x14ac:dyDescent="0.25">
      <c r="A507" s="43">
        <v>38930</v>
      </c>
      <c r="B507" s="5">
        <v>1260027.3540000001</v>
      </c>
      <c r="C507" s="5">
        <v>774616.80500000005</v>
      </c>
      <c r="D507" s="5">
        <v>31393.629000000001</v>
      </c>
      <c r="E507" s="5">
        <v>3369.93</v>
      </c>
      <c r="F507" s="5">
        <v>239.23</v>
      </c>
      <c r="G507" s="5">
        <v>0</v>
      </c>
      <c r="H507" s="5">
        <v>146654.33900000001</v>
      </c>
      <c r="I507" s="6">
        <f t="shared" si="249"/>
        <v>2216301.287</v>
      </c>
      <c r="J507" s="6">
        <f t="shared" si="229"/>
        <v>2069646.9480000001</v>
      </c>
      <c r="K507" s="63">
        <f t="shared" si="236"/>
        <v>0.21663093600491112</v>
      </c>
      <c r="L507" s="5">
        <v>897508.80099999998</v>
      </c>
      <c r="M507" s="5">
        <v>550544.28099999996</v>
      </c>
      <c r="N507" s="5">
        <v>151554.299</v>
      </c>
      <c r="O507" s="5">
        <v>4414.1289999999999</v>
      </c>
      <c r="P507" s="5">
        <v>3259.8560000000002</v>
      </c>
      <c r="Q507" s="5">
        <v>0</v>
      </c>
      <c r="R507" s="5">
        <v>0</v>
      </c>
      <c r="S507" s="6">
        <f t="shared" si="252"/>
        <v>1607281.3659999999</v>
      </c>
      <c r="T507" s="6">
        <f t="shared" si="230"/>
        <v>1607281.3659999999</v>
      </c>
      <c r="U507" s="63">
        <f t="shared" si="237"/>
        <v>0.15710267768293368</v>
      </c>
      <c r="V507" s="5">
        <v>1330635.6710000001</v>
      </c>
      <c r="W507" s="5">
        <v>1208289.6189999999</v>
      </c>
      <c r="X507" s="5">
        <v>72879.735000000001</v>
      </c>
      <c r="Y507" s="5">
        <v>7934.8729999999996</v>
      </c>
      <c r="Z507" s="5">
        <v>387.15</v>
      </c>
      <c r="AA507" s="5">
        <v>7647.15</v>
      </c>
      <c r="AB507" s="5">
        <v>0</v>
      </c>
      <c r="AC507" s="6">
        <f t="shared" si="247"/>
        <v>2627774.1979999999</v>
      </c>
      <c r="AD507" s="6">
        <f t="shared" si="231"/>
        <v>2627774.1979999999</v>
      </c>
      <c r="AE507" s="63">
        <f t="shared" si="232"/>
        <v>0.25685008958905803</v>
      </c>
      <c r="AF507" s="5">
        <v>1141698.328</v>
      </c>
      <c r="AG507" s="5">
        <v>849223.39599999995</v>
      </c>
      <c r="AH507" s="5">
        <v>37808.165999999997</v>
      </c>
      <c r="AI507" s="5">
        <v>2793.335</v>
      </c>
      <c r="AJ507" s="5">
        <v>305.08</v>
      </c>
      <c r="AK507" s="5">
        <v>0</v>
      </c>
      <c r="AL507" s="5">
        <v>0</v>
      </c>
      <c r="AM507" s="6">
        <f t="shared" si="250"/>
        <v>2031828.3049999999</v>
      </c>
      <c r="AN507" s="6">
        <f t="shared" si="233"/>
        <v>2031828.3049999999</v>
      </c>
      <c r="AO507" s="63">
        <f t="shared" si="238"/>
        <v>0.19859974367890262</v>
      </c>
      <c r="AP507" s="5">
        <v>1014564.33</v>
      </c>
      <c r="AQ507" s="5">
        <v>679144.68</v>
      </c>
      <c r="AR507" s="5">
        <v>47704.269</v>
      </c>
      <c r="AS507" s="5">
        <v>6006.085</v>
      </c>
      <c r="AT507" s="5">
        <v>165.50700000000001</v>
      </c>
      <c r="AU507" s="5">
        <v>0</v>
      </c>
      <c r="AV507" s="5">
        <v>0</v>
      </c>
      <c r="AW507" s="6">
        <f t="shared" si="251"/>
        <v>1747584.871</v>
      </c>
      <c r="AX507" s="6">
        <f t="shared" si="234"/>
        <v>1747584.871</v>
      </c>
      <c r="AY507" s="63">
        <f t="shared" si="239"/>
        <v>0.17081655304419444</v>
      </c>
      <c r="AZ507" s="5">
        <f t="shared" si="280"/>
        <v>5644434.4840000002</v>
      </c>
      <c r="BA507" s="5">
        <f t="shared" si="281"/>
        <v>4061818.781</v>
      </c>
      <c r="BB507" s="5">
        <f t="shared" si="282"/>
        <v>341340.098</v>
      </c>
      <c r="BC507" s="5">
        <f t="shared" si="283"/>
        <v>24518.351999999999</v>
      </c>
      <c r="BD507" s="5">
        <f t="shared" si="284"/>
        <v>4356.8230000000003</v>
      </c>
      <c r="BE507" s="5">
        <f t="shared" si="285"/>
        <v>7647.15</v>
      </c>
      <c r="BF507" s="5">
        <f t="shared" si="286"/>
        <v>146654.33900000001</v>
      </c>
      <c r="BG507" s="6">
        <f t="shared" si="260"/>
        <v>10230770.027000001</v>
      </c>
      <c r="BH507" s="6">
        <f t="shared" si="235"/>
        <v>10084115.688000001</v>
      </c>
      <c r="BI507" s="57">
        <f>BG507/$BG507</f>
        <v>1</v>
      </c>
    </row>
    <row r="508" spans="1:69" x14ac:dyDescent="0.25">
      <c r="A508" s="43">
        <v>38961</v>
      </c>
      <c r="B508" s="5">
        <v>1215617.4639999999</v>
      </c>
      <c r="C508" s="5">
        <v>768705.3345</v>
      </c>
      <c r="D508" s="5">
        <v>40456.938999999998</v>
      </c>
      <c r="E508" s="5">
        <v>1142.366</v>
      </c>
      <c r="F508" s="5">
        <v>221.00200000000001</v>
      </c>
      <c r="G508" s="5">
        <v>0</v>
      </c>
      <c r="H508" s="5">
        <v>148826.785</v>
      </c>
      <c r="I508" s="6">
        <f t="shared" si="249"/>
        <v>2174969.8905000002</v>
      </c>
      <c r="J508" s="6">
        <f t="shared" si="229"/>
        <v>2026143.1055000003</v>
      </c>
      <c r="K508" s="63">
        <f t="shared" si="236"/>
        <v>0.21521641598328822</v>
      </c>
      <c r="L508" s="5">
        <v>861436.65300000005</v>
      </c>
      <c r="M508" s="5">
        <v>551962.679</v>
      </c>
      <c r="N508" s="5">
        <v>132892.46599999999</v>
      </c>
      <c r="O508" s="5">
        <v>4482.7439999999997</v>
      </c>
      <c r="P508" s="5">
        <v>278.27800000000002</v>
      </c>
      <c r="Q508" s="5">
        <v>0</v>
      </c>
      <c r="R508" s="5">
        <v>0</v>
      </c>
      <c r="S508" s="6">
        <f t="shared" si="252"/>
        <v>1551052.8199999998</v>
      </c>
      <c r="T508" s="6">
        <f t="shared" si="230"/>
        <v>1551052.8199999998</v>
      </c>
      <c r="U508" s="63">
        <f t="shared" si="237"/>
        <v>0.15347891958377077</v>
      </c>
      <c r="V508" s="5">
        <v>1283364.862</v>
      </c>
      <c r="W508" s="5">
        <v>1228841.7830000001</v>
      </c>
      <c r="X508" s="5">
        <v>73347.918000000005</v>
      </c>
      <c r="Y508" s="5">
        <v>12757.971</v>
      </c>
      <c r="Z508" s="5">
        <v>374.82799999999997</v>
      </c>
      <c r="AA508" s="5">
        <v>8140.3</v>
      </c>
      <c r="AB508" s="5">
        <v>0</v>
      </c>
      <c r="AC508" s="6">
        <f t="shared" si="247"/>
        <v>2606827.662</v>
      </c>
      <c r="AD508" s="6">
        <f t="shared" si="231"/>
        <v>2606827.662</v>
      </c>
      <c r="AE508" s="63">
        <f t="shared" si="232"/>
        <v>0.25794936700147142</v>
      </c>
      <c r="AF508" s="5">
        <v>1103352.5090000001</v>
      </c>
      <c r="AG508" s="5">
        <v>847757.02800000005</v>
      </c>
      <c r="AH508" s="5">
        <v>38088.292999999998</v>
      </c>
      <c r="AI508" s="5">
        <v>7381.7190000000001</v>
      </c>
      <c r="AJ508" s="5">
        <v>363.00200000000001</v>
      </c>
      <c r="AK508" s="5">
        <v>0</v>
      </c>
      <c r="AL508" s="5">
        <v>0</v>
      </c>
      <c r="AM508" s="6">
        <f t="shared" si="250"/>
        <v>1996942.5510000002</v>
      </c>
      <c r="AN508" s="6">
        <f t="shared" si="233"/>
        <v>1996942.5510000002</v>
      </c>
      <c r="AO508" s="63">
        <f t="shared" si="238"/>
        <v>0.19760035328670439</v>
      </c>
      <c r="AP508" s="5">
        <v>1023676.557</v>
      </c>
      <c r="AQ508" s="5">
        <v>701687.58499999996</v>
      </c>
      <c r="AR508" s="5">
        <v>44907.79</v>
      </c>
      <c r="AS508" s="5">
        <v>5676.7190000000001</v>
      </c>
      <c r="AT508" s="5">
        <v>224.92699999999999</v>
      </c>
      <c r="AU508" s="5">
        <v>0</v>
      </c>
      <c r="AV508" s="5">
        <v>0</v>
      </c>
      <c r="AW508" s="6">
        <f t="shared" si="251"/>
        <v>1776173.578</v>
      </c>
      <c r="AX508" s="6">
        <f t="shared" si="234"/>
        <v>1776173.578</v>
      </c>
      <c r="AY508" s="63">
        <f t="shared" si="239"/>
        <v>0.17575494414476511</v>
      </c>
      <c r="AZ508" s="5">
        <f t="shared" si="280"/>
        <v>5487448.0449999999</v>
      </c>
      <c r="BA508" s="5">
        <f t="shared" si="281"/>
        <v>4098954.4095000001</v>
      </c>
      <c r="BB508" s="5">
        <f t="shared" si="282"/>
        <v>329693.40599999996</v>
      </c>
      <c r="BC508" s="5">
        <f t="shared" si="283"/>
        <v>31441.519</v>
      </c>
      <c r="BD508" s="5">
        <f t="shared" si="284"/>
        <v>1462.0369999999998</v>
      </c>
      <c r="BE508" s="5">
        <f t="shared" si="285"/>
        <v>8140.3</v>
      </c>
      <c r="BF508" s="5">
        <f t="shared" si="286"/>
        <v>148826.785</v>
      </c>
      <c r="BG508" s="6">
        <f t="shared" si="260"/>
        <v>10105966.501500001</v>
      </c>
      <c r="BH508" s="6">
        <f t="shared" si="235"/>
        <v>9957139.716500001</v>
      </c>
    </row>
    <row r="509" spans="1:69" x14ac:dyDescent="0.25">
      <c r="A509" s="43">
        <v>38991</v>
      </c>
      <c r="B509" s="5">
        <v>1136835.6669999999</v>
      </c>
      <c r="C509" s="5">
        <v>745976.45299999998</v>
      </c>
      <c r="D509" s="5">
        <v>36822.012000000002</v>
      </c>
      <c r="E509" s="5">
        <v>9960.0079999999998</v>
      </c>
      <c r="F509" s="5">
        <v>244.40600000000001</v>
      </c>
      <c r="G509" s="5">
        <v>0</v>
      </c>
      <c r="H509" s="5">
        <v>133687.78599999999</v>
      </c>
      <c r="I509" s="6">
        <f t="shared" si="249"/>
        <v>2063526.3319999999</v>
      </c>
      <c r="J509" s="6">
        <f t="shared" si="229"/>
        <v>1929838.5459999999</v>
      </c>
      <c r="K509" s="63">
        <f t="shared" si="236"/>
        <v>0.21682433230235232</v>
      </c>
      <c r="L509" s="5">
        <v>725875.57700000005</v>
      </c>
      <c r="M509" s="5">
        <v>509352.31599999999</v>
      </c>
      <c r="N509" s="5">
        <v>149906.14499999999</v>
      </c>
      <c r="O509" s="5">
        <v>4319.3370000000004</v>
      </c>
      <c r="P509" s="5">
        <v>5627.6120000000001</v>
      </c>
      <c r="Q509" s="5">
        <v>0</v>
      </c>
      <c r="R509" s="5">
        <v>0</v>
      </c>
      <c r="S509" s="6">
        <f t="shared" si="252"/>
        <v>1395080.9870000002</v>
      </c>
      <c r="T509" s="6">
        <f t="shared" si="230"/>
        <v>1395080.9870000002</v>
      </c>
      <c r="U509" s="63">
        <f t="shared" si="237"/>
        <v>0.14658766346868293</v>
      </c>
      <c r="V509" s="5">
        <v>1219759.8570000001</v>
      </c>
      <c r="W509" s="5">
        <v>1184989.3130000001</v>
      </c>
      <c r="X509" s="5">
        <v>73475.157999999996</v>
      </c>
      <c r="Y509" s="5">
        <v>12730.521000000001</v>
      </c>
      <c r="Z509" s="5">
        <v>420.47</v>
      </c>
      <c r="AA509" s="5">
        <v>7619.5</v>
      </c>
      <c r="AB509" s="5">
        <v>0</v>
      </c>
      <c r="AC509" s="6">
        <f t="shared" si="247"/>
        <v>2498994.8190000001</v>
      </c>
      <c r="AD509" s="6">
        <f t="shared" si="231"/>
        <v>2498994.8190000001</v>
      </c>
      <c r="AE509" s="63">
        <f t="shared" si="232"/>
        <v>0.26258103647824582</v>
      </c>
      <c r="AF509" s="5">
        <v>1038321.213</v>
      </c>
      <c r="AG509" s="5">
        <v>843618.62100000004</v>
      </c>
      <c r="AH509" s="5">
        <v>38983.538</v>
      </c>
      <c r="AI509" s="5">
        <v>7048.9269999999997</v>
      </c>
      <c r="AJ509" s="5">
        <v>456.17099999999999</v>
      </c>
      <c r="AK509" s="5">
        <v>0</v>
      </c>
      <c r="AL509" s="5">
        <v>0</v>
      </c>
      <c r="AM509" s="6">
        <f t="shared" si="250"/>
        <v>1928428.47</v>
      </c>
      <c r="AN509" s="6">
        <f t="shared" si="233"/>
        <v>1928428.47</v>
      </c>
      <c r="AO509" s="63">
        <f t="shared" si="238"/>
        <v>0.20262897008701553</v>
      </c>
      <c r="AP509" s="5">
        <v>922108.46900000004</v>
      </c>
      <c r="AQ509" s="5">
        <v>660351.58200000005</v>
      </c>
      <c r="AR509" s="5">
        <v>42638.303999999996</v>
      </c>
      <c r="AS509" s="5">
        <v>5662.4549999999999</v>
      </c>
      <c r="AT509" s="5">
        <v>250.83500000000001</v>
      </c>
      <c r="AU509" s="5">
        <v>0</v>
      </c>
      <c r="AV509" s="5">
        <v>0</v>
      </c>
      <c r="AW509" s="6">
        <f t="shared" si="251"/>
        <v>1631011.645</v>
      </c>
      <c r="AX509" s="6">
        <f t="shared" si="234"/>
        <v>1631011.645</v>
      </c>
      <c r="AY509" s="63">
        <f t="shared" si="239"/>
        <v>0.17137799766370335</v>
      </c>
      <c r="AZ509" s="5">
        <f t="shared" si="280"/>
        <v>5042900.7829999998</v>
      </c>
      <c r="BA509" s="5">
        <f t="shared" si="281"/>
        <v>3944288.2849999997</v>
      </c>
      <c r="BB509" s="5">
        <f t="shared" si="282"/>
        <v>341825.15700000001</v>
      </c>
      <c r="BC509" s="5">
        <f t="shared" si="283"/>
        <v>39721.248000000007</v>
      </c>
      <c r="BD509" s="5">
        <f t="shared" si="284"/>
        <v>6999.4940000000006</v>
      </c>
      <c r="BE509" s="5">
        <f t="shared" si="285"/>
        <v>7619.5</v>
      </c>
      <c r="BF509" s="5">
        <f t="shared" si="286"/>
        <v>133687.78599999999</v>
      </c>
      <c r="BG509" s="6">
        <f t="shared" si="260"/>
        <v>9517042.2530000005</v>
      </c>
      <c r="BH509" s="6">
        <f t="shared" si="235"/>
        <v>9383354.4670000002</v>
      </c>
    </row>
    <row r="510" spans="1:69" x14ac:dyDescent="0.25">
      <c r="A510" s="43">
        <v>39022</v>
      </c>
      <c r="B510" s="5">
        <v>930311.24399999995</v>
      </c>
      <c r="C510" s="5">
        <v>705344.66599999997</v>
      </c>
      <c r="D510" s="5">
        <v>42682.898999999998</v>
      </c>
      <c r="E510" s="5">
        <v>5452.152</v>
      </c>
      <c r="F510" s="5">
        <v>268.47800000000001</v>
      </c>
      <c r="G510" s="5">
        <v>0</v>
      </c>
      <c r="H510" s="5">
        <v>132812.94200000001</v>
      </c>
      <c r="I510" s="6">
        <f t="shared" si="249"/>
        <v>1816872.3809999998</v>
      </c>
      <c r="J510" s="6">
        <f t="shared" si="229"/>
        <v>1684059.4389999998</v>
      </c>
      <c r="K510" s="63">
        <f t="shared" si="236"/>
        <v>0.21854614142914444</v>
      </c>
      <c r="L510" s="5">
        <v>565061.27099999995</v>
      </c>
      <c r="M510" s="5">
        <v>444084.13</v>
      </c>
      <c r="N510" s="5">
        <v>151747.883</v>
      </c>
      <c r="O510" s="5">
        <v>4329.4390000000003</v>
      </c>
      <c r="P510" s="5">
        <v>2789.194</v>
      </c>
      <c r="Q510" s="5">
        <v>0</v>
      </c>
      <c r="R510" s="5">
        <v>0</v>
      </c>
      <c r="S510" s="6">
        <f t="shared" si="252"/>
        <v>1168011.9169999999</v>
      </c>
      <c r="T510" s="6">
        <f t="shared" si="230"/>
        <v>1168011.9169999999</v>
      </c>
      <c r="U510" s="63">
        <f t="shared" si="237"/>
        <v>0.14049665803335701</v>
      </c>
      <c r="V510" s="5">
        <v>1005141.624</v>
      </c>
      <c r="W510" s="5">
        <v>1126536.696</v>
      </c>
      <c r="X510" s="5">
        <v>75144.046000000002</v>
      </c>
      <c r="Y510" s="5">
        <v>12919.541999999999</v>
      </c>
      <c r="Z510" s="5">
        <v>436.71600000000001</v>
      </c>
      <c r="AA510" s="5">
        <v>7399</v>
      </c>
      <c r="AB510" s="5">
        <v>0</v>
      </c>
      <c r="AC510" s="6">
        <f t="shared" si="247"/>
        <v>2227577.6239999998</v>
      </c>
      <c r="AD510" s="6">
        <f t="shared" si="231"/>
        <v>2227577.6239999998</v>
      </c>
      <c r="AE510" s="63">
        <f t="shared" si="232"/>
        <v>0.26794864600845159</v>
      </c>
      <c r="AF510" s="5">
        <v>847865.147</v>
      </c>
      <c r="AG510" s="5">
        <v>777426.15899999999</v>
      </c>
      <c r="AH510" s="5">
        <v>36456.415999999997</v>
      </c>
      <c r="AI510" s="5">
        <v>7395.1809999999996</v>
      </c>
      <c r="AJ510" s="5">
        <v>481.99400000000003</v>
      </c>
      <c r="AK510" s="5">
        <v>0</v>
      </c>
      <c r="AL510" s="5">
        <v>0</v>
      </c>
      <c r="AM510" s="6">
        <f t="shared" si="250"/>
        <v>1669624.8969999999</v>
      </c>
      <c r="AN510" s="6">
        <f t="shared" si="233"/>
        <v>1669624.8969999999</v>
      </c>
      <c r="AO510" s="63">
        <f t="shared" si="238"/>
        <v>0.20083418224044364</v>
      </c>
      <c r="AP510" s="5">
        <v>757719.00899999996</v>
      </c>
      <c r="AQ510" s="5">
        <v>627920.91200000001</v>
      </c>
      <c r="AR510" s="5">
        <v>39832.351000000002</v>
      </c>
      <c r="AS510" s="5">
        <v>5662.0659999999998</v>
      </c>
      <c r="AT510" s="5">
        <v>228.667</v>
      </c>
      <c r="AU510" s="5">
        <v>0</v>
      </c>
      <c r="AV510" s="5">
        <v>0</v>
      </c>
      <c r="AW510" s="6">
        <f t="shared" si="251"/>
        <v>1431363.0050000001</v>
      </c>
      <c r="AX510" s="6">
        <f t="shared" si="234"/>
        <v>1431363.0050000001</v>
      </c>
      <c r="AY510" s="63">
        <f t="shared" si="239"/>
        <v>0.17217437228860338</v>
      </c>
      <c r="AZ510" s="5">
        <f t="shared" si="280"/>
        <v>4106098.2949999999</v>
      </c>
      <c r="BA510" s="5">
        <f t="shared" si="281"/>
        <v>3681312.5630000001</v>
      </c>
      <c r="BB510" s="5">
        <f t="shared" si="282"/>
        <v>345863.59499999997</v>
      </c>
      <c r="BC510" s="5">
        <f t="shared" si="283"/>
        <v>35758.380000000005</v>
      </c>
      <c r="BD510" s="5">
        <f t="shared" si="284"/>
        <v>4205.049</v>
      </c>
      <c r="BE510" s="5">
        <f t="shared" si="285"/>
        <v>7399</v>
      </c>
      <c r="BF510" s="5">
        <f t="shared" si="286"/>
        <v>132812.94200000001</v>
      </c>
      <c r="BG510" s="6">
        <f t="shared" si="260"/>
        <v>8313449.8239999991</v>
      </c>
      <c r="BH510" s="6">
        <f t="shared" si="235"/>
        <v>8180636.8819999993</v>
      </c>
    </row>
    <row r="511" spans="1:69" x14ac:dyDescent="0.25">
      <c r="A511" s="43">
        <v>39052</v>
      </c>
      <c r="B511" s="5">
        <v>893259.96400000004</v>
      </c>
      <c r="C511" s="5">
        <v>698683.34400000004</v>
      </c>
      <c r="D511" s="5">
        <v>63564.906999999999</v>
      </c>
      <c r="E511" s="5">
        <v>5646.4889999999996</v>
      </c>
      <c r="F511" s="5">
        <v>248.38800000000001</v>
      </c>
      <c r="G511" s="5">
        <v>0</v>
      </c>
      <c r="H511" s="5">
        <v>111736.41499999999</v>
      </c>
      <c r="I511" s="6">
        <f t="shared" si="249"/>
        <v>1773139.5070000002</v>
      </c>
      <c r="J511" s="6">
        <f t="shared" si="229"/>
        <v>1661403.0920000002</v>
      </c>
      <c r="K511" s="63">
        <f t="shared" si="236"/>
        <v>0.22072270290199372</v>
      </c>
      <c r="L511" s="5">
        <v>585516.98300000001</v>
      </c>
      <c r="M511" s="5">
        <v>455323.33500000002</v>
      </c>
      <c r="N511" s="5">
        <v>107277.20299999999</v>
      </c>
      <c r="O511" s="5">
        <v>4327.8239999999996</v>
      </c>
      <c r="P511" s="5">
        <v>2873.12</v>
      </c>
      <c r="Q511" s="5">
        <v>0</v>
      </c>
      <c r="R511" s="5">
        <v>0</v>
      </c>
      <c r="S511" s="6">
        <f t="shared" si="252"/>
        <v>1155318.4650000001</v>
      </c>
      <c r="T511" s="6">
        <f t="shared" si="230"/>
        <v>1155318.4650000001</v>
      </c>
      <c r="U511" s="63">
        <f t="shared" si="237"/>
        <v>0.14381553921768347</v>
      </c>
      <c r="V511" s="5">
        <v>910009.10499999998</v>
      </c>
      <c r="W511" s="5">
        <v>1096360.1040000001</v>
      </c>
      <c r="X511" s="5">
        <v>78878.918000000005</v>
      </c>
      <c r="Y511" s="5">
        <v>13999.741</v>
      </c>
      <c r="Z511" s="5">
        <v>463.161</v>
      </c>
      <c r="AA511" s="5">
        <v>8068.2</v>
      </c>
      <c r="AB511" s="5">
        <v>0</v>
      </c>
      <c r="AC511" s="6">
        <f t="shared" si="247"/>
        <v>2107779.2290000003</v>
      </c>
      <c r="AD511" s="6">
        <f t="shared" si="231"/>
        <v>2107779.2290000003</v>
      </c>
      <c r="AE511" s="63">
        <f t="shared" si="232"/>
        <v>0.26237908901635026</v>
      </c>
      <c r="AF511" s="5">
        <v>787520.49100000004</v>
      </c>
      <c r="AG511" s="5">
        <v>759820.61399999994</v>
      </c>
      <c r="AH511" s="5">
        <v>30313.522000000001</v>
      </c>
      <c r="AI511" s="5">
        <v>7385.8710000000001</v>
      </c>
      <c r="AJ511" s="5">
        <v>447.709</v>
      </c>
      <c r="AK511" s="5">
        <v>0</v>
      </c>
      <c r="AL511" s="5">
        <v>0</v>
      </c>
      <c r="AM511" s="6">
        <f t="shared" si="250"/>
        <v>1585488.2070000002</v>
      </c>
      <c r="AN511" s="6">
        <f t="shared" si="233"/>
        <v>1585488.2070000002</v>
      </c>
      <c r="AO511" s="63">
        <f t="shared" si="238"/>
        <v>0.19736362597907856</v>
      </c>
      <c r="AP511" s="5">
        <v>750457.15099999995</v>
      </c>
      <c r="AQ511" s="5">
        <v>618398.64899999998</v>
      </c>
      <c r="AR511" s="5">
        <v>36740.631999999998</v>
      </c>
      <c r="AS511" s="5">
        <v>5772.9650000000001</v>
      </c>
      <c r="AT511" s="5">
        <v>240.614</v>
      </c>
      <c r="AU511" s="5">
        <v>0</v>
      </c>
      <c r="AV511" s="5">
        <v>0</v>
      </c>
      <c r="AW511" s="6">
        <f t="shared" si="251"/>
        <v>1411610.0109999999</v>
      </c>
      <c r="AX511" s="6">
        <f t="shared" si="234"/>
        <v>1411610.0109999999</v>
      </c>
      <c r="AY511" s="63">
        <f t="shared" si="239"/>
        <v>0.17571904288489412</v>
      </c>
      <c r="AZ511" s="5">
        <f t="shared" si="280"/>
        <v>3926763.6940000001</v>
      </c>
      <c r="BA511" s="5">
        <f t="shared" si="281"/>
        <v>3628586.0460000001</v>
      </c>
      <c r="BB511" s="5">
        <f t="shared" si="282"/>
        <v>316775.18199999997</v>
      </c>
      <c r="BC511" s="5">
        <f t="shared" si="283"/>
        <v>37132.89</v>
      </c>
      <c r="BD511" s="5">
        <f t="shared" si="284"/>
        <v>4272.9919999999993</v>
      </c>
      <c r="BE511" s="5">
        <f t="shared" si="285"/>
        <v>8068.2</v>
      </c>
      <c r="BF511" s="5">
        <f t="shared" si="286"/>
        <v>111736.41499999999</v>
      </c>
      <c r="BG511" s="6">
        <f t="shared" si="260"/>
        <v>8033335.4189999998</v>
      </c>
      <c r="BH511" s="6">
        <f t="shared" si="235"/>
        <v>7921599.0039999997</v>
      </c>
    </row>
    <row r="512" spans="1:69" x14ac:dyDescent="0.25">
      <c r="A512" s="43">
        <v>39083</v>
      </c>
      <c r="B512" s="5">
        <v>978358.08900000004</v>
      </c>
      <c r="C512" s="5">
        <v>766465.48899999994</v>
      </c>
      <c r="D512" s="5">
        <v>35262.881000000001</v>
      </c>
      <c r="E512" s="5">
        <v>5604.942</v>
      </c>
      <c r="F512" s="5">
        <v>238.82900000000001</v>
      </c>
      <c r="G512" s="5">
        <v>0</v>
      </c>
      <c r="H512" s="5">
        <v>113714.43700000001</v>
      </c>
      <c r="I512" s="6">
        <f t="shared" si="249"/>
        <v>1899644.6669999999</v>
      </c>
      <c r="J512" s="6">
        <f t="shared" si="229"/>
        <v>1785930.23</v>
      </c>
      <c r="K512" s="63">
        <f t="shared" si="236"/>
        <v>0.21913361349946028</v>
      </c>
      <c r="L512" s="5">
        <v>625991.88699999999</v>
      </c>
      <c r="M512" s="5">
        <v>478164.31</v>
      </c>
      <c r="N512" s="5">
        <v>144586.25200000001</v>
      </c>
      <c r="O512" s="5">
        <v>4334.7049999999999</v>
      </c>
      <c r="P512" s="5">
        <v>245.68299999999999</v>
      </c>
      <c r="Q512" s="5">
        <v>0</v>
      </c>
      <c r="R512" s="5">
        <v>0</v>
      </c>
      <c r="S512" s="6">
        <f t="shared" si="252"/>
        <v>1253322.8370000001</v>
      </c>
      <c r="T512" s="6">
        <f t="shared" si="230"/>
        <v>1253322.8370000001</v>
      </c>
      <c r="U512" s="63">
        <f t="shared" si="237"/>
        <v>0.14457712377701482</v>
      </c>
      <c r="V512" s="5">
        <v>996299.63699999999</v>
      </c>
      <c r="W512" s="5">
        <v>1171088.5149999999</v>
      </c>
      <c r="X512" s="5">
        <v>75093.135999999999</v>
      </c>
      <c r="Y512" s="5">
        <v>13070.741</v>
      </c>
      <c r="Z512" s="5">
        <v>478.21199999999999</v>
      </c>
      <c r="AA512" s="5">
        <v>310.8</v>
      </c>
      <c r="AB512" s="5">
        <v>0</v>
      </c>
      <c r="AC512" s="6">
        <f t="shared" si="247"/>
        <v>2256341.0409999993</v>
      </c>
      <c r="AD512" s="6">
        <f t="shared" si="231"/>
        <v>2256341.0409999993</v>
      </c>
      <c r="AE512" s="63">
        <f t="shared" si="232"/>
        <v>0.26028034305084263</v>
      </c>
      <c r="AF512" s="5">
        <v>854873.53399999999</v>
      </c>
      <c r="AG512" s="5">
        <v>816939.80200000003</v>
      </c>
      <c r="AH512" s="5">
        <v>47203.527999999998</v>
      </c>
      <c r="AI512" s="5">
        <v>6871.8519999999999</v>
      </c>
      <c r="AJ512" s="5">
        <v>435.46</v>
      </c>
      <c r="AK512" s="5">
        <v>0</v>
      </c>
      <c r="AL512" s="5">
        <v>0</v>
      </c>
      <c r="AM512" s="6">
        <f t="shared" si="250"/>
        <v>1726324.176</v>
      </c>
      <c r="AN512" s="6">
        <f t="shared" si="233"/>
        <v>1726324.176</v>
      </c>
      <c r="AO512" s="63">
        <f t="shared" si="238"/>
        <v>0.19914021886828917</v>
      </c>
      <c r="AP512" s="5">
        <v>828342.37899999996</v>
      </c>
      <c r="AQ512" s="5">
        <v>656633.55299999996</v>
      </c>
      <c r="AR512" s="5">
        <v>42328.523000000001</v>
      </c>
      <c r="AS512" s="5">
        <v>5779.2709999999997</v>
      </c>
      <c r="AT512" s="5">
        <v>171.16300000000001</v>
      </c>
      <c r="AU512" s="5">
        <v>0</v>
      </c>
      <c r="AV512" s="5">
        <v>0</v>
      </c>
      <c r="AW512" s="6">
        <f t="shared" si="251"/>
        <v>1533254.889</v>
      </c>
      <c r="AX512" s="6">
        <f t="shared" si="234"/>
        <v>1533254.889</v>
      </c>
      <c r="AY512" s="63">
        <f t="shared" si="239"/>
        <v>0.17686870080439307</v>
      </c>
      <c r="AZ512" s="5">
        <f t="shared" ref="AZ512:BF512" si="288">B512+L512+V512+AF512+AP512</f>
        <v>4283865.5259999996</v>
      </c>
      <c r="BA512" s="5">
        <f t="shared" si="288"/>
        <v>3889291.6689999998</v>
      </c>
      <c r="BB512" s="5">
        <f t="shared" si="288"/>
        <v>344474.32</v>
      </c>
      <c r="BC512" s="5">
        <f t="shared" si="288"/>
        <v>35661.510999999999</v>
      </c>
      <c r="BD512" s="5">
        <f t="shared" si="288"/>
        <v>1569.347</v>
      </c>
      <c r="BE512" s="5">
        <f t="shared" si="288"/>
        <v>310.8</v>
      </c>
      <c r="BF512" s="5">
        <f t="shared" si="288"/>
        <v>113714.43700000001</v>
      </c>
      <c r="BG512" s="6">
        <f t="shared" si="260"/>
        <v>8668887.6099999994</v>
      </c>
      <c r="BH512" s="6">
        <f t="shared" si="235"/>
        <v>8555173.1729999986</v>
      </c>
    </row>
    <row r="513" spans="1:69" x14ac:dyDescent="0.25">
      <c r="A513" s="43">
        <v>39114</v>
      </c>
      <c r="B513" s="5">
        <v>834903.78300000005</v>
      </c>
      <c r="C513" s="5">
        <v>651879.86499999999</v>
      </c>
      <c r="D513" s="5">
        <v>44983.673000000003</v>
      </c>
      <c r="E513" s="5">
        <v>5722.15</v>
      </c>
      <c r="F513" s="5">
        <v>250.494</v>
      </c>
      <c r="G513" s="5">
        <v>0</v>
      </c>
      <c r="H513" s="5">
        <v>116536.7</v>
      </c>
      <c r="I513" s="6">
        <f t="shared" si="249"/>
        <v>1654276.6649999998</v>
      </c>
      <c r="J513" s="6">
        <f t="shared" si="229"/>
        <v>1537739.9649999999</v>
      </c>
      <c r="K513" s="63">
        <f t="shared" si="236"/>
        <v>0.21839653312830629</v>
      </c>
      <c r="L513" s="5">
        <v>625131.06599999999</v>
      </c>
      <c r="M513" s="5">
        <v>419131.196</v>
      </c>
      <c r="N513" s="5">
        <v>131138.79500000001</v>
      </c>
      <c r="O513" s="5">
        <v>4413.4970000000003</v>
      </c>
      <c r="P513" s="5">
        <v>2745.6509999999998</v>
      </c>
      <c r="Q513" s="5">
        <v>0</v>
      </c>
      <c r="R513" s="5">
        <v>0</v>
      </c>
      <c r="S513" s="6">
        <f t="shared" si="252"/>
        <v>1182560.2050000001</v>
      </c>
      <c r="T513" s="6">
        <f t="shared" si="230"/>
        <v>1182560.2050000001</v>
      </c>
      <c r="U513" s="63">
        <f t="shared" si="237"/>
        <v>0.15612083181231309</v>
      </c>
      <c r="V513" s="5">
        <v>778435.16799999995</v>
      </c>
      <c r="W513" s="5">
        <v>1018136.58</v>
      </c>
      <c r="X513" s="5">
        <v>70126.383000000002</v>
      </c>
      <c r="Y513" s="5">
        <v>12963.843999999999</v>
      </c>
      <c r="Z513" s="5">
        <v>483.88299999999998</v>
      </c>
      <c r="AA513" s="5">
        <v>15741.25</v>
      </c>
      <c r="AB513" s="5">
        <v>0</v>
      </c>
      <c r="AC513" s="6">
        <f t="shared" si="247"/>
        <v>1895887.1079999998</v>
      </c>
      <c r="AD513" s="6">
        <f t="shared" si="231"/>
        <v>1895887.1079999998</v>
      </c>
      <c r="AE513" s="63">
        <f t="shared" si="232"/>
        <v>0.25029378721838574</v>
      </c>
      <c r="AF513" s="5">
        <v>684993.36399999994</v>
      </c>
      <c r="AG513" s="5">
        <v>692998.07299999997</v>
      </c>
      <c r="AH513" s="5">
        <v>34964.29</v>
      </c>
      <c r="AI513" s="5">
        <v>7933.0140000000001</v>
      </c>
      <c r="AJ513" s="5">
        <v>468.75400000000002</v>
      </c>
      <c r="AK513" s="5">
        <v>0</v>
      </c>
      <c r="AL513" s="5">
        <v>0</v>
      </c>
      <c r="AM513" s="6">
        <f t="shared" si="250"/>
        <v>1421357.4949999999</v>
      </c>
      <c r="AN513" s="6">
        <f t="shared" si="233"/>
        <v>1421357.4949999999</v>
      </c>
      <c r="AO513" s="63">
        <f t="shared" si="238"/>
        <v>0.18764669526661912</v>
      </c>
      <c r="AP513" s="5">
        <v>802650.93099999998</v>
      </c>
      <c r="AQ513" s="5">
        <v>576806.26699999999</v>
      </c>
      <c r="AR513" s="5">
        <v>35144.294999999998</v>
      </c>
      <c r="AS513" s="5">
        <v>5761.5410000000002</v>
      </c>
      <c r="AT513" s="5">
        <v>202.58699999999999</v>
      </c>
      <c r="AU513" s="5">
        <v>0</v>
      </c>
      <c r="AV513" s="5">
        <v>0</v>
      </c>
      <c r="AW513" s="6">
        <f t="shared" si="251"/>
        <v>1420565.6209999998</v>
      </c>
      <c r="AX513" s="6">
        <f t="shared" si="234"/>
        <v>1420565.6209999998</v>
      </c>
      <c r="AY513" s="63">
        <f t="shared" si="239"/>
        <v>0.18754215257437576</v>
      </c>
      <c r="AZ513" s="5">
        <f t="shared" ref="AZ513:AZ523" si="289">B513+L513+V513+AF513+AP513</f>
        <v>3726114.3119999999</v>
      </c>
      <c r="BA513" s="5">
        <f t="shared" ref="BA513:BA523" si="290">C513+M513+W513+AG513+AQ513</f>
        <v>3358951.9809999997</v>
      </c>
      <c r="BB513" s="5">
        <f t="shared" ref="BB513:BB523" si="291">D513+N513+X513+AH513+AR513</f>
        <v>316357.43599999999</v>
      </c>
      <c r="BC513" s="5">
        <f t="shared" ref="BC513:BC523" si="292">E513+O513+Y513+AI513+AS513</f>
        <v>36794.046000000002</v>
      </c>
      <c r="BD513" s="5">
        <f t="shared" ref="BD513:BD523" si="293">F513+P513+Z513+AJ513+AT513</f>
        <v>4151.3689999999997</v>
      </c>
      <c r="BE513" s="5">
        <f t="shared" ref="BE513:BE523" si="294">G513+Q513+AA513+AK513+AU513</f>
        <v>15741.25</v>
      </c>
      <c r="BF513" s="5">
        <f t="shared" ref="BF513:BF523" si="295">H513+R513+AB513+AL513+AV513</f>
        <v>116536.7</v>
      </c>
      <c r="BG513" s="6">
        <f t="shared" si="260"/>
        <v>7574647.0939999996</v>
      </c>
      <c r="BH513" s="6">
        <f t="shared" si="235"/>
        <v>7458110.3939999994</v>
      </c>
    </row>
    <row r="514" spans="1:69" x14ac:dyDescent="0.25">
      <c r="A514" s="43">
        <v>39142</v>
      </c>
      <c r="B514" s="5">
        <v>827650.12</v>
      </c>
      <c r="C514" s="5">
        <v>649763.76</v>
      </c>
      <c r="D514" s="5">
        <v>40765.673999999999</v>
      </c>
      <c r="E514" s="5">
        <v>5146.2780000000002</v>
      </c>
      <c r="F514" s="5">
        <v>284.81900000000002</v>
      </c>
      <c r="G514" s="5">
        <v>0</v>
      </c>
      <c r="H514" s="5">
        <v>109955.97900000001</v>
      </c>
      <c r="I514" s="6">
        <f t="shared" si="249"/>
        <v>1633566.63</v>
      </c>
      <c r="J514" s="6">
        <f t="shared" si="229"/>
        <v>1523610.6509999998</v>
      </c>
      <c r="K514" s="63">
        <f t="shared" si="236"/>
        <v>0.21804754709956065</v>
      </c>
      <c r="L514" s="5">
        <v>545476.52099999995</v>
      </c>
      <c r="M514" s="5">
        <v>419052.26500000001</v>
      </c>
      <c r="N514" s="5">
        <v>143432.459</v>
      </c>
      <c r="O514" s="5">
        <v>4076.0549999999998</v>
      </c>
      <c r="P514" s="5">
        <v>6859.0609999999997</v>
      </c>
      <c r="Q514" s="5">
        <v>0</v>
      </c>
      <c r="R514" s="5">
        <v>0</v>
      </c>
      <c r="S514" s="6">
        <f t="shared" si="252"/>
        <v>1118896.3609999998</v>
      </c>
      <c r="T514" s="6">
        <f t="shared" si="230"/>
        <v>1118896.3609999998</v>
      </c>
      <c r="U514" s="63">
        <f t="shared" si="237"/>
        <v>0.14934965155028571</v>
      </c>
      <c r="V514" s="5">
        <v>806271.15099999995</v>
      </c>
      <c r="W514" s="5">
        <v>1017047.394</v>
      </c>
      <c r="X514" s="5">
        <v>66506.184999999998</v>
      </c>
      <c r="Y514" s="5">
        <v>13340.459000000001</v>
      </c>
      <c r="Z514" s="5">
        <v>399.28800000000001</v>
      </c>
      <c r="AA514" s="5">
        <v>7274.05</v>
      </c>
      <c r="AB514" s="5">
        <v>0</v>
      </c>
      <c r="AC514" s="6">
        <f t="shared" si="247"/>
        <v>1910838.527</v>
      </c>
      <c r="AD514" s="6">
        <f t="shared" si="231"/>
        <v>1910838.527</v>
      </c>
      <c r="AE514" s="63">
        <f t="shared" si="232"/>
        <v>0.25505764262317698</v>
      </c>
      <c r="AF514" s="5">
        <v>699128.17200000002</v>
      </c>
      <c r="AG514" s="5">
        <v>698843.39500000002</v>
      </c>
      <c r="AH514" s="5">
        <v>34216.271000000001</v>
      </c>
      <c r="AI514" s="5">
        <v>7491.6059999999998</v>
      </c>
      <c r="AJ514" s="5">
        <v>473.68200000000002</v>
      </c>
      <c r="AK514" s="5">
        <v>0</v>
      </c>
      <c r="AL514" s="5">
        <v>0</v>
      </c>
      <c r="AM514" s="6">
        <f t="shared" si="250"/>
        <v>1440153.1259999999</v>
      </c>
      <c r="AN514" s="6">
        <f t="shared" si="233"/>
        <v>1440153.1259999999</v>
      </c>
      <c r="AO514" s="63">
        <f t="shared" si="238"/>
        <v>0.19223082230325952</v>
      </c>
      <c r="AP514" s="5">
        <v>765812.46499999997</v>
      </c>
      <c r="AQ514" s="5">
        <v>581673.04599999997</v>
      </c>
      <c r="AR514" s="5">
        <v>34860.485999999997</v>
      </c>
      <c r="AS514" s="5">
        <v>5773.6019999999999</v>
      </c>
      <c r="AT514" s="5">
        <v>216.661</v>
      </c>
      <c r="AU514" s="5">
        <v>0</v>
      </c>
      <c r="AV514" s="5">
        <v>0</v>
      </c>
      <c r="AW514" s="6">
        <f t="shared" si="251"/>
        <v>1388336.26</v>
      </c>
      <c r="AX514" s="6">
        <f t="shared" si="234"/>
        <v>1388336.26</v>
      </c>
      <c r="AY514" s="63">
        <f t="shared" si="239"/>
        <v>0.18531433642371717</v>
      </c>
      <c r="AZ514" s="5">
        <f t="shared" si="289"/>
        <v>3644338.4289999995</v>
      </c>
      <c r="BA514" s="5">
        <f t="shared" si="290"/>
        <v>3366379.86</v>
      </c>
      <c r="BB514" s="5">
        <f t="shared" si="291"/>
        <v>319781.07499999995</v>
      </c>
      <c r="BC514" s="5">
        <f t="shared" si="292"/>
        <v>35828</v>
      </c>
      <c r="BD514" s="5">
        <f t="shared" si="293"/>
        <v>8233.5109999999986</v>
      </c>
      <c r="BE514" s="5">
        <f t="shared" si="294"/>
        <v>7274.05</v>
      </c>
      <c r="BF514" s="5">
        <f t="shared" si="295"/>
        <v>109955.97900000001</v>
      </c>
      <c r="BG514" s="6">
        <f t="shared" si="260"/>
        <v>7491790.9039999992</v>
      </c>
      <c r="BH514" s="6">
        <f t="shared" si="235"/>
        <v>7381834.9249999989</v>
      </c>
    </row>
    <row r="515" spans="1:69" x14ac:dyDescent="0.25">
      <c r="A515" s="43">
        <v>39173</v>
      </c>
      <c r="B515" s="5">
        <v>839141.83299999998</v>
      </c>
      <c r="C515" s="5">
        <v>673046.02500000002</v>
      </c>
      <c r="D515" s="5">
        <v>39720.099000000002</v>
      </c>
      <c r="E515" s="5">
        <v>5514.7470000000003</v>
      </c>
      <c r="F515" s="5">
        <v>245.417</v>
      </c>
      <c r="G515" s="5">
        <v>0</v>
      </c>
      <c r="H515" s="5">
        <v>123247.755</v>
      </c>
      <c r="I515" s="6">
        <f t="shared" si="249"/>
        <v>1680915.8759999997</v>
      </c>
      <c r="J515" s="6">
        <f t="shared" si="229"/>
        <v>1557668.1209999998</v>
      </c>
      <c r="K515" s="63">
        <f t="shared" si="236"/>
        <v>0.22104260544998991</v>
      </c>
      <c r="L515" s="5">
        <v>525851.70499999996</v>
      </c>
      <c r="M515" s="5">
        <v>436561.65600000002</v>
      </c>
      <c r="N515" s="5">
        <v>113162.802</v>
      </c>
      <c r="O515" s="5">
        <v>4342.1670000000004</v>
      </c>
      <c r="P515" s="5">
        <v>3444.7179999999998</v>
      </c>
      <c r="Q515" s="5">
        <v>0</v>
      </c>
      <c r="R515" s="5">
        <v>0</v>
      </c>
      <c r="S515" s="6">
        <f t="shared" si="252"/>
        <v>1083363.048</v>
      </c>
      <c r="T515" s="6">
        <f t="shared" si="230"/>
        <v>1083363.048</v>
      </c>
      <c r="U515" s="63">
        <f t="shared" si="237"/>
        <v>0.1424636379471988</v>
      </c>
      <c r="V515" s="5">
        <v>856810.853</v>
      </c>
      <c r="W515" s="5">
        <v>1025607.969</v>
      </c>
      <c r="X515" s="5">
        <v>58908.197999999997</v>
      </c>
      <c r="Y515" s="5">
        <v>13299.784</v>
      </c>
      <c r="Z515" s="5">
        <v>369.11900000000003</v>
      </c>
      <c r="AA515" s="5">
        <v>7349.65</v>
      </c>
      <c r="AB515" s="5">
        <v>0</v>
      </c>
      <c r="AC515" s="6">
        <f t="shared" si="247"/>
        <v>1962345.5730000001</v>
      </c>
      <c r="AD515" s="6">
        <f t="shared" si="231"/>
        <v>1962345.5730000001</v>
      </c>
      <c r="AE515" s="63">
        <f t="shared" si="232"/>
        <v>0.2580509735450755</v>
      </c>
      <c r="AF515" s="5">
        <v>736659.32900000003</v>
      </c>
      <c r="AG515" s="5">
        <v>708289.62</v>
      </c>
      <c r="AH515" s="5">
        <v>34968.086000000003</v>
      </c>
      <c r="AI515" s="5">
        <v>7340.6390000000001</v>
      </c>
      <c r="AJ515" s="5">
        <v>365.28</v>
      </c>
      <c r="AK515" s="5">
        <v>0</v>
      </c>
      <c r="AL515" s="5">
        <v>0</v>
      </c>
      <c r="AM515" s="6">
        <f t="shared" si="250"/>
        <v>1487622.9539999999</v>
      </c>
      <c r="AN515" s="6">
        <f t="shared" si="233"/>
        <v>1487622.9539999999</v>
      </c>
      <c r="AO515" s="63">
        <f t="shared" si="238"/>
        <v>0.1956243369310473</v>
      </c>
      <c r="AP515" s="5">
        <v>743567.10499999998</v>
      </c>
      <c r="AQ515" s="5">
        <v>602598.402</v>
      </c>
      <c r="AR515" s="5">
        <v>38045.661</v>
      </c>
      <c r="AS515" s="5">
        <v>5846.1989999999996</v>
      </c>
      <c r="AT515" s="5">
        <v>183.34200000000001</v>
      </c>
      <c r="AU515" s="5">
        <v>0</v>
      </c>
      <c r="AV515" s="5">
        <v>0</v>
      </c>
      <c r="AW515" s="6">
        <f t="shared" si="251"/>
        <v>1390240.709</v>
      </c>
      <c r="AX515" s="6">
        <f t="shared" si="234"/>
        <v>1390240.709</v>
      </c>
      <c r="AY515" s="63">
        <f t="shared" si="239"/>
        <v>0.18281844612668843</v>
      </c>
      <c r="AZ515" s="5">
        <f t="shared" si="289"/>
        <v>3702030.8249999997</v>
      </c>
      <c r="BA515" s="5">
        <f t="shared" si="290"/>
        <v>3446103.6720000003</v>
      </c>
      <c r="BB515" s="5">
        <f t="shared" si="291"/>
        <v>284804.84600000002</v>
      </c>
      <c r="BC515" s="5">
        <f t="shared" si="292"/>
        <v>36343.536</v>
      </c>
      <c r="BD515" s="5">
        <f t="shared" si="293"/>
        <v>4607.8759999999993</v>
      </c>
      <c r="BE515" s="5">
        <f t="shared" si="294"/>
        <v>7349.65</v>
      </c>
      <c r="BF515" s="5">
        <f t="shared" si="295"/>
        <v>123247.755</v>
      </c>
      <c r="BG515" s="6">
        <f t="shared" si="260"/>
        <v>7604488.1600000001</v>
      </c>
      <c r="BH515" s="6">
        <f t="shared" si="235"/>
        <v>7481240.4050000003</v>
      </c>
    </row>
    <row r="516" spans="1:69" x14ac:dyDescent="0.25">
      <c r="A516" s="43">
        <v>39203</v>
      </c>
      <c r="B516" s="5">
        <v>945252.53700000001</v>
      </c>
      <c r="C516" s="5">
        <v>701448.31299999997</v>
      </c>
      <c r="D516" s="5">
        <v>43040.877</v>
      </c>
      <c r="E516" s="5">
        <v>5669.6859999999997</v>
      </c>
      <c r="F516" s="5">
        <v>239.863</v>
      </c>
      <c r="G516" s="5">
        <v>0</v>
      </c>
      <c r="H516" s="5">
        <v>126848.993</v>
      </c>
      <c r="I516" s="6">
        <f t="shared" si="249"/>
        <v>1822500.2690000001</v>
      </c>
      <c r="J516" s="6">
        <f t="shared" si="229"/>
        <v>1695651.2760000001</v>
      </c>
      <c r="K516" s="63">
        <f t="shared" si="236"/>
        <v>0.21757852983147935</v>
      </c>
      <c r="L516" s="5">
        <v>596873.38</v>
      </c>
      <c r="M516" s="5">
        <v>466159.98</v>
      </c>
      <c r="N516" s="5">
        <v>135904.89600000001</v>
      </c>
      <c r="O516" s="5">
        <v>4413.6009999999997</v>
      </c>
      <c r="P516" s="5">
        <v>3352.0160000000001</v>
      </c>
      <c r="Q516" s="5">
        <v>0</v>
      </c>
      <c r="R516" s="5">
        <v>0</v>
      </c>
      <c r="S516" s="6">
        <f t="shared" si="252"/>
        <v>1206703.8729999999</v>
      </c>
      <c r="T516" s="6">
        <f t="shared" si="230"/>
        <v>1206703.8729999999</v>
      </c>
      <c r="U516" s="63">
        <f t="shared" si="237"/>
        <v>0.14406190171557781</v>
      </c>
      <c r="V516" s="5">
        <v>1002158.632</v>
      </c>
      <c r="W516" s="5">
        <v>1095089.03</v>
      </c>
      <c r="X516" s="5">
        <v>72185.919999999998</v>
      </c>
      <c r="Y516" s="5">
        <v>13117.067999999999</v>
      </c>
      <c r="Z516" s="5">
        <v>340.62200000000001</v>
      </c>
      <c r="AA516" s="5">
        <v>8074.85</v>
      </c>
      <c r="AB516" s="5">
        <v>0</v>
      </c>
      <c r="AC516" s="6">
        <f t="shared" si="247"/>
        <v>2190966.122</v>
      </c>
      <c r="AD516" s="6">
        <f t="shared" si="231"/>
        <v>2190966.122</v>
      </c>
      <c r="AE516" s="63">
        <f t="shared" si="232"/>
        <v>0.26156769128868512</v>
      </c>
      <c r="AF516" s="5">
        <v>853167.99600000004</v>
      </c>
      <c r="AG516" s="5">
        <v>762658.38100000005</v>
      </c>
      <c r="AH516" s="5">
        <v>38433.887000000002</v>
      </c>
      <c r="AI516" s="5">
        <v>7411.9409999999998</v>
      </c>
      <c r="AJ516" s="5">
        <v>343.93900000000002</v>
      </c>
      <c r="AK516" s="5">
        <v>0</v>
      </c>
      <c r="AL516" s="5">
        <v>0</v>
      </c>
      <c r="AM516" s="6">
        <f t="shared" si="250"/>
        <v>1662016.1440000003</v>
      </c>
      <c r="AN516" s="6">
        <f t="shared" si="233"/>
        <v>1662016.1440000003</v>
      </c>
      <c r="AO516" s="63">
        <f t="shared" si="238"/>
        <v>0.19841919110723835</v>
      </c>
      <c r="AP516" s="5">
        <v>806715.66700000002</v>
      </c>
      <c r="AQ516" s="5">
        <v>641246.09699999995</v>
      </c>
      <c r="AR516" s="5">
        <v>40449.082999999999</v>
      </c>
      <c r="AS516" s="5">
        <v>5509.1949999999997</v>
      </c>
      <c r="AT516" s="5">
        <v>180.81700000000001</v>
      </c>
      <c r="AU516" s="5">
        <v>0</v>
      </c>
      <c r="AV516" s="5">
        <v>0</v>
      </c>
      <c r="AW516" s="6">
        <f t="shared" si="251"/>
        <v>1494100.8590000002</v>
      </c>
      <c r="AX516" s="6">
        <f t="shared" si="234"/>
        <v>1494100.8590000002</v>
      </c>
      <c r="AY516" s="63">
        <f t="shared" si="239"/>
        <v>0.17837268605701942</v>
      </c>
      <c r="AZ516" s="5">
        <f t="shared" si="289"/>
        <v>4204168.2120000003</v>
      </c>
      <c r="BA516" s="5">
        <f t="shared" si="290"/>
        <v>3666601.801</v>
      </c>
      <c r="BB516" s="5">
        <f t="shared" si="291"/>
        <v>330014.663</v>
      </c>
      <c r="BC516" s="5">
        <f t="shared" si="292"/>
        <v>36121.490999999995</v>
      </c>
      <c r="BD516" s="5">
        <f t="shared" si="293"/>
        <v>4457.2569999999996</v>
      </c>
      <c r="BE516" s="5">
        <f t="shared" si="294"/>
        <v>8074.85</v>
      </c>
      <c r="BF516" s="5">
        <f t="shared" si="295"/>
        <v>126848.993</v>
      </c>
      <c r="BG516" s="6">
        <f t="shared" si="260"/>
        <v>8376287.267</v>
      </c>
      <c r="BH516" s="6">
        <f t="shared" si="235"/>
        <v>8249438.2740000002</v>
      </c>
    </row>
    <row r="517" spans="1:69" x14ac:dyDescent="0.25">
      <c r="A517" s="43">
        <v>39234</v>
      </c>
      <c r="B517" s="5">
        <v>1062897.091</v>
      </c>
      <c r="C517" s="5">
        <v>745827.03300000005</v>
      </c>
      <c r="D517" s="5">
        <v>42485.071000000004</v>
      </c>
      <c r="E517" s="5">
        <v>5703.6959999999999</v>
      </c>
      <c r="F517" s="5">
        <v>205.76599999999999</v>
      </c>
      <c r="G517" s="5">
        <v>0</v>
      </c>
      <c r="H517" s="5">
        <v>131848.356</v>
      </c>
      <c r="I517" s="6">
        <f t="shared" si="249"/>
        <v>1988967.013</v>
      </c>
      <c r="J517" s="6">
        <f t="shared" si="229"/>
        <v>1857118.6570000001</v>
      </c>
      <c r="K517" s="63">
        <f t="shared" si="236"/>
        <v>0.21575779092015032</v>
      </c>
      <c r="L517" s="5">
        <v>727982.13300000003</v>
      </c>
      <c r="M517" s="5">
        <v>507354.73100000003</v>
      </c>
      <c r="N517" s="5">
        <v>130389.617</v>
      </c>
      <c r="O517" s="5">
        <v>4381.5510000000004</v>
      </c>
      <c r="P517" s="5">
        <v>3434.9050000000002</v>
      </c>
      <c r="Q517" s="5">
        <v>0</v>
      </c>
      <c r="R517" s="5">
        <v>0</v>
      </c>
      <c r="S517" s="6">
        <f t="shared" si="252"/>
        <v>1373542.9370000002</v>
      </c>
      <c r="T517" s="6">
        <f t="shared" si="230"/>
        <v>1373542.9370000002</v>
      </c>
      <c r="U517" s="63">
        <f t="shared" si="237"/>
        <v>0.14899824274817935</v>
      </c>
      <c r="V517" s="5">
        <v>1131999.9169999999</v>
      </c>
      <c r="W517" s="5">
        <v>1161996.973</v>
      </c>
      <c r="X517" s="5">
        <v>74250.933000000005</v>
      </c>
      <c r="Y517" s="5">
        <v>13000.964</v>
      </c>
      <c r="Z517" s="5">
        <v>324.35199999999998</v>
      </c>
      <c r="AA517" s="5">
        <v>7939.75</v>
      </c>
      <c r="AB517" s="5">
        <v>0</v>
      </c>
      <c r="AC517" s="6">
        <f t="shared" si="247"/>
        <v>2389512.889</v>
      </c>
      <c r="AD517" s="6">
        <f t="shared" si="231"/>
        <v>2389512.889</v>
      </c>
      <c r="AE517" s="63">
        <f t="shared" si="232"/>
        <v>0.25920793001400388</v>
      </c>
      <c r="AF517" s="5">
        <v>964004.37699999998</v>
      </c>
      <c r="AG517" s="5">
        <v>806005.13399999996</v>
      </c>
      <c r="AH517" s="5">
        <v>38204.343999999997</v>
      </c>
      <c r="AI517" s="5">
        <v>7418.1210000000001</v>
      </c>
      <c r="AJ517" s="5">
        <v>311.589</v>
      </c>
      <c r="AK517" s="5">
        <v>0</v>
      </c>
      <c r="AL517" s="5">
        <v>0</v>
      </c>
      <c r="AM517" s="6">
        <f t="shared" si="250"/>
        <v>1815943.5649999999</v>
      </c>
      <c r="AN517" s="6">
        <f t="shared" si="233"/>
        <v>1815943.5649999999</v>
      </c>
      <c r="AO517" s="63">
        <f t="shared" si="238"/>
        <v>0.19698867274279042</v>
      </c>
      <c r="AP517" s="5">
        <v>926412.91700000002</v>
      </c>
      <c r="AQ517" s="5">
        <v>678966.67700000003</v>
      </c>
      <c r="AR517" s="5">
        <v>38795.608999999997</v>
      </c>
      <c r="AS517" s="5">
        <v>6205.6109999999999</v>
      </c>
      <c r="AT517" s="5">
        <v>170.47499999999999</v>
      </c>
      <c r="AU517" s="5">
        <v>0</v>
      </c>
      <c r="AV517" s="5">
        <v>0</v>
      </c>
      <c r="AW517" s="6">
        <f t="shared" si="251"/>
        <v>1650551.2890000001</v>
      </c>
      <c r="AX517" s="6">
        <f t="shared" si="234"/>
        <v>1650551.2890000001</v>
      </c>
      <c r="AY517" s="63">
        <f t="shared" si="239"/>
        <v>0.17904736357487624</v>
      </c>
      <c r="AZ517" s="5">
        <f t="shared" si="289"/>
        <v>4813296.4349999996</v>
      </c>
      <c r="BA517" s="5">
        <f t="shared" si="290"/>
        <v>3900150.548</v>
      </c>
      <c r="BB517" s="5">
        <f t="shared" si="291"/>
        <v>324125.57399999996</v>
      </c>
      <c r="BC517" s="5">
        <f t="shared" si="292"/>
        <v>36709.942999999999</v>
      </c>
      <c r="BD517" s="5">
        <f t="shared" si="293"/>
        <v>4447.0870000000004</v>
      </c>
      <c r="BE517" s="5">
        <f t="shared" si="294"/>
        <v>7939.75</v>
      </c>
      <c r="BF517" s="5">
        <f t="shared" si="295"/>
        <v>131848.356</v>
      </c>
      <c r="BG517" s="6">
        <f t="shared" si="260"/>
        <v>9218517.6929999981</v>
      </c>
      <c r="BH517" s="6">
        <f t="shared" si="235"/>
        <v>9086669.3369999975</v>
      </c>
      <c r="BI517" s="57">
        <f>BG517/$BG517</f>
        <v>1</v>
      </c>
    </row>
    <row r="518" spans="1:69" x14ac:dyDescent="0.25">
      <c r="A518" s="43">
        <v>39264</v>
      </c>
      <c r="B518" s="5">
        <v>1228583.0730000001</v>
      </c>
      <c r="C518" s="5">
        <v>775867.65599999996</v>
      </c>
      <c r="D518" s="5">
        <v>35214.428</v>
      </c>
      <c r="E518" s="5">
        <v>5691.3339999999998</v>
      </c>
      <c r="F518" s="5">
        <v>206.37</v>
      </c>
      <c r="G518" s="5">
        <v>0</v>
      </c>
      <c r="H518" s="5">
        <v>132017.62899999999</v>
      </c>
      <c r="I518" s="6">
        <f t="shared" si="249"/>
        <v>2177580.4900000002</v>
      </c>
      <c r="J518" s="6">
        <f t="shared" si="229"/>
        <v>2045562.8610000003</v>
      </c>
      <c r="K518" s="63">
        <f t="shared" si="236"/>
        <v>0.21176748901554279</v>
      </c>
      <c r="L518" s="5">
        <v>878470.65</v>
      </c>
      <c r="M518" s="5">
        <v>555068.18999999994</v>
      </c>
      <c r="N518" s="5">
        <v>140516.454</v>
      </c>
      <c r="O518" s="5">
        <v>4376.0209999999997</v>
      </c>
      <c r="P518" s="5">
        <v>3897.28</v>
      </c>
      <c r="Q518" s="5">
        <v>0</v>
      </c>
      <c r="R518" s="5">
        <v>0</v>
      </c>
      <c r="S518" s="6">
        <f t="shared" si="252"/>
        <v>1582328.5949999997</v>
      </c>
      <c r="T518" s="6">
        <f t="shared" si="230"/>
        <v>1582328.5949999997</v>
      </c>
      <c r="U518" s="63">
        <f t="shared" si="237"/>
        <v>0.15387984733489307</v>
      </c>
      <c r="V518" s="5">
        <v>1310873.31</v>
      </c>
      <c r="W518" s="5">
        <v>1240931.449</v>
      </c>
      <c r="X518" s="5">
        <v>71011.08</v>
      </c>
      <c r="Y518" s="5">
        <v>13121.434999999999</v>
      </c>
      <c r="Z518" s="5">
        <v>320.053</v>
      </c>
      <c r="AA518" s="5">
        <v>7780.01</v>
      </c>
      <c r="AB518" s="5">
        <v>0</v>
      </c>
      <c r="AC518" s="6">
        <f t="shared" si="247"/>
        <v>2644037.3369999998</v>
      </c>
      <c r="AD518" s="6">
        <f t="shared" si="231"/>
        <v>2644037.3369999998</v>
      </c>
      <c r="AE518" s="63">
        <f t="shared" si="232"/>
        <v>0.2571299432058341</v>
      </c>
      <c r="AF518" s="5">
        <v>1115576.1040000001</v>
      </c>
      <c r="AG518" s="5">
        <v>851251.27</v>
      </c>
      <c r="AH518" s="5">
        <v>36470.027000000002</v>
      </c>
      <c r="AI518" s="5">
        <v>7442.2370000000001</v>
      </c>
      <c r="AJ518" s="5">
        <v>280.02699999999999</v>
      </c>
      <c r="AK518" s="5">
        <v>0</v>
      </c>
      <c r="AL518" s="5">
        <v>0</v>
      </c>
      <c r="AM518" s="6">
        <f t="shared" si="250"/>
        <v>2011019.665</v>
      </c>
      <c r="AN518" s="6">
        <f t="shared" si="233"/>
        <v>2011019.665</v>
      </c>
      <c r="AO518" s="63">
        <f t="shared" si="238"/>
        <v>0.19556961810303874</v>
      </c>
      <c r="AP518" s="5">
        <v>1099875.9280000001</v>
      </c>
      <c r="AQ518" s="5">
        <v>726817.57900000003</v>
      </c>
      <c r="AR518" s="5">
        <v>35154.046000000002</v>
      </c>
      <c r="AS518" s="5">
        <v>5899.8919999999998</v>
      </c>
      <c r="AT518" s="5">
        <v>170.30500000000001</v>
      </c>
      <c r="AU518" s="5">
        <v>0</v>
      </c>
      <c r="AV518" s="5">
        <v>0</v>
      </c>
      <c r="AW518" s="6">
        <f t="shared" si="251"/>
        <v>1867917.7500000002</v>
      </c>
      <c r="AX518" s="6">
        <f t="shared" si="234"/>
        <v>1867917.7500000002</v>
      </c>
      <c r="AY518" s="63">
        <f t="shared" si="239"/>
        <v>0.18165310234069115</v>
      </c>
      <c r="AZ518" s="5">
        <f t="shared" si="289"/>
        <v>5633379.0650000004</v>
      </c>
      <c r="BA518" s="5">
        <f t="shared" si="290"/>
        <v>4149936.1439999999</v>
      </c>
      <c r="BB518" s="5">
        <f t="shared" si="291"/>
        <v>318366.03500000003</v>
      </c>
      <c r="BC518" s="5">
        <f t="shared" si="292"/>
        <v>36530.919000000002</v>
      </c>
      <c r="BD518" s="5">
        <f t="shared" si="293"/>
        <v>4874.0350000000008</v>
      </c>
      <c r="BE518" s="5">
        <f t="shared" si="294"/>
        <v>7780.01</v>
      </c>
      <c r="BF518" s="5">
        <f>H518+R518+AB518+AL518+AV518</f>
        <v>132017.62899999999</v>
      </c>
      <c r="BG518" s="6">
        <f t="shared" si="260"/>
        <v>10282883.837000001</v>
      </c>
      <c r="BH518" s="6">
        <f t="shared" si="235"/>
        <v>10150866.208000001</v>
      </c>
      <c r="BI518" s="57">
        <f>BG518/$BG518</f>
        <v>1</v>
      </c>
      <c r="BJ518" s="5">
        <f t="shared" ref="BJ518:BQ518" si="296">AP518-AP517</f>
        <v>173463.01100000006</v>
      </c>
      <c r="BK518" s="5">
        <f t="shared" si="296"/>
        <v>47850.902000000002</v>
      </c>
      <c r="BL518" s="5">
        <f t="shared" si="296"/>
        <v>-3641.5629999999946</v>
      </c>
      <c r="BM518" s="5">
        <f t="shared" si="296"/>
        <v>-305.71900000000005</v>
      </c>
      <c r="BN518" s="5">
        <f t="shared" si="296"/>
        <v>-0.16999999999998749</v>
      </c>
      <c r="BO518" s="5">
        <f t="shared" si="296"/>
        <v>0</v>
      </c>
      <c r="BP518" s="5">
        <f t="shared" si="296"/>
        <v>0</v>
      </c>
      <c r="BQ518" s="5">
        <f t="shared" si="296"/>
        <v>217366.46100000013</v>
      </c>
    </row>
    <row r="519" spans="1:69" x14ac:dyDescent="0.25">
      <c r="A519" s="43">
        <v>39295</v>
      </c>
      <c r="B519" s="5">
        <v>1268119.2180000001</v>
      </c>
      <c r="C519" s="5">
        <v>785577.32400000002</v>
      </c>
      <c r="D519" s="5">
        <v>36113.24</v>
      </c>
      <c r="E519" s="5">
        <v>5694.2939999999999</v>
      </c>
      <c r="F519" s="5">
        <v>186.43299999999999</v>
      </c>
      <c r="G519" s="5">
        <v>0</v>
      </c>
      <c r="H519" s="5">
        <v>148378.54199999999</v>
      </c>
      <c r="I519" s="6">
        <f t="shared" si="249"/>
        <v>2244069.051</v>
      </c>
      <c r="J519" s="6">
        <f t="shared" si="229"/>
        <v>2095690.5090000001</v>
      </c>
      <c r="K519" s="63">
        <f t="shared" si="236"/>
        <v>0.21636293405787513</v>
      </c>
      <c r="L519" s="5">
        <v>900203.41899999999</v>
      </c>
      <c r="M519" s="5">
        <v>549173.30799999996</v>
      </c>
      <c r="N519" s="5">
        <v>118087.49800000001</v>
      </c>
      <c r="O519" s="5">
        <v>4368.674</v>
      </c>
      <c r="P519" s="5">
        <v>3640.0360000000001</v>
      </c>
      <c r="Q519" s="5">
        <v>0</v>
      </c>
      <c r="R519" s="5">
        <v>0</v>
      </c>
      <c r="S519" s="6">
        <f t="shared" si="252"/>
        <v>1575472.9350000001</v>
      </c>
      <c r="T519" s="6">
        <f t="shared" si="230"/>
        <v>1575472.9350000001</v>
      </c>
      <c r="U519" s="63">
        <f t="shared" si="237"/>
        <v>0.15189993667684695</v>
      </c>
      <c r="V519" s="5">
        <v>1351138.7420000001</v>
      </c>
      <c r="W519" s="5">
        <v>1227541.075</v>
      </c>
      <c r="X519" s="5">
        <v>67810.159</v>
      </c>
      <c r="Y519" s="5">
        <v>11625.501</v>
      </c>
      <c r="Z519" s="5">
        <v>356.95100000000002</v>
      </c>
      <c r="AA519" s="5">
        <v>7626.85</v>
      </c>
      <c r="AB519" s="5">
        <v>0</v>
      </c>
      <c r="AC519" s="6">
        <f t="shared" si="247"/>
        <v>2666099.2779999999</v>
      </c>
      <c r="AD519" s="6">
        <f t="shared" si="231"/>
        <v>2666099.2779999999</v>
      </c>
      <c r="AE519" s="63">
        <f t="shared" si="232"/>
        <v>0.2570531695629461</v>
      </c>
      <c r="AF519" s="5">
        <v>1148809.3629999999</v>
      </c>
      <c r="AG519" s="5">
        <v>859341.79399999999</v>
      </c>
      <c r="AH519" s="5">
        <v>35825.146000000001</v>
      </c>
      <c r="AI519" s="5">
        <v>7418.17</v>
      </c>
      <c r="AJ519" s="5">
        <v>315.65699999999998</v>
      </c>
      <c r="AK519" s="5">
        <v>0</v>
      </c>
      <c r="AL519" s="5">
        <v>0</v>
      </c>
      <c r="AM519" s="6">
        <f t="shared" si="250"/>
        <v>2051710.1299999997</v>
      </c>
      <c r="AN519" s="6">
        <f t="shared" si="233"/>
        <v>2051710.1299999997</v>
      </c>
      <c r="AO519" s="63">
        <f t="shared" si="238"/>
        <v>0.19781656155600372</v>
      </c>
      <c r="AP519" s="5">
        <v>1072753.169</v>
      </c>
      <c r="AQ519" s="5">
        <v>716679.03599999996</v>
      </c>
      <c r="AR519" s="5">
        <v>38918.873</v>
      </c>
      <c r="AS519" s="5">
        <v>5895.616</v>
      </c>
      <c r="AT519" s="5">
        <v>183.29300000000001</v>
      </c>
      <c r="AU519" s="5">
        <v>0</v>
      </c>
      <c r="AV519" s="5">
        <v>0</v>
      </c>
      <c r="AW519" s="6">
        <f t="shared" si="251"/>
        <v>1834429.987</v>
      </c>
      <c r="AX519" s="6">
        <f t="shared" si="234"/>
        <v>1834429.987</v>
      </c>
      <c r="AY519" s="63">
        <f t="shared" si="239"/>
        <v>0.17686739814632815</v>
      </c>
      <c r="AZ519" s="5">
        <f t="shared" si="289"/>
        <v>5741023.9110000003</v>
      </c>
      <c r="BA519" s="5">
        <f t="shared" si="290"/>
        <v>4138312.537</v>
      </c>
      <c r="BB519" s="5">
        <f t="shared" si="291"/>
        <v>296754.91600000003</v>
      </c>
      <c r="BC519" s="5">
        <f t="shared" si="292"/>
        <v>35002.255000000005</v>
      </c>
      <c r="BD519" s="5">
        <f t="shared" si="293"/>
        <v>4682.37</v>
      </c>
      <c r="BE519" s="5">
        <f t="shared" si="294"/>
        <v>7626.85</v>
      </c>
      <c r="BF519" s="5">
        <f>H519+R519+AB519+AL519+AV519</f>
        <v>148378.54199999999</v>
      </c>
      <c r="BG519" s="6">
        <f t="shared" si="260"/>
        <v>10371781.380999999</v>
      </c>
      <c r="BH519" s="6">
        <f t="shared" si="235"/>
        <v>10223402.839</v>
      </c>
      <c r="BI519" s="57">
        <f>BG519/$BG519</f>
        <v>1</v>
      </c>
    </row>
    <row r="520" spans="1:69" x14ac:dyDescent="0.25">
      <c r="A520" s="43">
        <v>39326</v>
      </c>
      <c r="B520" s="5">
        <v>1356975.976</v>
      </c>
      <c r="C520" s="5">
        <v>812811.201</v>
      </c>
      <c r="D520" s="5">
        <v>35235.281000000003</v>
      </c>
      <c r="E520" s="5">
        <v>5629.0709999999999</v>
      </c>
      <c r="F520" s="5">
        <v>221.34299999999999</v>
      </c>
      <c r="G520" s="5">
        <v>0</v>
      </c>
      <c r="H520" s="5">
        <v>152185.139</v>
      </c>
      <c r="I520" s="6">
        <f t="shared" si="249"/>
        <v>2363058.0109999999</v>
      </c>
      <c r="J520" s="6">
        <f t="shared" ref="J520:J548" si="297">I520-H520</f>
        <v>2210872.872</v>
      </c>
      <c r="K520" s="63">
        <f t="shared" si="236"/>
        <v>0.21782649421028608</v>
      </c>
      <c r="L520" s="5">
        <v>928778.82499999995</v>
      </c>
      <c r="M520" s="5">
        <v>581335.26300000004</v>
      </c>
      <c r="N520" s="5">
        <v>130561.484</v>
      </c>
      <c r="O520" s="5">
        <v>4362.8040000000001</v>
      </c>
      <c r="P520" s="5">
        <v>3634.4250000000002</v>
      </c>
      <c r="Q520" s="5">
        <v>0</v>
      </c>
      <c r="R520" s="5">
        <v>0</v>
      </c>
      <c r="S520" s="6">
        <f t="shared" si="252"/>
        <v>1648672.801</v>
      </c>
      <c r="T520" s="6">
        <f t="shared" ref="T520:T548" si="298">S520-R520</f>
        <v>1648672.801</v>
      </c>
      <c r="U520" s="63">
        <f t="shared" si="237"/>
        <v>0.15197452397273487</v>
      </c>
      <c r="V520" s="5">
        <v>1420720.1610000001</v>
      </c>
      <c r="W520" s="5">
        <v>1281021.638</v>
      </c>
      <c r="X520" s="5">
        <v>72699.244999999995</v>
      </c>
      <c r="Y520" s="5">
        <v>15199.242</v>
      </c>
      <c r="Z520" s="5">
        <v>539.54999999999995</v>
      </c>
      <c r="AA520" s="5">
        <v>7620.2</v>
      </c>
      <c r="AB520" s="5">
        <v>0</v>
      </c>
      <c r="AC520" s="6">
        <f t="shared" si="247"/>
        <v>2797800.0360000003</v>
      </c>
      <c r="AD520" s="6">
        <f t="shared" ref="AD520:AD548" si="299">AC520-AB520</f>
        <v>2797800.0360000003</v>
      </c>
      <c r="AE520" s="63">
        <f t="shared" ref="AE520:AE528" si="300">AC520/$BG520</f>
        <v>0.25790097852290611</v>
      </c>
      <c r="AF520" s="5">
        <v>1197007.652</v>
      </c>
      <c r="AG520" s="5">
        <v>903781.03099999996</v>
      </c>
      <c r="AH520" s="5">
        <v>38003.849000000002</v>
      </c>
      <c r="AI520" s="5">
        <v>7448.4129999999996</v>
      </c>
      <c r="AJ520" s="5">
        <v>393.56900000000002</v>
      </c>
      <c r="AK520" s="5">
        <v>0</v>
      </c>
      <c r="AL520" s="5">
        <v>0</v>
      </c>
      <c r="AM520" s="6">
        <f t="shared" si="250"/>
        <v>2146634.5140000004</v>
      </c>
      <c r="AN520" s="6">
        <f t="shared" ref="AN520:AN548" si="301">AM520-AL520</f>
        <v>2146634.5140000004</v>
      </c>
      <c r="AO520" s="63">
        <f t="shared" si="238"/>
        <v>0.19787659395528118</v>
      </c>
      <c r="AP520" s="5">
        <v>1100222.557</v>
      </c>
      <c r="AQ520" s="5">
        <v>739835.82700000005</v>
      </c>
      <c r="AR520" s="5">
        <v>45943.695</v>
      </c>
      <c r="AS520" s="5">
        <v>5958.5439999999999</v>
      </c>
      <c r="AT520" s="5">
        <v>223.84299999999999</v>
      </c>
      <c r="AU520" s="5">
        <v>0</v>
      </c>
      <c r="AV520" s="5">
        <v>0</v>
      </c>
      <c r="AW520" s="6">
        <f t="shared" si="251"/>
        <v>1892184.4660000002</v>
      </c>
      <c r="AX520" s="6">
        <f t="shared" ref="AX520:AX548" si="302">AW520-AV520</f>
        <v>1892184.4660000002</v>
      </c>
      <c r="AY520" s="63">
        <f t="shared" si="239"/>
        <v>0.17442140933879186</v>
      </c>
      <c r="AZ520" s="5">
        <f t="shared" si="289"/>
        <v>6003705.1710000001</v>
      </c>
      <c r="BA520" s="5">
        <f t="shared" si="290"/>
        <v>4318784.96</v>
      </c>
      <c r="BB520" s="5">
        <f t="shared" si="291"/>
        <v>322443.554</v>
      </c>
      <c r="BC520" s="5">
        <f t="shared" si="292"/>
        <v>38598.074000000001</v>
      </c>
      <c r="BD520" s="5">
        <f t="shared" si="293"/>
        <v>5012.7300000000005</v>
      </c>
      <c r="BE520" s="5">
        <f t="shared" si="294"/>
        <v>7620.2</v>
      </c>
      <c r="BF520" s="5">
        <f t="shared" si="295"/>
        <v>152185.139</v>
      </c>
      <c r="BG520" s="6">
        <f t="shared" si="260"/>
        <v>10848349.828</v>
      </c>
      <c r="BH520" s="6">
        <f t="shared" ref="BH520:BH559" si="303">BG520-BF520</f>
        <v>10696164.688999999</v>
      </c>
    </row>
    <row r="521" spans="1:69" x14ac:dyDescent="0.25">
      <c r="A521" s="43">
        <v>39356</v>
      </c>
      <c r="B521" s="5">
        <f>1113249.923+284.042</f>
        <v>1113533.9649999999</v>
      </c>
      <c r="C521" s="5">
        <f>627248.582+134931.943</f>
        <v>762180.52500000002</v>
      </c>
      <c r="D521" s="5">
        <f>30906.456+5047.993</f>
        <v>35954.449000000001</v>
      </c>
      <c r="E521" s="5">
        <v>5457.46</v>
      </c>
      <c r="F521" s="5">
        <v>225.62899999999999</v>
      </c>
      <c r="G521" s="5">
        <v>0</v>
      </c>
      <c r="H521" s="5">
        <v>536.904</v>
      </c>
      <c r="I521" s="6">
        <f t="shared" si="249"/>
        <v>1917888.9319999998</v>
      </c>
      <c r="J521" s="6">
        <f t="shared" si="297"/>
        <v>1917352.0279999997</v>
      </c>
      <c r="K521" s="63">
        <f t="shared" ref="K521:K559" si="304">I521/$BG521</f>
        <v>0.20073461659438771</v>
      </c>
      <c r="L521" s="5">
        <f>775885.649+791.789</f>
        <v>776677.43799999997</v>
      </c>
      <c r="M521" s="5">
        <f>425982.754+112990.954</f>
        <v>538973.70799999998</v>
      </c>
      <c r="N521" s="5">
        <f>83429.044+65835.04</f>
        <v>149264.08399999997</v>
      </c>
      <c r="O521" s="5">
        <v>4362.3999999999996</v>
      </c>
      <c r="P521" s="5">
        <v>3398.1950000000002</v>
      </c>
      <c r="Q521" s="5">
        <v>0</v>
      </c>
      <c r="R521" s="5">
        <v>0</v>
      </c>
      <c r="S521" s="6">
        <f t="shared" si="252"/>
        <v>1472675.825</v>
      </c>
      <c r="T521" s="6">
        <f t="shared" si="298"/>
        <v>1472675.825</v>
      </c>
      <c r="U521" s="63">
        <f t="shared" ref="U521:U559" si="305">S521/$BG521</f>
        <v>0.15413667192444</v>
      </c>
      <c r="V521" s="5">
        <f>1218688.429+395.449</f>
        <v>1219083.878</v>
      </c>
      <c r="W521" s="5">
        <f>1004000.718+234234.595</f>
        <v>1238235.3130000001</v>
      </c>
      <c r="X521" s="5">
        <f>44991.538+16152.605</f>
        <v>61144.142999999996</v>
      </c>
      <c r="Y521" s="5">
        <v>13260.415999999999</v>
      </c>
      <c r="Z521" s="5">
        <v>565.98</v>
      </c>
      <c r="AA521" s="5">
        <v>7228.2</v>
      </c>
      <c r="AB521" s="5">
        <v>0</v>
      </c>
      <c r="AC521" s="6">
        <f t="shared" si="247"/>
        <v>2539517.9300000006</v>
      </c>
      <c r="AD521" s="6">
        <f t="shared" si="299"/>
        <v>2539517.9300000006</v>
      </c>
      <c r="AE521" s="63">
        <f t="shared" si="300"/>
        <v>0.26579701749544449</v>
      </c>
      <c r="AF521" s="5">
        <f>1013565.216+96.554</f>
        <v>1013661.77</v>
      </c>
      <c r="AG521" s="5">
        <f>692859.637+152623.015</f>
        <v>845482.652</v>
      </c>
      <c r="AH521" s="5">
        <f>9343.342+27308.287</f>
        <v>36651.629000000001</v>
      </c>
      <c r="AI521" s="5">
        <v>7430.3670000000002</v>
      </c>
      <c r="AJ521" s="5">
        <v>403.75200000000001</v>
      </c>
      <c r="AK521" s="5">
        <v>0</v>
      </c>
      <c r="AL521" s="5">
        <v>0</v>
      </c>
      <c r="AM521" s="6">
        <f t="shared" si="250"/>
        <v>1903630.1700000002</v>
      </c>
      <c r="AN521" s="6">
        <f t="shared" si="301"/>
        <v>1903630.1700000002</v>
      </c>
      <c r="AO521" s="63">
        <f t="shared" ref="AO521:AO559" si="306">AM521/$BG521</f>
        <v>0.199242232402882</v>
      </c>
      <c r="AP521" s="5">
        <f>965831.7+190.189</f>
        <v>966021.88899999997</v>
      </c>
      <c r="AQ521" s="5">
        <f>580337.444+127570.386</f>
        <v>707907.83000000007</v>
      </c>
      <c r="AR521" s="5">
        <f>23383.665+17455.32</f>
        <v>40838.985000000001</v>
      </c>
      <c r="AS521" s="5">
        <v>5630.0780000000004</v>
      </c>
      <c r="AT521" s="5">
        <v>239.09800000000001</v>
      </c>
      <c r="AU521" s="5">
        <v>0</v>
      </c>
      <c r="AV521" s="5">
        <v>0</v>
      </c>
      <c r="AW521" s="6">
        <f t="shared" si="251"/>
        <v>1720637.8800000001</v>
      </c>
      <c r="AX521" s="6">
        <f t="shared" si="302"/>
        <v>1720637.8800000001</v>
      </c>
      <c r="AY521" s="63">
        <f t="shared" ref="AY521:AY540" si="307">AW521/$BG521</f>
        <v>0.18008946158284631</v>
      </c>
      <c r="AZ521" s="5">
        <f t="shared" si="289"/>
        <v>5088978.9399999995</v>
      </c>
      <c r="BA521" s="5">
        <f t="shared" si="290"/>
        <v>4092780.0279999999</v>
      </c>
      <c r="BB521" s="5">
        <f t="shared" si="291"/>
        <v>323853.28999999998</v>
      </c>
      <c r="BC521" s="5">
        <f t="shared" si="292"/>
        <v>36140.720999999998</v>
      </c>
      <c r="BD521" s="5">
        <f t="shared" si="293"/>
        <v>4832.6540000000005</v>
      </c>
      <c r="BE521" s="5">
        <f t="shared" si="294"/>
        <v>7228.2</v>
      </c>
      <c r="BF521" s="5">
        <f t="shared" si="295"/>
        <v>536.904</v>
      </c>
      <c r="BG521" s="6">
        <f t="shared" si="260"/>
        <v>9554350.736999996</v>
      </c>
      <c r="BH521" s="6">
        <f t="shared" si="303"/>
        <v>9553813.8329999968</v>
      </c>
    </row>
    <row r="522" spans="1:69" x14ac:dyDescent="0.25">
      <c r="A522" s="43">
        <v>39387</v>
      </c>
      <c r="B522" s="5">
        <v>968102.57400000002</v>
      </c>
      <c r="C522" s="5">
        <v>727333.13699999999</v>
      </c>
      <c r="D522" s="5">
        <v>41919.409</v>
      </c>
      <c r="E522" s="5">
        <v>5527.4380000000001</v>
      </c>
      <c r="F522" s="5">
        <v>227.87</v>
      </c>
      <c r="G522" s="5">
        <v>0</v>
      </c>
      <c r="H522" s="5">
        <v>273541.13699999999</v>
      </c>
      <c r="I522" s="6">
        <f t="shared" si="249"/>
        <v>2016651.5650000004</v>
      </c>
      <c r="J522" s="6">
        <f t="shared" si="297"/>
        <v>1743110.4280000003</v>
      </c>
      <c r="K522" s="63">
        <f t="shared" si="304"/>
        <v>0.23092121716191832</v>
      </c>
      <c r="L522" s="5">
        <v>612144.15800000005</v>
      </c>
      <c r="M522" s="5">
        <v>482546.196</v>
      </c>
      <c r="N522" s="5">
        <v>132618.12899999999</v>
      </c>
      <c r="O522" s="5">
        <v>4533.6880000000001</v>
      </c>
      <c r="P522" s="5">
        <v>2850.8310000000001</v>
      </c>
      <c r="Q522" s="5">
        <v>0</v>
      </c>
      <c r="R522" s="5">
        <v>0</v>
      </c>
      <c r="S522" s="6">
        <f t="shared" si="252"/>
        <v>1234693.0020000001</v>
      </c>
      <c r="T522" s="6">
        <f t="shared" si="298"/>
        <v>1234693.0020000001</v>
      </c>
      <c r="U522" s="63">
        <f t="shared" si="305"/>
        <v>0.14138129550562337</v>
      </c>
      <c r="V522" s="5">
        <v>1044663.048</v>
      </c>
      <c r="W522" s="5">
        <v>1161632.0279999999</v>
      </c>
      <c r="X522" s="5">
        <v>62402.964</v>
      </c>
      <c r="Y522" s="5">
        <v>13342.683000000001</v>
      </c>
      <c r="Z522" s="5">
        <v>583.50300000000004</v>
      </c>
      <c r="AA522" s="5">
        <v>7009.1</v>
      </c>
      <c r="AB522" s="5">
        <v>0</v>
      </c>
      <c r="AC522" s="6">
        <f>SUM(V522:AB522)</f>
        <v>2289633.3260000004</v>
      </c>
      <c r="AD522" s="6">
        <f t="shared" si="299"/>
        <v>2289633.3260000004</v>
      </c>
      <c r="AE522" s="63">
        <f t="shared" si="300"/>
        <v>0.26217960686451619</v>
      </c>
      <c r="AF522" s="5">
        <v>858491.04</v>
      </c>
      <c r="AG522" s="5">
        <v>800107.07499999995</v>
      </c>
      <c r="AH522" s="5">
        <v>31416.45</v>
      </c>
      <c r="AI522" s="5">
        <v>7417.8670000000002</v>
      </c>
      <c r="AJ522" s="5">
        <v>450.11700000000002</v>
      </c>
      <c r="AK522" s="5">
        <v>0</v>
      </c>
      <c r="AL522" s="5">
        <v>0</v>
      </c>
      <c r="AM522" s="6">
        <f t="shared" si="250"/>
        <v>1697882.5490000001</v>
      </c>
      <c r="AN522" s="6">
        <f t="shared" si="301"/>
        <v>1697882.5490000001</v>
      </c>
      <c r="AO522" s="63">
        <f t="shared" si="306"/>
        <v>0.1944198549802828</v>
      </c>
      <c r="AP522" s="5">
        <v>801117.53500000003</v>
      </c>
      <c r="AQ522" s="5">
        <v>652244.24899999995</v>
      </c>
      <c r="AR522" s="5">
        <v>34244.962</v>
      </c>
      <c r="AS522" s="5">
        <v>6339.9459999999999</v>
      </c>
      <c r="AT522" s="5">
        <v>264.64600000000002</v>
      </c>
      <c r="AU522" s="5">
        <v>0</v>
      </c>
      <c r="AV522" s="5">
        <v>0</v>
      </c>
      <c r="AW522" s="6">
        <f t="shared" si="251"/>
        <v>1494211.338</v>
      </c>
      <c r="AX522" s="6">
        <f t="shared" si="302"/>
        <v>1494211.338</v>
      </c>
      <c r="AY522" s="63">
        <f t="shared" si="307"/>
        <v>0.17109802548765951</v>
      </c>
      <c r="AZ522" s="5">
        <f t="shared" si="289"/>
        <v>4284518.3550000004</v>
      </c>
      <c r="BA522" s="5">
        <f t="shared" si="290"/>
        <v>3823862.6849999996</v>
      </c>
      <c r="BB522" s="5">
        <f t="shared" si="291"/>
        <v>302601.91399999999</v>
      </c>
      <c r="BC522" s="5">
        <f t="shared" si="292"/>
        <v>37161.622000000003</v>
      </c>
      <c r="BD522" s="5">
        <f t="shared" si="293"/>
        <v>4376.9669999999996</v>
      </c>
      <c r="BE522" s="5">
        <f t="shared" si="294"/>
        <v>7009.1</v>
      </c>
      <c r="BF522" s="5">
        <f t="shared" si="295"/>
        <v>273541.13699999999</v>
      </c>
      <c r="BG522" s="6">
        <f t="shared" si="260"/>
        <v>8733071.7799999993</v>
      </c>
      <c r="BH522" s="6">
        <f t="shared" si="303"/>
        <v>8459530.6429999992</v>
      </c>
    </row>
    <row r="523" spans="1:69" x14ac:dyDescent="0.25">
      <c r="A523" s="43">
        <v>39417</v>
      </c>
      <c r="B523" s="5">
        <v>912037.05500000005</v>
      </c>
      <c r="C523" s="5">
        <v>730981.48199999996</v>
      </c>
      <c r="D523" s="5">
        <v>45951.709000000003</v>
      </c>
      <c r="E523" s="5">
        <v>5380.6360000000004</v>
      </c>
      <c r="F523" s="5">
        <v>225.16300000000001</v>
      </c>
      <c r="G523" s="5">
        <v>0</v>
      </c>
      <c r="H523" s="5">
        <v>70215.232999999993</v>
      </c>
      <c r="I523" s="6">
        <f>SUM(B523:H523)</f>
        <v>1764791.2779999999</v>
      </c>
      <c r="J523" s="6">
        <f t="shared" si="297"/>
        <v>1694576.0449999999</v>
      </c>
      <c r="K523" s="63">
        <f t="shared" si="304"/>
        <v>0.21551089000733498</v>
      </c>
      <c r="L523" s="5">
        <v>570013.78899999999</v>
      </c>
      <c r="M523" s="5">
        <v>464627.35200000001</v>
      </c>
      <c r="N523" s="5">
        <v>106866.065</v>
      </c>
      <c r="O523" s="5">
        <v>4394.5060000000003</v>
      </c>
      <c r="P523" s="5">
        <v>277.899</v>
      </c>
      <c r="Q523" s="5">
        <v>0</v>
      </c>
      <c r="R523" s="5">
        <v>0</v>
      </c>
      <c r="S523" s="6">
        <f t="shared" si="252"/>
        <v>1146179.611</v>
      </c>
      <c r="T523" s="6">
        <f t="shared" si="298"/>
        <v>1146179.611</v>
      </c>
      <c r="U523" s="63">
        <f t="shared" si="305"/>
        <v>0.13996793340615718</v>
      </c>
      <c r="V523" s="5">
        <v>970586.20799999998</v>
      </c>
      <c r="W523" s="5">
        <v>1133228.0430000001</v>
      </c>
      <c r="X523" s="5">
        <v>65545.153999999995</v>
      </c>
      <c r="Y523" s="5">
        <v>12947.88</v>
      </c>
      <c r="Z523" s="5">
        <v>448.54399999999998</v>
      </c>
      <c r="AA523" s="5">
        <v>7487.55</v>
      </c>
      <c r="AB523" s="5">
        <v>0</v>
      </c>
      <c r="AC523" s="6">
        <f>SUM(V523:AB523)</f>
        <v>2190243.3790000002</v>
      </c>
      <c r="AD523" s="6">
        <f t="shared" si="299"/>
        <v>2190243.3790000002</v>
      </c>
      <c r="AE523" s="63">
        <f t="shared" si="300"/>
        <v>0.26746579373164986</v>
      </c>
      <c r="AF523" s="5">
        <v>815257.71</v>
      </c>
      <c r="AG523" s="5">
        <v>792448</v>
      </c>
      <c r="AH523" s="5">
        <v>41320.567999999999</v>
      </c>
      <c r="AI523" s="5">
        <v>7269.6719999999996</v>
      </c>
      <c r="AJ523" s="5">
        <v>395.16699999999997</v>
      </c>
      <c r="AK523" s="5">
        <v>0</v>
      </c>
      <c r="AL523" s="5">
        <v>0</v>
      </c>
      <c r="AM523" s="6">
        <f>SUM(AF523:AL523)</f>
        <v>1656691.1169999999</v>
      </c>
      <c r="AN523" s="6">
        <f t="shared" si="301"/>
        <v>1656691.1169999999</v>
      </c>
      <c r="AO523" s="63">
        <f t="shared" si="306"/>
        <v>0.20231003039437953</v>
      </c>
      <c r="AP523" s="5">
        <v>745142.1</v>
      </c>
      <c r="AQ523" s="5">
        <v>648400.73</v>
      </c>
      <c r="AR523" s="5">
        <v>31197.238000000001</v>
      </c>
      <c r="AS523" s="5">
        <v>6006.8069999999998</v>
      </c>
      <c r="AT523" s="5">
        <v>220.59899999999999</v>
      </c>
      <c r="AU523" s="5">
        <v>0</v>
      </c>
      <c r="AV523" s="5">
        <v>0</v>
      </c>
      <c r="AW523" s="6">
        <f>SUM(AP523:AV523)</f>
        <v>1430967.4739999999</v>
      </c>
      <c r="AX523" s="6">
        <f t="shared" si="302"/>
        <v>1430967.4739999999</v>
      </c>
      <c r="AY523" s="63">
        <f t="shared" si="307"/>
        <v>0.17474535246047831</v>
      </c>
      <c r="AZ523" s="5">
        <f t="shared" si="289"/>
        <v>4013036.8620000002</v>
      </c>
      <c r="BA523" s="5">
        <f t="shared" si="290"/>
        <v>3769685.6070000003</v>
      </c>
      <c r="BB523" s="5">
        <f t="shared" si="291"/>
        <v>290880.734</v>
      </c>
      <c r="BC523" s="5">
        <f t="shared" si="292"/>
        <v>35999.500999999997</v>
      </c>
      <c r="BD523" s="5">
        <f t="shared" si="293"/>
        <v>1567.3719999999998</v>
      </c>
      <c r="BE523" s="5">
        <f t="shared" si="294"/>
        <v>7487.55</v>
      </c>
      <c r="BF523" s="5">
        <f t="shared" si="295"/>
        <v>70215.232999999993</v>
      </c>
      <c r="BG523" s="6">
        <f t="shared" si="260"/>
        <v>8188872.8590000011</v>
      </c>
      <c r="BH523" s="6">
        <f t="shared" si="303"/>
        <v>8118657.6260000011</v>
      </c>
    </row>
    <row r="524" spans="1:69" x14ac:dyDescent="0.25">
      <c r="A524" s="43">
        <v>39448</v>
      </c>
      <c r="B524" s="5">
        <v>969805.91299999994</v>
      </c>
      <c r="C524" s="5">
        <v>728811.201</v>
      </c>
      <c r="D524" s="5">
        <v>48217.483</v>
      </c>
      <c r="E524" s="5">
        <v>5249.826</v>
      </c>
      <c r="F524" s="5">
        <v>194.9</v>
      </c>
      <c r="G524" s="5">
        <v>0</v>
      </c>
      <c r="H524" s="5">
        <v>70977.112999999998</v>
      </c>
      <c r="I524" s="6">
        <f t="shared" ref="I524:I559" si="308">SUM(B524:H524)</f>
        <v>1823256.4359999998</v>
      </c>
      <c r="J524" s="6">
        <f t="shared" si="297"/>
        <v>1752279.3229999999</v>
      </c>
      <c r="K524" s="63">
        <f t="shared" si="304"/>
        <v>0.2152414346823322</v>
      </c>
      <c r="L524" s="5">
        <v>661148.88600000006</v>
      </c>
      <c r="M524" s="5">
        <v>466574.24400000001</v>
      </c>
      <c r="N524" s="5">
        <v>145475.84400000001</v>
      </c>
      <c r="O524" s="5">
        <v>4350.3620000000001</v>
      </c>
      <c r="P524" s="5">
        <v>4885.1729999999998</v>
      </c>
      <c r="Q524" s="5">
        <v>0</v>
      </c>
      <c r="R524" s="5">
        <v>0</v>
      </c>
      <c r="S524" s="6">
        <f t="shared" ref="S524:S559" si="309">SUM(L524:R524)</f>
        <v>1282434.5090000001</v>
      </c>
      <c r="T524" s="6">
        <f t="shared" si="298"/>
        <v>1282434.5090000001</v>
      </c>
      <c r="U524" s="63">
        <f t="shared" si="305"/>
        <v>0.15139562277310525</v>
      </c>
      <c r="V524" s="5">
        <v>937864.73300000001</v>
      </c>
      <c r="W524" s="5">
        <v>1139378.5419999999</v>
      </c>
      <c r="X524" s="5">
        <v>64305.042000000001</v>
      </c>
      <c r="Y524" s="5">
        <v>13010.574000000001</v>
      </c>
      <c r="Z524" s="5">
        <v>521.87</v>
      </c>
      <c r="AA524" s="5">
        <v>7557.55</v>
      </c>
      <c r="AB524" s="5">
        <v>0</v>
      </c>
      <c r="AC524" s="6">
        <f t="shared" ref="AC524:AC559" si="310">SUM(V524:AB524)</f>
        <v>2162638.3109999998</v>
      </c>
      <c r="AD524" s="6">
        <f t="shared" si="299"/>
        <v>2162638.3109999998</v>
      </c>
      <c r="AE524" s="63">
        <f t="shared" si="300"/>
        <v>0.25530658417959134</v>
      </c>
      <c r="AF524" s="5">
        <v>809152.02500000002</v>
      </c>
      <c r="AG524" s="5">
        <v>787323.58400000003</v>
      </c>
      <c r="AH524" s="5">
        <v>37026.716999999997</v>
      </c>
      <c r="AI524" s="5">
        <v>7411.6279999999997</v>
      </c>
      <c r="AJ524" s="5">
        <v>-29.155000000000001</v>
      </c>
      <c r="AK524" s="5">
        <v>0</v>
      </c>
      <c r="AL524" s="5">
        <v>0</v>
      </c>
      <c r="AM524" s="6">
        <f t="shared" ref="AM524:AM559" si="311">SUM(AF524:AL524)</f>
        <v>1640884.7990000001</v>
      </c>
      <c r="AN524" s="6">
        <f t="shared" si="301"/>
        <v>1640884.7990000001</v>
      </c>
      <c r="AO524" s="63">
        <f t="shared" si="306"/>
        <v>0.19371186154156012</v>
      </c>
      <c r="AP524" s="5">
        <v>856095.98600000003</v>
      </c>
      <c r="AQ524" s="5">
        <v>661361.55000000005</v>
      </c>
      <c r="AR524" s="5">
        <v>37812.982000000004</v>
      </c>
      <c r="AS524" s="5">
        <v>6088.1509999999998</v>
      </c>
      <c r="AT524" s="5">
        <v>177.523</v>
      </c>
      <c r="AU524" s="5">
        <v>0</v>
      </c>
      <c r="AV524" s="5">
        <v>0</v>
      </c>
      <c r="AW524" s="6">
        <f t="shared" ref="AW524:AW559" si="312">SUM(AP524:AV524)</f>
        <v>1561536.1920000003</v>
      </c>
      <c r="AX524" s="6">
        <f t="shared" si="302"/>
        <v>1561536.1920000003</v>
      </c>
      <c r="AY524" s="63">
        <f t="shared" si="307"/>
        <v>0.18434449682341111</v>
      </c>
      <c r="AZ524" s="5">
        <f t="shared" ref="AZ524:AZ535" si="313">B524+L524+V524+AF524+AP524</f>
        <v>4234067.5429999996</v>
      </c>
      <c r="BA524" s="5">
        <f t="shared" ref="BA524:BA535" si="314">C524+M524+W524+AG524+AQ524</f>
        <v>3783449.1209999993</v>
      </c>
      <c r="BB524" s="5">
        <f t="shared" ref="BB524:BB535" si="315">D524+N524+X524+AH524+AR524</f>
        <v>332838.06800000003</v>
      </c>
      <c r="BC524" s="5">
        <f t="shared" ref="BC524:BC535" si="316">E524+O524+Y524+AI524+AS524</f>
        <v>36110.541000000005</v>
      </c>
      <c r="BD524" s="5">
        <f t="shared" ref="BD524:BD535" si="317">F524+P524+Z524+AJ524+AT524</f>
        <v>5750.3109999999997</v>
      </c>
      <c r="BE524" s="5">
        <f t="shared" ref="BE524:BE535" si="318">G524+Q524+AA524+AK524+AU524</f>
        <v>7557.55</v>
      </c>
      <c r="BF524" s="5">
        <f t="shared" ref="BF524:BF535" si="319">H524+R524+AB524+AL524+AV524</f>
        <v>70977.112999999998</v>
      </c>
      <c r="BG524" s="6">
        <f t="shared" ref="BG524:BG534" si="320">SUM(AZ524:BF524)</f>
        <v>8470750.2469999995</v>
      </c>
      <c r="BH524" s="6">
        <f t="shared" si="303"/>
        <v>8399773.1339999996</v>
      </c>
      <c r="BI524" s="5"/>
    </row>
    <row r="525" spans="1:69" x14ac:dyDescent="0.25">
      <c r="A525" s="43">
        <v>39479</v>
      </c>
      <c r="B525" s="5">
        <v>813712.09600000002</v>
      </c>
      <c r="C525" s="5">
        <v>677824.47199999995</v>
      </c>
      <c r="D525" s="5">
        <v>43779.529000000002</v>
      </c>
      <c r="E525" s="5">
        <v>4030.5859999999998</v>
      </c>
      <c r="F525" s="5">
        <v>250.41399999999999</v>
      </c>
      <c r="G525" s="5">
        <v>0</v>
      </c>
      <c r="H525" s="5">
        <v>70732.137000000002</v>
      </c>
      <c r="I525" s="6">
        <f t="shared" si="308"/>
        <v>1610329.2340000002</v>
      </c>
      <c r="J525" s="6">
        <f t="shared" si="297"/>
        <v>1539597.0970000001</v>
      </c>
      <c r="K525" s="63">
        <f t="shared" si="304"/>
        <v>0.21400197105088034</v>
      </c>
      <c r="L525" s="5">
        <v>555797.82299999997</v>
      </c>
      <c r="M525" s="5">
        <v>433458.92</v>
      </c>
      <c r="N525" s="5">
        <v>147161.65900000001</v>
      </c>
      <c r="O525" s="5">
        <v>4387.482</v>
      </c>
      <c r="P525" s="5">
        <v>2410.6439999999998</v>
      </c>
      <c r="Q525" s="5">
        <v>0</v>
      </c>
      <c r="R525" s="5">
        <v>0</v>
      </c>
      <c r="S525" s="6">
        <f t="shared" si="309"/>
        <v>1143216.5280000002</v>
      </c>
      <c r="T525" s="6">
        <f t="shared" si="298"/>
        <v>1143216.5280000002</v>
      </c>
      <c r="U525" s="63">
        <f t="shared" si="305"/>
        <v>0.15192582061137935</v>
      </c>
      <c r="V525" s="5">
        <v>813101.43099999998</v>
      </c>
      <c r="W525" s="5">
        <v>1050969.966</v>
      </c>
      <c r="X525" s="5">
        <v>60192.815999999999</v>
      </c>
      <c r="Y525" s="5">
        <v>11605.795</v>
      </c>
      <c r="Z525" s="5">
        <v>268.94099999999997</v>
      </c>
      <c r="AA525" s="5">
        <v>6694.8</v>
      </c>
      <c r="AB525" s="5">
        <v>0</v>
      </c>
      <c r="AC525" s="6">
        <f t="shared" si="310"/>
        <v>1942833.7490000001</v>
      </c>
      <c r="AD525" s="6">
        <f t="shared" si="299"/>
        <v>1942833.7490000001</v>
      </c>
      <c r="AE525" s="63">
        <f t="shared" si="300"/>
        <v>0.25818959435854799</v>
      </c>
      <c r="AF525" s="5">
        <v>694843.18500000006</v>
      </c>
      <c r="AG525" s="5">
        <v>728482.77300000004</v>
      </c>
      <c r="AH525" s="5">
        <v>33092.934000000001</v>
      </c>
      <c r="AI525" s="5">
        <v>5143.1189999999997</v>
      </c>
      <c r="AJ525" s="5">
        <v>398.334</v>
      </c>
      <c r="AK525" s="5">
        <v>0</v>
      </c>
      <c r="AL525" s="5">
        <v>0</v>
      </c>
      <c r="AM525" s="6">
        <f t="shared" si="311"/>
        <v>1461960.345</v>
      </c>
      <c r="AN525" s="6">
        <f t="shared" si="301"/>
        <v>1461960.345</v>
      </c>
      <c r="AO525" s="63">
        <f t="shared" si="306"/>
        <v>0.19428473930830034</v>
      </c>
      <c r="AP525" s="5">
        <v>726763.54799999995</v>
      </c>
      <c r="AQ525" s="5">
        <v>600567.85400000005</v>
      </c>
      <c r="AR525" s="5">
        <v>32924.775000000001</v>
      </c>
      <c r="AS525" s="5">
        <v>6039.6710000000003</v>
      </c>
      <c r="AT525" s="5">
        <v>197.95099999999999</v>
      </c>
      <c r="AU525" s="5">
        <v>0</v>
      </c>
      <c r="AV525" s="5">
        <v>0</v>
      </c>
      <c r="AW525" s="6">
        <f t="shared" si="312"/>
        <v>1366493.7989999999</v>
      </c>
      <c r="AX525" s="6">
        <f t="shared" si="302"/>
        <v>1366493.7989999999</v>
      </c>
      <c r="AY525" s="63">
        <f t="shared" si="307"/>
        <v>0.18159787467089195</v>
      </c>
      <c r="AZ525" s="5">
        <f t="shared" si="313"/>
        <v>3604218.0830000001</v>
      </c>
      <c r="BA525" s="5">
        <f t="shared" si="314"/>
        <v>3491303.9850000003</v>
      </c>
      <c r="BB525" s="5">
        <f t="shared" si="315"/>
        <v>317151.71300000005</v>
      </c>
      <c r="BC525" s="5">
        <f t="shared" si="316"/>
        <v>31206.652999999998</v>
      </c>
      <c r="BD525" s="5">
        <f t="shared" si="317"/>
        <v>3526.2839999999997</v>
      </c>
      <c r="BE525" s="5">
        <f t="shared" si="318"/>
        <v>6694.8</v>
      </c>
      <c r="BF525" s="5">
        <f t="shared" si="319"/>
        <v>70732.137000000002</v>
      </c>
      <c r="BG525" s="6">
        <f t="shared" si="320"/>
        <v>7524833.6550000003</v>
      </c>
      <c r="BH525" s="6">
        <f t="shared" si="303"/>
        <v>7454101.5180000002</v>
      </c>
      <c r="BI525" s="5"/>
    </row>
    <row r="526" spans="1:69" x14ac:dyDescent="0.25">
      <c r="A526" s="43">
        <v>39508</v>
      </c>
      <c r="B526" s="5">
        <v>809662.78399999999</v>
      </c>
      <c r="C526" s="5">
        <v>659729.01500000001</v>
      </c>
      <c r="D526" s="5">
        <v>44578.726000000002</v>
      </c>
      <c r="E526" s="5">
        <v>6535.4629999999997</v>
      </c>
      <c r="F526" s="5">
        <v>233.96100000000001</v>
      </c>
      <c r="G526" s="5">
        <v>0</v>
      </c>
      <c r="H526" s="5">
        <v>75434.78</v>
      </c>
      <c r="I526" s="6">
        <f t="shared" si="308"/>
        <v>1596174.7290000001</v>
      </c>
      <c r="J526" s="6">
        <f t="shared" si="297"/>
        <v>1520739.949</v>
      </c>
      <c r="K526" s="63">
        <f t="shared" si="304"/>
        <v>0.21435637153988099</v>
      </c>
      <c r="L526" s="5">
        <v>526770.76699999999</v>
      </c>
      <c r="M526" s="5">
        <v>424806.35</v>
      </c>
      <c r="N526" s="5">
        <v>111473.742</v>
      </c>
      <c r="O526" s="5">
        <v>4401.9290000000001</v>
      </c>
      <c r="P526" s="5">
        <v>2546.9499999999998</v>
      </c>
      <c r="Q526" s="5">
        <v>0</v>
      </c>
      <c r="R526" s="5">
        <v>0</v>
      </c>
      <c r="S526" s="6">
        <f t="shared" si="309"/>
        <v>1069999.7379999999</v>
      </c>
      <c r="T526" s="6">
        <f t="shared" si="298"/>
        <v>1069999.7379999999</v>
      </c>
      <c r="U526" s="63">
        <f t="shared" si="305"/>
        <v>0.14369433196702572</v>
      </c>
      <c r="V526" s="5">
        <v>831052.73400000005</v>
      </c>
      <c r="W526" s="5">
        <v>1042359.0330000001</v>
      </c>
      <c r="X526" s="5">
        <v>59787.255000000005</v>
      </c>
      <c r="Y526" s="5">
        <v>14892.718999999999</v>
      </c>
      <c r="Z526" s="5">
        <v>266.50099999999998</v>
      </c>
      <c r="AA526" s="5">
        <v>6300</v>
      </c>
      <c r="AB526" s="5">
        <v>0</v>
      </c>
      <c r="AC526" s="6">
        <f t="shared" si="310"/>
        <v>1954658.2419999999</v>
      </c>
      <c r="AD526" s="6">
        <f t="shared" si="299"/>
        <v>1954658.2419999999</v>
      </c>
      <c r="AE526" s="63">
        <f t="shared" si="300"/>
        <v>0.26249848512395701</v>
      </c>
      <c r="AF526" s="5">
        <v>703894.65399999998</v>
      </c>
      <c r="AG526" s="5">
        <v>712502.39500000002</v>
      </c>
      <c r="AH526" s="5">
        <v>33381.704000000005</v>
      </c>
      <c r="AI526" s="5">
        <v>4673.1840000000002</v>
      </c>
      <c r="AJ526" s="5">
        <v>359.92099999999999</v>
      </c>
      <c r="AK526" s="5">
        <v>0</v>
      </c>
      <c r="AL526" s="5">
        <v>0</v>
      </c>
      <c r="AM526" s="6">
        <f t="shared" si="311"/>
        <v>1454811.858</v>
      </c>
      <c r="AN526" s="6">
        <f t="shared" si="301"/>
        <v>1454811.858</v>
      </c>
      <c r="AO526" s="63">
        <f t="shared" si="306"/>
        <v>0.19537221426218471</v>
      </c>
      <c r="AP526" s="5">
        <v>727147.20799999998</v>
      </c>
      <c r="AQ526" s="5">
        <v>603208.40099999995</v>
      </c>
      <c r="AR526" s="5">
        <v>33635.148999999998</v>
      </c>
      <c r="AS526" s="5">
        <v>6530.2110000000002</v>
      </c>
      <c r="AT526" s="5">
        <v>194.54900000000001</v>
      </c>
      <c r="AU526" s="5">
        <v>0</v>
      </c>
      <c r="AV526" s="5">
        <v>0</v>
      </c>
      <c r="AW526" s="6">
        <f t="shared" si="312"/>
        <v>1370715.5179999999</v>
      </c>
      <c r="AX526" s="6">
        <f t="shared" si="302"/>
        <v>1370715.5179999999</v>
      </c>
      <c r="AY526" s="63">
        <f t="shared" si="307"/>
        <v>0.18407859710695146</v>
      </c>
      <c r="AZ526" s="5">
        <f t="shared" si="313"/>
        <v>3598528.1470000003</v>
      </c>
      <c r="BA526" s="5">
        <f t="shared" si="314"/>
        <v>3442605.1940000001</v>
      </c>
      <c r="BB526" s="5">
        <f t="shared" si="315"/>
        <v>282856.576</v>
      </c>
      <c r="BC526" s="5">
        <f t="shared" si="316"/>
        <v>37033.506000000001</v>
      </c>
      <c r="BD526" s="5">
        <f t="shared" si="317"/>
        <v>3601.8820000000001</v>
      </c>
      <c r="BE526" s="5">
        <f t="shared" si="318"/>
        <v>6300</v>
      </c>
      <c r="BF526" s="5">
        <f t="shared" si="319"/>
        <v>75434.78</v>
      </c>
      <c r="BG526" s="6">
        <f t="shared" si="320"/>
        <v>7446360.0850000009</v>
      </c>
      <c r="BH526" s="6">
        <f t="shared" si="303"/>
        <v>7370925.3050000006</v>
      </c>
      <c r="BI526" s="5"/>
    </row>
    <row r="527" spans="1:69" x14ac:dyDescent="0.25">
      <c r="A527" s="43">
        <v>39539</v>
      </c>
      <c r="B527" s="5">
        <v>854110.93599999999</v>
      </c>
      <c r="C527" s="5">
        <v>678444.06400000001</v>
      </c>
      <c r="D527" s="5">
        <v>42934.258999999998</v>
      </c>
      <c r="E527" s="5">
        <v>5186.3379999999997</v>
      </c>
      <c r="F527" s="5">
        <v>211.00700000000001</v>
      </c>
      <c r="G527" s="5">
        <v>0</v>
      </c>
      <c r="H527" s="5">
        <v>83930.119000000006</v>
      </c>
      <c r="I527" s="6">
        <f t="shared" si="308"/>
        <v>1664816.723</v>
      </c>
      <c r="J527" s="6">
        <f t="shared" si="297"/>
        <v>1580886.6040000001</v>
      </c>
      <c r="K527" s="63">
        <f t="shared" si="304"/>
        <v>0.21586936377385266</v>
      </c>
      <c r="L527" s="5">
        <v>528698.08299999998</v>
      </c>
      <c r="M527" s="5">
        <v>436006.17800000001</v>
      </c>
      <c r="N527" s="5">
        <v>121454.336</v>
      </c>
      <c r="O527" s="5">
        <v>4484.7950000000001</v>
      </c>
      <c r="P527" s="5">
        <v>2573.87</v>
      </c>
      <c r="Q527" s="5">
        <v>0</v>
      </c>
      <c r="R527" s="5">
        <v>0</v>
      </c>
      <c r="S527" s="6">
        <f t="shared" si="309"/>
        <v>1093217.2619999999</v>
      </c>
      <c r="T527" s="6">
        <f t="shared" si="298"/>
        <v>1093217.2619999999</v>
      </c>
      <c r="U527" s="63">
        <f t="shared" si="305"/>
        <v>0.14175260949402005</v>
      </c>
      <c r="V527" s="5">
        <v>893474.87399999995</v>
      </c>
      <c r="W527" s="5">
        <v>1060903.5619999999</v>
      </c>
      <c r="X527" s="5">
        <v>64528.11</v>
      </c>
      <c r="Y527" s="5">
        <v>11038.151</v>
      </c>
      <c r="Z527" s="5">
        <v>239.583</v>
      </c>
      <c r="AA527" s="5">
        <v>6711.25</v>
      </c>
      <c r="AB527" s="5">
        <v>0</v>
      </c>
      <c r="AC527" s="6">
        <f t="shared" si="310"/>
        <v>2036895.53</v>
      </c>
      <c r="AD527" s="6">
        <f t="shared" si="299"/>
        <v>2036895.53</v>
      </c>
      <c r="AE527" s="63">
        <f t="shared" si="300"/>
        <v>0.26411516418609665</v>
      </c>
      <c r="AF527" s="5">
        <v>750675.23600000003</v>
      </c>
      <c r="AG527" s="5">
        <v>722462.71600000001</v>
      </c>
      <c r="AH527" s="5">
        <v>32535.966</v>
      </c>
      <c r="AI527" s="5">
        <v>5562.1149999999998</v>
      </c>
      <c r="AJ527" s="5">
        <v>315.00799999999998</v>
      </c>
      <c r="AK527" s="5">
        <v>0</v>
      </c>
      <c r="AL527" s="5">
        <v>0</v>
      </c>
      <c r="AM527" s="6">
        <f t="shared" si="311"/>
        <v>1511551.041</v>
      </c>
      <c r="AN527" s="6">
        <f t="shared" si="301"/>
        <v>1511551.041</v>
      </c>
      <c r="AO527" s="63">
        <f t="shared" si="306"/>
        <v>0.19599608595016177</v>
      </c>
      <c r="AP527" s="5">
        <v>752287.49100000004</v>
      </c>
      <c r="AQ527" s="5">
        <v>611954.27599999995</v>
      </c>
      <c r="AR527" s="5">
        <v>34955.57</v>
      </c>
      <c r="AS527" s="5">
        <v>6313.05</v>
      </c>
      <c r="AT527" s="5">
        <v>158.173</v>
      </c>
      <c r="AU527" s="5">
        <v>0</v>
      </c>
      <c r="AV527" s="5">
        <v>0</v>
      </c>
      <c r="AW527" s="6">
        <f t="shared" si="312"/>
        <v>1405668.56</v>
      </c>
      <c r="AX527" s="6">
        <f t="shared" si="302"/>
        <v>1405668.56</v>
      </c>
      <c r="AY527" s="63">
        <f t="shared" si="307"/>
        <v>0.18226677659586893</v>
      </c>
      <c r="AZ527" s="5">
        <f t="shared" si="313"/>
        <v>3779246.6199999996</v>
      </c>
      <c r="BA527" s="5">
        <f t="shared" si="314"/>
        <v>3509770.7960000001</v>
      </c>
      <c r="BB527" s="5">
        <f t="shared" si="315"/>
        <v>296408.24100000004</v>
      </c>
      <c r="BC527" s="5">
        <f t="shared" si="316"/>
        <v>32584.448999999997</v>
      </c>
      <c r="BD527" s="5">
        <f t="shared" si="317"/>
        <v>3497.6409999999996</v>
      </c>
      <c r="BE527" s="5">
        <f t="shared" si="318"/>
        <v>6711.25</v>
      </c>
      <c r="BF527" s="5">
        <f t="shared" si="319"/>
        <v>83930.119000000006</v>
      </c>
      <c r="BG527" s="6">
        <f t="shared" si="320"/>
        <v>7712149.1159999995</v>
      </c>
      <c r="BH527" s="6">
        <f t="shared" si="303"/>
        <v>7628218.9969999995</v>
      </c>
      <c r="BI527" s="5"/>
    </row>
    <row r="528" spans="1:69" x14ac:dyDescent="0.25">
      <c r="A528" s="43">
        <v>39569</v>
      </c>
      <c r="B528" s="5">
        <v>954270.62800000003</v>
      </c>
      <c r="C528" s="5">
        <v>713977.86300000001</v>
      </c>
      <c r="D528" s="5">
        <v>40428.101000000002</v>
      </c>
      <c r="E528" s="5">
        <v>5027.9160000000002</v>
      </c>
      <c r="F528" s="5">
        <v>203.804</v>
      </c>
      <c r="G528" s="5">
        <v>0</v>
      </c>
      <c r="H528" s="5">
        <v>82919.672999999995</v>
      </c>
      <c r="I528" s="6">
        <f t="shared" si="308"/>
        <v>1796827.9849999999</v>
      </c>
      <c r="J528" s="6">
        <f t="shared" si="297"/>
        <v>1713908.3119999999</v>
      </c>
      <c r="K528" s="63">
        <f t="shared" si="304"/>
        <v>0.21339013584345082</v>
      </c>
      <c r="L528" s="5">
        <v>606498.65599999996</v>
      </c>
      <c r="M528" s="5">
        <v>470012.19799999997</v>
      </c>
      <c r="N528" s="5">
        <v>128280.245</v>
      </c>
      <c r="O528" s="5">
        <v>4472.0249999999996</v>
      </c>
      <c r="P528" s="5">
        <v>2635.8710000000001</v>
      </c>
      <c r="Q528" s="5">
        <v>0</v>
      </c>
      <c r="R528" s="5">
        <v>0</v>
      </c>
      <c r="S528" s="6">
        <f t="shared" si="309"/>
        <v>1211898.9949999999</v>
      </c>
      <c r="T528" s="6">
        <f t="shared" si="298"/>
        <v>1211898.9949999999</v>
      </c>
      <c r="U528" s="63">
        <f t="shared" si="305"/>
        <v>0.14392434519634417</v>
      </c>
      <c r="V528" s="5">
        <v>1024480.285</v>
      </c>
      <c r="W528" s="5">
        <v>1117821.5549999999</v>
      </c>
      <c r="X528" s="5">
        <v>55262.324000000001</v>
      </c>
      <c r="Y528" s="5">
        <v>14129.314</v>
      </c>
      <c r="Z528" s="5">
        <v>214.39500000000001</v>
      </c>
      <c r="AA528" s="5">
        <v>6382.95</v>
      </c>
      <c r="AB528" s="5">
        <v>0</v>
      </c>
      <c r="AC528" s="6">
        <f t="shared" si="310"/>
        <v>2218290.8229999999</v>
      </c>
      <c r="AD528" s="6">
        <f t="shared" si="299"/>
        <v>2218290.8229999999</v>
      </c>
      <c r="AE528" s="63">
        <f t="shared" si="300"/>
        <v>0.26344279141458848</v>
      </c>
      <c r="AF528" s="5">
        <v>882118.62</v>
      </c>
      <c r="AG528" s="5">
        <v>767712.97400000005</v>
      </c>
      <c r="AH528" s="5">
        <v>33373.404000000002</v>
      </c>
      <c r="AI528" s="5">
        <v>4551.2950000000001</v>
      </c>
      <c r="AJ528" s="5">
        <v>295.35199999999998</v>
      </c>
      <c r="AK528" s="5">
        <v>0</v>
      </c>
      <c r="AL528" s="5">
        <v>0</v>
      </c>
      <c r="AM528" s="6">
        <f t="shared" si="311"/>
        <v>1688051.645</v>
      </c>
      <c r="AN528" s="6">
        <f t="shared" si="301"/>
        <v>1688051.645</v>
      </c>
      <c r="AO528" s="63">
        <f t="shared" si="306"/>
        <v>0.20047192766608132</v>
      </c>
      <c r="AP528" s="5">
        <v>815886.32200000004</v>
      </c>
      <c r="AQ528" s="5">
        <v>647665.37100000004</v>
      </c>
      <c r="AR528" s="5">
        <v>35411.870999999999</v>
      </c>
      <c r="AS528" s="5">
        <v>6218.9059999999999</v>
      </c>
      <c r="AT528" s="5">
        <v>137.23400000000001</v>
      </c>
      <c r="AU528" s="5">
        <v>0</v>
      </c>
      <c r="AV528" s="5">
        <v>0</v>
      </c>
      <c r="AW528" s="6">
        <f t="shared" si="312"/>
        <v>1505319.7039999999</v>
      </c>
      <c r="AX528" s="6">
        <f t="shared" si="302"/>
        <v>1505319.7039999999</v>
      </c>
      <c r="AY528" s="63">
        <f t="shared" si="307"/>
        <v>0.17877079987953504</v>
      </c>
      <c r="AZ528" s="5">
        <f t="shared" si="313"/>
        <v>4283254.5109999999</v>
      </c>
      <c r="BA528" s="5">
        <f t="shared" si="314"/>
        <v>3717189.9610000001</v>
      </c>
      <c r="BB528" s="5">
        <f t="shared" si="315"/>
        <v>292755.94500000001</v>
      </c>
      <c r="BC528" s="5">
        <f t="shared" si="316"/>
        <v>34399.455999999998</v>
      </c>
      <c r="BD528" s="5">
        <f t="shared" si="317"/>
        <v>3486.6559999999999</v>
      </c>
      <c r="BE528" s="5">
        <f t="shared" si="318"/>
        <v>6382.95</v>
      </c>
      <c r="BF528" s="5">
        <f t="shared" si="319"/>
        <v>82919.672999999995</v>
      </c>
      <c r="BG528" s="6">
        <f t="shared" si="320"/>
        <v>8420389.1520000007</v>
      </c>
      <c r="BH528" s="6">
        <f t="shared" si="303"/>
        <v>8337469.4790000003</v>
      </c>
      <c r="BI528" s="5"/>
    </row>
    <row r="529" spans="1:69" x14ac:dyDescent="0.25">
      <c r="A529" s="43">
        <v>39600</v>
      </c>
      <c r="B529" s="5">
        <v>1166369.5290000001</v>
      </c>
      <c r="C529" s="5">
        <v>785971.103</v>
      </c>
      <c r="D529" s="5">
        <v>41453.824000000001</v>
      </c>
      <c r="E529" s="5">
        <v>5233.5519999999997</v>
      </c>
      <c r="F529" s="5">
        <v>201.261</v>
      </c>
      <c r="G529" s="5">
        <v>0</v>
      </c>
      <c r="H529" s="5">
        <v>94216.115999999995</v>
      </c>
      <c r="I529" s="6">
        <f t="shared" si="308"/>
        <v>2093445.385</v>
      </c>
      <c r="J529" s="6">
        <f t="shared" si="297"/>
        <v>1999229.2690000001</v>
      </c>
      <c r="K529" s="63">
        <f t="shared" si="304"/>
        <v>0.21244343148142289</v>
      </c>
      <c r="L529" s="5">
        <v>808605.05700000003</v>
      </c>
      <c r="M529" s="5">
        <v>535920.54399999999</v>
      </c>
      <c r="N529" s="5">
        <v>142244.09299999999</v>
      </c>
      <c r="O529" s="5">
        <v>4157.5460000000003</v>
      </c>
      <c r="P529" s="5">
        <v>2518.2910000000002</v>
      </c>
      <c r="Q529" s="5">
        <v>0</v>
      </c>
      <c r="R529" s="5">
        <v>0</v>
      </c>
      <c r="S529" s="6">
        <f t="shared" si="309"/>
        <v>1493445.5310000002</v>
      </c>
      <c r="T529" s="6">
        <f t="shared" si="298"/>
        <v>1493445.5310000002</v>
      </c>
      <c r="U529" s="63">
        <f t="shared" si="305"/>
        <v>0.15155527610587069</v>
      </c>
      <c r="V529" s="5">
        <v>1254618.0830000001</v>
      </c>
      <c r="W529" s="5">
        <v>1220210.6270000001</v>
      </c>
      <c r="X529" s="5">
        <v>65370.319000000003</v>
      </c>
      <c r="Y529" s="5">
        <v>13190.208000000001</v>
      </c>
      <c r="Z529" s="5">
        <v>193.68199999999999</v>
      </c>
      <c r="AA529" s="5">
        <v>6832.35</v>
      </c>
      <c r="AB529" s="5">
        <v>0</v>
      </c>
      <c r="AC529" s="6">
        <f t="shared" si="310"/>
        <v>2560415.2690000003</v>
      </c>
      <c r="AD529" s="6">
        <f t="shared" si="299"/>
        <v>2560415.2690000003</v>
      </c>
      <c r="AE529" s="63">
        <f t="shared" ref="AE529:AE540" si="321">AC529/$BG529</f>
        <v>0.25983166776705308</v>
      </c>
      <c r="AF529" s="5">
        <v>1054496.898</v>
      </c>
      <c r="AG529" s="5">
        <v>847438.45799999998</v>
      </c>
      <c r="AH529" s="5">
        <v>35694.410000000003</v>
      </c>
      <c r="AI529" s="5">
        <v>6704.5429999999997</v>
      </c>
      <c r="AJ529" s="5">
        <v>281.20999999999998</v>
      </c>
      <c r="AK529" s="5">
        <v>0</v>
      </c>
      <c r="AL529" s="5">
        <v>0</v>
      </c>
      <c r="AM529" s="6">
        <f t="shared" si="311"/>
        <v>1944615.5190000001</v>
      </c>
      <c r="AN529" s="6">
        <f t="shared" si="301"/>
        <v>1944615.5190000001</v>
      </c>
      <c r="AO529" s="63">
        <f t="shared" si="306"/>
        <v>0.19734013446373627</v>
      </c>
      <c r="AP529" s="5">
        <v>998715.27099999995</v>
      </c>
      <c r="AQ529" s="5">
        <v>718714.36199999996</v>
      </c>
      <c r="AR529" s="5">
        <v>38248.135000000002</v>
      </c>
      <c r="AS529" s="5">
        <v>6383.8019999999997</v>
      </c>
      <c r="AT529" s="5">
        <v>147.637</v>
      </c>
      <c r="AU529" s="5">
        <v>0</v>
      </c>
      <c r="AV529" s="5">
        <v>0</v>
      </c>
      <c r="AW529" s="6">
        <f t="shared" si="312"/>
        <v>1762209.2069999999</v>
      </c>
      <c r="AX529" s="6">
        <f t="shared" si="302"/>
        <v>1762209.2069999999</v>
      </c>
      <c r="AY529" s="63">
        <f t="shared" si="307"/>
        <v>0.17882949018191704</v>
      </c>
      <c r="AZ529" s="5">
        <f t="shared" si="313"/>
        <v>5282804.8379999995</v>
      </c>
      <c r="BA529" s="5">
        <f t="shared" si="314"/>
        <v>4108255.0940000005</v>
      </c>
      <c r="BB529" s="5">
        <f t="shared" si="315"/>
        <v>323010.78099999996</v>
      </c>
      <c r="BC529" s="5">
        <f t="shared" si="316"/>
        <v>35669.650999999998</v>
      </c>
      <c r="BD529" s="5">
        <f t="shared" si="317"/>
        <v>3342.0810000000001</v>
      </c>
      <c r="BE529" s="5">
        <f t="shared" si="318"/>
        <v>6832.35</v>
      </c>
      <c r="BF529" s="5">
        <f t="shared" si="319"/>
        <v>94216.115999999995</v>
      </c>
      <c r="BG529" s="6">
        <f t="shared" si="320"/>
        <v>9854130.9110000003</v>
      </c>
      <c r="BH529" s="6">
        <f t="shared" si="303"/>
        <v>9759914.7949999999</v>
      </c>
      <c r="BI529" s="57">
        <f>BG529/$BG529</f>
        <v>1</v>
      </c>
    </row>
    <row r="530" spans="1:69" x14ac:dyDescent="0.25">
      <c r="A530" s="43">
        <v>39630</v>
      </c>
      <c r="B530" s="5">
        <v>1148676.9639999999</v>
      </c>
      <c r="C530" s="5">
        <v>770401.63199999998</v>
      </c>
      <c r="D530" s="5">
        <v>37429.050000000003</v>
      </c>
      <c r="E530" s="5">
        <v>5249.3329999999996</v>
      </c>
      <c r="F530" s="5">
        <v>192.161</v>
      </c>
      <c r="G530" s="5">
        <v>0</v>
      </c>
      <c r="H530" s="5">
        <v>95495.267000000007</v>
      </c>
      <c r="I530" s="6">
        <f t="shared" si="308"/>
        <v>2057444.4070000001</v>
      </c>
      <c r="J530" s="6">
        <f t="shared" si="297"/>
        <v>1961949.1400000001</v>
      </c>
      <c r="K530" s="63">
        <f t="shared" si="304"/>
        <v>0.20881444732622007</v>
      </c>
      <c r="L530" s="5">
        <v>818006.13199999998</v>
      </c>
      <c r="M530" s="5">
        <v>535668.40800000005</v>
      </c>
      <c r="N530" s="5">
        <v>136793.98199999999</v>
      </c>
      <c r="O530" s="5">
        <v>4676.2610000000004</v>
      </c>
      <c r="P530" s="5">
        <v>1615.3430000000001</v>
      </c>
      <c r="Q530" s="5">
        <v>0</v>
      </c>
      <c r="R530" s="5">
        <v>0</v>
      </c>
      <c r="S530" s="6">
        <f t="shared" si="309"/>
        <v>1496760.1260000002</v>
      </c>
      <c r="T530" s="6">
        <f t="shared" si="298"/>
        <v>1496760.1260000002</v>
      </c>
      <c r="U530" s="63">
        <f t="shared" si="305"/>
        <v>0.15190939664140998</v>
      </c>
      <c r="V530" s="5">
        <v>1287616.953</v>
      </c>
      <c r="W530" s="5">
        <v>1246477.7690000001</v>
      </c>
      <c r="X530" s="5">
        <v>63427.379000000001</v>
      </c>
      <c r="Y530" s="5">
        <v>12922.995000000001</v>
      </c>
      <c r="Z530" s="5">
        <v>184.57</v>
      </c>
      <c r="AA530" s="5">
        <v>7157.85</v>
      </c>
      <c r="AB530" s="5">
        <v>0</v>
      </c>
      <c r="AC530" s="6">
        <f t="shared" si="310"/>
        <v>2617787.5160000003</v>
      </c>
      <c r="AD530" s="6">
        <f t="shared" si="299"/>
        <v>2617787.5160000003</v>
      </c>
      <c r="AE530" s="63">
        <f t="shared" si="321"/>
        <v>0.26568487173273037</v>
      </c>
      <c r="AF530" s="5">
        <v>1070759.372</v>
      </c>
      <c r="AG530" s="5">
        <v>849971.05599999998</v>
      </c>
      <c r="AH530" s="5">
        <v>34489.669000000002</v>
      </c>
      <c r="AI530" s="5">
        <v>7352.0929999999998</v>
      </c>
      <c r="AJ530" s="5">
        <v>278.995</v>
      </c>
      <c r="AK530" s="5">
        <v>0</v>
      </c>
      <c r="AL530" s="5">
        <v>0</v>
      </c>
      <c r="AM530" s="6">
        <f t="shared" si="311"/>
        <v>1962851.1850000001</v>
      </c>
      <c r="AN530" s="6">
        <f t="shared" si="301"/>
        <v>1962851.1850000001</v>
      </c>
      <c r="AO530" s="63">
        <f t="shared" si="306"/>
        <v>0.19921397826589787</v>
      </c>
      <c r="AP530" s="5">
        <v>976836.86199999996</v>
      </c>
      <c r="AQ530" s="5">
        <v>700594.20499999996</v>
      </c>
      <c r="AR530" s="5">
        <v>36149.819000000003</v>
      </c>
      <c r="AS530" s="5">
        <v>4431.8869999999997</v>
      </c>
      <c r="AT530" s="5">
        <v>123.197</v>
      </c>
      <c r="AU530" s="5">
        <v>0</v>
      </c>
      <c r="AV530" s="5">
        <v>0</v>
      </c>
      <c r="AW530" s="6">
        <f t="shared" si="312"/>
        <v>1718135.9699999997</v>
      </c>
      <c r="AX530" s="6">
        <f t="shared" si="302"/>
        <v>1718135.9699999997</v>
      </c>
      <c r="AY530" s="63">
        <f t="shared" si="307"/>
        <v>0.17437730603374157</v>
      </c>
      <c r="AZ530" s="5">
        <f t="shared" si="313"/>
        <v>5301896.2829999998</v>
      </c>
      <c r="BA530" s="5">
        <f t="shared" si="314"/>
        <v>4103113.0700000003</v>
      </c>
      <c r="BB530" s="5">
        <f t="shared" si="315"/>
        <v>308289.89900000003</v>
      </c>
      <c r="BC530" s="5">
        <f t="shared" si="316"/>
        <v>34632.569000000003</v>
      </c>
      <c r="BD530" s="5">
        <f t="shared" si="317"/>
        <v>2394.2660000000001</v>
      </c>
      <c r="BE530" s="5">
        <f t="shared" si="318"/>
        <v>7157.85</v>
      </c>
      <c r="BF530" s="5">
        <f t="shared" si="319"/>
        <v>95495.267000000007</v>
      </c>
      <c r="BG530" s="6">
        <f t="shared" si="320"/>
        <v>9852979.2040000018</v>
      </c>
      <c r="BH530" s="6">
        <f t="shared" si="303"/>
        <v>9757483.9370000008</v>
      </c>
      <c r="BI530" s="57">
        <f>BG530/$BG530</f>
        <v>1</v>
      </c>
      <c r="BJ530" s="59">
        <f t="shared" ref="BJ530:BQ530" si="322">AP530-AP529</f>
        <v>-21878.408999999985</v>
      </c>
      <c r="BK530" s="59">
        <f t="shared" si="322"/>
        <v>-18120.157000000007</v>
      </c>
      <c r="BL530" s="59">
        <f t="shared" si="322"/>
        <v>-2098.3159999999989</v>
      </c>
      <c r="BM530" s="59">
        <f t="shared" si="322"/>
        <v>-1951.915</v>
      </c>
      <c r="BN530" s="59">
        <f t="shared" si="322"/>
        <v>-24.439999999999998</v>
      </c>
      <c r="BO530" s="59">
        <f t="shared" si="322"/>
        <v>0</v>
      </c>
      <c r="BP530" s="59">
        <f t="shared" si="322"/>
        <v>0</v>
      </c>
      <c r="BQ530" s="59">
        <f t="shared" si="322"/>
        <v>-44073.237000000197</v>
      </c>
    </row>
    <row r="531" spans="1:69" x14ac:dyDescent="0.25">
      <c r="A531" s="43">
        <v>39661</v>
      </c>
      <c r="B531" s="5">
        <v>1180805.648</v>
      </c>
      <c r="C531" s="5">
        <v>763407.47799999989</v>
      </c>
      <c r="D531" s="5">
        <v>32852.116000000002</v>
      </c>
      <c r="E531" s="5">
        <v>5244.5249999999996</v>
      </c>
      <c r="F531" s="5">
        <v>175.626</v>
      </c>
      <c r="G531" s="5">
        <v>0</v>
      </c>
      <c r="H531" s="5">
        <v>97640.126000000004</v>
      </c>
      <c r="I531" s="6">
        <f t="shared" si="308"/>
        <v>2080125.5189999996</v>
      </c>
      <c r="J531" s="6">
        <f t="shared" si="297"/>
        <v>1982485.3929999997</v>
      </c>
      <c r="K531" s="63">
        <f t="shared" si="304"/>
        <v>0.21289729134617125</v>
      </c>
      <c r="L531" s="5">
        <v>820410.97900000005</v>
      </c>
      <c r="M531" s="5">
        <v>527292.07999999996</v>
      </c>
      <c r="N531" s="5">
        <v>130973.43899999998</v>
      </c>
      <c r="O531" s="5">
        <v>4419.7610000000004</v>
      </c>
      <c r="P531" s="5">
        <v>1494.8520000000001</v>
      </c>
      <c r="Q531" s="5">
        <v>0</v>
      </c>
      <c r="R531" s="5">
        <v>0</v>
      </c>
      <c r="S531" s="6">
        <f t="shared" si="309"/>
        <v>1484591.1109999998</v>
      </c>
      <c r="T531" s="6">
        <f t="shared" si="298"/>
        <v>1484591.1109999998</v>
      </c>
      <c r="U531" s="63">
        <f t="shared" si="305"/>
        <v>0.15194536262429414</v>
      </c>
      <c r="V531" s="5">
        <v>1280451.3540000001</v>
      </c>
      <c r="W531" s="5">
        <v>1205800.9280000001</v>
      </c>
      <c r="X531" s="5">
        <v>51929.612999999998</v>
      </c>
      <c r="Y531" s="5">
        <v>12491.736000000001</v>
      </c>
      <c r="Z531" s="5">
        <v>177.36799999999999</v>
      </c>
      <c r="AA531" s="5">
        <v>6761.65</v>
      </c>
      <c r="AB531" s="5">
        <v>0</v>
      </c>
      <c r="AC531" s="6">
        <f t="shared" si="310"/>
        <v>2557612.6489999997</v>
      </c>
      <c r="AD531" s="6">
        <f t="shared" si="299"/>
        <v>2557612.6489999997</v>
      </c>
      <c r="AE531" s="63">
        <f t="shared" si="321"/>
        <v>0.2617672829409704</v>
      </c>
      <c r="AF531" s="5">
        <v>1063378.04</v>
      </c>
      <c r="AG531" s="5">
        <v>828136.93500000006</v>
      </c>
      <c r="AH531" s="5">
        <v>33208.462</v>
      </c>
      <c r="AI531" s="5">
        <v>7329.4369999999999</v>
      </c>
      <c r="AJ531" s="5">
        <v>256</v>
      </c>
      <c r="AK531" s="5">
        <v>0</v>
      </c>
      <c r="AL531" s="5">
        <v>0</v>
      </c>
      <c r="AM531" s="6">
        <f t="shared" si="311"/>
        <v>1932308.8740000001</v>
      </c>
      <c r="AN531" s="6">
        <f t="shared" si="301"/>
        <v>1932308.8740000001</v>
      </c>
      <c r="AO531" s="63">
        <f t="shared" si="306"/>
        <v>0.19776851039092042</v>
      </c>
      <c r="AP531" s="5">
        <v>986424.58400000003</v>
      </c>
      <c r="AQ531" s="5">
        <v>691918.34400000004</v>
      </c>
      <c r="AR531" s="5">
        <v>31465.915000000005</v>
      </c>
      <c r="AS531" s="5">
        <v>5986.2529999999997</v>
      </c>
      <c r="AT531" s="5">
        <v>125.624</v>
      </c>
      <c r="AU531" s="5">
        <v>0</v>
      </c>
      <c r="AV531" s="5">
        <v>0</v>
      </c>
      <c r="AW531" s="6">
        <f t="shared" si="312"/>
        <v>1715920.7200000002</v>
      </c>
      <c r="AX531" s="6">
        <f t="shared" si="302"/>
        <v>1715920.7200000002</v>
      </c>
      <c r="AY531" s="63">
        <f t="shared" si="307"/>
        <v>0.17562155269764376</v>
      </c>
      <c r="AZ531" s="5">
        <f t="shared" si="313"/>
        <v>5331470.6049999995</v>
      </c>
      <c r="BA531" s="5">
        <f t="shared" si="314"/>
        <v>4016555.7649999997</v>
      </c>
      <c r="BB531" s="5">
        <f t="shared" si="315"/>
        <v>280429.54499999998</v>
      </c>
      <c r="BC531" s="5">
        <f t="shared" si="316"/>
        <v>35471.712</v>
      </c>
      <c r="BD531" s="5">
        <f t="shared" si="317"/>
        <v>2229.4699999999998</v>
      </c>
      <c r="BE531" s="5">
        <f t="shared" si="318"/>
        <v>6761.65</v>
      </c>
      <c r="BF531" s="5">
        <f t="shared" si="319"/>
        <v>97640.126000000004</v>
      </c>
      <c r="BG531" s="6">
        <f t="shared" si="320"/>
        <v>9770558.8729999997</v>
      </c>
      <c r="BH531" s="6">
        <f t="shared" si="303"/>
        <v>9672918.7469999995</v>
      </c>
      <c r="BI531" s="57">
        <f>BG531/$BG531</f>
        <v>1</v>
      </c>
    </row>
    <row r="532" spans="1:69" x14ac:dyDescent="0.25">
      <c r="A532" s="43">
        <v>39692</v>
      </c>
      <c r="B532" s="5">
        <v>1247427.504</v>
      </c>
      <c r="C532" s="5">
        <v>810893.58600000001</v>
      </c>
      <c r="D532" s="5">
        <v>34175.705999999998</v>
      </c>
      <c r="E532" s="5">
        <v>5245.6840000000002</v>
      </c>
      <c r="F532" s="5">
        <v>180.99600000000001</v>
      </c>
      <c r="G532" s="5">
        <v>0</v>
      </c>
      <c r="H532" s="5">
        <v>97219.453999999998</v>
      </c>
      <c r="I532" s="6">
        <f t="shared" si="308"/>
        <v>2195142.9299999997</v>
      </c>
      <c r="J532" s="6">
        <f t="shared" si="297"/>
        <v>2097923.4759999998</v>
      </c>
      <c r="K532" s="63">
        <f t="shared" si="304"/>
        <v>0.21237607251126725</v>
      </c>
      <c r="L532" s="5">
        <v>855284.92799999996</v>
      </c>
      <c r="M532" s="5">
        <v>553391.27</v>
      </c>
      <c r="N532" s="5">
        <v>140210.85699999999</v>
      </c>
      <c r="O532" s="5">
        <v>4408.6499999999996</v>
      </c>
      <c r="P532" s="5">
        <v>1600.846</v>
      </c>
      <c r="Q532" s="5">
        <v>0</v>
      </c>
      <c r="R532" s="5">
        <v>0</v>
      </c>
      <c r="S532" s="6">
        <f t="shared" si="309"/>
        <v>1554896.5509999997</v>
      </c>
      <c r="T532" s="6">
        <f t="shared" si="298"/>
        <v>1554896.5509999997</v>
      </c>
      <c r="U532" s="63">
        <f t="shared" si="305"/>
        <v>0.15043340374318831</v>
      </c>
      <c r="V532" s="5">
        <v>1353478.632</v>
      </c>
      <c r="W532" s="5">
        <v>1286970.165</v>
      </c>
      <c r="X532" s="5">
        <v>53971.27</v>
      </c>
      <c r="Y532" s="5">
        <v>12391.975</v>
      </c>
      <c r="Z532" s="5">
        <v>223.34200000000001</v>
      </c>
      <c r="AA532" s="5">
        <v>6862.8</v>
      </c>
      <c r="AB532" s="5">
        <v>0</v>
      </c>
      <c r="AC532" s="6">
        <f t="shared" si="310"/>
        <v>2713898.1840000004</v>
      </c>
      <c r="AD532" s="6">
        <f t="shared" si="299"/>
        <v>2713898.1840000004</v>
      </c>
      <c r="AE532" s="63">
        <f t="shared" si="321"/>
        <v>0.26256469664751203</v>
      </c>
      <c r="AF532" s="5">
        <v>1134276.865</v>
      </c>
      <c r="AG532" s="5">
        <v>883187.12</v>
      </c>
      <c r="AH532" s="5">
        <v>36384.231</v>
      </c>
      <c r="AI532" s="5">
        <v>7356.3379999999997</v>
      </c>
      <c r="AJ532" s="5">
        <v>304.53800000000001</v>
      </c>
      <c r="AK532" s="5">
        <v>0</v>
      </c>
      <c r="AL532" s="5">
        <v>0</v>
      </c>
      <c r="AM532" s="6">
        <f t="shared" si="311"/>
        <v>2061509.0919999997</v>
      </c>
      <c r="AN532" s="6">
        <f t="shared" si="301"/>
        <v>2061509.0919999997</v>
      </c>
      <c r="AO532" s="63">
        <f t="shared" si="306"/>
        <v>0.19944724255619597</v>
      </c>
      <c r="AP532" s="5">
        <v>1041664.823</v>
      </c>
      <c r="AQ532" s="5">
        <v>726628.64300000004</v>
      </c>
      <c r="AR532" s="5">
        <v>36173.784</v>
      </c>
      <c r="AS532" s="5">
        <v>6046.2809999999999</v>
      </c>
      <c r="AT532" s="5">
        <v>151.98699999999999</v>
      </c>
      <c r="AU532" s="5">
        <v>0</v>
      </c>
      <c r="AV532" s="5">
        <v>0</v>
      </c>
      <c r="AW532" s="6">
        <f t="shared" si="312"/>
        <v>1810665.5179999999</v>
      </c>
      <c r="AX532" s="6">
        <f t="shared" si="302"/>
        <v>1810665.5179999999</v>
      </c>
      <c r="AY532" s="63">
        <f t="shared" si="307"/>
        <v>0.17517858454183635</v>
      </c>
      <c r="AZ532" s="5">
        <f t="shared" si="313"/>
        <v>5632132.7520000003</v>
      </c>
      <c r="BA532" s="5">
        <f t="shared" si="314"/>
        <v>4261070.784</v>
      </c>
      <c r="BB532" s="5">
        <f t="shared" si="315"/>
        <v>300915.848</v>
      </c>
      <c r="BC532" s="5">
        <f t="shared" si="316"/>
        <v>35448.928</v>
      </c>
      <c r="BD532" s="5">
        <f t="shared" si="317"/>
        <v>2461.7090000000003</v>
      </c>
      <c r="BE532" s="5">
        <f t="shared" si="318"/>
        <v>6862.8</v>
      </c>
      <c r="BF532" s="5">
        <f t="shared" si="319"/>
        <v>97219.453999999998</v>
      </c>
      <c r="BG532" s="6">
        <f t="shared" si="320"/>
        <v>10336112.275</v>
      </c>
      <c r="BH532" s="6">
        <f t="shared" si="303"/>
        <v>10238892.821</v>
      </c>
      <c r="BI532" s="5"/>
    </row>
    <row r="533" spans="1:69" x14ac:dyDescent="0.25">
      <c r="A533" s="43">
        <v>39722</v>
      </c>
      <c r="B533" s="5">
        <v>1085758.8230000001</v>
      </c>
      <c r="C533" s="5">
        <v>758880.06</v>
      </c>
      <c r="D533" s="5">
        <v>31826.562000000002</v>
      </c>
      <c r="E533" s="5">
        <v>5242.3609999999999</v>
      </c>
      <c r="F533" s="5">
        <v>217.53</v>
      </c>
      <c r="G533" s="5">
        <v>0</v>
      </c>
      <c r="H533" s="5">
        <v>84714.517000000007</v>
      </c>
      <c r="I533" s="6">
        <f t="shared" si="308"/>
        <v>1966639.8530000001</v>
      </c>
      <c r="J533" s="6">
        <f t="shared" si="297"/>
        <v>1881925.3360000001</v>
      </c>
      <c r="K533" s="63">
        <f t="shared" si="304"/>
        <v>0.21491201152510353</v>
      </c>
      <c r="L533" s="5">
        <v>717871.83900000004</v>
      </c>
      <c r="M533" s="5">
        <v>513114.59600000002</v>
      </c>
      <c r="N533" s="5">
        <v>125403.969</v>
      </c>
      <c r="O533" s="5">
        <v>4434.84</v>
      </c>
      <c r="P533" s="5">
        <v>1469.1</v>
      </c>
      <c r="Q533" s="5">
        <v>0</v>
      </c>
      <c r="R533" s="5">
        <v>0</v>
      </c>
      <c r="S533" s="6">
        <f t="shared" si="309"/>
        <v>1362294.3440000003</v>
      </c>
      <c r="T533" s="6">
        <f t="shared" si="298"/>
        <v>1362294.3440000003</v>
      </c>
      <c r="U533" s="63">
        <f t="shared" si="305"/>
        <v>0.14886986924001452</v>
      </c>
      <c r="V533" s="5">
        <v>1158637.031</v>
      </c>
      <c r="W533" s="5">
        <v>1231698.645</v>
      </c>
      <c r="X533" s="5">
        <v>66330.16</v>
      </c>
      <c r="Y533" s="5">
        <v>12696.058999999999</v>
      </c>
      <c r="Z533" s="5">
        <v>268.64400000000001</v>
      </c>
      <c r="AA533" s="5">
        <v>6661.55</v>
      </c>
      <c r="AB533" s="5">
        <v>0</v>
      </c>
      <c r="AC533" s="6">
        <f t="shared" si="310"/>
        <v>2476292.0889999997</v>
      </c>
      <c r="AD533" s="6">
        <f t="shared" si="299"/>
        <v>2476292.0889999997</v>
      </c>
      <c r="AE533" s="63">
        <f t="shared" si="321"/>
        <v>0.27060618809227932</v>
      </c>
      <c r="AF533" s="5">
        <v>967431.31</v>
      </c>
      <c r="AG533" s="5">
        <v>743049.91500000004</v>
      </c>
      <c r="AH533" s="5">
        <v>34044.089999999997</v>
      </c>
      <c r="AI533" s="5">
        <v>6617.8280000000004</v>
      </c>
      <c r="AJ533" s="5">
        <v>325.09699999999998</v>
      </c>
      <c r="AK533" s="5">
        <v>0</v>
      </c>
      <c r="AL533" s="5">
        <v>0</v>
      </c>
      <c r="AM533" s="6">
        <f t="shared" si="311"/>
        <v>1751468.2400000002</v>
      </c>
      <c r="AN533" s="6">
        <f t="shared" si="301"/>
        <v>1751468.2400000002</v>
      </c>
      <c r="AO533" s="63">
        <f t="shared" si="306"/>
        <v>0.19139831932447512</v>
      </c>
      <c r="AP533" s="5">
        <v>875305.66099999996</v>
      </c>
      <c r="AQ533" s="5">
        <v>679305.1</v>
      </c>
      <c r="AR533" s="5">
        <v>30519.423999999999</v>
      </c>
      <c r="AS533" s="5">
        <v>8897.7279999999992</v>
      </c>
      <c r="AT533" s="5">
        <v>184.66499999999999</v>
      </c>
      <c r="AU533" s="5">
        <v>0</v>
      </c>
      <c r="AV533" s="5">
        <v>0</v>
      </c>
      <c r="AW533" s="6">
        <f t="shared" si="312"/>
        <v>1594212.578</v>
      </c>
      <c r="AX533" s="6">
        <f t="shared" si="302"/>
        <v>1594212.578</v>
      </c>
      <c r="AY533" s="63">
        <f t="shared" si="307"/>
        <v>0.17421361181812731</v>
      </c>
      <c r="AZ533" s="5">
        <f t="shared" si="313"/>
        <v>4805004.6639999999</v>
      </c>
      <c r="BA533" s="5">
        <f t="shared" si="314"/>
        <v>3926048.3160000001</v>
      </c>
      <c r="BB533" s="5">
        <f t="shared" si="315"/>
        <v>288124.20499999996</v>
      </c>
      <c r="BC533" s="5">
        <f t="shared" si="316"/>
        <v>37888.816000000006</v>
      </c>
      <c r="BD533" s="5">
        <f t="shared" si="317"/>
        <v>2465.0360000000001</v>
      </c>
      <c r="BE533" s="5">
        <f t="shared" si="318"/>
        <v>6661.55</v>
      </c>
      <c r="BF533" s="5">
        <f t="shared" si="319"/>
        <v>84714.517000000007</v>
      </c>
      <c r="BG533" s="6">
        <f t="shared" si="320"/>
        <v>9150907.1040000021</v>
      </c>
      <c r="BH533" s="6">
        <f t="shared" si="303"/>
        <v>9066192.5870000012</v>
      </c>
      <c r="BI533" s="5"/>
    </row>
    <row r="534" spans="1:69" x14ac:dyDescent="0.25">
      <c r="A534" s="43">
        <v>39753</v>
      </c>
      <c r="B534" s="5">
        <v>835404.53500000003</v>
      </c>
      <c r="C534" s="5">
        <v>672697.06</v>
      </c>
      <c r="D534" s="5">
        <v>36605.934000000001</v>
      </c>
      <c r="E534" s="5">
        <v>5244.9269999999997</v>
      </c>
      <c r="F534" s="5">
        <v>222.011</v>
      </c>
      <c r="G534" s="5">
        <v>0</v>
      </c>
      <c r="H534" s="5">
        <v>77558.36</v>
      </c>
      <c r="I534" s="6">
        <f t="shared" si="308"/>
        <v>1627732.827</v>
      </c>
      <c r="J534" s="6">
        <f t="shared" si="297"/>
        <v>1550174.4669999999</v>
      </c>
      <c r="K534" s="63">
        <f t="shared" si="304"/>
        <v>0.21274122081347407</v>
      </c>
      <c r="L534" s="5">
        <v>540452.65399999998</v>
      </c>
      <c r="M534" s="5">
        <v>442913.02399999998</v>
      </c>
      <c r="N534" s="5">
        <v>123336.95</v>
      </c>
      <c r="O534" s="5">
        <v>4024.0140000000001</v>
      </c>
      <c r="P534" s="5">
        <v>1209.3240000000001</v>
      </c>
      <c r="Q534" s="5">
        <v>0</v>
      </c>
      <c r="R534" s="5">
        <v>0</v>
      </c>
      <c r="S534" s="6">
        <f t="shared" si="309"/>
        <v>1111935.966</v>
      </c>
      <c r="T534" s="6">
        <f t="shared" si="298"/>
        <v>1111935.966</v>
      </c>
      <c r="U534" s="63">
        <f t="shared" si="305"/>
        <v>0.14532766738459935</v>
      </c>
      <c r="V534" s="5">
        <v>882412.09199999995</v>
      </c>
      <c r="W534" s="5">
        <v>1076143.48</v>
      </c>
      <c r="X534" s="5">
        <v>54200.781000000003</v>
      </c>
      <c r="Y534" s="5">
        <v>12558.550999999999</v>
      </c>
      <c r="Z534" s="5">
        <v>280.923</v>
      </c>
      <c r="AA534" s="5">
        <v>6729.8</v>
      </c>
      <c r="AB534" s="5">
        <v>0</v>
      </c>
      <c r="AC534" s="6">
        <f t="shared" si="310"/>
        <v>2032325.6269999999</v>
      </c>
      <c r="AD534" s="6">
        <f t="shared" si="299"/>
        <v>2032325.6269999999</v>
      </c>
      <c r="AE534" s="63">
        <f t="shared" si="321"/>
        <v>0.26562063982905043</v>
      </c>
      <c r="AF534" s="5">
        <v>727555.19200000004</v>
      </c>
      <c r="AG534" s="5">
        <v>802788.78399999999</v>
      </c>
      <c r="AH534" s="5">
        <v>32736.916000000001</v>
      </c>
      <c r="AI534" s="5">
        <v>7914.2250000000004</v>
      </c>
      <c r="AJ534" s="5">
        <v>368</v>
      </c>
      <c r="AK534" s="5">
        <v>0</v>
      </c>
      <c r="AL534" s="5">
        <v>0</v>
      </c>
      <c r="AM534" s="6">
        <f t="shared" si="311"/>
        <v>1571363.1170000001</v>
      </c>
      <c r="AN534" s="6">
        <f t="shared" si="301"/>
        <v>1571363.1170000001</v>
      </c>
      <c r="AO534" s="63">
        <f t="shared" si="306"/>
        <v>0.20537381952784436</v>
      </c>
      <c r="AP534" s="5">
        <v>687026.97</v>
      </c>
      <c r="AQ534" s="5">
        <v>585785.08400000003</v>
      </c>
      <c r="AR534" s="5">
        <v>28450.025000000001</v>
      </c>
      <c r="AS534" s="5">
        <v>6414.27</v>
      </c>
      <c r="AT534" s="5">
        <v>199.95</v>
      </c>
      <c r="AU534" s="5">
        <v>0</v>
      </c>
      <c r="AV534" s="5">
        <v>0</v>
      </c>
      <c r="AW534" s="6">
        <f t="shared" si="312"/>
        <v>1307876.2989999999</v>
      </c>
      <c r="AX534" s="6">
        <f t="shared" si="302"/>
        <v>1307876.2989999999</v>
      </c>
      <c r="AY534" s="63">
        <f t="shared" si="307"/>
        <v>0.17093665244503187</v>
      </c>
      <c r="AZ534" s="5">
        <f t="shared" si="313"/>
        <v>3672851.443</v>
      </c>
      <c r="BA534" s="5">
        <f t="shared" si="314"/>
        <v>3580327.432</v>
      </c>
      <c r="BB534" s="5">
        <f t="shared" si="315"/>
        <v>275330.60599999997</v>
      </c>
      <c r="BC534" s="5">
        <f t="shared" si="316"/>
        <v>36155.986999999994</v>
      </c>
      <c r="BD534" s="5">
        <f t="shared" si="317"/>
        <v>2280.2079999999996</v>
      </c>
      <c r="BE534" s="5">
        <f t="shared" si="318"/>
        <v>6729.8</v>
      </c>
      <c r="BF534" s="5">
        <f t="shared" si="319"/>
        <v>77558.36</v>
      </c>
      <c r="BG534" s="6">
        <f t="shared" si="320"/>
        <v>7651233.8359999992</v>
      </c>
      <c r="BH534" s="6">
        <f t="shared" si="303"/>
        <v>7573675.4759999989</v>
      </c>
      <c r="BI534" s="5"/>
    </row>
    <row r="535" spans="1:69" x14ac:dyDescent="0.25">
      <c r="A535" s="43">
        <v>39783</v>
      </c>
      <c r="B535" s="5">
        <v>822929.71900000004</v>
      </c>
      <c r="C535" s="5">
        <v>696947.6</v>
      </c>
      <c r="D535" s="5">
        <v>43051.464999999997</v>
      </c>
      <c r="E535" s="5">
        <v>5301.7529999999997</v>
      </c>
      <c r="F535" s="5">
        <v>211.565</v>
      </c>
      <c r="G535" s="5">
        <v>0</v>
      </c>
      <c r="H535" s="5">
        <v>62338.103000000003</v>
      </c>
      <c r="I535" s="6">
        <f t="shared" si="308"/>
        <v>1630780.2050000001</v>
      </c>
      <c r="J535" s="6">
        <f t="shared" si="297"/>
        <v>1568442.102</v>
      </c>
      <c r="K535" s="63">
        <f t="shared" si="304"/>
        <v>0.21119776843253002</v>
      </c>
      <c r="L535" s="5">
        <v>616951.14199999999</v>
      </c>
      <c r="M535" s="5">
        <v>454699.69099999999</v>
      </c>
      <c r="N535" s="5">
        <v>128151.38500000001</v>
      </c>
      <c r="O535" s="5">
        <v>4772.9219999999996</v>
      </c>
      <c r="P535" s="5">
        <v>1349.7850000000001</v>
      </c>
      <c r="Q535" s="5">
        <v>0</v>
      </c>
      <c r="R535" s="5">
        <v>0</v>
      </c>
      <c r="S535" s="6">
        <f t="shared" si="309"/>
        <v>1205924.925</v>
      </c>
      <c r="T535" s="6">
        <f t="shared" si="298"/>
        <v>1205924.925</v>
      </c>
      <c r="U535" s="63">
        <f t="shared" si="305"/>
        <v>0.15617595325003722</v>
      </c>
      <c r="V535" s="5">
        <v>816082.04299999995</v>
      </c>
      <c r="W535" s="5">
        <v>1093942.257</v>
      </c>
      <c r="X535" s="5">
        <v>53017.201000000001</v>
      </c>
      <c r="Y535" s="5">
        <v>12161.295</v>
      </c>
      <c r="Z535" s="5">
        <v>298.75599999999997</v>
      </c>
      <c r="AA535" s="5">
        <v>6442.1</v>
      </c>
      <c r="AB535" s="5">
        <v>0</v>
      </c>
      <c r="AC535" s="6">
        <f t="shared" si="310"/>
        <v>1981943.6519999998</v>
      </c>
      <c r="AD535" s="6">
        <f t="shared" si="299"/>
        <v>1981943.6519999998</v>
      </c>
      <c r="AE535" s="63">
        <f t="shared" si="321"/>
        <v>0.25667596110011576</v>
      </c>
      <c r="AF535" s="5">
        <v>694588.46600000001</v>
      </c>
      <c r="AG535" s="5">
        <v>743348.31099999999</v>
      </c>
      <c r="AH535" s="5">
        <v>34754.106999999989</v>
      </c>
      <c r="AI535" s="5">
        <v>7626.1660000000002</v>
      </c>
      <c r="AJ535" s="5">
        <v>338.84399999999999</v>
      </c>
      <c r="AK535" s="5">
        <v>0</v>
      </c>
      <c r="AL535" s="5">
        <v>0</v>
      </c>
      <c r="AM535" s="6">
        <f t="shared" si="311"/>
        <v>1480655.8940000001</v>
      </c>
      <c r="AN535" s="6">
        <f t="shared" si="301"/>
        <v>1480655.8940000001</v>
      </c>
      <c r="AO535" s="63">
        <f t="shared" si="306"/>
        <v>0.19175559015892807</v>
      </c>
      <c r="AP535" s="5">
        <v>752787.94900000002</v>
      </c>
      <c r="AQ535" s="5">
        <v>632802.26300000015</v>
      </c>
      <c r="AR535" s="5">
        <v>30134.736000000001</v>
      </c>
      <c r="AS535" s="5">
        <v>6389.4790000000003</v>
      </c>
      <c r="AT535" s="5">
        <v>159.667</v>
      </c>
      <c r="AU535" s="5">
        <v>0</v>
      </c>
      <c r="AV535" s="5">
        <v>0</v>
      </c>
      <c r="AW535" s="6">
        <f t="shared" si="312"/>
        <v>1422274.0940000003</v>
      </c>
      <c r="AX535" s="6">
        <f t="shared" si="302"/>
        <v>1422274.0940000003</v>
      </c>
      <c r="AY535" s="63">
        <f t="shared" si="307"/>
        <v>0.18419472705838888</v>
      </c>
      <c r="AZ535" s="5">
        <f t="shared" si="313"/>
        <v>3703339.3190000001</v>
      </c>
      <c r="BA535" s="5">
        <f t="shared" si="314"/>
        <v>3621740.1220000004</v>
      </c>
      <c r="BB535" s="5">
        <f t="shared" si="315"/>
        <v>289108.89399999997</v>
      </c>
      <c r="BC535" s="5">
        <f t="shared" si="316"/>
        <v>36251.615000000005</v>
      </c>
      <c r="BD535" s="5">
        <f t="shared" si="317"/>
        <v>2358.6170000000002</v>
      </c>
      <c r="BE535" s="5">
        <f t="shared" si="318"/>
        <v>6442.1</v>
      </c>
      <c r="BF535" s="5">
        <f t="shared" si="319"/>
        <v>62338.103000000003</v>
      </c>
      <c r="BG535" s="6">
        <f t="shared" ref="BG535:BG559" si="323">SUM(AZ535:BF535)</f>
        <v>7721578.7700000005</v>
      </c>
      <c r="BH535" s="6">
        <f t="shared" si="303"/>
        <v>7659240.6670000004</v>
      </c>
      <c r="BI535" s="5"/>
    </row>
    <row r="536" spans="1:69" x14ac:dyDescent="0.25">
      <c r="A536" s="43">
        <v>39814</v>
      </c>
      <c r="B536" s="5">
        <v>888911.36699999997</v>
      </c>
      <c r="C536" s="5">
        <v>701707.88699999999</v>
      </c>
      <c r="D536" s="5">
        <v>44522.485000000001</v>
      </c>
      <c r="E536" s="5">
        <v>5245.5609999999997</v>
      </c>
      <c r="F536" s="5">
        <v>188.67500000000001</v>
      </c>
      <c r="G536" s="5">
        <v>0</v>
      </c>
      <c r="H536" s="5">
        <v>67619.698999999993</v>
      </c>
      <c r="I536" s="6">
        <f t="shared" si="308"/>
        <v>1708195.6740000001</v>
      </c>
      <c r="J536" s="6">
        <f t="shared" si="297"/>
        <v>1640575.9750000001</v>
      </c>
      <c r="K536" s="63">
        <f t="shared" si="304"/>
        <v>0.21489347406748044</v>
      </c>
      <c r="L536" s="5">
        <v>644566.82799999986</v>
      </c>
      <c r="M536" s="5">
        <v>450945.92299999995</v>
      </c>
      <c r="N536" s="5">
        <v>120058.09299999999</v>
      </c>
      <c r="O536" s="5">
        <v>4087.4449999999997</v>
      </c>
      <c r="P536" s="5">
        <v>1772.9810000000002</v>
      </c>
      <c r="Q536" s="5">
        <v>0</v>
      </c>
      <c r="R536" s="5">
        <v>0</v>
      </c>
      <c r="S536" s="6">
        <f t="shared" si="309"/>
        <v>1221431.2699999996</v>
      </c>
      <c r="T536" s="6">
        <f t="shared" si="298"/>
        <v>1221431.2699999996</v>
      </c>
      <c r="U536" s="63">
        <f t="shared" si="305"/>
        <v>0.15365781153766966</v>
      </c>
      <c r="V536" s="5">
        <v>857873.63199999998</v>
      </c>
      <c r="W536" s="5">
        <v>1084881.2250000001</v>
      </c>
      <c r="X536" s="5">
        <v>53099.58</v>
      </c>
      <c r="Y536" s="5">
        <v>10380.799999999999</v>
      </c>
      <c r="Z536" s="5">
        <v>299.459</v>
      </c>
      <c r="AA536" s="5">
        <v>6947.75</v>
      </c>
      <c r="AB536" s="5">
        <v>0</v>
      </c>
      <c r="AC536" s="6">
        <f t="shared" si="310"/>
        <v>2013482.4460000002</v>
      </c>
      <c r="AD536" s="6">
        <f t="shared" si="299"/>
        <v>2013482.4460000002</v>
      </c>
      <c r="AE536" s="63">
        <f t="shared" si="321"/>
        <v>0.25329898932575573</v>
      </c>
      <c r="AF536" s="5">
        <v>730358.14800000004</v>
      </c>
      <c r="AG536" s="5">
        <v>749563.19099999999</v>
      </c>
      <c r="AH536" s="5">
        <v>34585.993000000002</v>
      </c>
      <c r="AI536" s="5">
        <v>7245.7250000000004</v>
      </c>
      <c r="AJ536" s="5">
        <v>318.10199999999998</v>
      </c>
      <c r="AK536" s="5">
        <v>0</v>
      </c>
      <c r="AL536" s="5">
        <v>0</v>
      </c>
      <c r="AM536" s="6">
        <f t="shared" si="311"/>
        <v>1522071.1590000002</v>
      </c>
      <c r="AN536" s="6">
        <f t="shared" si="301"/>
        <v>1522071.1590000002</v>
      </c>
      <c r="AO536" s="63">
        <f t="shared" si="306"/>
        <v>0.19147874222717792</v>
      </c>
      <c r="AP536" s="5">
        <v>810004.55200000003</v>
      </c>
      <c r="AQ536" s="5">
        <v>629697.23199999996</v>
      </c>
      <c r="AR536" s="5">
        <v>37577.671000000002</v>
      </c>
      <c r="AS536" s="5">
        <v>6429.5510000000004</v>
      </c>
      <c r="AT536" s="5">
        <v>145.107</v>
      </c>
      <c r="AU536" s="5">
        <v>0</v>
      </c>
      <c r="AV536" s="5">
        <v>0</v>
      </c>
      <c r="AW536" s="6">
        <f t="shared" si="312"/>
        <v>1483854.1130000001</v>
      </c>
      <c r="AX536" s="6">
        <f t="shared" si="302"/>
        <v>1483854.1130000001</v>
      </c>
      <c r="AY536" s="63">
        <f t="shared" si="307"/>
        <v>0.18667098284191633</v>
      </c>
      <c r="AZ536" s="5">
        <f t="shared" ref="AZ536:AZ547" si="324">B536+L536+V536+AF536+AP536</f>
        <v>3931714.5269999998</v>
      </c>
      <c r="BA536" s="5">
        <f t="shared" ref="BA536:BA547" si="325">C536+M536+W536+AG536+AQ536</f>
        <v>3616795.4580000001</v>
      </c>
      <c r="BB536" s="5">
        <f t="shared" ref="BB536:BB547" si="326">D536+N536+X536+AH536+AR536</f>
        <v>289843.82200000004</v>
      </c>
      <c r="BC536" s="5">
        <f t="shared" ref="BC536:BC547" si="327">E536+O536+Y536+AI536+AS536</f>
        <v>33389.081999999995</v>
      </c>
      <c r="BD536" s="5">
        <f t="shared" ref="BD536:BD547" si="328">F536+P536+Z536+AJ536+AT536</f>
        <v>2724.3240000000001</v>
      </c>
      <c r="BE536" s="5">
        <f t="shared" ref="BE536:BE547" si="329">G536+Q536+AA536+AK536+AU536</f>
        <v>6947.75</v>
      </c>
      <c r="BF536" s="5">
        <f t="shared" ref="BF536:BF547" si="330">H536+R536+AB536+AL536+AV536</f>
        <v>67619.698999999993</v>
      </c>
      <c r="BG536" s="6">
        <f t="shared" si="323"/>
        <v>7949034.6619999995</v>
      </c>
      <c r="BH536" s="6">
        <f t="shared" si="303"/>
        <v>7881414.9629999995</v>
      </c>
    </row>
    <row r="537" spans="1:69" x14ac:dyDescent="0.25">
      <c r="A537" s="43">
        <v>39845</v>
      </c>
      <c r="B537" s="5">
        <f>875933.628+154.458</f>
        <v>876088.08600000001</v>
      </c>
      <c r="C537" s="5">
        <f>508781.525+124829.23</f>
        <v>633610.755</v>
      </c>
      <c r="D537" s="5">
        <f>39332.544+5658.249</f>
        <v>44990.793000000005</v>
      </c>
      <c r="E537" s="5">
        <v>5261.2749999999996</v>
      </c>
      <c r="F537" s="5">
        <v>249.834</v>
      </c>
      <c r="G537" s="5">
        <v>0</v>
      </c>
      <c r="H537" s="5">
        <v>65388.196000000004</v>
      </c>
      <c r="I537" s="6">
        <f t="shared" si="308"/>
        <v>1625588.939</v>
      </c>
      <c r="J537" s="6">
        <f t="shared" si="297"/>
        <v>1560200.743</v>
      </c>
      <c r="K537" s="63">
        <f t="shared" si="304"/>
        <v>0.21763517114437034</v>
      </c>
      <c r="L537" s="5">
        <f>691768.514+658.288</f>
        <v>692426.80199999991</v>
      </c>
      <c r="M537" s="5">
        <f>339285.977+86064.063</f>
        <v>425350.04000000004</v>
      </c>
      <c r="N537" s="5">
        <f>68533.549+47075.445</f>
        <v>115608.99400000001</v>
      </c>
      <c r="O537" s="5">
        <v>3853.8069999999998</v>
      </c>
      <c r="P537" s="5">
        <v>1319.84</v>
      </c>
      <c r="Q537" s="5">
        <v>0</v>
      </c>
      <c r="R537" s="5">
        <v>0</v>
      </c>
      <c r="S537" s="6">
        <f t="shared" si="309"/>
        <v>1238559.483</v>
      </c>
      <c r="T537" s="6">
        <f t="shared" si="298"/>
        <v>1238559.483</v>
      </c>
      <c r="U537" s="63">
        <f t="shared" si="305"/>
        <v>0.16581935235177422</v>
      </c>
      <c r="V537" s="5">
        <f>732961.818+279.768</f>
        <v>733241.58600000001</v>
      </c>
      <c r="W537" s="5">
        <f>783440.516+178623.608</f>
        <v>962064.12399999995</v>
      </c>
      <c r="X537" s="5">
        <f>37620.053+14184.228</f>
        <v>51804.281000000003</v>
      </c>
      <c r="Y537" s="5">
        <v>14007.457</v>
      </c>
      <c r="Z537" s="5">
        <v>262.21499999999997</v>
      </c>
      <c r="AA537" s="5">
        <v>6121.85</v>
      </c>
      <c r="AB537" s="5">
        <v>0</v>
      </c>
      <c r="AC537" s="6">
        <f t="shared" si="310"/>
        <v>1767501.513</v>
      </c>
      <c r="AD537" s="6">
        <f t="shared" si="299"/>
        <v>1767501.513</v>
      </c>
      <c r="AE537" s="63">
        <f t="shared" si="321"/>
        <v>0.23663454213481733</v>
      </c>
      <c r="AF537" s="5">
        <f>665485.233+90.773</f>
        <v>665576.00600000005</v>
      </c>
      <c r="AG537" s="5">
        <f>533945.461+121249.384</f>
        <v>655194.84499999997</v>
      </c>
      <c r="AH537" s="5">
        <f>6615.646+24863.907</f>
        <v>31479.553</v>
      </c>
      <c r="AI537" s="5">
        <v>7051.5110000000004</v>
      </c>
      <c r="AJ537" s="5">
        <v>337.46800000000002</v>
      </c>
      <c r="AK537" s="5">
        <v>0</v>
      </c>
      <c r="AL537" s="5">
        <v>0</v>
      </c>
      <c r="AM537" s="6">
        <f t="shared" si="311"/>
        <v>1359639.3830000001</v>
      </c>
      <c r="AN537" s="6">
        <f t="shared" si="301"/>
        <v>1359639.3830000001</v>
      </c>
      <c r="AO537" s="63">
        <f t="shared" si="306"/>
        <v>0.18202962797954367</v>
      </c>
      <c r="AP537" s="5">
        <f>875632.135+154.285</f>
        <v>875786.42</v>
      </c>
      <c r="AQ537" s="5">
        <f>463239.198+104545.197</f>
        <v>567784.39500000002</v>
      </c>
      <c r="AR537" s="5">
        <f>9869.279+17546.661</f>
        <v>27415.940000000002</v>
      </c>
      <c r="AS537" s="5">
        <v>6885.8950000000004</v>
      </c>
      <c r="AT537" s="5">
        <v>168.15199999999999</v>
      </c>
      <c r="AU537" s="5">
        <v>0</v>
      </c>
      <c r="AV537" s="5">
        <v>0</v>
      </c>
      <c r="AW537" s="6">
        <f t="shared" si="312"/>
        <v>1478040.8019999999</v>
      </c>
      <c r="AX537" s="6">
        <f t="shared" si="302"/>
        <v>1478040.8019999999</v>
      </c>
      <c r="AY537" s="63">
        <f t="shared" si="307"/>
        <v>0.19788130638949455</v>
      </c>
      <c r="AZ537" s="5">
        <f t="shared" si="324"/>
        <v>3843118.9</v>
      </c>
      <c r="BA537" s="5">
        <f t="shared" si="325"/>
        <v>3244004.1589999995</v>
      </c>
      <c r="BB537" s="5">
        <f t="shared" si="326"/>
        <v>271299.56100000005</v>
      </c>
      <c r="BC537" s="5">
        <f t="shared" si="327"/>
        <v>37059.944999999992</v>
      </c>
      <c r="BD537" s="5">
        <f t="shared" si="328"/>
        <v>2337.509</v>
      </c>
      <c r="BE537" s="5">
        <f t="shared" si="329"/>
        <v>6121.85</v>
      </c>
      <c r="BF537" s="5">
        <f t="shared" si="330"/>
        <v>65388.196000000004</v>
      </c>
      <c r="BG537" s="6">
        <f t="shared" si="323"/>
        <v>7469330.1199999992</v>
      </c>
      <c r="BH537" s="6">
        <f t="shared" si="303"/>
        <v>7403941.9239999987</v>
      </c>
    </row>
    <row r="538" spans="1:69" x14ac:dyDescent="0.25">
      <c r="A538" s="43">
        <v>39873</v>
      </c>
      <c r="B538" s="5">
        <v>758628.53200000001</v>
      </c>
      <c r="C538" s="5">
        <v>628815.01300000004</v>
      </c>
      <c r="D538" s="5">
        <v>38564.254000000001</v>
      </c>
      <c r="E538" s="5">
        <v>5273.4989999999998</v>
      </c>
      <c r="F538" s="5">
        <v>257.339</v>
      </c>
      <c r="G538" s="5">
        <v>0</v>
      </c>
      <c r="H538" s="5">
        <v>71605.937999999995</v>
      </c>
      <c r="I538" s="6">
        <f t="shared" si="308"/>
        <v>1503144.575</v>
      </c>
      <c r="J538" s="6">
        <f t="shared" si="297"/>
        <v>1431538.6369999999</v>
      </c>
      <c r="K538" s="63">
        <f t="shared" si="304"/>
        <v>0.21625300342610759</v>
      </c>
      <c r="L538" s="5">
        <v>540336.68500000006</v>
      </c>
      <c r="M538" s="5">
        <v>410340.299</v>
      </c>
      <c r="N538" s="5">
        <v>109610.997</v>
      </c>
      <c r="O538" s="5">
        <v>5422.5320000000002</v>
      </c>
      <c r="P538" s="5">
        <v>1218.759</v>
      </c>
      <c r="Q538" s="5">
        <v>0</v>
      </c>
      <c r="R538" s="5">
        <v>0</v>
      </c>
      <c r="S538" s="6">
        <f t="shared" si="309"/>
        <v>1066929.2720000001</v>
      </c>
      <c r="T538" s="6">
        <f t="shared" si="298"/>
        <v>1066929.2720000001</v>
      </c>
      <c r="U538" s="63">
        <f t="shared" si="305"/>
        <v>0.15349598658081876</v>
      </c>
      <c r="V538" s="5">
        <v>724184.11199999996</v>
      </c>
      <c r="W538" s="5">
        <v>965801.75800000003</v>
      </c>
      <c r="X538" s="5">
        <v>47569.345000000001</v>
      </c>
      <c r="Y538" s="5">
        <v>11889.431</v>
      </c>
      <c r="Z538" s="5">
        <v>244.23699999999999</v>
      </c>
      <c r="AA538" s="5">
        <v>6439.3</v>
      </c>
      <c r="AB538" s="5">
        <v>0</v>
      </c>
      <c r="AC538" s="6">
        <f t="shared" si="310"/>
        <v>1756128.1830000002</v>
      </c>
      <c r="AD538" s="6">
        <f t="shared" si="299"/>
        <v>1756128.1830000002</v>
      </c>
      <c r="AE538" s="63">
        <f t="shared" si="321"/>
        <v>0.25264901346896929</v>
      </c>
      <c r="AF538" s="5">
        <v>620023.45400000003</v>
      </c>
      <c r="AG538" s="5">
        <v>653591</v>
      </c>
      <c r="AH538" s="5">
        <v>29251.669000000002</v>
      </c>
      <c r="AI538" s="5">
        <v>6850.2979999999998</v>
      </c>
      <c r="AJ538" s="5">
        <v>326.053</v>
      </c>
      <c r="AK538" s="5">
        <v>0</v>
      </c>
      <c r="AL538" s="5">
        <v>0</v>
      </c>
      <c r="AM538" s="6">
        <f t="shared" si="311"/>
        <v>1310042.4739999999</v>
      </c>
      <c r="AN538" s="6">
        <f t="shared" si="301"/>
        <v>1310042.4739999999</v>
      </c>
      <c r="AO538" s="63">
        <f t="shared" si="306"/>
        <v>0.1884719702482833</v>
      </c>
      <c r="AP538" s="5">
        <v>711135.38300000003</v>
      </c>
      <c r="AQ538" s="5">
        <v>567345.43200000003</v>
      </c>
      <c r="AR538" s="5">
        <v>29515.07</v>
      </c>
      <c r="AS538" s="5">
        <v>6443.9470000000001</v>
      </c>
      <c r="AT538" s="5">
        <v>176.69800000000001</v>
      </c>
      <c r="AU538" s="5">
        <v>0</v>
      </c>
      <c r="AV538" s="5">
        <v>0</v>
      </c>
      <c r="AW538" s="6">
        <f t="shared" si="312"/>
        <v>1314616.53</v>
      </c>
      <c r="AX538" s="6">
        <f t="shared" si="302"/>
        <v>1314616.53</v>
      </c>
      <c r="AY538" s="63">
        <f t="shared" si="307"/>
        <v>0.18913002627582093</v>
      </c>
      <c r="AZ538" s="5">
        <f t="shared" si="324"/>
        <v>3354308.1660000002</v>
      </c>
      <c r="BA538" s="5">
        <f t="shared" si="325"/>
        <v>3225893.5020000003</v>
      </c>
      <c r="BB538" s="5">
        <f t="shared" si="326"/>
        <v>254511.33499999999</v>
      </c>
      <c r="BC538" s="5">
        <f t="shared" si="327"/>
        <v>35879.706999999995</v>
      </c>
      <c r="BD538" s="5">
        <f t="shared" si="328"/>
        <v>2223.0859999999998</v>
      </c>
      <c r="BE538" s="5">
        <f t="shared" si="329"/>
        <v>6439.3</v>
      </c>
      <c r="BF538" s="5">
        <f t="shared" si="330"/>
        <v>71605.937999999995</v>
      </c>
      <c r="BG538" s="6">
        <f t="shared" si="323"/>
        <v>6950861.0340000009</v>
      </c>
      <c r="BH538" s="6">
        <f t="shared" si="303"/>
        <v>6879255.0960000008</v>
      </c>
    </row>
    <row r="539" spans="1:69" x14ac:dyDescent="0.25">
      <c r="A539" s="43">
        <v>39904</v>
      </c>
      <c r="B539" s="5">
        <v>834594.00199999998</v>
      </c>
      <c r="C539" s="5">
        <v>668385.59299999999</v>
      </c>
      <c r="D539" s="5">
        <v>34744.962</v>
      </c>
      <c r="E539" s="5">
        <v>5313.3320000000003</v>
      </c>
      <c r="F539" s="5">
        <v>198.52699999999999</v>
      </c>
      <c r="G539" s="5">
        <v>0</v>
      </c>
      <c r="H539" s="5">
        <v>88997.535000000003</v>
      </c>
      <c r="I539" s="6">
        <f t="shared" si="308"/>
        <v>1632233.9509999999</v>
      </c>
      <c r="J539" s="6">
        <f t="shared" si="297"/>
        <v>1543236.416</v>
      </c>
      <c r="K539" s="63">
        <f t="shared" si="304"/>
        <v>0.2169510215541709</v>
      </c>
      <c r="L539" s="5">
        <v>507095.05800000002</v>
      </c>
      <c r="M539" s="5">
        <v>426682.45400000003</v>
      </c>
      <c r="N539" s="5">
        <v>119724.804</v>
      </c>
      <c r="O539" s="5">
        <v>4390.1360000000004</v>
      </c>
      <c r="P539" s="5">
        <v>1266.204</v>
      </c>
      <c r="Q539" s="5">
        <v>0</v>
      </c>
      <c r="R539" s="5">
        <v>0</v>
      </c>
      <c r="S539" s="6">
        <f t="shared" si="309"/>
        <v>1059158.656</v>
      </c>
      <c r="T539" s="6">
        <f t="shared" si="298"/>
        <v>1059158.656</v>
      </c>
      <c r="U539" s="63">
        <f t="shared" si="305"/>
        <v>0.14077978972705651</v>
      </c>
      <c r="V539" s="5">
        <v>886072.83900000004</v>
      </c>
      <c r="W539" s="5">
        <v>1036558.444</v>
      </c>
      <c r="X539" s="5">
        <v>48132.214999999997</v>
      </c>
      <c r="Y539" s="5">
        <v>9651.6560000000009</v>
      </c>
      <c r="Z539" s="5">
        <v>205.608</v>
      </c>
      <c r="AA539" s="5">
        <v>6235.95</v>
      </c>
      <c r="AB539" s="5">
        <v>0</v>
      </c>
      <c r="AC539" s="6">
        <f t="shared" si="310"/>
        <v>1986856.7120000001</v>
      </c>
      <c r="AD539" s="6">
        <f t="shared" si="299"/>
        <v>1986856.7120000001</v>
      </c>
      <c r="AE539" s="63">
        <f t="shared" si="321"/>
        <v>0.26408628069896162</v>
      </c>
      <c r="AF539" s="5">
        <v>741254.103</v>
      </c>
      <c r="AG539" s="5">
        <v>705745.49300000002</v>
      </c>
      <c r="AH539" s="5">
        <v>33341.218000000001</v>
      </c>
      <c r="AI539" s="5">
        <v>6230.8419999999996</v>
      </c>
      <c r="AJ539" s="5">
        <v>282.15800000000002</v>
      </c>
      <c r="AK539" s="5">
        <v>0</v>
      </c>
      <c r="AL539" s="5">
        <v>0</v>
      </c>
      <c r="AM539" s="6">
        <f t="shared" si="311"/>
        <v>1486853.814</v>
      </c>
      <c r="AN539" s="6">
        <f t="shared" si="301"/>
        <v>1486853.814</v>
      </c>
      <c r="AO539" s="63">
        <f t="shared" si="306"/>
        <v>0.19762758497419297</v>
      </c>
      <c r="AP539" s="5">
        <v>726331.11</v>
      </c>
      <c r="AQ539" s="5">
        <v>597126.56000000006</v>
      </c>
      <c r="AR539" s="5">
        <v>28272.811000000002</v>
      </c>
      <c r="AS539" s="5">
        <v>6520.9920000000002</v>
      </c>
      <c r="AT539" s="5">
        <v>158.947</v>
      </c>
      <c r="AU539" s="5">
        <v>0</v>
      </c>
      <c r="AV539" s="5">
        <v>0</v>
      </c>
      <c r="AW539" s="6">
        <f t="shared" si="312"/>
        <v>1358410.42</v>
      </c>
      <c r="AX539" s="6">
        <f t="shared" si="302"/>
        <v>1358410.42</v>
      </c>
      <c r="AY539" s="63">
        <f t="shared" si="307"/>
        <v>0.18055532304561794</v>
      </c>
      <c r="AZ539" s="5">
        <f t="shared" si="324"/>
        <v>3695347.1120000002</v>
      </c>
      <c r="BA539" s="5">
        <f t="shared" si="325"/>
        <v>3434498.5440000002</v>
      </c>
      <c r="BB539" s="5">
        <f t="shared" si="326"/>
        <v>264216.01</v>
      </c>
      <c r="BC539" s="5">
        <f t="shared" si="327"/>
        <v>32106.958000000006</v>
      </c>
      <c r="BD539" s="5">
        <f t="shared" si="328"/>
        <v>2111.444</v>
      </c>
      <c r="BE539" s="5">
        <f t="shared" si="329"/>
        <v>6235.95</v>
      </c>
      <c r="BF539" s="5">
        <f t="shared" si="330"/>
        <v>88997.535000000003</v>
      </c>
      <c r="BG539" s="6">
        <f t="shared" si="323"/>
        <v>7523513.5530000003</v>
      </c>
      <c r="BH539" s="6">
        <f t="shared" si="303"/>
        <v>7434516.0180000002</v>
      </c>
    </row>
    <row r="540" spans="1:69" x14ac:dyDescent="0.25">
      <c r="A540" s="43">
        <v>39934</v>
      </c>
      <c r="B540" s="5">
        <f>946184.898+146.394</f>
        <v>946331.29200000002</v>
      </c>
      <c r="C540" s="5">
        <f>577755.848+131389.809</f>
        <v>709145.65700000001</v>
      </c>
      <c r="D540" s="5">
        <f>33631.851+5913.258</f>
        <v>39545.109000000004</v>
      </c>
      <c r="E540" s="5">
        <v>4774.0889999999999</v>
      </c>
      <c r="F540" s="5">
        <v>187.12299999999999</v>
      </c>
      <c r="G540" s="5">
        <v>0</v>
      </c>
      <c r="H540" s="5">
        <v>89939.281000000003</v>
      </c>
      <c r="I540" s="6">
        <f t="shared" si="308"/>
        <v>1789922.5509999997</v>
      </c>
      <c r="J540" s="6">
        <f t="shared" si="297"/>
        <v>1699983.2699999998</v>
      </c>
      <c r="K540" s="63">
        <f t="shared" si="304"/>
        <v>0.21514737874397188</v>
      </c>
      <c r="L540" s="5">
        <f>611021.908+563.263</f>
        <v>611585.17100000009</v>
      </c>
      <c r="M540" s="5">
        <f>371854.383+89447.116</f>
        <v>461301.49899999995</v>
      </c>
      <c r="N540" s="5">
        <f>77394.237+51827.397</f>
        <v>129221.63399999999</v>
      </c>
      <c r="O540" s="5">
        <v>4394.2860000000001</v>
      </c>
      <c r="P540" s="5">
        <v>1395.3240000000001</v>
      </c>
      <c r="Q540" s="5">
        <v>0</v>
      </c>
      <c r="R540" s="5">
        <v>0</v>
      </c>
      <c r="S540" s="6">
        <f t="shared" si="309"/>
        <v>1207897.9140000001</v>
      </c>
      <c r="T540" s="6">
        <f t="shared" si="298"/>
        <v>1207897.9140000001</v>
      </c>
      <c r="U540" s="63">
        <f t="shared" si="305"/>
        <v>0.14518844395933397</v>
      </c>
      <c r="V540" s="5">
        <f>1026716.83+363.765</f>
        <v>1027080.595</v>
      </c>
      <c r="W540" s="5">
        <f>915856.537+200447.946</f>
        <v>1116304.483</v>
      </c>
      <c r="X540" s="5">
        <f>35778.326+15500.115</f>
        <v>51278.440999999999</v>
      </c>
      <c r="Y540" s="5">
        <v>14414.45</v>
      </c>
      <c r="Z540" s="5">
        <v>191.42699999999999</v>
      </c>
      <c r="AA540" s="5">
        <v>6382.95</v>
      </c>
      <c r="AB540" s="5">
        <v>0</v>
      </c>
      <c r="AC540" s="6">
        <f t="shared" si="310"/>
        <v>2215652.3460000004</v>
      </c>
      <c r="AD540" s="6">
        <f t="shared" si="299"/>
        <v>2215652.3460000004</v>
      </c>
      <c r="AE540" s="63">
        <f t="shared" si="321"/>
        <v>0.26631978807323936</v>
      </c>
      <c r="AF540" s="5">
        <f>846945.943+107.139</f>
        <v>847053.08199999994</v>
      </c>
      <c r="AG540" s="5">
        <f>615437.809+136301.689</f>
        <v>751739.49800000002</v>
      </c>
      <c r="AH540" s="5">
        <f>8372.415+24907.674</f>
        <v>33280.089</v>
      </c>
      <c r="AI540" s="5">
        <v>7085.3909999999996</v>
      </c>
      <c r="AJ540" s="5">
        <v>266.62200000000001</v>
      </c>
      <c r="AK540" s="5">
        <v>0</v>
      </c>
      <c r="AL540" s="5">
        <v>0</v>
      </c>
      <c r="AM540" s="6">
        <f t="shared" si="311"/>
        <v>1639424.682</v>
      </c>
      <c r="AN540" s="6">
        <f t="shared" si="301"/>
        <v>1639424.682</v>
      </c>
      <c r="AO540" s="63">
        <f t="shared" si="306"/>
        <v>0.1970576451944315</v>
      </c>
      <c r="AP540" s="5">
        <f>800625.351+128.285</f>
        <v>800753.63600000006</v>
      </c>
      <c r="AQ540" s="5">
        <f>518368.864+111788.871</f>
        <v>630157.73499999999</v>
      </c>
      <c r="AR540" s="5">
        <f>10798.886+18295.766</f>
        <v>29094.652000000002</v>
      </c>
      <c r="AS540" s="5">
        <v>6483.7659999999996</v>
      </c>
      <c r="AT540" s="5">
        <v>131.001</v>
      </c>
      <c r="AU540" s="5">
        <v>0</v>
      </c>
      <c r="AV540" s="5">
        <v>0</v>
      </c>
      <c r="AW540" s="6">
        <f t="shared" si="312"/>
        <v>1466620.79</v>
      </c>
      <c r="AX540" s="6">
        <f t="shared" si="302"/>
        <v>1466620.79</v>
      </c>
      <c r="AY540" s="63">
        <f t="shared" si="307"/>
        <v>0.17628674402902322</v>
      </c>
      <c r="AZ540" s="5">
        <f t="shared" si="324"/>
        <v>4232803.7760000005</v>
      </c>
      <c r="BA540" s="5">
        <f t="shared" si="325"/>
        <v>3668648.872</v>
      </c>
      <c r="BB540" s="5">
        <f t="shared" si="326"/>
        <v>282419.92499999999</v>
      </c>
      <c r="BC540" s="5">
        <f t="shared" si="327"/>
        <v>37151.982000000004</v>
      </c>
      <c r="BD540" s="5">
        <f t="shared" si="328"/>
        <v>2171.4970000000003</v>
      </c>
      <c r="BE540" s="5">
        <f t="shared" si="329"/>
        <v>6382.95</v>
      </c>
      <c r="BF540" s="5">
        <f t="shared" si="330"/>
        <v>89939.281000000003</v>
      </c>
      <c r="BG540" s="6">
        <f t="shared" si="323"/>
        <v>8319518.2830000008</v>
      </c>
      <c r="BH540" s="6">
        <f t="shared" si="303"/>
        <v>8229579.0020000003</v>
      </c>
    </row>
    <row r="541" spans="1:69" x14ac:dyDescent="0.25">
      <c r="A541" s="43">
        <v>39965</v>
      </c>
      <c r="B541" s="5">
        <f>1069889.697+175.717</f>
        <v>1070065.4139999999</v>
      </c>
      <c r="C541" s="5">
        <f>612351.426+134692.909</f>
        <v>747044.33499999996</v>
      </c>
      <c r="D541" s="5">
        <f>31876.075+5338.764</f>
        <v>37214.839</v>
      </c>
      <c r="E541" s="5">
        <v>4845.7839999999997</v>
      </c>
      <c r="F541" s="5">
        <v>180.08600000000001</v>
      </c>
      <c r="G541" s="5">
        <v>0</v>
      </c>
      <c r="H541" s="5">
        <v>103439.674</v>
      </c>
      <c r="I541" s="6">
        <f t="shared" si="308"/>
        <v>1962790.1319999998</v>
      </c>
      <c r="J541" s="6">
        <f t="shared" si="297"/>
        <v>1859350.4579999996</v>
      </c>
      <c r="K541" s="63">
        <f t="shared" si="304"/>
        <v>0.21306675932331098</v>
      </c>
      <c r="L541" s="5">
        <f>751698.949+749.736</f>
        <v>752448.68500000006</v>
      </c>
      <c r="M541" s="5">
        <f>411333.376+100218.43</f>
        <v>511551.80599999998</v>
      </c>
      <c r="N541" s="5">
        <f>73475.947+53257.255</f>
        <v>126733.20199999999</v>
      </c>
      <c r="O541" s="5">
        <v>4414.7619999999997</v>
      </c>
      <c r="P541" s="5">
        <v>4177.7520000000004</v>
      </c>
      <c r="Q541" s="5">
        <v>0</v>
      </c>
      <c r="R541" s="5">
        <v>0</v>
      </c>
      <c r="S541" s="6">
        <f t="shared" si="309"/>
        <v>1399326.2070000002</v>
      </c>
      <c r="T541" s="6">
        <f t="shared" si="298"/>
        <v>1399326.2070000002</v>
      </c>
      <c r="U541" s="63">
        <f t="shared" si="305"/>
        <v>0.15190105926295266</v>
      </c>
      <c r="V541" s="5">
        <f>1145443.678+387.961</f>
        <v>1145831.639</v>
      </c>
      <c r="W541" s="5">
        <f>975366.375+213043.738</f>
        <v>1188410.1129999999</v>
      </c>
      <c r="X541" s="5">
        <f>41081.034+15470.023</f>
        <v>56551.057000000001</v>
      </c>
      <c r="Y541" s="5">
        <v>11996.028</v>
      </c>
      <c r="Z541" s="5">
        <v>147.40199999999999</v>
      </c>
      <c r="AA541" s="5">
        <v>6609.75</v>
      </c>
      <c r="AB541" s="5">
        <v>0</v>
      </c>
      <c r="AC541" s="6">
        <f t="shared" si="310"/>
        <v>2409545.9889999996</v>
      </c>
      <c r="AD541" s="6">
        <f t="shared" si="299"/>
        <v>2409545.9889999996</v>
      </c>
      <c r="AE541" s="63">
        <f>AC541/$BG541</f>
        <v>0.26156344835175294</v>
      </c>
      <c r="AF541" s="5">
        <f>948398.984+120.444</f>
        <v>948519.42800000007</v>
      </c>
      <c r="AG541" s="5">
        <f>653195.715+139721.636</f>
        <v>792917.35100000002</v>
      </c>
      <c r="AH541" s="5">
        <f>9271.05+24663.288</f>
        <v>33934.338000000003</v>
      </c>
      <c r="AI541" s="5">
        <v>7707.4830000000002</v>
      </c>
      <c r="AJ541" s="5">
        <v>232.959</v>
      </c>
      <c r="AK541" s="5">
        <v>0</v>
      </c>
      <c r="AL541" s="5">
        <v>0</v>
      </c>
      <c r="AM541" s="6">
        <f t="shared" si="311"/>
        <v>1783311.5590000001</v>
      </c>
      <c r="AN541" s="6">
        <f t="shared" si="301"/>
        <v>1783311.5590000001</v>
      </c>
      <c r="AO541" s="63">
        <f t="shared" si="306"/>
        <v>0.19358382159419352</v>
      </c>
      <c r="AP541" s="5">
        <f>940355.979+147.901</f>
        <v>940503.88</v>
      </c>
      <c r="AQ541" s="5">
        <f>562350.801+118875.193</f>
        <v>681225.99399999995</v>
      </c>
      <c r="AR541" s="5">
        <f>11741.067+17067.629</f>
        <v>28808.696</v>
      </c>
      <c r="AS541" s="5">
        <v>6447.07</v>
      </c>
      <c r="AT541" s="5">
        <v>130.328</v>
      </c>
      <c r="AU541" s="5">
        <v>0</v>
      </c>
      <c r="AV541" s="5">
        <v>0</v>
      </c>
      <c r="AW541" s="6">
        <f t="shared" si="312"/>
        <v>1657115.9679999999</v>
      </c>
      <c r="AX541" s="6">
        <f t="shared" si="302"/>
        <v>1657115.9679999999</v>
      </c>
      <c r="AY541" s="63">
        <f>AW541/$BG541</f>
        <v>0.17988491146778982</v>
      </c>
      <c r="AZ541" s="5">
        <f t="shared" si="324"/>
        <v>4857369.0460000001</v>
      </c>
      <c r="BA541" s="5">
        <f t="shared" si="325"/>
        <v>3921149.5989999995</v>
      </c>
      <c r="BB541" s="5">
        <f t="shared" si="326"/>
        <v>283242.13199999998</v>
      </c>
      <c r="BC541" s="5">
        <f t="shared" si="327"/>
        <v>35411.127</v>
      </c>
      <c r="BD541" s="5">
        <f t="shared" si="328"/>
        <v>4868.527000000001</v>
      </c>
      <c r="BE541" s="5">
        <f t="shared" si="329"/>
        <v>6609.75</v>
      </c>
      <c r="BF541" s="5">
        <f t="shared" si="330"/>
        <v>103439.674</v>
      </c>
      <c r="BG541" s="6">
        <f t="shared" si="323"/>
        <v>9212089.8550000004</v>
      </c>
      <c r="BH541" s="6">
        <f t="shared" si="303"/>
        <v>9108650.1809999999</v>
      </c>
      <c r="BI541" s="57">
        <f>BG541/$BG541</f>
        <v>1</v>
      </c>
    </row>
    <row r="542" spans="1:69" x14ac:dyDescent="0.25">
      <c r="A542" s="43">
        <v>39995</v>
      </c>
      <c r="B542" s="5">
        <v>1222909.108</v>
      </c>
      <c r="C542" s="5">
        <v>778056.31200000003</v>
      </c>
      <c r="D542" s="5">
        <v>31246.092000000001</v>
      </c>
      <c r="E542" s="5">
        <v>5912.607</v>
      </c>
      <c r="F542" s="5">
        <v>190.17400000000001</v>
      </c>
      <c r="G542" s="5">
        <v>0</v>
      </c>
      <c r="H542" s="5">
        <v>110511.06399999998</v>
      </c>
      <c r="I542" s="6">
        <f t="shared" si="308"/>
        <v>2148825.3569999998</v>
      </c>
      <c r="J542" s="6">
        <f t="shared" si="297"/>
        <v>2038314.2929999998</v>
      </c>
      <c r="K542" s="63">
        <f t="shared" si="304"/>
        <v>0.21256202996502802</v>
      </c>
      <c r="L542" s="5">
        <v>887706.55900000001</v>
      </c>
      <c r="M542" s="5">
        <v>551814.11300000001</v>
      </c>
      <c r="N542" s="5">
        <v>119120.872</v>
      </c>
      <c r="O542" s="5">
        <v>4162.7820000000002</v>
      </c>
      <c r="P542" s="5">
        <v>4124.7060000000001</v>
      </c>
      <c r="Q542" s="5">
        <v>0</v>
      </c>
      <c r="R542" s="5">
        <v>0</v>
      </c>
      <c r="S542" s="6">
        <f t="shared" si="309"/>
        <v>1566929.0319999999</v>
      </c>
      <c r="T542" s="6">
        <f t="shared" si="298"/>
        <v>1566929.0319999999</v>
      </c>
      <c r="U542" s="63">
        <f t="shared" si="305"/>
        <v>0.15500078439043491</v>
      </c>
      <c r="V542" s="5">
        <v>1315223.2279999999</v>
      </c>
      <c r="W542" s="5">
        <v>1243036.686</v>
      </c>
      <c r="X542" s="5">
        <v>46497.623</v>
      </c>
      <c r="Y542" s="5">
        <v>12181.58</v>
      </c>
      <c r="Z542" s="5">
        <v>147.059</v>
      </c>
      <c r="AA542" s="5">
        <v>7192.85</v>
      </c>
      <c r="AB542" s="5">
        <v>0</v>
      </c>
      <c r="AC542" s="6">
        <f t="shared" si="310"/>
        <v>2624279.0260000001</v>
      </c>
      <c r="AD542" s="6">
        <f t="shared" si="299"/>
        <v>2624279.0260000001</v>
      </c>
      <c r="AE542" s="63">
        <f>AC542/$BG542</f>
        <v>0.25959395683043712</v>
      </c>
      <c r="AF542" s="5">
        <v>1074219.2059999998</v>
      </c>
      <c r="AG542" s="5">
        <v>828327.04600000009</v>
      </c>
      <c r="AH542" s="5">
        <v>32869.653999999995</v>
      </c>
      <c r="AI542" s="5">
        <v>7380.3059999999996</v>
      </c>
      <c r="AJ542" s="5">
        <v>221.98400000000001</v>
      </c>
      <c r="AK542" s="5">
        <v>0</v>
      </c>
      <c r="AL542" s="5">
        <v>0</v>
      </c>
      <c r="AM542" s="6">
        <f t="shared" si="311"/>
        <v>1943018.196</v>
      </c>
      <c r="AN542" s="6">
        <f t="shared" si="301"/>
        <v>1943018.196</v>
      </c>
      <c r="AO542" s="63">
        <f t="shared" si="306"/>
        <v>0.19220356398686461</v>
      </c>
      <c r="AP542" s="5">
        <v>1075927.52</v>
      </c>
      <c r="AQ542" s="5">
        <v>715400.41599999997</v>
      </c>
      <c r="AR542" s="5">
        <v>28257.255000000001</v>
      </c>
      <c r="AS542" s="5">
        <v>6406.3320000000003</v>
      </c>
      <c r="AT542" s="5">
        <v>125.26900000000001</v>
      </c>
      <c r="AU542" s="5">
        <v>0</v>
      </c>
      <c r="AV542" s="5">
        <v>0</v>
      </c>
      <c r="AW542" s="6">
        <f t="shared" si="312"/>
        <v>1826116.7919999999</v>
      </c>
      <c r="AX542" s="6">
        <f t="shared" si="302"/>
        <v>1826116.7919999999</v>
      </c>
      <c r="AY542" s="63">
        <f>AW542/$BG542</f>
        <v>0.18063966482723559</v>
      </c>
      <c r="AZ542" s="5">
        <f t="shared" si="324"/>
        <v>5575985.6209999993</v>
      </c>
      <c r="BA542" s="5">
        <f t="shared" si="325"/>
        <v>4116634.5729999999</v>
      </c>
      <c r="BB542" s="5">
        <f t="shared" si="326"/>
        <v>257991.49599999998</v>
      </c>
      <c r="BC542" s="5">
        <f t="shared" si="327"/>
        <v>36043.606999999996</v>
      </c>
      <c r="BD542" s="5">
        <f t="shared" si="328"/>
        <v>4809.1920000000009</v>
      </c>
      <c r="BE542" s="5">
        <f t="shared" si="329"/>
        <v>7192.85</v>
      </c>
      <c r="BF542" s="5">
        <f t="shared" si="330"/>
        <v>110511.06399999998</v>
      </c>
      <c r="BG542" s="6">
        <f t="shared" si="323"/>
        <v>10109168.402999997</v>
      </c>
      <c r="BH542" s="6">
        <f t="shared" si="303"/>
        <v>9998657.3389999978</v>
      </c>
      <c r="BI542" s="57">
        <f>BG542/$BG542</f>
        <v>1</v>
      </c>
      <c r="BJ542" s="5">
        <f t="shared" ref="BJ542:BQ542" si="331">AP542-AP541</f>
        <v>135423.64000000001</v>
      </c>
      <c r="BK542" s="5">
        <f t="shared" si="331"/>
        <v>34174.42200000002</v>
      </c>
      <c r="BL542" s="5">
        <f t="shared" si="331"/>
        <v>-551.44099999999889</v>
      </c>
      <c r="BM542" s="5">
        <f t="shared" si="331"/>
        <v>-40.737999999999374</v>
      </c>
      <c r="BN542" s="5">
        <f t="shared" si="331"/>
        <v>-5.0589999999999975</v>
      </c>
      <c r="BO542" s="5">
        <f t="shared" si="331"/>
        <v>0</v>
      </c>
      <c r="BP542" s="5">
        <f t="shared" si="331"/>
        <v>0</v>
      </c>
      <c r="BQ542" s="5">
        <f t="shared" si="331"/>
        <v>169000.82400000002</v>
      </c>
    </row>
    <row r="543" spans="1:69" x14ac:dyDescent="0.25">
      <c r="A543" s="43">
        <v>40026</v>
      </c>
      <c r="B543" s="5">
        <v>1233572.0120000001</v>
      </c>
      <c r="C543" s="5">
        <v>769030.55299999996</v>
      </c>
      <c r="D543" s="5">
        <v>31468.812000000002</v>
      </c>
      <c r="E543" s="5">
        <v>5215.384</v>
      </c>
      <c r="F543" s="5">
        <v>189.65700000000001</v>
      </c>
      <c r="G543" s="5">
        <v>0</v>
      </c>
      <c r="H543" s="5">
        <v>127988.302</v>
      </c>
      <c r="I543" s="6">
        <f t="shared" si="308"/>
        <v>2167464.7199999997</v>
      </c>
      <c r="J543" s="6">
        <f t="shared" si="297"/>
        <v>2039476.4179999998</v>
      </c>
      <c r="K543" s="63">
        <f t="shared" si="304"/>
        <v>0.21663626925980925</v>
      </c>
      <c r="L543" s="5">
        <v>846093.57899999991</v>
      </c>
      <c r="M543" s="5">
        <v>528755.65700000001</v>
      </c>
      <c r="N543" s="5">
        <v>130853.04</v>
      </c>
      <c r="O543" s="5">
        <v>4113.8999999999996</v>
      </c>
      <c r="P543" s="5">
        <v>2254.7829999999999</v>
      </c>
      <c r="Q543" s="5">
        <v>0</v>
      </c>
      <c r="R543" s="5">
        <v>0</v>
      </c>
      <c r="S543" s="6">
        <f t="shared" si="309"/>
        <v>1512070.959</v>
      </c>
      <c r="T543" s="6">
        <f t="shared" si="298"/>
        <v>1512070.959</v>
      </c>
      <c r="U543" s="63">
        <f t="shared" si="305"/>
        <v>0.15113021604977361</v>
      </c>
      <c r="V543" s="5">
        <v>1338388.0959999999</v>
      </c>
      <c r="W543" s="5">
        <v>1230259.057</v>
      </c>
      <c r="X543" s="5">
        <v>46932.048000000003</v>
      </c>
      <c r="Y543" s="5">
        <v>11680.526</v>
      </c>
      <c r="Z543" s="5">
        <v>154.886</v>
      </c>
      <c r="AA543" s="5">
        <v>6833.75</v>
      </c>
      <c r="AB543" s="5">
        <v>0</v>
      </c>
      <c r="AC543" s="6">
        <f t="shared" si="310"/>
        <v>2634248.3629999999</v>
      </c>
      <c r="AD543" s="6">
        <f t="shared" si="299"/>
        <v>2634248.3629999999</v>
      </c>
      <c r="AE543" s="63">
        <f>AC543/$BG543</f>
        <v>0.26329090037695274</v>
      </c>
      <c r="AF543" s="5">
        <v>1102376.7220000001</v>
      </c>
      <c r="AG543" s="5">
        <v>827148.75299999991</v>
      </c>
      <c r="AH543" s="5">
        <v>32918.182000000001</v>
      </c>
      <c r="AI543" s="5">
        <v>7393.375</v>
      </c>
      <c r="AJ543" s="5">
        <v>229.59299999999996</v>
      </c>
      <c r="AK543" s="5">
        <v>0</v>
      </c>
      <c r="AL543" s="5">
        <v>0</v>
      </c>
      <c r="AM543" s="6">
        <f t="shared" si="311"/>
        <v>1970066.6250000002</v>
      </c>
      <c r="AN543" s="6">
        <f t="shared" si="301"/>
        <v>1970066.6250000002</v>
      </c>
      <c r="AO543" s="63">
        <f t="shared" si="306"/>
        <v>0.1969064962834845</v>
      </c>
      <c r="AP543" s="5">
        <v>1005454.781</v>
      </c>
      <c r="AQ543" s="5">
        <v>682258.72400000005</v>
      </c>
      <c r="AR543" s="5">
        <v>27041.030999999999</v>
      </c>
      <c r="AS543" s="5">
        <v>6376.1040000000003</v>
      </c>
      <c r="AT543" s="5">
        <v>105.68699999999998</v>
      </c>
      <c r="AU543" s="5">
        <v>0</v>
      </c>
      <c r="AV543" s="5">
        <v>0</v>
      </c>
      <c r="AW543" s="6">
        <f t="shared" si="312"/>
        <v>1721236.3269999998</v>
      </c>
      <c r="AX543" s="6">
        <f t="shared" si="302"/>
        <v>1721236.3269999998</v>
      </c>
      <c r="AY543" s="63">
        <f>AW543/$BG543</f>
        <v>0.17203611802997978</v>
      </c>
      <c r="AZ543" s="5">
        <f t="shared" si="324"/>
        <v>5525885.1899999995</v>
      </c>
      <c r="BA543" s="5">
        <f t="shared" si="325"/>
        <v>4037452.7439999999</v>
      </c>
      <c r="BB543" s="5">
        <f t="shared" si="326"/>
        <v>269213.11300000001</v>
      </c>
      <c r="BC543" s="5">
        <f t="shared" si="327"/>
        <v>34779.288999999997</v>
      </c>
      <c r="BD543" s="5">
        <f t="shared" si="328"/>
        <v>2934.6059999999998</v>
      </c>
      <c r="BE543" s="5">
        <f t="shared" si="329"/>
        <v>6833.75</v>
      </c>
      <c r="BF543" s="5">
        <f t="shared" si="330"/>
        <v>127988.302</v>
      </c>
      <c r="BG543" s="6">
        <f t="shared" si="323"/>
        <v>10005086.994000001</v>
      </c>
      <c r="BH543" s="6">
        <f t="shared" si="303"/>
        <v>9877098.6920000017</v>
      </c>
      <c r="BI543" s="57">
        <f>BG543/$BG543</f>
        <v>1</v>
      </c>
    </row>
    <row r="544" spans="1:69" x14ac:dyDescent="0.25">
      <c r="A544" s="43">
        <v>40057</v>
      </c>
      <c r="B544" s="5">
        <v>1225734.581</v>
      </c>
      <c r="C544" s="5">
        <v>795987.19099999999</v>
      </c>
      <c r="D544" s="5">
        <v>29729.726999999999</v>
      </c>
      <c r="E544" s="5">
        <v>5388.7349999999997</v>
      </c>
      <c r="F544" s="5">
        <v>211.934</v>
      </c>
      <c r="G544" s="5">
        <v>0</v>
      </c>
      <c r="H544" s="5">
        <v>128086.37699999999</v>
      </c>
      <c r="I544" s="6">
        <f t="shared" si="308"/>
        <v>2185138.5449999999</v>
      </c>
      <c r="J544" s="6">
        <f t="shared" si="297"/>
        <v>2057052.1679999998</v>
      </c>
      <c r="K544" s="63">
        <f t="shared" si="304"/>
        <v>0.21583247624258464</v>
      </c>
      <c r="L544" s="5">
        <v>857314.77300000004</v>
      </c>
      <c r="M544" s="5">
        <v>550866.33200000005</v>
      </c>
      <c r="N544" s="5">
        <v>129870.00599999999</v>
      </c>
      <c r="O544" s="5">
        <v>4462.3860000000004</v>
      </c>
      <c r="P544" s="5">
        <v>1412.085</v>
      </c>
      <c r="Q544" s="5">
        <v>0</v>
      </c>
      <c r="R544" s="5">
        <v>0</v>
      </c>
      <c r="S544" s="6">
        <f t="shared" si="309"/>
        <v>1543925.5819999999</v>
      </c>
      <c r="T544" s="6">
        <f t="shared" si="298"/>
        <v>1543925.5819999999</v>
      </c>
      <c r="U544" s="63">
        <f t="shared" si="305"/>
        <v>0.15249801082856906</v>
      </c>
      <c r="V544" s="5">
        <v>1313401.452</v>
      </c>
      <c r="W544" s="5">
        <v>1285049.379</v>
      </c>
      <c r="X544" s="5">
        <v>52431.423000000003</v>
      </c>
      <c r="Y544" s="5">
        <v>12405.032999999999</v>
      </c>
      <c r="Z544" s="5">
        <v>196.59</v>
      </c>
      <c r="AA544" s="5">
        <v>6932.8</v>
      </c>
      <c r="AB544" s="5">
        <v>0</v>
      </c>
      <c r="AC544" s="6">
        <f t="shared" si="310"/>
        <v>2670416.6769999997</v>
      </c>
      <c r="AD544" s="6">
        <f t="shared" si="299"/>
        <v>2670416.6769999997</v>
      </c>
      <c r="AE544" s="63">
        <f t="shared" ref="AE544:AE559" si="332">AC544/$BG544</f>
        <v>0.26376480581298989</v>
      </c>
      <c r="AF544" s="5">
        <v>1089167.2379999999</v>
      </c>
      <c r="AG544" s="5">
        <v>847811.88100000005</v>
      </c>
      <c r="AH544" s="5">
        <v>32750.581999999999</v>
      </c>
      <c r="AI544" s="5">
        <v>7391.7330000000002</v>
      </c>
      <c r="AJ544" s="5">
        <v>292.517</v>
      </c>
      <c r="AK544" s="5">
        <v>0</v>
      </c>
      <c r="AL544" s="5">
        <v>0</v>
      </c>
      <c r="AM544" s="6">
        <f t="shared" si="311"/>
        <v>1977413.9509999999</v>
      </c>
      <c r="AN544" s="6">
        <f t="shared" si="301"/>
        <v>1977413.9509999999</v>
      </c>
      <c r="AO544" s="63">
        <f t="shared" si="306"/>
        <v>0.19531491519269453</v>
      </c>
      <c r="AP544" s="5">
        <v>1004904.134</v>
      </c>
      <c r="AQ544" s="5">
        <v>707831.46699999995</v>
      </c>
      <c r="AR544" s="5">
        <v>28074.907999999999</v>
      </c>
      <c r="AS544" s="5">
        <v>6394.83</v>
      </c>
      <c r="AT544" s="5">
        <v>134.14099999999999</v>
      </c>
      <c r="AU544" s="5">
        <v>0</v>
      </c>
      <c r="AV544" s="5">
        <v>0</v>
      </c>
      <c r="AW544" s="6">
        <f t="shared" si="312"/>
        <v>1747339.48</v>
      </c>
      <c r="AX544" s="6">
        <f t="shared" si="302"/>
        <v>1747339.48</v>
      </c>
      <c r="AY544" s="63">
        <f t="shared" ref="AY544:AY559" si="333">AW544/$BG544</f>
        <v>0.17258979192316165</v>
      </c>
      <c r="AZ544" s="5">
        <f t="shared" si="324"/>
        <v>5490522.1779999994</v>
      </c>
      <c r="BA544" s="5">
        <f t="shared" si="325"/>
        <v>4187546.25</v>
      </c>
      <c r="BB544" s="5">
        <f t="shared" si="326"/>
        <v>272856.64600000001</v>
      </c>
      <c r="BC544" s="5">
        <f t="shared" si="327"/>
        <v>36042.716999999997</v>
      </c>
      <c r="BD544" s="5">
        <f t="shared" si="328"/>
        <v>2247.2669999999998</v>
      </c>
      <c r="BE544" s="5">
        <f t="shared" si="329"/>
        <v>6932.8</v>
      </c>
      <c r="BF544" s="5">
        <f t="shared" si="330"/>
        <v>128086.37699999999</v>
      </c>
      <c r="BG544" s="6">
        <f t="shared" si="323"/>
        <v>10124234.235000001</v>
      </c>
      <c r="BH544" s="6">
        <f t="shared" si="303"/>
        <v>9996147.8580000009</v>
      </c>
    </row>
    <row r="545" spans="1:69" x14ac:dyDescent="0.25">
      <c r="A545" s="43">
        <v>40087</v>
      </c>
      <c r="B545" s="5">
        <v>1158387.0660000001</v>
      </c>
      <c r="C545" s="5">
        <v>764993.53099999996</v>
      </c>
      <c r="D545" s="5">
        <v>31276.765999999996</v>
      </c>
      <c r="E545" s="5">
        <v>5263.4179999999997</v>
      </c>
      <c r="F545" s="5">
        <v>229.62399999999997</v>
      </c>
      <c r="G545" s="5">
        <v>0</v>
      </c>
      <c r="H545" s="5">
        <v>118224.14200000001</v>
      </c>
      <c r="I545" s="6">
        <f t="shared" si="308"/>
        <v>2078374.5470000003</v>
      </c>
      <c r="J545" s="6">
        <f t="shared" si="297"/>
        <v>1960150.4050000003</v>
      </c>
      <c r="K545" s="63">
        <f t="shared" si="304"/>
        <v>0.21653656639538535</v>
      </c>
      <c r="L545" s="5">
        <v>773934.04799999995</v>
      </c>
      <c r="M545" s="5">
        <v>526574.27599999995</v>
      </c>
      <c r="N545" s="5">
        <v>118823.79399999999</v>
      </c>
      <c r="O545" s="5">
        <v>4421.6610000000001</v>
      </c>
      <c r="P545" s="5">
        <v>1409.01</v>
      </c>
      <c r="Q545" s="5">
        <v>0</v>
      </c>
      <c r="R545" s="5">
        <v>0</v>
      </c>
      <c r="S545" s="6">
        <f t="shared" si="309"/>
        <v>1425162.7890000001</v>
      </c>
      <c r="T545" s="6">
        <f t="shared" si="298"/>
        <v>1425162.7890000001</v>
      </c>
      <c r="U545" s="63">
        <f t="shared" si="305"/>
        <v>0.14848134920145895</v>
      </c>
      <c r="V545" s="5">
        <v>1236779.2649999999</v>
      </c>
      <c r="W545" s="5">
        <v>1233525.9029999999</v>
      </c>
      <c r="X545" s="5">
        <v>51368.957000000002</v>
      </c>
      <c r="Y545" s="5">
        <v>12212.489</v>
      </c>
      <c r="Z545" s="5">
        <v>231.75899999999999</v>
      </c>
      <c r="AA545" s="5">
        <v>7126.35</v>
      </c>
      <c r="AB545" s="5">
        <v>0</v>
      </c>
      <c r="AC545" s="6">
        <f t="shared" si="310"/>
        <v>2541244.7229999998</v>
      </c>
      <c r="AD545" s="6">
        <f t="shared" si="299"/>
        <v>2541244.7229999998</v>
      </c>
      <c r="AE545" s="63">
        <f t="shared" si="332"/>
        <v>0.26476094382655663</v>
      </c>
      <c r="AF545" s="5">
        <v>1022137.19</v>
      </c>
      <c r="AG545" s="5">
        <v>827052.39599999995</v>
      </c>
      <c r="AH545" s="5">
        <v>32102.520999999997</v>
      </c>
      <c r="AI545" s="5">
        <v>6657.5420000000004</v>
      </c>
      <c r="AJ545" s="5">
        <v>345.70499999999998</v>
      </c>
      <c r="AK545" s="5">
        <v>0</v>
      </c>
      <c r="AL545" s="5">
        <v>0</v>
      </c>
      <c r="AM545" s="6">
        <f t="shared" si="311"/>
        <v>1888295.3539999998</v>
      </c>
      <c r="AN545" s="6">
        <f t="shared" si="301"/>
        <v>1888295.3539999998</v>
      </c>
      <c r="AO545" s="63">
        <f t="shared" si="306"/>
        <v>0.1967330637712619</v>
      </c>
      <c r="AP545" s="5">
        <v>949159.24599999993</v>
      </c>
      <c r="AQ545" s="5">
        <v>682983.67599999998</v>
      </c>
      <c r="AR545" s="5">
        <v>26543.462</v>
      </c>
      <c r="AS545" s="5">
        <v>6307.4340000000002</v>
      </c>
      <c r="AT545" s="5">
        <v>190.077</v>
      </c>
      <c r="AU545" s="5">
        <v>0</v>
      </c>
      <c r="AV545" s="5">
        <v>0</v>
      </c>
      <c r="AW545" s="6">
        <f t="shared" si="312"/>
        <v>1665183.8949999998</v>
      </c>
      <c r="AX545" s="6">
        <f t="shared" si="302"/>
        <v>1665183.8949999998</v>
      </c>
      <c r="AY545" s="63">
        <f t="shared" si="333"/>
        <v>0.17348807680533715</v>
      </c>
      <c r="AZ545" s="5">
        <f t="shared" si="324"/>
        <v>5140396.8149999995</v>
      </c>
      <c r="BA545" s="5">
        <f t="shared" si="325"/>
        <v>4035129.7819999997</v>
      </c>
      <c r="BB545" s="5">
        <f t="shared" si="326"/>
        <v>260115.5</v>
      </c>
      <c r="BC545" s="5">
        <f t="shared" si="327"/>
        <v>34862.544000000002</v>
      </c>
      <c r="BD545" s="5">
        <f t="shared" si="328"/>
        <v>2406.1750000000002</v>
      </c>
      <c r="BE545" s="5">
        <f t="shared" si="329"/>
        <v>7126.35</v>
      </c>
      <c r="BF545" s="5">
        <f t="shared" si="330"/>
        <v>118224.14200000001</v>
      </c>
      <c r="BG545" s="6">
        <f t="shared" si="323"/>
        <v>9598261.3080000002</v>
      </c>
      <c r="BH545" s="6">
        <f t="shared" si="303"/>
        <v>9480037.1659999993</v>
      </c>
    </row>
    <row r="546" spans="1:69" x14ac:dyDescent="0.25">
      <c r="A546" s="43">
        <v>40118</v>
      </c>
      <c r="B546" s="5">
        <v>998591.24</v>
      </c>
      <c r="C546" s="5">
        <v>727691.97100000002</v>
      </c>
      <c r="D546" s="5">
        <v>35162.723000000005</v>
      </c>
      <c r="E546" s="5">
        <v>5303.5230000000001</v>
      </c>
      <c r="F546" s="5">
        <v>242.786</v>
      </c>
      <c r="G546" s="5">
        <v>0</v>
      </c>
      <c r="H546" s="5">
        <v>103069.236</v>
      </c>
      <c r="I546" s="6">
        <f t="shared" si="308"/>
        <v>1870061.4790000003</v>
      </c>
      <c r="J546" s="6">
        <f t="shared" si="297"/>
        <v>1766992.2430000002</v>
      </c>
      <c r="K546" s="63">
        <f t="shared" si="304"/>
        <v>0.21925005867853178</v>
      </c>
      <c r="L546" s="5">
        <v>613014.75</v>
      </c>
      <c r="M546" s="5">
        <v>474225.18300000002</v>
      </c>
      <c r="N546" s="5">
        <v>115823.144</v>
      </c>
      <c r="O546" s="5">
        <v>4267.0860000000002</v>
      </c>
      <c r="P546" s="5">
        <v>1442.354</v>
      </c>
      <c r="Q546" s="5">
        <v>0</v>
      </c>
      <c r="R546" s="5">
        <v>0</v>
      </c>
      <c r="S546" s="6">
        <f t="shared" si="309"/>
        <v>1208772.517</v>
      </c>
      <c r="T546" s="6">
        <f t="shared" si="298"/>
        <v>1208772.517</v>
      </c>
      <c r="U546" s="63">
        <f t="shared" si="305"/>
        <v>0.14171910830598233</v>
      </c>
      <c r="V546" s="5">
        <v>1070944.6879999998</v>
      </c>
      <c r="W546" s="5">
        <v>1161093.7890000001</v>
      </c>
      <c r="X546" s="5">
        <v>42375.318000000007</v>
      </c>
      <c r="Y546" s="5">
        <v>10326.197</v>
      </c>
      <c r="Z546" s="5">
        <v>243.21100000000001</v>
      </c>
      <c r="AA546" s="5">
        <v>6592.6</v>
      </c>
      <c r="AB546" s="5">
        <v>0</v>
      </c>
      <c r="AC546" s="6">
        <f t="shared" si="310"/>
        <v>2291575.8030000003</v>
      </c>
      <c r="AD546" s="6">
        <f t="shared" si="299"/>
        <v>2291575.8030000003</v>
      </c>
      <c r="AE546" s="63">
        <f t="shared" si="332"/>
        <v>0.26866931109811582</v>
      </c>
      <c r="AF546" s="5">
        <v>876437.55200000014</v>
      </c>
      <c r="AG546" s="5">
        <v>777912.125</v>
      </c>
      <c r="AH546" s="5">
        <v>32062.452000000001</v>
      </c>
      <c r="AI546" s="5">
        <v>7396.7179999999989</v>
      </c>
      <c r="AJ546" s="5">
        <v>344.21199999999999</v>
      </c>
      <c r="AK546" s="5">
        <v>0</v>
      </c>
      <c r="AL546" s="5">
        <v>0</v>
      </c>
      <c r="AM546" s="6">
        <f t="shared" si="311"/>
        <v>1694153.0590000004</v>
      </c>
      <c r="AN546" s="6">
        <f t="shared" si="301"/>
        <v>1694153.0590000004</v>
      </c>
      <c r="AO546" s="63">
        <f t="shared" si="306"/>
        <v>0.19862617446929623</v>
      </c>
      <c r="AP546" s="5">
        <v>797820.30200000003</v>
      </c>
      <c r="AQ546" s="5">
        <v>635657.52800000005</v>
      </c>
      <c r="AR546" s="5">
        <v>24676.567999999999</v>
      </c>
      <c r="AS546" s="5">
        <v>6423.8950000000004</v>
      </c>
      <c r="AT546" s="5">
        <v>213.369</v>
      </c>
      <c r="AU546" s="5">
        <v>0</v>
      </c>
      <c r="AV546" s="5">
        <v>0</v>
      </c>
      <c r="AW546" s="6">
        <f t="shared" si="312"/>
        <v>1464791.662</v>
      </c>
      <c r="AX546" s="6">
        <f t="shared" si="302"/>
        <v>1464791.662</v>
      </c>
      <c r="AY546" s="63">
        <f t="shared" si="333"/>
        <v>0.17173534744807395</v>
      </c>
      <c r="AZ546" s="5">
        <f t="shared" si="324"/>
        <v>4356808.5319999997</v>
      </c>
      <c r="BA546" s="5">
        <f t="shared" si="325"/>
        <v>3776580.5959999999</v>
      </c>
      <c r="BB546" s="5">
        <f t="shared" si="326"/>
        <v>250100.20499999999</v>
      </c>
      <c r="BC546" s="5">
        <f t="shared" si="327"/>
        <v>33717.418999999994</v>
      </c>
      <c r="BD546" s="5">
        <f t="shared" si="328"/>
        <v>2485.9320000000002</v>
      </c>
      <c r="BE546" s="5">
        <f t="shared" si="329"/>
        <v>6592.6</v>
      </c>
      <c r="BF546" s="5">
        <f t="shared" si="330"/>
        <v>103069.236</v>
      </c>
      <c r="BG546" s="6">
        <f t="shared" si="323"/>
        <v>8529354.5199999996</v>
      </c>
      <c r="BH546" s="6">
        <f t="shared" si="303"/>
        <v>8426285.284</v>
      </c>
    </row>
    <row r="547" spans="1:69" x14ac:dyDescent="0.25">
      <c r="A547" s="43">
        <v>40148</v>
      </c>
      <c r="B547" s="5">
        <v>896483.90099999995</v>
      </c>
      <c r="C547" s="5">
        <v>733363.30500000005</v>
      </c>
      <c r="D547" s="5">
        <v>42158.837</v>
      </c>
      <c r="E547" s="5">
        <v>5231.6729999999998</v>
      </c>
      <c r="F547" s="5">
        <v>216.85100000000003</v>
      </c>
      <c r="G547" s="5">
        <v>0</v>
      </c>
      <c r="H547" s="5">
        <v>80051.517000000007</v>
      </c>
      <c r="I547" s="6">
        <f t="shared" si="308"/>
        <v>1757506.084</v>
      </c>
      <c r="J547" s="6">
        <f t="shared" si="297"/>
        <v>1677454.567</v>
      </c>
      <c r="K547" s="63">
        <f t="shared" si="304"/>
        <v>0.21646731994139487</v>
      </c>
      <c r="L547" s="5">
        <v>578483.76899999997</v>
      </c>
      <c r="M547" s="5">
        <v>456879.83600000007</v>
      </c>
      <c r="N547" s="5">
        <v>121289.06399999998</v>
      </c>
      <c r="O547" s="5">
        <v>4488.3459999999995</v>
      </c>
      <c r="P547" s="5">
        <v>1488.058</v>
      </c>
      <c r="Q547" s="5">
        <v>0</v>
      </c>
      <c r="R547" s="5">
        <v>0</v>
      </c>
      <c r="S547" s="6">
        <f t="shared" si="309"/>
        <v>1162629.0729999999</v>
      </c>
      <c r="T547" s="6">
        <f t="shared" si="298"/>
        <v>1162629.0729999999</v>
      </c>
      <c r="U547" s="63">
        <f t="shared" si="305"/>
        <v>0.1431979108404943</v>
      </c>
      <c r="V547" s="5">
        <v>948034.59199999995</v>
      </c>
      <c r="W547" s="5">
        <v>1163100.3739999998</v>
      </c>
      <c r="X547" s="5">
        <v>60399.074999999997</v>
      </c>
      <c r="Y547" s="5">
        <v>12098.63</v>
      </c>
      <c r="Z547" s="5">
        <v>288.34100000000001</v>
      </c>
      <c r="AA547" s="5">
        <v>6512.45</v>
      </c>
      <c r="AB547" s="5">
        <v>0</v>
      </c>
      <c r="AC547" s="6">
        <f t="shared" si="310"/>
        <v>2190433.4620000003</v>
      </c>
      <c r="AD547" s="6">
        <f t="shared" si="299"/>
        <v>2190433.4620000003</v>
      </c>
      <c r="AE547" s="63">
        <f t="shared" si="332"/>
        <v>0.26978982624625225</v>
      </c>
      <c r="AF547" s="5">
        <v>784953.995</v>
      </c>
      <c r="AG547" s="5">
        <v>771075.81299999997</v>
      </c>
      <c r="AH547" s="5">
        <v>34528.587</v>
      </c>
      <c r="AI547" s="5">
        <v>7352.7280000000001</v>
      </c>
      <c r="AJ547" s="5">
        <v>355.03199999999998</v>
      </c>
      <c r="AK547" s="5">
        <v>0</v>
      </c>
      <c r="AL547" s="5">
        <v>0</v>
      </c>
      <c r="AM547" s="6">
        <f t="shared" si="311"/>
        <v>1598266.1549999998</v>
      </c>
      <c r="AN547" s="6">
        <f t="shared" si="301"/>
        <v>1598266.1549999998</v>
      </c>
      <c r="AO547" s="63">
        <f t="shared" si="306"/>
        <v>0.19685416413379991</v>
      </c>
      <c r="AP547" s="5">
        <v>737311.71900000004</v>
      </c>
      <c r="AQ547" s="5">
        <v>635959.43500000006</v>
      </c>
      <c r="AR547" s="5">
        <v>30670.294999999998</v>
      </c>
      <c r="AS547" s="5">
        <v>6082.6620000000003</v>
      </c>
      <c r="AT547" s="5">
        <v>177.672</v>
      </c>
      <c r="AU547" s="5">
        <v>0</v>
      </c>
      <c r="AV547" s="5">
        <v>0</v>
      </c>
      <c r="AW547" s="6">
        <f t="shared" si="312"/>
        <v>1410201.7830000001</v>
      </c>
      <c r="AX547" s="6">
        <f t="shared" si="302"/>
        <v>1410201.7830000001</v>
      </c>
      <c r="AY547" s="63">
        <f t="shared" si="333"/>
        <v>0.17369077883805864</v>
      </c>
      <c r="AZ547" s="5">
        <f t="shared" si="324"/>
        <v>3945267.9760000003</v>
      </c>
      <c r="BA547" s="5">
        <f t="shared" si="325"/>
        <v>3760378.7629999998</v>
      </c>
      <c r="BB547" s="5">
        <f t="shared" si="326"/>
        <v>289045.85799999995</v>
      </c>
      <c r="BC547" s="5">
        <f t="shared" si="327"/>
        <v>35254.038999999997</v>
      </c>
      <c r="BD547" s="5">
        <f t="shared" si="328"/>
        <v>2525.9540000000002</v>
      </c>
      <c r="BE547" s="5">
        <f t="shared" si="329"/>
        <v>6512.45</v>
      </c>
      <c r="BF547" s="5">
        <f t="shared" si="330"/>
        <v>80051.517000000007</v>
      </c>
      <c r="BG547" s="6">
        <f t="shared" si="323"/>
        <v>8119036.557</v>
      </c>
      <c r="BH547" s="6">
        <f t="shared" si="303"/>
        <v>8038985.04</v>
      </c>
    </row>
    <row r="548" spans="1:69" x14ac:dyDescent="0.25">
      <c r="A548" s="43">
        <v>40179</v>
      </c>
      <c r="B548" s="5">
        <v>1212064.8259999999</v>
      </c>
      <c r="C548" s="5">
        <v>699441.99</v>
      </c>
      <c r="D548" s="5">
        <v>41089.928</v>
      </c>
      <c r="E548" s="5">
        <v>5192.1989999999996</v>
      </c>
      <c r="F548" s="5">
        <v>203.05699999999999</v>
      </c>
      <c r="G548" s="5">
        <v>0</v>
      </c>
      <c r="H548" s="5">
        <v>73636.073999999993</v>
      </c>
      <c r="I548" s="6">
        <f t="shared" si="308"/>
        <v>2031628.074</v>
      </c>
      <c r="J548" s="6">
        <f t="shared" si="297"/>
        <v>1957992</v>
      </c>
      <c r="K548" s="63">
        <f t="shared" si="304"/>
        <v>0.22105477466118231</v>
      </c>
      <c r="L548" s="5">
        <v>897517.88300000003</v>
      </c>
      <c r="M548" s="5">
        <v>472364.38600000006</v>
      </c>
      <c r="N548" s="5">
        <v>118188.81200000002</v>
      </c>
      <c r="O548" s="5">
        <v>4505.7569999999996</v>
      </c>
      <c r="P548" s="5">
        <v>1217.261</v>
      </c>
      <c r="Q548" s="5">
        <v>0</v>
      </c>
      <c r="R548" s="5">
        <v>0</v>
      </c>
      <c r="S548" s="6">
        <f t="shared" si="309"/>
        <v>1493794.0989999999</v>
      </c>
      <c r="T548" s="6">
        <f t="shared" si="298"/>
        <v>1493794.0989999999</v>
      </c>
      <c r="U548" s="63">
        <f t="shared" si="305"/>
        <v>0.1625348272011764</v>
      </c>
      <c r="V548" s="5">
        <v>1017664.5729999999</v>
      </c>
      <c r="W548" s="5">
        <v>1063351.3050000002</v>
      </c>
      <c r="X548" s="5">
        <v>45521.582999999999</v>
      </c>
      <c r="Y548" s="5">
        <v>12097.614</v>
      </c>
      <c r="Z548" s="5">
        <v>262.60500000000002</v>
      </c>
      <c r="AA548" s="5">
        <v>6842.15</v>
      </c>
      <c r="AB548" s="5">
        <v>0</v>
      </c>
      <c r="AC548" s="6">
        <f t="shared" si="310"/>
        <v>2145739.83</v>
      </c>
      <c r="AD548" s="6">
        <f t="shared" si="299"/>
        <v>2145739.83</v>
      </c>
      <c r="AE548" s="63">
        <f t="shared" si="332"/>
        <v>0.23347089985239769</v>
      </c>
      <c r="AF548" s="5">
        <v>943062.30500000017</v>
      </c>
      <c r="AG548" s="5">
        <v>721769.19099999988</v>
      </c>
      <c r="AH548" s="5">
        <v>35597.858999999997</v>
      </c>
      <c r="AI548" s="5">
        <v>7390.99</v>
      </c>
      <c r="AJ548" s="5">
        <v>277.05</v>
      </c>
      <c r="AK548" s="5">
        <v>0</v>
      </c>
      <c r="AL548" s="5">
        <v>0</v>
      </c>
      <c r="AM548" s="6">
        <f t="shared" si="311"/>
        <v>1708097.395</v>
      </c>
      <c r="AN548" s="6">
        <f t="shared" si="301"/>
        <v>1708097.395</v>
      </c>
      <c r="AO548" s="63">
        <f t="shared" si="306"/>
        <v>0.18585246462344243</v>
      </c>
      <c r="AP548" s="5">
        <v>1146133.206</v>
      </c>
      <c r="AQ548" s="5">
        <v>631145.13899999997</v>
      </c>
      <c r="AR548" s="5">
        <v>27225.286</v>
      </c>
      <c r="AS548" s="5">
        <v>6706.5889999999999</v>
      </c>
      <c r="AT548" s="5">
        <v>139.71</v>
      </c>
      <c r="AU548" s="5">
        <v>0</v>
      </c>
      <c r="AV548" s="5">
        <v>0</v>
      </c>
      <c r="AW548" s="6">
        <f t="shared" si="312"/>
        <v>1811349.93</v>
      </c>
      <c r="AX548" s="6">
        <f t="shared" si="302"/>
        <v>1811349.93</v>
      </c>
      <c r="AY548" s="63">
        <f t="shared" si="333"/>
        <v>0.19708703366180119</v>
      </c>
      <c r="AZ548" s="5">
        <f t="shared" ref="AZ548:AZ559" si="334">B548+L548+V548+AF548+AP548</f>
        <v>5216442.7929999996</v>
      </c>
      <c r="BA548" s="5">
        <f t="shared" ref="BA548:BA559" si="335">C548+M548+W548+AG548+AQ548</f>
        <v>3588072.0110000004</v>
      </c>
      <c r="BB548" s="5">
        <f t="shared" ref="BB548:BB559" si="336">D548+N548+X548+AH548+AR548</f>
        <v>267623.46800000005</v>
      </c>
      <c r="BC548" s="5">
        <f t="shared" ref="BC548:BC559" si="337">E548+O548+Y548+AI548+AS548</f>
        <v>35893.148999999998</v>
      </c>
      <c r="BD548" s="5">
        <f t="shared" ref="BD548:BD559" si="338">F548+P548+Z548+AJ548+AT548</f>
        <v>2099.683</v>
      </c>
      <c r="BE548" s="5">
        <f t="shared" ref="BE548:BE559" si="339">G548+Q548+AA548+AK548+AU548</f>
        <v>6842.15</v>
      </c>
      <c r="BF548" s="5">
        <f t="shared" ref="BF548:BF559" si="340">H548+R548+AB548+AL548+AV548</f>
        <v>73636.073999999993</v>
      </c>
      <c r="BG548" s="6">
        <f t="shared" si="323"/>
        <v>9190609.3279999997</v>
      </c>
      <c r="BH548" s="6">
        <f t="shared" si="303"/>
        <v>9116973.2540000007</v>
      </c>
    </row>
    <row r="549" spans="1:69" x14ac:dyDescent="0.25">
      <c r="A549" s="43">
        <v>40210</v>
      </c>
      <c r="B549" s="5">
        <v>909303.78799999983</v>
      </c>
      <c r="C549" s="5">
        <v>621719.10699999996</v>
      </c>
      <c r="D549" s="5">
        <v>40472.678</v>
      </c>
      <c r="E549" s="5">
        <v>5336.375</v>
      </c>
      <c r="F549" s="5">
        <v>236.47800000000004</v>
      </c>
      <c r="G549" s="5">
        <v>0</v>
      </c>
      <c r="H549" s="5">
        <v>182623.63200000001</v>
      </c>
      <c r="I549" s="6">
        <f t="shared" si="308"/>
        <v>1759692.0579999997</v>
      </c>
      <c r="J549" s="6">
        <f>I549-H549</f>
        <v>1577068.4259999997</v>
      </c>
      <c r="K549" s="63">
        <f t="shared" si="304"/>
        <v>0.22931124174018239</v>
      </c>
      <c r="L549" s="5">
        <v>705595.15299999993</v>
      </c>
      <c r="M549" s="5">
        <v>425407.40899999999</v>
      </c>
      <c r="N549" s="5">
        <v>114506.97199999999</v>
      </c>
      <c r="O549" s="5">
        <v>4462.2669999999998</v>
      </c>
      <c r="P549" s="5">
        <v>1146.819</v>
      </c>
      <c r="Q549" s="5">
        <v>0</v>
      </c>
      <c r="R549" s="5">
        <v>0</v>
      </c>
      <c r="S549" s="6">
        <f t="shared" si="309"/>
        <v>1251118.6199999999</v>
      </c>
      <c r="T549" s="6">
        <f>S549-R549</f>
        <v>1251118.6199999999</v>
      </c>
      <c r="U549" s="63">
        <f t="shared" si="305"/>
        <v>0.163037369528472</v>
      </c>
      <c r="V549" s="5">
        <v>774766.68500000006</v>
      </c>
      <c r="W549" s="5">
        <v>951201.24600000016</v>
      </c>
      <c r="X549" s="5">
        <v>45961.87</v>
      </c>
      <c r="Y549" s="5">
        <v>11692.714</v>
      </c>
      <c r="Z549" s="5">
        <v>258.77699999999999</v>
      </c>
      <c r="AA549" s="5">
        <v>6651.05</v>
      </c>
      <c r="AB549" s="5">
        <v>0</v>
      </c>
      <c r="AC549" s="6">
        <f t="shared" si="310"/>
        <v>1790532.3420000004</v>
      </c>
      <c r="AD549" s="6">
        <f>AC549-AB549</f>
        <v>1790532.3420000004</v>
      </c>
      <c r="AE549" s="63">
        <f t="shared" si="332"/>
        <v>0.23333014026706317</v>
      </c>
      <c r="AF549" s="5">
        <v>694903.57299999997</v>
      </c>
      <c r="AG549" s="5">
        <v>639005.82900000003</v>
      </c>
      <c r="AH549" s="5">
        <v>30161.526000000002</v>
      </c>
      <c r="AI549" s="5">
        <v>7059.1789999999992</v>
      </c>
      <c r="AJ549" s="5">
        <v>299.06400000000002</v>
      </c>
      <c r="AK549" s="5">
        <v>0</v>
      </c>
      <c r="AL549" s="5">
        <v>0</v>
      </c>
      <c r="AM549" s="6">
        <f t="shared" si="311"/>
        <v>1371429.1710000001</v>
      </c>
      <c r="AN549" s="6">
        <f>AM549-AL549</f>
        <v>1371429.1710000001</v>
      </c>
      <c r="AO549" s="63">
        <f t="shared" si="306"/>
        <v>0.17871543190241471</v>
      </c>
      <c r="AP549" s="5">
        <v>902822.88399999996</v>
      </c>
      <c r="AQ549" s="5">
        <v>564214.33799999999</v>
      </c>
      <c r="AR549" s="5">
        <v>27436.965999999997</v>
      </c>
      <c r="AS549" s="5">
        <v>6414.4080000000004</v>
      </c>
      <c r="AT549" s="5">
        <v>154.26300000000001</v>
      </c>
      <c r="AU549" s="5">
        <v>0</v>
      </c>
      <c r="AV549" s="5">
        <v>0</v>
      </c>
      <c r="AW549" s="6">
        <f t="shared" si="312"/>
        <v>1501042.8590000002</v>
      </c>
      <c r="AX549" s="6">
        <f>AW549-AV549</f>
        <v>1501042.8590000002</v>
      </c>
      <c r="AY549" s="63">
        <f t="shared" si="333"/>
        <v>0.19560581656186779</v>
      </c>
      <c r="AZ549" s="5">
        <f t="shared" si="334"/>
        <v>3987392.0829999996</v>
      </c>
      <c r="BA549" s="5">
        <f t="shared" si="335"/>
        <v>3201547.929</v>
      </c>
      <c r="BB549" s="5">
        <f t="shared" si="336"/>
        <v>258540.01199999999</v>
      </c>
      <c r="BC549" s="5">
        <f t="shared" si="337"/>
        <v>34964.942999999999</v>
      </c>
      <c r="BD549" s="5">
        <f t="shared" si="338"/>
        <v>2095.4010000000003</v>
      </c>
      <c r="BE549" s="5">
        <f t="shared" si="339"/>
        <v>6651.05</v>
      </c>
      <c r="BF549" s="5">
        <f t="shared" si="340"/>
        <v>182623.63200000001</v>
      </c>
      <c r="BG549" s="6">
        <f t="shared" si="323"/>
        <v>7673815.0499999998</v>
      </c>
      <c r="BH549" s="6">
        <f t="shared" si="303"/>
        <v>7491191.4179999996</v>
      </c>
    </row>
    <row r="550" spans="1:69" x14ac:dyDescent="0.25">
      <c r="A550" s="43">
        <v>40238</v>
      </c>
      <c r="B550" s="5">
        <v>901086.61699999997</v>
      </c>
      <c r="C550" s="5">
        <v>594970.04500000004</v>
      </c>
      <c r="D550" s="5">
        <v>33910.68299999999</v>
      </c>
      <c r="E550" s="5">
        <v>5386.6610000000001</v>
      </c>
      <c r="F550" s="5">
        <v>232.85100000000003</v>
      </c>
      <c r="G550" s="5">
        <v>0</v>
      </c>
      <c r="H550" s="5">
        <v>147785.796</v>
      </c>
      <c r="I550" s="6">
        <f t="shared" si="308"/>
        <v>1683372.6530000002</v>
      </c>
      <c r="J550" s="6">
        <f t="shared" ref="J550:J559" si="341">I550-H550</f>
        <v>1535586.8570000001</v>
      </c>
      <c r="K550" s="63">
        <f t="shared" si="304"/>
        <v>0.22902214955188105</v>
      </c>
      <c r="L550" s="5">
        <v>675860.321</v>
      </c>
      <c r="M550" s="5">
        <v>411422.989</v>
      </c>
      <c r="N550" s="5">
        <v>103859.14599999999</v>
      </c>
      <c r="O550" s="5">
        <v>4462.7920000000004</v>
      </c>
      <c r="P550" s="5">
        <v>1218.5360000000001</v>
      </c>
      <c r="Q550" s="5">
        <v>0</v>
      </c>
      <c r="R550" s="5">
        <v>0</v>
      </c>
      <c r="S550" s="6">
        <f t="shared" si="309"/>
        <v>1196823.784</v>
      </c>
      <c r="T550" s="6">
        <f t="shared" ref="T550:T559" si="342">S550-R550</f>
        <v>1196823.784</v>
      </c>
      <c r="U550" s="63">
        <f t="shared" si="305"/>
        <v>0.16282737821480825</v>
      </c>
      <c r="V550" s="5">
        <v>711510.72399999993</v>
      </c>
      <c r="W550" s="5">
        <v>906095.34500000009</v>
      </c>
      <c r="X550" s="5">
        <v>41359.648000000001</v>
      </c>
      <c r="Y550" s="5">
        <v>12142.203</v>
      </c>
      <c r="Z550" s="5">
        <v>229.33699999999999</v>
      </c>
      <c r="AA550" s="5">
        <v>5934.6</v>
      </c>
      <c r="AB550" s="5">
        <v>0</v>
      </c>
      <c r="AC550" s="6">
        <f t="shared" si="310"/>
        <v>1677271.8570000003</v>
      </c>
      <c r="AD550" s="6">
        <f t="shared" ref="AD550:AD559" si="343">AC550-AB550</f>
        <v>1677271.8570000003</v>
      </c>
      <c r="AE550" s="63">
        <f t="shared" si="332"/>
        <v>0.22819213879258338</v>
      </c>
      <c r="AF550" s="5">
        <v>660539.63800000004</v>
      </c>
      <c r="AG550" s="5">
        <v>612716.48699999996</v>
      </c>
      <c r="AH550" s="5">
        <v>29556.38</v>
      </c>
      <c r="AI550" s="5">
        <v>7395.2950000000001</v>
      </c>
      <c r="AJ550" s="5">
        <v>297.16500000000002</v>
      </c>
      <c r="AK550" s="5">
        <v>0</v>
      </c>
      <c r="AL550" s="5">
        <v>0</v>
      </c>
      <c r="AM550" s="6">
        <f t="shared" si="311"/>
        <v>1310504.9649999999</v>
      </c>
      <c r="AN550" s="6">
        <f t="shared" ref="AN550:AN559" si="344">AM550-AL550</f>
        <v>1310504.9649999999</v>
      </c>
      <c r="AO550" s="63">
        <f t="shared" si="306"/>
        <v>0.17829365562511165</v>
      </c>
      <c r="AP550" s="5">
        <v>901646.03300000005</v>
      </c>
      <c r="AQ550" s="5">
        <v>547371.89599999995</v>
      </c>
      <c r="AR550" s="5">
        <v>26626.75</v>
      </c>
      <c r="AS550" s="5">
        <v>6462.7169999999996</v>
      </c>
      <c r="AT550" s="5">
        <v>180.69</v>
      </c>
      <c r="AU550" s="5">
        <v>0</v>
      </c>
      <c r="AV550" s="5">
        <v>0</v>
      </c>
      <c r="AW550" s="6">
        <f t="shared" si="312"/>
        <v>1482288.0859999999</v>
      </c>
      <c r="AX550" s="6">
        <f t="shared" ref="AX550:AX559" si="345">AW550-AV550</f>
        <v>1482288.0859999999</v>
      </c>
      <c r="AY550" s="63">
        <f t="shared" si="333"/>
        <v>0.20166467781561584</v>
      </c>
      <c r="AZ550" s="5">
        <f t="shared" si="334"/>
        <v>3850643.3329999996</v>
      </c>
      <c r="BA550" s="5">
        <f t="shared" si="335"/>
        <v>3072576.7620000001</v>
      </c>
      <c r="BB550" s="5">
        <f t="shared" si="336"/>
        <v>235312.60699999996</v>
      </c>
      <c r="BC550" s="5">
        <f t="shared" si="337"/>
        <v>35849.667999999998</v>
      </c>
      <c r="BD550" s="5">
        <f t="shared" si="338"/>
        <v>2158.5790000000002</v>
      </c>
      <c r="BE550" s="5">
        <f t="shared" si="339"/>
        <v>5934.6</v>
      </c>
      <c r="BF550" s="5">
        <f t="shared" si="340"/>
        <v>147785.796</v>
      </c>
      <c r="BG550" s="6">
        <f t="shared" si="323"/>
        <v>7350261.3449999988</v>
      </c>
      <c r="BH550" s="6">
        <f t="shared" si="303"/>
        <v>7202475.5489999987</v>
      </c>
    </row>
    <row r="551" spans="1:69" x14ac:dyDescent="0.25">
      <c r="A551" s="43">
        <v>40269</v>
      </c>
      <c r="B551" s="5">
        <v>748997.95100000012</v>
      </c>
      <c r="C551" s="5">
        <v>627670.04399999999</v>
      </c>
      <c r="D551" s="5">
        <v>31621.39</v>
      </c>
      <c r="E551" s="5">
        <v>5365.0659999999998</v>
      </c>
      <c r="F551" s="5">
        <v>204.78399999999999</v>
      </c>
      <c r="G551" s="5">
        <v>0</v>
      </c>
      <c r="H551" s="5">
        <v>155790.66699999999</v>
      </c>
      <c r="I551" s="6">
        <f t="shared" si="308"/>
        <v>1569649.902</v>
      </c>
      <c r="J551" s="6">
        <f t="shared" si="341"/>
        <v>1413859.2350000001</v>
      </c>
      <c r="K551" s="63">
        <f t="shared" si="304"/>
        <v>0.22292995245228697</v>
      </c>
      <c r="L551" s="5">
        <v>489895.54200000002</v>
      </c>
      <c r="M551" s="5">
        <v>408230.94900000002</v>
      </c>
      <c r="N551" s="5">
        <v>121285.15899999999</v>
      </c>
      <c r="O551" s="5">
        <v>4449.28</v>
      </c>
      <c r="P551" s="5">
        <v>1304.7719999999999</v>
      </c>
      <c r="Q551" s="5">
        <v>0</v>
      </c>
      <c r="R551" s="5">
        <v>0</v>
      </c>
      <c r="S551" s="6">
        <f t="shared" si="309"/>
        <v>1025165.702</v>
      </c>
      <c r="T551" s="6">
        <f t="shared" si="342"/>
        <v>1025165.702</v>
      </c>
      <c r="U551" s="63">
        <f t="shared" si="305"/>
        <v>0.14559943648031101</v>
      </c>
      <c r="V551" s="5">
        <v>772971.27099999995</v>
      </c>
      <c r="W551" s="5">
        <v>990294.36</v>
      </c>
      <c r="X551" s="5">
        <v>52286.690999999999</v>
      </c>
      <c r="Y551" s="5">
        <v>11991.585999999999</v>
      </c>
      <c r="Z551" s="5">
        <v>192.66</v>
      </c>
      <c r="AA551" s="5">
        <v>6091.4</v>
      </c>
      <c r="AB551" s="5">
        <v>0</v>
      </c>
      <c r="AC551" s="6">
        <f t="shared" si="310"/>
        <v>1833827.9679999999</v>
      </c>
      <c r="AD551" s="6">
        <f t="shared" si="343"/>
        <v>1833827.9679999999</v>
      </c>
      <c r="AE551" s="63">
        <f t="shared" si="332"/>
        <v>0.26044991382537863</v>
      </c>
      <c r="AF551" s="5">
        <v>645692.97499999998</v>
      </c>
      <c r="AG551" s="5">
        <v>657110.20700000005</v>
      </c>
      <c r="AH551" s="5">
        <v>29968.600999999999</v>
      </c>
      <c r="AI551" s="5">
        <v>7416.8779999999997</v>
      </c>
      <c r="AJ551" s="5">
        <v>251.35300000000004</v>
      </c>
      <c r="AK551" s="5">
        <v>0</v>
      </c>
      <c r="AL551" s="5">
        <v>0</v>
      </c>
      <c r="AM551" s="6">
        <f t="shared" si="311"/>
        <v>1340440.014</v>
      </c>
      <c r="AN551" s="6">
        <f t="shared" si="344"/>
        <v>1340440.014</v>
      </c>
      <c r="AO551" s="63">
        <f t="shared" si="306"/>
        <v>0.19037635603035438</v>
      </c>
      <c r="AP551" s="5">
        <v>677947.57799999998</v>
      </c>
      <c r="AQ551" s="5">
        <v>561906.45200000005</v>
      </c>
      <c r="AR551" s="5">
        <v>25409.273000000001</v>
      </c>
      <c r="AS551" s="5">
        <v>6517.5659999999998</v>
      </c>
      <c r="AT551" s="5">
        <v>136.024</v>
      </c>
      <c r="AU551" s="5">
        <v>0</v>
      </c>
      <c r="AV551" s="5">
        <v>0</v>
      </c>
      <c r="AW551" s="6">
        <f t="shared" si="312"/>
        <v>1271916.8930000002</v>
      </c>
      <c r="AX551" s="6">
        <f t="shared" si="345"/>
        <v>1271916.8930000002</v>
      </c>
      <c r="AY551" s="63">
        <f t="shared" si="333"/>
        <v>0.18064434121166886</v>
      </c>
      <c r="AZ551" s="5">
        <f t="shared" si="334"/>
        <v>3335505.3169999998</v>
      </c>
      <c r="BA551" s="5">
        <f t="shared" si="335"/>
        <v>3245212.0120000001</v>
      </c>
      <c r="BB551" s="5">
        <f t="shared" si="336"/>
        <v>260571.114</v>
      </c>
      <c r="BC551" s="5">
        <f t="shared" si="337"/>
        <v>35740.376000000004</v>
      </c>
      <c r="BD551" s="5">
        <f t="shared" si="338"/>
        <v>2089.5930000000003</v>
      </c>
      <c r="BE551" s="5">
        <f t="shared" si="339"/>
        <v>6091.4</v>
      </c>
      <c r="BF551" s="5">
        <f t="shared" si="340"/>
        <v>155790.66699999999</v>
      </c>
      <c r="BG551" s="6">
        <f t="shared" si="323"/>
        <v>7041000.4790000012</v>
      </c>
      <c r="BH551" s="6">
        <f t="shared" si="303"/>
        <v>6885209.8120000008</v>
      </c>
    </row>
    <row r="552" spans="1:69" x14ac:dyDescent="0.25">
      <c r="A552" s="43">
        <v>40299</v>
      </c>
      <c r="B552" s="5">
        <v>948845.39600000007</v>
      </c>
      <c r="C552" s="5">
        <v>707899.26899999997</v>
      </c>
      <c r="D552" s="5">
        <v>34814.790999999997</v>
      </c>
      <c r="E552" s="5">
        <v>5374.2240000000002</v>
      </c>
      <c r="F552" s="5">
        <v>183.90199999999999</v>
      </c>
      <c r="G552" s="5">
        <v>0</v>
      </c>
      <c r="H552" s="5">
        <v>155933.519</v>
      </c>
      <c r="I552" s="6">
        <f t="shared" si="308"/>
        <v>1853051.101</v>
      </c>
      <c r="J552" s="6">
        <f t="shared" si="341"/>
        <v>1697117.5819999999</v>
      </c>
      <c r="K552" s="63">
        <f t="shared" si="304"/>
        <v>0.219244743133447</v>
      </c>
      <c r="L552" s="5">
        <v>616786.47499999998</v>
      </c>
      <c r="M552" s="5">
        <v>470106.32500000001</v>
      </c>
      <c r="N552" s="5">
        <v>121788.79300000001</v>
      </c>
      <c r="O552" s="5">
        <v>4455.3710000000001</v>
      </c>
      <c r="P552" s="5">
        <v>1469.625</v>
      </c>
      <c r="Q552" s="5">
        <v>0</v>
      </c>
      <c r="R552" s="5">
        <v>0</v>
      </c>
      <c r="S552" s="6">
        <f t="shared" si="309"/>
        <v>1214606.5890000002</v>
      </c>
      <c r="T552" s="6">
        <f t="shared" si="342"/>
        <v>1214606.5890000002</v>
      </c>
      <c r="U552" s="63">
        <f t="shared" si="305"/>
        <v>0.14370683542930382</v>
      </c>
      <c r="V552" s="5">
        <v>1039727.83</v>
      </c>
      <c r="W552" s="5">
        <v>1129714.9269999999</v>
      </c>
      <c r="X552" s="5">
        <v>45493.351000000002</v>
      </c>
      <c r="Y552" s="5">
        <v>12322.584000000001</v>
      </c>
      <c r="Z552" s="5">
        <v>176.92699999999999</v>
      </c>
      <c r="AA552" s="5">
        <v>6478.15</v>
      </c>
      <c r="AB552" s="5">
        <v>0</v>
      </c>
      <c r="AC552" s="6">
        <f t="shared" si="310"/>
        <v>2233913.7689999994</v>
      </c>
      <c r="AD552" s="6">
        <f t="shared" si="343"/>
        <v>2233913.7689999994</v>
      </c>
      <c r="AE552" s="63">
        <f t="shared" si="332"/>
        <v>0.26430671566605402</v>
      </c>
      <c r="AF552" s="5">
        <v>861642.02</v>
      </c>
      <c r="AG552" s="5">
        <v>747690.38199999987</v>
      </c>
      <c r="AH552" s="5">
        <v>31169.894</v>
      </c>
      <c r="AI552" s="5">
        <v>7073.8029999999999</v>
      </c>
      <c r="AJ552" s="5">
        <v>260.392</v>
      </c>
      <c r="AK552" s="5">
        <v>0</v>
      </c>
      <c r="AL552" s="5">
        <v>0</v>
      </c>
      <c r="AM552" s="6">
        <f t="shared" si="311"/>
        <v>1647836.4909999999</v>
      </c>
      <c r="AN552" s="6">
        <f t="shared" si="344"/>
        <v>1647836.4909999999</v>
      </c>
      <c r="AO552" s="63">
        <f t="shared" si="306"/>
        <v>0.19496466557249875</v>
      </c>
      <c r="AP552" s="5">
        <v>832628.92099999997</v>
      </c>
      <c r="AQ552" s="5">
        <v>631330.00199999998</v>
      </c>
      <c r="AR552" s="5">
        <v>31951.151000000002</v>
      </c>
      <c r="AS552" s="5">
        <v>6531.3530000000001</v>
      </c>
      <c r="AT552" s="5">
        <v>125.68300000000001</v>
      </c>
      <c r="AU552" s="5">
        <v>0</v>
      </c>
      <c r="AV552" s="5">
        <v>0</v>
      </c>
      <c r="AW552" s="6">
        <f t="shared" si="312"/>
        <v>1502567.1099999999</v>
      </c>
      <c r="AX552" s="6">
        <f t="shared" si="345"/>
        <v>1502567.1099999999</v>
      </c>
      <c r="AY552" s="63">
        <f t="shared" si="333"/>
        <v>0.17777704019869647</v>
      </c>
      <c r="AZ552" s="5">
        <f t="shared" si="334"/>
        <v>4299630.642</v>
      </c>
      <c r="BA552" s="5">
        <f t="shared" si="335"/>
        <v>3686740.9049999993</v>
      </c>
      <c r="BB552" s="5">
        <f t="shared" si="336"/>
        <v>265217.98</v>
      </c>
      <c r="BC552" s="5">
        <f t="shared" si="337"/>
        <v>35757.335000000006</v>
      </c>
      <c r="BD552" s="5">
        <f t="shared" si="338"/>
        <v>2216.529</v>
      </c>
      <c r="BE552" s="5">
        <f t="shared" si="339"/>
        <v>6478.15</v>
      </c>
      <c r="BF552" s="5">
        <f t="shared" si="340"/>
        <v>155933.519</v>
      </c>
      <c r="BG552" s="6">
        <f t="shared" si="323"/>
        <v>8451975.0599999987</v>
      </c>
      <c r="BH552" s="6">
        <f t="shared" si="303"/>
        <v>8296041.5409999983</v>
      </c>
      <c r="BI552" s="58"/>
    </row>
    <row r="553" spans="1:69" x14ac:dyDescent="0.25">
      <c r="A553" s="43">
        <v>40330</v>
      </c>
      <c r="B553" s="5">
        <v>1203160.368</v>
      </c>
      <c r="C553" s="5">
        <v>790192.82200000004</v>
      </c>
      <c r="D553" s="5">
        <v>37121.219000000005</v>
      </c>
      <c r="E553" s="5">
        <v>5412.7280000000001</v>
      </c>
      <c r="F553" s="5">
        <v>197.554</v>
      </c>
      <c r="G553" s="5">
        <v>0</v>
      </c>
      <c r="H553" s="5">
        <v>197833.20800000001</v>
      </c>
      <c r="I553" s="6">
        <f t="shared" si="308"/>
        <v>2233917.8989999997</v>
      </c>
      <c r="J553" s="6">
        <f t="shared" si="341"/>
        <v>2036084.6909999996</v>
      </c>
      <c r="K553" s="63">
        <f t="shared" si="304"/>
        <v>0.21956737633924842</v>
      </c>
      <c r="L553" s="5">
        <v>823626.95</v>
      </c>
      <c r="M553" s="5">
        <v>535527.43700000003</v>
      </c>
      <c r="N553" s="5">
        <v>128347.223</v>
      </c>
      <c r="O553" s="5">
        <v>4461.3249999999998</v>
      </c>
      <c r="P553" s="5">
        <v>1731.5840000000001</v>
      </c>
      <c r="Q553" s="5">
        <v>0</v>
      </c>
      <c r="R553" s="5">
        <v>0</v>
      </c>
      <c r="S553" s="6">
        <f t="shared" si="309"/>
        <v>1493694.5190000001</v>
      </c>
      <c r="T553" s="6">
        <f t="shared" si="342"/>
        <v>1493694.5190000001</v>
      </c>
      <c r="U553" s="63">
        <f t="shared" si="305"/>
        <v>0.14681228291154208</v>
      </c>
      <c r="V553" s="5">
        <v>1324431.6780000001</v>
      </c>
      <c r="W553" s="5">
        <v>1267754.504</v>
      </c>
      <c r="X553" s="5">
        <v>50195.65600000001</v>
      </c>
      <c r="Y553" s="5">
        <v>12998.647999999999</v>
      </c>
      <c r="Z553" s="5">
        <v>146.58500000000001</v>
      </c>
      <c r="AA553" s="5">
        <v>7249.2</v>
      </c>
      <c r="AB553" s="5">
        <v>0</v>
      </c>
      <c r="AC553" s="6">
        <f t="shared" si="310"/>
        <v>2662776.2710000002</v>
      </c>
      <c r="AD553" s="6">
        <f t="shared" si="343"/>
        <v>2662776.2710000002</v>
      </c>
      <c r="AE553" s="63">
        <f t="shared" si="332"/>
        <v>0.26171901835049383</v>
      </c>
      <c r="AF553" s="5">
        <v>1096767.07</v>
      </c>
      <c r="AG553" s="5">
        <v>838178.80900000001</v>
      </c>
      <c r="AH553" s="5">
        <v>32141.584999999995</v>
      </c>
      <c r="AI553" s="5">
        <v>6715.5169999999998</v>
      </c>
      <c r="AJ553" s="5">
        <v>252.11699999999999</v>
      </c>
      <c r="AK553" s="5">
        <v>0</v>
      </c>
      <c r="AL553" s="5">
        <v>0</v>
      </c>
      <c r="AM553" s="6">
        <f t="shared" si="311"/>
        <v>1974055.0980000002</v>
      </c>
      <c r="AN553" s="6">
        <f t="shared" si="344"/>
        <v>1974055.0980000002</v>
      </c>
      <c r="AO553" s="63">
        <f t="shared" si="306"/>
        <v>0.19402597508664218</v>
      </c>
      <c r="AP553" s="5">
        <v>1055351.6409999998</v>
      </c>
      <c r="AQ553" s="5">
        <v>718946.24199999997</v>
      </c>
      <c r="AR553" s="5">
        <v>28844.504000000004</v>
      </c>
      <c r="AS553" s="5">
        <v>6457.9690000000001</v>
      </c>
      <c r="AT553" s="5">
        <v>135.35599999999999</v>
      </c>
      <c r="AU553" s="5">
        <v>0</v>
      </c>
      <c r="AV553" s="5">
        <v>0</v>
      </c>
      <c r="AW553" s="6">
        <f t="shared" si="312"/>
        <v>1809735.7119999998</v>
      </c>
      <c r="AX553" s="6">
        <f t="shared" si="345"/>
        <v>1809735.7119999998</v>
      </c>
      <c r="AY553" s="63">
        <f t="shared" si="333"/>
        <v>0.17787534731207313</v>
      </c>
      <c r="AZ553" s="5">
        <f t="shared" si="334"/>
        <v>5503337.7070000004</v>
      </c>
      <c r="BA553" s="5">
        <f t="shared" si="335"/>
        <v>4150599.8140000002</v>
      </c>
      <c r="BB553" s="5">
        <f t="shared" si="336"/>
        <v>276650.18700000003</v>
      </c>
      <c r="BC553" s="5">
        <f t="shared" si="337"/>
        <v>36046.186999999998</v>
      </c>
      <c r="BD553" s="5">
        <f t="shared" si="338"/>
        <v>2463.1959999999999</v>
      </c>
      <c r="BE553" s="5">
        <f t="shared" si="339"/>
        <v>7249.2</v>
      </c>
      <c r="BF553" s="5">
        <f t="shared" si="340"/>
        <v>197833.20800000001</v>
      </c>
      <c r="BG553" s="6">
        <f t="shared" si="323"/>
        <v>10174179.499000004</v>
      </c>
      <c r="BH553" s="6">
        <f t="shared" si="303"/>
        <v>9976346.291000003</v>
      </c>
    </row>
    <row r="554" spans="1:69" x14ac:dyDescent="0.25">
      <c r="A554" s="43">
        <v>40360</v>
      </c>
      <c r="B554" s="5">
        <v>1327430.3470000001</v>
      </c>
      <c r="C554" s="5">
        <v>807821.77899999998</v>
      </c>
      <c r="D554" s="5">
        <v>29817.562000000002</v>
      </c>
      <c r="E554" s="5">
        <v>5378.6850000000004</v>
      </c>
      <c r="F554" s="5">
        <v>214.81899999999999</v>
      </c>
      <c r="G554" s="5">
        <v>0</v>
      </c>
      <c r="H554" s="5">
        <v>207968.77600000001</v>
      </c>
      <c r="I554" s="6">
        <f t="shared" si="308"/>
        <v>2378631.9680000003</v>
      </c>
      <c r="J554" s="6">
        <f t="shared" si="341"/>
        <v>2170663.1920000003</v>
      </c>
      <c r="K554" s="63">
        <f t="shared" si="304"/>
        <v>0.22268764150130343</v>
      </c>
      <c r="L554" s="5">
        <v>924797.826</v>
      </c>
      <c r="M554" s="5">
        <v>560509.23300000001</v>
      </c>
      <c r="N554" s="5">
        <v>128330.25599999999</v>
      </c>
      <c r="O554" s="5">
        <v>4476.2039999999997</v>
      </c>
      <c r="P554" s="5">
        <v>1768.9929999999999</v>
      </c>
      <c r="Q554" s="5">
        <v>0</v>
      </c>
      <c r="R554" s="5">
        <v>0</v>
      </c>
      <c r="S554" s="6">
        <f t="shared" si="309"/>
        <v>1619882.5119999999</v>
      </c>
      <c r="T554" s="6">
        <f t="shared" si="342"/>
        <v>1619882.5119999999</v>
      </c>
      <c r="U554" s="63">
        <f t="shared" si="305"/>
        <v>0.15165348021862909</v>
      </c>
      <c r="V554" s="5">
        <v>1435354.486</v>
      </c>
      <c r="W554" s="5">
        <v>1297111.723</v>
      </c>
      <c r="X554" s="5">
        <v>47707.718000000008</v>
      </c>
      <c r="Y554" s="5">
        <v>12208.291999999999</v>
      </c>
      <c r="Z554" s="5">
        <v>148.73699999999999</v>
      </c>
      <c r="AA554" s="5">
        <v>7318.5</v>
      </c>
      <c r="AB554" s="5">
        <v>0</v>
      </c>
      <c r="AC554" s="6">
        <f t="shared" si="310"/>
        <v>2799849.4559999998</v>
      </c>
      <c r="AD554" s="6">
        <f t="shared" si="343"/>
        <v>2799849.4559999998</v>
      </c>
      <c r="AE554" s="63">
        <f t="shared" si="332"/>
        <v>0.26212204338596834</v>
      </c>
      <c r="AF554" s="5">
        <v>1188842.6389999997</v>
      </c>
      <c r="AG554" s="5">
        <v>867466.68299999996</v>
      </c>
      <c r="AH554" s="5">
        <v>32527.087</v>
      </c>
      <c r="AI554" s="5">
        <v>7927.0829999999996</v>
      </c>
      <c r="AJ554" s="5">
        <v>240.208</v>
      </c>
      <c r="AK554" s="5">
        <v>0</v>
      </c>
      <c r="AL554" s="5">
        <v>0</v>
      </c>
      <c r="AM554" s="6">
        <f t="shared" si="311"/>
        <v>2097003.7</v>
      </c>
      <c r="AN554" s="6">
        <f t="shared" si="344"/>
        <v>2097003.7</v>
      </c>
      <c r="AO554" s="63">
        <f t="shared" si="306"/>
        <v>0.19632158923902379</v>
      </c>
      <c r="AP554" s="5">
        <v>1045830.183</v>
      </c>
      <c r="AQ554" s="5">
        <v>707036.97499999998</v>
      </c>
      <c r="AR554" s="5">
        <v>26646.710999999999</v>
      </c>
      <c r="AS554" s="5">
        <v>6464.3469999999998</v>
      </c>
      <c r="AT554" s="5">
        <v>126.869</v>
      </c>
      <c r="AU554" s="5">
        <v>0</v>
      </c>
      <c r="AV554" s="5">
        <v>0</v>
      </c>
      <c r="AW554" s="6">
        <f t="shared" si="312"/>
        <v>1786105.0849999997</v>
      </c>
      <c r="AX554" s="6">
        <f t="shared" si="345"/>
        <v>1786105.0849999997</v>
      </c>
      <c r="AY554" s="63">
        <f t="shared" si="333"/>
        <v>0.1672152456550752</v>
      </c>
      <c r="AZ554" s="5">
        <f t="shared" si="334"/>
        <v>5922255.4809999997</v>
      </c>
      <c r="BA554" s="5">
        <f t="shared" si="335"/>
        <v>4239946.3930000002</v>
      </c>
      <c r="BB554" s="5">
        <f t="shared" si="336"/>
        <v>265029.33400000003</v>
      </c>
      <c r="BC554" s="5">
        <f t="shared" si="337"/>
        <v>36454.610999999997</v>
      </c>
      <c r="BD554" s="5">
        <f t="shared" si="338"/>
        <v>2499.6260000000002</v>
      </c>
      <c r="BE554" s="5">
        <f t="shared" si="339"/>
        <v>7318.5</v>
      </c>
      <c r="BF554" s="5">
        <f t="shared" si="340"/>
        <v>207968.77600000001</v>
      </c>
      <c r="BG554" s="6">
        <f t="shared" si="323"/>
        <v>10681472.721000001</v>
      </c>
      <c r="BH554" s="6">
        <f t="shared" si="303"/>
        <v>10473503.945</v>
      </c>
      <c r="BJ554" s="59">
        <f t="shared" ref="BJ554:BQ554" si="346">AP554-AP553</f>
        <v>-9521.4579999998678</v>
      </c>
      <c r="BK554" s="59">
        <f t="shared" si="346"/>
        <v>-11909.266999999993</v>
      </c>
      <c r="BL554" s="59">
        <f t="shared" si="346"/>
        <v>-2197.7930000000051</v>
      </c>
      <c r="BM554" s="59">
        <f t="shared" si="346"/>
        <v>6.3779999999997017</v>
      </c>
      <c r="BN554" s="59">
        <f t="shared" si="346"/>
        <v>-8.4869999999999948</v>
      </c>
      <c r="BO554" s="59">
        <f t="shared" si="346"/>
        <v>0</v>
      </c>
      <c r="BP554" s="59">
        <f t="shared" si="346"/>
        <v>0</v>
      </c>
      <c r="BQ554" s="59">
        <f t="shared" si="346"/>
        <v>-23630.627000000095</v>
      </c>
    </row>
    <row r="555" spans="1:69" x14ac:dyDescent="0.25">
      <c r="A555" s="43">
        <v>40391</v>
      </c>
      <c r="B555" s="5">
        <v>1295258.28</v>
      </c>
      <c r="C555" s="5">
        <v>791780.61100000003</v>
      </c>
      <c r="D555" s="5">
        <v>29924.153999999995</v>
      </c>
      <c r="E555" s="5">
        <v>5407.3739999999998</v>
      </c>
      <c r="F555" s="5">
        <v>206.51400000000001</v>
      </c>
      <c r="G555" s="5">
        <v>0</v>
      </c>
      <c r="H555" s="5">
        <v>208547.66699999999</v>
      </c>
      <c r="I555" s="6">
        <f t="shared" si="308"/>
        <v>2331124.5999999996</v>
      </c>
      <c r="J555" s="6">
        <f t="shared" si="341"/>
        <v>2122576.9329999997</v>
      </c>
      <c r="K555" s="63">
        <f t="shared" si="304"/>
        <v>0.22083152383327215</v>
      </c>
      <c r="L555" s="5">
        <v>948129.47000000009</v>
      </c>
      <c r="M555" s="5">
        <v>563584.01199999987</v>
      </c>
      <c r="N555" s="5">
        <v>121355.046</v>
      </c>
      <c r="O555" s="5">
        <v>4485.0129999999999</v>
      </c>
      <c r="P555" s="5">
        <v>1631.8789999999999</v>
      </c>
      <c r="Q555" s="5">
        <v>0</v>
      </c>
      <c r="R555" s="5">
        <v>0</v>
      </c>
      <c r="S555" s="6">
        <f t="shared" si="309"/>
        <v>1639185.42</v>
      </c>
      <c r="T555" s="6">
        <f t="shared" si="342"/>
        <v>1639185.42</v>
      </c>
      <c r="U555" s="63">
        <f t="shared" si="305"/>
        <v>0.15528291115107373</v>
      </c>
      <c r="V555" s="5">
        <v>1389750.8</v>
      </c>
      <c r="W555" s="5">
        <v>1277731.906</v>
      </c>
      <c r="X555" s="5">
        <v>57243.041999999994</v>
      </c>
      <c r="Y555" s="5">
        <v>12160.772999999999</v>
      </c>
      <c r="Z555" s="5">
        <v>145.18600000000001</v>
      </c>
      <c r="AA555" s="5">
        <v>6916.35</v>
      </c>
      <c r="AB555" s="5">
        <v>0</v>
      </c>
      <c r="AC555" s="6">
        <f t="shared" si="310"/>
        <v>2743948.0570000005</v>
      </c>
      <c r="AD555" s="6">
        <f t="shared" si="343"/>
        <v>2743948.0570000005</v>
      </c>
      <c r="AE555" s="63">
        <f t="shared" si="332"/>
        <v>0.2599390143052227</v>
      </c>
      <c r="AF555" s="5">
        <v>1157739.31</v>
      </c>
      <c r="AG555" s="5">
        <v>848750.52200000011</v>
      </c>
      <c r="AH555" s="5">
        <v>32132.913</v>
      </c>
      <c r="AI555" s="5">
        <v>7861.6019999999999</v>
      </c>
      <c r="AJ555" s="5">
        <v>252.25200000000001</v>
      </c>
      <c r="AK555" s="5">
        <v>0</v>
      </c>
      <c r="AL555" s="5">
        <v>0</v>
      </c>
      <c r="AM555" s="6">
        <f t="shared" si="311"/>
        <v>2046736.5990000002</v>
      </c>
      <c r="AN555" s="6">
        <f t="shared" si="344"/>
        <v>2046736.5990000002</v>
      </c>
      <c r="AO555" s="63">
        <f t="shared" si="306"/>
        <v>0.1938909494767028</v>
      </c>
      <c r="AP555" s="5">
        <v>1060004.1949999998</v>
      </c>
      <c r="AQ555" s="5">
        <v>701067.23100000003</v>
      </c>
      <c r="AR555" s="5">
        <v>27461.826000000001</v>
      </c>
      <c r="AS555" s="5">
        <v>6480.54</v>
      </c>
      <c r="AT555" s="5">
        <v>113.953</v>
      </c>
      <c r="AU555" s="5">
        <v>0</v>
      </c>
      <c r="AV555" s="5">
        <v>0</v>
      </c>
      <c r="AW555" s="6">
        <f t="shared" si="312"/>
        <v>1795127.7449999999</v>
      </c>
      <c r="AX555" s="6">
        <f t="shared" si="345"/>
        <v>1795127.7449999999</v>
      </c>
      <c r="AY555" s="63">
        <f t="shared" si="333"/>
        <v>0.17005560123372884</v>
      </c>
      <c r="AZ555" s="5">
        <f t="shared" si="334"/>
        <v>5850882.0549999997</v>
      </c>
      <c r="BA555" s="5">
        <f t="shared" si="335"/>
        <v>4182914.2820000001</v>
      </c>
      <c r="BB555" s="5">
        <f t="shared" si="336"/>
        <v>268116.98100000003</v>
      </c>
      <c r="BC555" s="5">
        <f t="shared" si="337"/>
        <v>36395.301999999996</v>
      </c>
      <c r="BD555" s="5">
        <f t="shared" si="338"/>
        <v>2349.7840000000001</v>
      </c>
      <c r="BE555" s="5">
        <f t="shared" si="339"/>
        <v>6916.35</v>
      </c>
      <c r="BF555" s="5">
        <f t="shared" si="340"/>
        <v>208547.66699999999</v>
      </c>
      <c r="BG555" s="6">
        <f t="shared" si="323"/>
        <v>10556122.420999998</v>
      </c>
      <c r="BH555" s="6">
        <f t="shared" si="303"/>
        <v>10347574.753999999</v>
      </c>
    </row>
    <row r="556" spans="1:69" x14ac:dyDescent="0.25">
      <c r="A556" s="43">
        <v>40422</v>
      </c>
      <c r="B556" s="5">
        <v>1253255.9350000001</v>
      </c>
      <c r="C556" s="5">
        <v>802098.18599999999</v>
      </c>
      <c r="D556" s="5">
        <v>29821.77</v>
      </c>
      <c r="E556" s="5">
        <v>5345.3149999999996</v>
      </c>
      <c r="F556" s="5">
        <v>194.047</v>
      </c>
      <c r="G556" s="5">
        <v>0</v>
      </c>
      <c r="H556" s="5">
        <v>207109.83300000001</v>
      </c>
      <c r="I556" s="6">
        <f t="shared" si="308"/>
        <v>2297825.0860000001</v>
      </c>
      <c r="J556" s="6">
        <f t="shared" si="341"/>
        <v>2090715.253</v>
      </c>
      <c r="K556" s="63">
        <f t="shared" si="304"/>
        <v>0.22129724485051702</v>
      </c>
      <c r="L556" s="5">
        <v>891463.97600000002</v>
      </c>
      <c r="M556" s="5">
        <v>564972.03200000001</v>
      </c>
      <c r="N556" s="5">
        <v>126946.55899999998</v>
      </c>
      <c r="O556" s="5">
        <v>4512.5420000000004</v>
      </c>
      <c r="P556" s="5">
        <v>1727.1479999999999</v>
      </c>
      <c r="Q556" s="5">
        <v>0</v>
      </c>
      <c r="R556" s="5">
        <v>0</v>
      </c>
      <c r="S556" s="6">
        <f t="shared" si="309"/>
        <v>1589622.2569999998</v>
      </c>
      <c r="T556" s="6">
        <f t="shared" si="342"/>
        <v>1589622.2569999998</v>
      </c>
      <c r="U556" s="63">
        <f t="shared" si="305"/>
        <v>0.15309216875142098</v>
      </c>
      <c r="V556" s="5">
        <v>1363383.7379999999</v>
      </c>
      <c r="W556" s="5">
        <v>1287368.862</v>
      </c>
      <c r="X556" s="5">
        <v>50681.241000000002</v>
      </c>
      <c r="Y556" s="5">
        <v>12268.909</v>
      </c>
      <c r="Z556" s="5">
        <v>174.41900000000001</v>
      </c>
      <c r="AA556" s="5">
        <v>7544.25</v>
      </c>
      <c r="AB556" s="5">
        <v>0</v>
      </c>
      <c r="AC556" s="6">
        <f t="shared" si="310"/>
        <v>2721421.4189999998</v>
      </c>
      <c r="AD556" s="6">
        <f t="shared" si="343"/>
        <v>2721421.4189999998</v>
      </c>
      <c r="AE556" s="63">
        <f t="shared" si="332"/>
        <v>0.26209264829215306</v>
      </c>
      <c r="AF556" s="5">
        <v>1114451.567</v>
      </c>
      <c r="AG556" s="5">
        <v>853405.88100000005</v>
      </c>
      <c r="AH556" s="5">
        <v>32359.75</v>
      </c>
      <c r="AI556" s="5">
        <v>7428.8620000000001</v>
      </c>
      <c r="AJ556" s="5">
        <v>320.82299999999998</v>
      </c>
      <c r="AK556" s="5">
        <v>0</v>
      </c>
      <c r="AL556" s="5">
        <v>0</v>
      </c>
      <c r="AM556" s="6">
        <f t="shared" si="311"/>
        <v>2007966.8830000001</v>
      </c>
      <c r="AN556" s="6">
        <f t="shared" si="344"/>
        <v>2007966.8830000001</v>
      </c>
      <c r="AO556" s="63">
        <f t="shared" si="306"/>
        <v>0.1933817946658889</v>
      </c>
      <c r="AP556" s="5">
        <v>1023659.466</v>
      </c>
      <c r="AQ556" s="5">
        <v>708851.00100000005</v>
      </c>
      <c r="AR556" s="5">
        <v>27457.741999999998</v>
      </c>
      <c r="AS556" s="5">
        <v>6479.1909999999998</v>
      </c>
      <c r="AT556" s="5">
        <v>149.82400000000001</v>
      </c>
      <c r="AU556" s="5">
        <v>0</v>
      </c>
      <c r="AV556" s="5">
        <v>0</v>
      </c>
      <c r="AW556" s="6">
        <f t="shared" si="312"/>
        <v>1766597.2240000004</v>
      </c>
      <c r="AX556" s="6">
        <f t="shared" si="345"/>
        <v>1766597.2240000004</v>
      </c>
      <c r="AY556" s="63">
        <f t="shared" si="333"/>
        <v>0.17013614344001976</v>
      </c>
      <c r="AZ556" s="5">
        <f t="shared" si="334"/>
        <v>5646214.682</v>
      </c>
      <c r="BA556" s="5">
        <f t="shared" si="335"/>
        <v>4216695.9620000003</v>
      </c>
      <c r="BB556" s="5">
        <f t="shared" si="336"/>
        <v>267267.06199999998</v>
      </c>
      <c r="BC556" s="5">
        <f t="shared" si="337"/>
        <v>36034.819000000003</v>
      </c>
      <c r="BD556" s="5">
        <f t="shared" si="338"/>
        <v>2566.261</v>
      </c>
      <c r="BE556" s="5">
        <f t="shared" si="339"/>
        <v>7544.25</v>
      </c>
      <c r="BF556" s="5">
        <f t="shared" si="340"/>
        <v>207109.83300000001</v>
      </c>
      <c r="BG556" s="6">
        <f t="shared" si="323"/>
        <v>10383432.869000003</v>
      </c>
      <c r="BH556" s="6">
        <f>BG556-BF556</f>
        <v>10176323.036000002</v>
      </c>
    </row>
    <row r="557" spans="1:69" x14ac:dyDescent="0.25">
      <c r="A557" s="43">
        <v>40452</v>
      </c>
      <c r="B557" s="5">
        <v>1046685.719</v>
      </c>
      <c r="C557" s="5">
        <v>738519.29799999995</v>
      </c>
      <c r="D557" s="5">
        <v>29166.459999999995</v>
      </c>
      <c r="E557" s="5">
        <v>5323.1239999999998</v>
      </c>
      <c r="F557" s="5">
        <v>224.06299999999999</v>
      </c>
      <c r="G557" s="5">
        <v>0</v>
      </c>
      <c r="H557" s="5">
        <v>191847.98499999999</v>
      </c>
      <c r="I557" s="6">
        <f t="shared" si="308"/>
        <v>2011766.6490000002</v>
      </c>
      <c r="J557" s="6">
        <f t="shared" si="341"/>
        <v>1819918.6640000003</v>
      </c>
      <c r="K557" s="63">
        <f t="shared" si="304"/>
        <v>0.2225500421529357</v>
      </c>
      <c r="L557" s="5">
        <v>686991.70299999998</v>
      </c>
      <c r="M557" s="5">
        <v>498710.84600000002</v>
      </c>
      <c r="N557" s="5">
        <v>115409.73500000002</v>
      </c>
      <c r="O557" s="5">
        <v>4512.5240000000003</v>
      </c>
      <c r="P557" s="5">
        <v>1561.306</v>
      </c>
      <c r="Q557" s="5">
        <v>0</v>
      </c>
      <c r="R557" s="5">
        <v>0</v>
      </c>
      <c r="S557" s="6">
        <f t="shared" si="309"/>
        <v>1307186.1140000003</v>
      </c>
      <c r="T557" s="6">
        <f t="shared" si="342"/>
        <v>1307186.1140000003</v>
      </c>
      <c r="U557" s="63">
        <f t="shared" si="305"/>
        <v>0.14460639603357509</v>
      </c>
      <c r="V557" s="5">
        <v>1147667.686</v>
      </c>
      <c r="W557" s="5">
        <v>1213386.4550000001</v>
      </c>
      <c r="X557" s="5">
        <v>49000.75</v>
      </c>
      <c r="Y557" s="5">
        <v>12274.246999999999</v>
      </c>
      <c r="Z557" s="5">
        <v>204.80600000000001</v>
      </c>
      <c r="AA557" s="5">
        <v>6897.8</v>
      </c>
      <c r="AB557" s="5">
        <v>0</v>
      </c>
      <c r="AC557" s="6">
        <f t="shared" si="310"/>
        <v>2429431.7439999995</v>
      </c>
      <c r="AD557" s="6">
        <f t="shared" si="343"/>
        <v>2429431.7439999995</v>
      </c>
      <c r="AE557" s="63">
        <f t="shared" si="332"/>
        <v>0.26875390210074007</v>
      </c>
      <c r="AF557" s="5">
        <v>923849.39899999986</v>
      </c>
      <c r="AG557" s="5">
        <v>794433.76199999999</v>
      </c>
      <c r="AH557" s="5">
        <v>31084.725999999999</v>
      </c>
      <c r="AI557" s="5">
        <v>7419.0020000000004</v>
      </c>
      <c r="AJ557" s="5">
        <v>308.35199999999998</v>
      </c>
      <c r="AK557" s="5">
        <v>0</v>
      </c>
      <c r="AL557" s="5">
        <v>0</v>
      </c>
      <c r="AM557" s="6">
        <f t="shared" si="311"/>
        <v>1757095.2409999999</v>
      </c>
      <c r="AN557" s="6">
        <f t="shared" si="344"/>
        <v>1757095.2409999999</v>
      </c>
      <c r="AO557" s="63">
        <f t="shared" si="306"/>
        <v>0.19437722568154206</v>
      </c>
      <c r="AP557" s="5">
        <v>851330.01599999995</v>
      </c>
      <c r="AQ557" s="5">
        <v>648782.23499999999</v>
      </c>
      <c r="AR557" s="5">
        <v>27351.877</v>
      </c>
      <c r="AS557" s="5">
        <v>6484.4340000000002</v>
      </c>
      <c r="AT557" s="5">
        <v>186.464</v>
      </c>
      <c r="AU557" s="5">
        <v>0</v>
      </c>
      <c r="AV557" s="5">
        <v>0</v>
      </c>
      <c r="AW557" s="6">
        <f t="shared" si="312"/>
        <v>1534135.0259999998</v>
      </c>
      <c r="AX557" s="6">
        <f t="shared" si="345"/>
        <v>1534135.0259999998</v>
      </c>
      <c r="AY557" s="63">
        <f t="shared" si="333"/>
        <v>0.16971243403120706</v>
      </c>
      <c r="AZ557" s="5">
        <f t="shared" si="334"/>
        <v>4656524.523</v>
      </c>
      <c r="BA557" s="5">
        <f t="shared" si="335"/>
        <v>3893832.5959999999</v>
      </c>
      <c r="BB557" s="5">
        <f t="shared" si="336"/>
        <v>252013.54800000001</v>
      </c>
      <c r="BC557" s="5">
        <f t="shared" si="337"/>
        <v>36013.330999999998</v>
      </c>
      <c r="BD557" s="5">
        <f t="shared" si="338"/>
        <v>2484.991</v>
      </c>
      <c r="BE557" s="5">
        <f t="shared" si="339"/>
        <v>6897.8</v>
      </c>
      <c r="BF557" s="5">
        <f t="shared" si="340"/>
        <v>191847.98499999999</v>
      </c>
      <c r="BG557" s="6">
        <f t="shared" si="323"/>
        <v>9039614.7740000002</v>
      </c>
      <c r="BH557" s="6">
        <f t="shared" si="303"/>
        <v>8847766.7890000008</v>
      </c>
    </row>
    <row r="558" spans="1:69" x14ac:dyDescent="0.25">
      <c r="A558" s="43">
        <v>40483</v>
      </c>
      <c r="B558" s="5">
        <v>876676.89400000009</v>
      </c>
      <c r="C558" s="5">
        <v>696444.67599999998</v>
      </c>
      <c r="D558" s="5">
        <v>32891.849000000002</v>
      </c>
      <c r="E558" s="5">
        <v>5588.4089999999997</v>
      </c>
      <c r="F558" s="5">
        <v>208.41799999999998</v>
      </c>
      <c r="G558" s="5">
        <v>0</v>
      </c>
      <c r="H558" s="5">
        <v>171511.26199999999</v>
      </c>
      <c r="I558" s="6">
        <f t="shared" si="308"/>
        <v>1783321.5079999999</v>
      </c>
      <c r="J558" s="6">
        <f t="shared" si="341"/>
        <v>1611810.2459999998</v>
      </c>
      <c r="K558" s="63">
        <f t="shared" si="304"/>
        <v>0.22309582006646619</v>
      </c>
      <c r="L558" s="5">
        <v>561128.19899999991</v>
      </c>
      <c r="M558" s="5">
        <v>448738.79700000002</v>
      </c>
      <c r="N558" s="5">
        <v>118548.63999999998</v>
      </c>
      <c r="O558" s="5">
        <v>4606.0559999999996</v>
      </c>
      <c r="P558" s="5">
        <v>1439.992</v>
      </c>
      <c r="Q558" s="5">
        <v>0</v>
      </c>
      <c r="R558" s="5">
        <v>0</v>
      </c>
      <c r="S558" s="6">
        <f t="shared" si="309"/>
        <v>1134461.6840000001</v>
      </c>
      <c r="T558" s="6">
        <f t="shared" si="342"/>
        <v>1134461.6840000001</v>
      </c>
      <c r="U558" s="63">
        <f t="shared" si="305"/>
        <v>0.14192261944387666</v>
      </c>
      <c r="V558" s="5">
        <v>964305.76299999992</v>
      </c>
      <c r="W558" s="5">
        <v>1118255.0889999999</v>
      </c>
      <c r="X558" s="5">
        <v>45914.673999999999</v>
      </c>
      <c r="Y558" s="5">
        <v>12268.669</v>
      </c>
      <c r="Z558" s="5">
        <v>238.2</v>
      </c>
      <c r="AA558" s="5">
        <v>6630.05</v>
      </c>
      <c r="AB558" s="5">
        <v>0</v>
      </c>
      <c r="AC558" s="6">
        <f t="shared" si="310"/>
        <v>2147612.4450000003</v>
      </c>
      <c r="AD558" s="6">
        <f t="shared" si="343"/>
        <v>2147612.4450000003</v>
      </c>
      <c r="AE558" s="63">
        <f t="shared" si="332"/>
        <v>0.26866908600208705</v>
      </c>
      <c r="AF558" s="5">
        <v>772134.05</v>
      </c>
      <c r="AG558" s="5">
        <v>737009.58000000007</v>
      </c>
      <c r="AH558" s="5">
        <v>30827.611000000001</v>
      </c>
      <c r="AI558" s="5">
        <v>7426.4039999999986</v>
      </c>
      <c r="AJ558" s="5">
        <v>343.52100000000002</v>
      </c>
      <c r="AK558" s="5">
        <v>0</v>
      </c>
      <c r="AL558" s="5">
        <v>0</v>
      </c>
      <c r="AM558" s="6">
        <f t="shared" si="311"/>
        <v>1547741.1660000002</v>
      </c>
      <c r="AN558" s="6">
        <f t="shared" si="344"/>
        <v>1547741.1660000002</v>
      </c>
      <c r="AO558" s="63">
        <f t="shared" si="306"/>
        <v>0.19362441552485254</v>
      </c>
      <c r="AP558" s="5">
        <v>735773.88300000003</v>
      </c>
      <c r="AQ558" s="5">
        <v>608393.42299999995</v>
      </c>
      <c r="AR558" s="5">
        <v>29541.093999999994</v>
      </c>
      <c r="AS558" s="5">
        <v>6489.9279999999999</v>
      </c>
      <c r="AT558" s="5">
        <v>187.596</v>
      </c>
      <c r="AU558" s="5">
        <v>0</v>
      </c>
      <c r="AV558" s="5">
        <v>0</v>
      </c>
      <c r="AW558" s="6">
        <f t="shared" si="312"/>
        <v>1380385.9239999999</v>
      </c>
      <c r="AX558" s="6">
        <f t="shared" si="345"/>
        <v>1380385.9239999999</v>
      </c>
      <c r="AY558" s="63">
        <f t="shared" si="333"/>
        <v>0.17268805896271772</v>
      </c>
      <c r="AZ558" s="5">
        <f t="shared" si="334"/>
        <v>3910018.7889999994</v>
      </c>
      <c r="BA558" s="5">
        <f t="shared" si="335"/>
        <v>3608841.5649999999</v>
      </c>
      <c r="BB558" s="5">
        <f t="shared" si="336"/>
        <v>257723.86799999999</v>
      </c>
      <c r="BC558" s="5">
        <f t="shared" si="337"/>
        <v>36379.466</v>
      </c>
      <c r="BD558" s="5">
        <f t="shared" si="338"/>
        <v>2417.7269999999999</v>
      </c>
      <c r="BE558" s="5">
        <f t="shared" si="339"/>
        <v>6630.05</v>
      </c>
      <c r="BF558" s="5">
        <f t="shared" si="340"/>
        <v>171511.26199999999</v>
      </c>
      <c r="BG558" s="6">
        <f t="shared" si="323"/>
        <v>7993522.726999999</v>
      </c>
      <c r="BH558" s="6">
        <f t="shared" si="303"/>
        <v>7822011.4649999989</v>
      </c>
    </row>
    <row r="559" spans="1:69" x14ac:dyDescent="0.25">
      <c r="A559" s="43">
        <v>40513</v>
      </c>
      <c r="B559" s="5">
        <v>953533.50199999998</v>
      </c>
      <c r="C559" s="5">
        <v>671164.30500000017</v>
      </c>
      <c r="D559" s="5">
        <v>34773.175000000003</v>
      </c>
      <c r="E559" s="5">
        <v>5399.5569999999998</v>
      </c>
      <c r="F559" s="5">
        <v>205.53399999999999</v>
      </c>
      <c r="G559" s="5">
        <v>0</v>
      </c>
      <c r="H559" s="5">
        <v>148022.91099999999</v>
      </c>
      <c r="I559" s="6">
        <f t="shared" si="308"/>
        <v>1813098.9840000002</v>
      </c>
      <c r="J559" s="6">
        <f t="shared" si="341"/>
        <v>1665076.0730000001</v>
      </c>
      <c r="K559" s="63">
        <f t="shared" si="304"/>
        <v>0.22469626120891378</v>
      </c>
      <c r="L559" s="5">
        <v>680477.67200000002</v>
      </c>
      <c r="M559" s="5">
        <v>444933.554</v>
      </c>
      <c r="N559" s="5">
        <v>106284.90399999999</v>
      </c>
      <c r="O559" s="5">
        <v>4535.3869999999997</v>
      </c>
      <c r="P559" s="5">
        <v>1238.7650000000001</v>
      </c>
      <c r="Q559" s="5">
        <v>0</v>
      </c>
      <c r="R559" s="5">
        <v>0</v>
      </c>
      <c r="S559" s="6">
        <f t="shared" si="309"/>
        <v>1237470.2820000001</v>
      </c>
      <c r="T559" s="6">
        <f t="shared" si="342"/>
        <v>1237470.2820000001</v>
      </c>
      <c r="U559" s="63">
        <f t="shared" si="305"/>
        <v>0.15335894409311532</v>
      </c>
      <c r="V559" s="5">
        <v>893417.12600000005</v>
      </c>
      <c r="W559" s="5">
        <v>1050905.7890000001</v>
      </c>
      <c r="X559" s="5">
        <v>52220.207999999991</v>
      </c>
      <c r="Y559" s="5">
        <v>12254.156999999999</v>
      </c>
      <c r="Z559" s="5">
        <v>251.119</v>
      </c>
      <c r="AA559" s="5">
        <v>6771.8</v>
      </c>
      <c r="AB559" s="5">
        <v>0</v>
      </c>
      <c r="AC559" s="6">
        <f t="shared" si="310"/>
        <v>2015820.199</v>
      </c>
      <c r="AD559" s="6">
        <f t="shared" si="343"/>
        <v>2015820.199</v>
      </c>
      <c r="AE559" s="63">
        <f t="shared" si="332"/>
        <v>0.24981937885455707</v>
      </c>
      <c r="AF559" s="5">
        <v>783741.62899999996</v>
      </c>
      <c r="AG559" s="5">
        <v>692066.00699999987</v>
      </c>
      <c r="AH559" s="5">
        <v>31579.557000000001</v>
      </c>
      <c r="AI559" s="5">
        <v>6597.0350000000008</v>
      </c>
      <c r="AJ559" s="5">
        <v>318.01</v>
      </c>
      <c r="AK559" s="5">
        <v>0</v>
      </c>
      <c r="AL559" s="5">
        <v>0</v>
      </c>
      <c r="AM559" s="6">
        <f t="shared" si="311"/>
        <v>1514302.2379999999</v>
      </c>
      <c r="AN559" s="6">
        <f t="shared" si="344"/>
        <v>1514302.2379999999</v>
      </c>
      <c r="AO559" s="63">
        <f t="shared" si="306"/>
        <v>0.18766656107667351</v>
      </c>
      <c r="AP559" s="5">
        <v>852485.86499999999</v>
      </c>
      <c r="AQ559" s="5">
        <v>598106.11100000003</v>
      </c>
      <c r="AR559" s="5">
        <v>31174.371000000003</v>
      </c>
      <c r="AS559" s="5">
        <v>6487.1750000000002</v>
      </c>
      <c r="AT559" s="5">
        <v>165.37899999999999</v>
      </c>
      <c r="AU559" s="5">
        <v>0</v>
      </c>
      <c r="AV559" s="5">
        <v>0</v>
      </c>
      <c r="AW559" s="6">
        <f t="shared" si="312"/>
        <v>1488418.9010000001</v>
      </c>
      <c r="AX559" s="6">
        <f t="shared" si="345"/>
        <v>1488418.9010000001</v>
      </c>
      <c r="AY559" s="63">
        <f t="shared" si="333"/>
        <v>0.18445885476674029</v>
      </c>
      <c r="AZ559" s="5">
        <f t="shared" si="334"/>
        <v>4163655.7940000007</v>
      </c>
      <c r="BA559" s="5">
        <f t="shared" si="335"/>
        <v>3457175.7659999998</v>
      </c>
      <c r="BB559" s="5">
        <f t="shared" si="336"/>
        <v>256032.215</v>
      </c>
      <c r="BC559" s="5">
        <f t="shared" si="337"/>
        <v>35273.311000000002</v>
      </c>
      <c r="BD559" s="5">
        <f t="shared" si="338"/>
        <v>2178.8069999999998</v>
      </c>
      <c r="BE559" s="5">
        <f t="shared" si="339"/>
        <v>6771.8</v>
      </c>
      <c r="BF559" s="66">
        <f t="shared" si="340"/>
        <v>148022.91099999999</v>
      </c>
      <c r="BG559" s="6">
        <f t="shared" si="323"/>
        <v>8069110.6040000003</v>
      </c>
      <c r="BH559" s="6">
        <f t="shared" si="303"/>
        <v>7921087.693</v>
      </c>
    </row>
    <row r="560" spans="1:69" x14ac:dyDescent="0.25">
      <c r="A560" s="43">
        <v>40544</v>
      </c>
      <c r="B560" s="5">
        <v>1051222.6229999999</v>
      </c>
      <c r="C560" s="5">
        <v>657997.12799999991</v>
      </c>
      <c r="D560" s="5">
        <v>35078.550999999999</v>
      </c>
      <c r="E560" s="5">
        <v>5520.7460000000001</v>
      </c>
      <c r="F560" s="5">
        <v>201.357</v>
      </c>
      <c r="G560" s="5">
        <v>0</v>
      </c>
      <c r="H560" s="5">
        <v>170145.853</v>
      </c>
      <c r="I560" s="6">
        <f t="shared" ref="I560:I571" si="347">SUM(B560:H560)</f>
        <v>1920166.2579999999</v>
      </c>
      <c r="J560" s="6">
        <f t="shared" ref="J560:J571" si="348">I560-H560</f>
        <v>1750020.4049999998</v>
      </c>
      <c r="K560" s="63">
        <f t="shared" ref="K560:K571" si="349">I560/$BG560</f>
        <v>0.22885240043642396</v>
      </c>
      <c r="L560" s="5">
        <v>849409.91500000004</v>
      </c>
      <c r="M560" s="5">
        <v>453533.46399999992</v>
      </c>
      <c r="N560" s="5">
        <v>107222.151</v>
      </c>
      <c r="O560" s="5">
        <v>4466.0810000000001</v>
      </c>
      <c r="P560" s="5">
        <v>1145.5229999999999</v>
      </c>
      <c r="Q560" s="5">
        <v>0</v>
      </c>
      <c r="R560" s="5">
        <v>0</v>
      </c>
      <c r="S560" s="6">
        <f t="shared" ref="S560:S583" si="350">SUM(L560:R560)</f>
        <v>1415777.1340000001</v>
      </c>
      <c r="T560" s="6">
        <f t="shared" ref="T560:T583" si="351">S560-R560</f>
        <v>1415777.1340000001</v>
      </c>
      <c r="U560" s="63">
        <f t="shared" ref="U560:U583" si="352">S560/$BG560</f>
        <v>0.16873746960660355</v>
      </c>
      <c r="V560" s="5">
        <v>860465.54</v>
      </c>
      <c r="W560" s="5">
        <v>1004939.3559999999</v>
      </c>
      <c r="X560" s="5">
        <v>45430.432000000001</v>
      </c>
      <c r="Y560" s="5">
        <v>12401.630999999999</v>
      </c>
      <c r="Z560" s="5">
        <v>231.72600000000003</v>
      </c>
      <c r="AA560" s="5">
        <v>6998.25</v>
      </c>
      <c r="AB560" s="5">
        <v>0</v>
      </c>
      <c r="AC560" s="6">
        <f t="shared" ref="AC560:AC583" si="353">SUM(V560:AB560)</f>
        <v>1930466.9350000001</v>
      </c>
      <c r="AD560" s="6">
        <f t="shared" ref="AD560:AD583" si="354">AC560-AB560</f>
        <v>1930466.9350000001</v>
      </c>
      <c r="AE560" s="63">
        <f t="shared" ref="AE560:AE583" si="355">AC560/$BG560</f>
        <v>0.23008007259645119</v>
      </c>
      <c r="AF560" s="5">
        <v>776389.40399999998</v>
      </c>
      <c r="AG560" s="5">
        <v>674629.2209999999</v>
      </c>
      <c r="AH560" s="5">
        <v>32431.634000000005</v>
      </c>
      <c r="AI560" s="5">
        <v>8296.128999999999</v>
      </c>
      <c r="AJ560" s="5">
        <v>297.47199999999998</v>
      </c>
      <c r="AK560" s="5">
        <v>0</v>
      </c>
      <c r="AL560" s="5">
        <v>0</v>
      </c>
      <c r="AM560" s="6">
        <f t="shared" ref="AM560:AM583" si="356">SUM(AF560:AL560)</f>
        <v>1492043.86</v>
      </c>
      <c r="AN560" s="6">
        <f t="shared" ref="AN560:AN583" si="357">AM560-AL560</f>
        <v>1492043.86</v>
      </c>
      <c r="AO560" s="63">
        <f t="shared" ref="AO560:AO583" si="358">AM560/$BG560</f>
        <v>0.17782721547928987</v>
      </c>
      <c r="AP560" s="5">
        <v>997669.89300000004</v>
      </c>
      <c r="AQ560" s="5">
        <v>600164.01199999999</v>
      </c>
      <c r="AR560" s="5">
        <v>27433.342000000001</v>
      </c>
      <c r="AS560" s="5">
        <v>6568.0590000000002</v>
      </c>
      <c r="AT560" s="5">
        <v>123.95399999999999</v>
      </c>
      <c r="AU560" s="5">
        <v>0</v>
      </c>
      <c r="AV560" s="5">
        <v>0</v>
      </c>
      <c r="AW560" s="6">
        <f t="shared" ref="AW560:AW583" si="359">SUM(AP560:AV560)</f>
        <v>1631959.2599999998</v>
      </c>
      <c r="AX560" s="6">
        <f t="shared" ref="AX560:AX583" si="360">AW560-AV560</f>
        <v>1631959.2599999998</v>
      </c>
      <c r="AY560" s="63">
        <f t="shared" ref="AY560:AY583" si="361">AW560/$BG560</f>
        <v>0.19450284188123154</v>
      </c>
      <c r="AZ560" s="5">
        <f t="shared" ref="AZ560:AZ571" si="362">B560+L560+V560+AF560+AP560</f>
        <v>4535157.375</v>
      </c>
      <c r="BA560" s="5">
        <f t="shared" ref="BA560:BA571" si="363">C560+M560+W560+AG560+AQ560</f>
        <v>3391263.1809999999</v>
      </c>
      <c r="BB560" s="5">
        <f t="shared" ref="BB560:BB571" si="364">D560+N560+X560+AH560+AR560</f>
        <v>247596.11</v>
      </c>
      <c r="BC560" s="5">
        <f t="shared" ref="BC560:BC571" si="365">E560+O560+Y560+AI560+AS560</f>
        <v>37252.646000000001</v>
      </c>
      <c r="BD560" s="5">
        <f t="shared" ref="BD560:BD571" si="366">F560+P560+Z560+AJ560+AT560</f>
        <v>2000.0319999999999</v>
      </c>
      <c r="BE560" s="5">
        <f t="shared" ref="BE560:BE571" si="367">G560+Q560+AA560+AK560+AU560</f>
        <v>6998.25</v>
      </c>
      <c r="BF560" s="5">
        <f t="shared" ref="BF560:BF571" si="368">H560+R560+AB560+AL560+AV560</f>
        <v>170145.853</v>
      </c>
      <c r="BG560" s="6">
        <f t="shared" ref="BG560:BG571" si="369">SUM(AZ560:BF560)</f>
        <v>8390413.4469999988</v>
      </c>
      <c r="BH560" s="6">
        <f t="shared" ref="BH560:BH571" si="370">BG560-BF560</f>
        <v>8220267.5939999986</v>
      </c>
    </row>
    <row r="561" spans="1:60" x14ac:dyDescent="0.25">
      <c r="A561" s="43">
        <v>40575</v>
      </c>
      <c r="B561" s="5">
        <v>777357.09499999986</v>
      </c>
      <c r="C561" s="5">
        <v>612274.87899999996</v>
      </c>
      <c r="D561" s="5">
        <v>40586.540999999997</v>
      </c>
      <c r="E561" s="5">
        <v>5246.3639999999996</v>
      </c>
      <c r="F561" s="5">
        <v>215.36199999999999</v>
      </c>
      <c r="G561" s="5">
        <v>0</v>
      </c>
      <c r="H561" s="5">
        <v>152579.337</v>
      </c>
      <c r="I561" s="6">
        <f t="shared" si="347"/>
        <v>1588259.578</v>
      </c>
      <c r="J561" s="6">
        <f t="shared" si="348"/>
        <v>1435680.2409999999</v>
      </c>
      <c r="K561" s="63">
        <f t="shared" si="349"/>
        <v>0.2242925369369681</v>
      </c>
      <c r="L561" s="5">
        <v>603158.55500000005</v>
      </c>
      <c r="M561" s="5">
        <v>403579.24099999998</v>
      </c>
      <c r="N561" s="5">
        <v>104384.503</v>
      </c>
      <c r="O561" s="5">
        <v>4568.4799999999996</v>
      </c>
      <c r="P561" s="5">
        <v>1200.847</v>
      </c>
      <c r="Q561" s="5">
        <v>0</v>
      </c>
      <c r="R561" s="5">
        <v>0</v>
      </c>
      <c r="S561" s="6">
        <f t="shared" si="350"/>
        <v>1116891.6260000002</v>
      </c>
      <c r="T561" s="6">
        <f t="shared" si="351"/>
        <v>1116891.6260000002</v>
      </c>
      <c r="U561" s="63">
        <f t="shared" si="352"/>
        <v>0.15772639419221901</v>
      </c>
      <c r="V561" s="5">
        <v>722477.777</v>
      </c>
      <c r="W561" s="5">
        <v>961492.7</v>
      </c>
      <c r="X561" s="5">
        <v>42800.152999999998</v>
      </c>
      <c r="Y561" s="5">
        <v>12360.066000000001</v>
      </c>
      <c r="Z561" s="5">
        <v>238.98200000000003</v>
      </c>
      <c r="AA561" s="5">
        <v>6092.8</v>
      </c>
      <c r="AB561" s="5">
        <v>0</v>
      </c>
      <c r="AC561" s="6">
        <f t="shared" si="353"/>
        <v>1745462.4780000001</v>
      </c>
      <c r="AD561" s="6">
        <f t="shared" si="354"/>
        <v>1745462.4780000001</v>
      </c>
      <c r="AE561" s="63">
        <f t="shared" si="355"/>
        <v>0.24649258392125806</v>
      </c>
      <c r="AF561" s="5">
        <v>619184.78199999989</v>
      </c>
      <c r="AG561" s="5">
        <v>629802.28799999994</v>
      </c>
      <c r="AH561" s="5">
        <v>28709.752</v>
      </c>
      <c r="AI561" s="5">
        <v>7465.746000000001</v>
      </c>
      <c r="AJ561" s="5">
        <v>318.84199999999998</v>
      </c>
      <c r="AK561" s="5">
        <v>0</v>
      </c>
      <c r="AL561" s="5">
        <v>0</v>
      </c>
      <c r="AM561" s="6">
        <f t="shared" si="356"/>
        <v>1285481.4099999999</v>
      </c>
      <c r="AN561" s="6">
        <f t="shared" si="357"/>
        <v>1285481.4099999999</v>
      </c>
      <c r="AO561" s="63">
        <f t="shared" si="358"/>
        <v>0.18153448631947167</v>
      </c>
      <c r="AP561" s="5">
        <v>766430.48499999999</v>
      </c>
      <c r="AQ561" s="5">
        <v>545920.55000000005</v>
      </c>
      <c r="AR561" s="5">
        <v>26246.383999999995</v>
      </c>
      <c r="AS561" s="5">
        <v>6338.5789999999997</v>
      </c>
      <c r="AT561" s="5">
        <v>165.63499999999999</v>
      </c>
      <c r="AU561" s="5">
        <v>0</v>
      </c>
      <c r="AV561" s="5">
        <v>0</v>
      </c>
      <c r="AW561" s="6">
        <f t="shared" si="359"/>
        <v>1345101.6330000001</v>
      </c>
      <c r="AX561" s="6">
        <f t="shared" si="360"/>
        <v>1345101.6330000001</v>
      </c>
      <c r="AY561" s="63">
        <f t="shared" si="361"/>
        <v>0.18995399863008328</v>
      </c>
      <c r="AZ561" s="5">
        <f t="shared" si="362"/>
        <v>3488608.6939999997</v>
      </c>
      <c r="BA561" s="5">
        <f t="shared" si="363"/>
        <v>3153069.6579999998</v>
      </c>
      <c r="BB561" s="5">
        <f t="shared" si="364"/>
        <v>242727.33299999998</v>
      </c>
      <c r="BC561" s="5">
        <f t="shared" si="365"/>
        <v>35979.235000000001</v>
      </c>
      <c r="BD561" s="5">
        <f t="shared" si="366"/>
        <v>2139.6679999999997</v>
      </c>
      <c r="BE561" s="5">
        <f t="shared" si="367"/>
        <v>6092.8</v>
      </c>
      <c r="BF561" s="5">
        <f t="shared" si="368"/>
        <v>152579.337</v>
      </c>
      <c r="BG561" s="6">
        <f t="shared" si="369"/>
        <v>7081196.7249999996</v>
      </c>
      <c r="BH561" s="6">
        <f t="shared" si="370"/>
        <v>6928617.3879999993</v>
      </c>
    </row>
    <row r="562" spans="1:60" x14ac:dyDescent="0.25">
      <c r="A562" s="43">
        <v>40603</v>
      </c>
      <c r="B562" s="5">
        <v>756760.02099999995</v>
      </c>
      <c r="C562" s="5">
        <v>645457.00600000005</v>
      </c>
      <c r="D562" s="5">
        <v>34599.995000000003</v>
      </c>
      <c r="E562" s="5">
        <v>5462.5749999999998</v>
      </c>
      <c r="F562" s="5">
        <v>222.05</v>
      </c>
      <c r="G562" s="5">
        <v>0</v>
      </c>
      <c r="H562" s="5">
        <v>143191.261</v>
      </c>
      <c r="I562" s="6">
        <f t="shared" si="347"/>
        <v>1585692.9080000001</v>
      </c>
      <c r="J562" s="6">
        <f t="shared" si="348"/>
        <v>1442501.6470000001</v>
      </c>
      <c r="K562" s="63">
        <f t="shared" si="349"/>
        <v>0.22161352099775819</v>
      </c>
      <c r="L562" s="5">
        <v>505193.21599999996</v>
      </c>
      <c r="M562" s="5">
        <v>411961.147</v>
      </c>
      <c r="N562" s="5">
        <v>111007.27899999999</v>
      </c>
      <c r="O562" s="5">
        <v>4603.0659999999998</v>
      </c>
      <c r="P562" s="5">
        <v>1403.5239999999999</v>
      </c>
      <c r="Q562" s="5">
        <v>0</v>
      </c>
      <c r="R562" s="5">
        <v>0</v>
      </c>
      <c r="S562" s="6">
        <f t="shared" si="350"/>
        <v>1034168.2319999998</v>
      </c>
      <c r="T562" s="6">
        <f t="shared" si="351"/>
        <v>1034168.2319999998</v>
      </c>
      <c r="U562" s="63">
        <f t="shared" si="352"/>
        <v>0.1445334478329813</v>
      </c>
      <c r="V562" s="5">
        <v>794914.33100000001</v>
      </c>
      <c r="W562" s="5">
        <v>1013968.461</v>
      </c>
      <c r="X562" s="5">
        <v>44770.330000000009</v>
      </c>
      <c r="Y562" s="5">
        <v>12495.382</v>
      </c>
      <c r="Z562" s="5">
        <v>238.94</v>
      </c>
      <c r="AA562" s="5">
        <v>6486.9</v>
      </c>
      <c r="AB562" s="5">
        <v>0</v>
      </c>
      <c r="AC562" s="6">
        <f t="shared" si="353"/>
        <v>1872874.3439999998</v>
      </c>
      <c r="AD562" s="6">
        <f t="shared" si="354"/>
        <v>1872874.3439999998</v>
      </c>
      <c r="AE562" s="63">
        <f t="shared" si="355"/>
        <v>0.2617494696900079</v>
      </c>
      <c r="AF562" s="5">
        <v>657903.14399999997</v>
      </c>
      <c r="AG562" s="5">
        <v>668884.071</v>
      </c>
      <c r="AH562" s="5">
        <v>29250.774000000001</v>
      </c>
      <c r="AI562" s="5">
        <v>7378.3720000000003</v>
      </c>
      <c r="AJ562" s="5">
        <v>342.09</v>
      </c>
      <c r="AK562" s="5">
        <v>0</v>
      </c>
      <c r="AL562" s="5">
        <v>0</v>
      </c>
      <c r="AM562" s="6">
        <f t="shared" si="356"/>
        <v>1363758.4509999999</v>
      </c>
      <c r="AN562" s="6">
        <f t="shared" si="357"/>
        <v>1363758.4509999999</v>
      </c>
      <c r="AO562" s="63">
        <f t="shared" si="358"/>
        <v>0.19059636994766621</v>
      </c>
      <c r="AP562" s="5">
        <v>698092.76100000006</v>
      </c>
      <c r="AQ562" s="5">
        <v>568353.84499999986</v>
      </c>
      <c r="AR562" s="5">
        <v>25584.419000000002</v>
      </c>
      <c r="AS562" s="5">
        <v>6517.7529999999997</v>
      </c>
      <c r="AT562" s="5">
        <v>174.626</v>
      </c>
      <c r="AU562" s="5">
        <v>0</v>
      </c>
      <c r="AV562" s="5">
        <v>0</v>
      </c>
      <c r="AW562" s="6">
        <f t="shared" si="359"/>
        <v>1298723.4039999999</v>
      </c>
      <c r="AX562" s="6">
        <f t="shared" si="360"/>
        <v>1298723.4039999999</v>
      </c>
      <c r="AY562" s="63">
        <f t="shared" si="361"/>
        <v>0.18150719153158623</v>
      </c>
      <c r="AZ562" s="5">
        <f t="shared" si="362"/>
        <v>3412863.4729999998</v>
      </c>
      <c r="BA562" s="5">
        <f t="shared" si="363"/>
        <v>3308624.53</v>
      </c>
      <c r="BB562" s="5">
        <f t="shared" si="364"/>
        <v>245212.79700000002</v>
      </c>
      <c r="BC562" s="5">
        <f t="shared" si="365"/>
        <v>36457.148000000001</v>
      </c>
      <c r="BD562" s="5">
        <f t="shared" si="366"/>
        <v>2381.23</v>
      </c>
      <c r="BE562" s="5">
        <f t="shared" si="367"/>
        <v>6486.9</v>
      </c>
      <c r="BF562" s="5">
        <f t="shared" si="368"/>
        <v>143191.261</v>
      </c>
      <c r="BG562" s="6">
        <f t="shared" si="369"/>
        <v>7155217.3390000006</v>
      </c>
      <c r="BH562" s="6">
        <f t="shared" si="370"/>
        <v>7012026.0780000007</v>
      </c>
    </row>
    <row r="563" spans="1:60" x14ac:dyDescent="0.25">
      <c r="A563" s="43">
        <v>40634</v>
      </c>
      <c r="B563" s="5">
        <v>940392.46799999999</v>
      </c>
      <c r="C563" s="5">
        <v>726158.59499999986</v>
      </c>
      <c r="D563" s="5">
        <v>47964.542000000009</v>
      </c>
      <c r="E563" s="5">
        <v>5435.67</v>
      </c>
      <c r="F563" s="5">
        <v>201.67599999999999</v>
      </c>
      <c r="G563" s="5">
        <v>0</v>
      </c>
      <c r="H563" s="5">
        <v>164204.47399999999</v>
      </c>
      <c r="I563" s="6">
        <f t="shared" si="347"/>
        <v>1884357.4249999996</v>
      </c>
      <c r="J563" s="6">
        <f t="shared" si="348"/>
        <v>1720152.9509999997</v>
      </c>
      <c r="K563" s="63">
        <f t="shared" si="349"/>
        <v>0.22425965565613065</v>
      </c>
      <c r="L563" s="5">
        <v>558738.30099999998</v>
      </c>
      <c r="M563" s="5">
        <v>455867.49000000005</v>
      </c>
      <c r="N563" s="5">
        <v>114865.20899999999</v>
      </c>
      <c r="O563" s="5">
        <v>4592.7740000000003</v>
      </c>
      <c r="P563" s="5">
        <v>1349.5440000000001</v>
      </c>
      <c r="Q563" s="5">
        <v>0</v>
      </c>
      <c r="R563" s="5">
        <v>0</v>
      </c>
      <c r="S563" s="6">
        <f t="shared" si="350"/>
        <v>1135413.318</v>
      </c>
      <c r="T563" s="6">
        <f t="shared" si="351"/>
        <v>1135413.318</v>
      </c>
      <c r="U563" s="63">
        <f t="shared" si="352"/>
        <v>0.13512691188194553</v>
      </c>
      <c r="V563" s="5">
        <v>1022499.041</v>
      </c>
      <c r="W563" s="5">
        <v>1152630.808</v>
      </c>
      <c r="X563" s="5">
        <v>54691.084999999999</v>
      </c>
      <c r="Y563" s="5">
        <v>12353.388999999999</v>
      </c>
      <c r="Z563" s="5">
        <v>225.506</v>
      </c>
      <c r="AA563" s="5">
        <v>6561.45</v>
      </c>
      <c r="AB563" s="5">
        <v>0</v>
      </c>
      <c r="AC563" s="6">
        <f t="shared" si="353"/>
        <v>2248961.2790000001</v>
      </c>
      <c r="AD563" s="6">
        <f t="shared" si="354"/>
        <v>2248961.2790000001</v>
      </c>
      <c r="AE563" s="63">
        <f t="shared" si="355"/>
        <v>0.26765160118840581</v>
      </c>
      <c r="AF563" s="5">
        <v>841356.8899999999</v>
      </c>
      <c r="AG563" s="5">
        <v>761416.20400000003</v>
      </c>
      <c r="AH563" s="5">
        <v>31517.703000000005</v>
      </c>
      <c r="AI563" s="5">
        <v>7431.4149999999991</v>
      </c>
      <c r="AJ563" s="5">
        <v>308.47699999999998</v>
      </c>
      <c r="AK563" s="5">
        <v>0</v>
      </c>
      <c r="AL563" s="5">
        <v>0</v>
      </c>
      <c r="AM563" s="6">
        <f t="shared" si="356"/>
        <v>1642030.689</v>
      </c>
      <c r="AN563" s="6">
        <f t="shared" si="357"/>
        <v>1642030.689</v>
      </c>
      <c r="AO563" s="63">
        <f t="shared" si="358"/>
        <v>0.19542005779075539</v>
      </c>
      <c r="AP563" s="5">
        <v>819631.46800000011</v>
      </c>
      <c r="AQ563" s="5">
        <v>637307.40500000014</v>
      </c>
      <c r="AR563" s="5">
        <v>28172.671999999995</v>
      </c>
      <c r="AS563" s="5">
        <v>6531.7280000000001</v>
      </c>
      <c r="AT563" s="5">
        <v>163.88300000000001</v>
      </c>
      <c r="AU563" s="5">
        <v>0</v>
      </c>
      <c r="AV563" s="5">
        <v>0</v>
      </c>
      <c r="AW563" s="6">
        <f t="shared" si="359"/>
        <v>1491807.156</v>
      </c>
      <c r="AX563" s="6">
        <f t="shared" si="360"/>
        <v>1491807.156</v>
      </c>
      <c r="AY563" s="63">
        <f t="shared" si="361"/>
        <v>0.17754177348276251</v>
      </c>
      <c r="AZ563" s="5">
        <f t="shared" si="362"/>
        <v>4182618.1679999996</v>
      </c>
      <c r="BA563" s="5">
        <f t="shared" si="363"/>
        <v>3733380.5020000003</v>
      </c>
      <c r="BB563" s="5">
        <f t="shared" si="364"/>
        <v>277211.21100000001</v>
      </c>
      <c r="BC563" s="5">
        <f t="shared" si="365"/>
        <v>36344.976000000002</v>
      </c>
      <c r="BD563" s="5">
        <f t="shared" si="366"/>
        <v>2249.0859999999998</v>
      </c>
      <c r="BE563" s="5">
        <f t="shared" si="367"/>
        <v>6561.45</v>
      </c>
      <c r="BF563" s="5">
        <f t="shared" si="368"/>
        <v>164204.47399999999</v>
      </c>
      <c r="BG563" s="6">
        <f t="shared" si="369"/>
        <v>8402569.8670000006</v>
      </c>
      <c r="BH563" s="6">
        <f t="shared" si="370"/>
        <v>8238365.3930000002</v>
      </c>
    </row>
    <row r="564" spans="1:60" x14ac:dyDescent="0.25">
      <c r="A564" s="43">
        <v>40664</v>
      </c>
      <c r="B564" s="5">
        <v>1033694.1979999999</v>
      </c>
      <c r="C564" s="5">
        <v>734344.95200000005</v>
      </c>
      <c r="D564" s="5">
        <v>36557.258000000002</v>
      </c>
      <c r="E564" s="5">
        <v>5442.201</v>
      </c>
      <c r="F564" s="5">
        <v>216.08799999999999</v>
      </c>
      <c r="G564" s="5">
        <v>0</v>
      </c>
      <c r="H564" s="5">
        <v>186606.93799999999</v>
      </c>
      <c r="I564" s="6">
        <f t="shared" si="347"/>
        <v>1996861.6349999998</v>
      </c>
      <c r="J564" s="6">
        <f t="shared" si="348"/>
        <v>1810254.6969999997</v>
      </c>
      <c r="K564" s="63">
        <f t="shared" si="349"/>
        <v>0.22359896616072705</v>
      </c>
      <c r="L564" s="5">
        <v>647388.98899999994</v>
      </c>
      <c r="M564" s="5">
        <v>476514.76899999991</v>
      </c>
      <c r="N564" s="5">
        <v>115523.22900000001</v>
      </c>
      <c r="O564" s="5">
        <v>4556.1959999999999</v>
      </c>
      <c r="P564" s="5">
        <v>1419.508</v>
      </c>
      <c r="Q564" s="5">
        <v>0</v>
      </c>
      <c r="R564" s="5">
        <v>0</v>
      </c>
      <c r="S564" s="6">
        <f t="shared" si="350"/>
        <v>1245402.6909999999</v>
      </c>
      <c r="T564" s="6">
        <f t="shared" si="351"/>
        <v>1245402.6909999999</v>
      </c>
      <c r="U564" s="63">
        <f t="shared" si="352"/>
        <v>0.13945420618058366</v>
      </c>
      <c r="V564" s="5">
        <v>1138907.9020000002</v>
      </c>
      <c r="W564" s="5">
        <v>1171105.1569999999</v>
      </c>
      <c r="X564" s="5">
        <v>47171.995999999999</v>
      </c>
      <c r="Y564" s="5">
        <v>12376.72</v>
      </c>
      <c r="Z564" s="5">
        <v>172.036</v>
      </c>
      <c r="AA564" s="5">
        <v>6544.65</v>
      </c>
      <c r="AB564" s="5">
        <v>0</v>
      </c>
      <c r="AC564" s="6">
        <f t="shared" si="353"/>
        <v>2376278.4610000001</v>
      </c>
      <c r="AD564" s="6">
        <f t="shared" si="354"/>
        <v>2376278.4610000001</v>
      </c>
      <c r="AE564" s="63">
        <f t="shared" si="355"/>
        <v>0.26608423832510741</v>
      </c>
      <c r="AF564" s="5">
        <v>931196.13199999987</v>
      </c>
      <c r="AG564" s="5">
        <v>768674.77399999998</v>
      </c>
      <c r="AH564" s="5">
        <v>30336.093000000001</v>
      </c>
      <c r="AI564" s="5">
        <v>7449.2649999999994</v>
      </c>
      <c r="AJ564" s="5">
        <v>265.42099999999999</v>
      </c>
      <c r="AK564" s="5">
        <v>0</v>
      </c>
      <c r="AL564" s="5">
        <v>0</v>
      </c>
      <c r="AM564" s="6">
        <f t="shared" si="356"/>
        <v>1737921.6850000001</v>
      </c>
      <c r="AN564" s="6">
        <f t="shared" si="357"/>
        <v>1737921.6850000001</v>
      </c>
      <c r="AO564" s="63">
        <f t="shared" si="358"/>
        <v>0.19460411538945149</v>
      </c>
      <c r="AP564" s="5">
        <v>890585.84299999999</v>
      </c>
      <c r="AQ564" s="5">
        <v>649994.31499999994</v>
      </c>
      <c r="AR564" s="5">
        <v>26851.018</v>
      </c>
      <c r="AS564" s="5">
        <v>6535.58</v>
      </c>
      <c r="AT564" s="5">
        <v>118.27</v>
      </c>
      <c r="AU564" s="5">
        <v>0</v>
      </c>
      <c r="AV564" s="5">
        <v>0</v>
      </c>
      <c r="AW564" s="6">
        <f t="shared" si="359"/>
        <v>1574085.0259999998</v>
      </c>
      <c r="AX564" s="6">
        <f t="shared" si="360"/>
        <v>1574085.0259999998</v>
      </c>
      <c r="AY564" s="63">
        <f t="shared" si="361"/>
        <v>0.17625847394413041</v>
      </c>
      <c r="AZ564" s="5">
        <f t="shared" si="362"/>
        <v>4641773.0640000002</v>
      </c>
      <c r="BA564" s="5">
        <f t="shared" si="363"/>
        <v>3800633.9669999997</v>
      </c>
      <c r="BB564" s="5">
        <f t="shared" si="364"/>
        <v>256439.59400000001</v>
      </c>
      <c r="BC564" s="5">
        <f t="shared" si="365"/>
        <v>36359.962</v>
      </c>
      <c r="BD564" s="5">
        <f t="shared" si="366"/>
        <v>2191.3229999999999</v>
      </c>
      <c r="BE564" s="5">
        <f t="shared" si="367"/>
        <v>6544.65</v>
      </c>
      <c r="BF564" s="5">
        <f t="shared" si="368"/>
        <v>186606.93799999999</v>
      </c>
      <c r="BG564" s="6">
        <f t="shared" si="369"/>
        <v>8930549.4979999997</v>
      </c>
      <c r="BH564" s="6">
        <f t="shared" si="370"/>
        <v>8743942.5600000005</v>
      </c>
    </row>
    <row r="565" spans="1:60" x14ac:dyDescent="0.25">
      <c r="A565" s="43">
        <v>40695</v>
      </c>
      <c r="B565" s="5">
        <v>1168147.04</v>
      </c>
      <c r="C565" s="5">
        <v>785523.24</v>
      </c>
      <c r="D565" s="5">
        <v>34619.171000000002</v>
      </c>
      <c r="E565" s="5">
        <v>5451.46</v>
      </c>
      <c r="F565" s="5">
        <v>198.27</v>
      </c>
      <c r="G565" s="5">
        <v>0</v>
      </c>
      <c r="H565" s="5">
        <v>196801.85</v>
      </c>
      <c r="I565" s="6">
        <f t="shared" si="347"/>
        <v>2190741.031</v>
      </c>
      <c r="J565" s="6">
        <f t="shared" si="348"/>
        <v>1993939.1809999999</v>
      </c>
      <c r="K565" s="63">
        <f t="shared" si="349"/>
        <v>0.21846009585584011</v>
      </c>
      <c r="L565" s="5">
        <v>814511.71900000004</v>
      </c>
      <c r="M565" s="5">
        <v>535216.16799999995</v>
      </c>
      <c r="N565" s="5">
        <v>128130.36099999999</v>
      </c>
      <c r="O565" s="5">
        <v>4713.0870000000004</v>
      </c>
      <c r="P565" s="5">
        <v>1684.9970000000001</v>
      </c>
      <c r="Q565" s="5">
        <v>0</v>
      </c>
      <c r="R565" s="5">
        <v>0</v>
      </c>
      <c r="S565" s="6">
        <f t="shared" si="350"/>
        <v>1484256.3320000002</v>
      </c>
      <c r="T565" s="6">
        <f t="shared" si="351"/>
        <v>1484256.3320000002</v>
      </c>
      <c r="U565" s="63">
        <f t="shared" si="352"/>
        <v>0.14800963508468551</v>
      </c>
      <c r="V565" s="5">
        <v>1312581.432</v>
      </c>
      <c r="W565" s="5">
        <v>1273563.392</v>
      </c>
      <c r="X565" s="5">
        <v>57470.188000000002</v>
      </c>
      <c r="Y565" s="5">
        <v>12380.165000000001</v>
      </c>
      <c r="Z565" s="5">
        <v>153.62700000000001</v>
      </c>
      <c r="AA565" s="5">
        <v>7285.95</v>
      </c>
      <c r="AB565" s="5">
        <v>0</v>
      </c>
      <c r="AC565" s="6">
        <f t="shared" si="353"/>
        <v>2663434.7540000002</v>
      </c>
      <c r="AD565" s="6">
        <f t="shared" si="354"/>
        <v>2663434.7540000002</v>
      </c>
      <c r="AE565" s="63">
        <f t="shared" si="355"/>
        <v>0.26559698450483626</v>
      </c>
      <c r="AF565" s="5">
        <v>1067387.9779999999</v>
      </c>
      <c r="AG565" s="5">
        <v>826400.79</v>
      </c>
      <c r="AH565" s="5">
        <v>31715.33</v>
      </c>
      <c r="AI565" s="5">
        <v>7408.942</v>
      </c>
      <c r="AJ565" s="5">
        <v>265.73899999999998</v>
      </c>
      <c r="AK565" s="5">
        <v>0</v>
      </c>
      <c r="AL565" s="5">
        <v>0</v>
      </c>
      <c r="AM565" s="6">
        <f t="shared" si="356"/>
        <v>1933178.7790000001</v>
      </c>
      <c r="AN565" s="6">
        <f t="shared" si="357"/>
        <v>1933178.7790000001</v>
      </c>
      <c r="AO565" s="63">
        <f t="shared" si="358"/>
        <v>0.19277605859878377</v>
      </c>
      <c r="AP565" s="5">
        <v>1017055.4669999999</v>
      </c>
      <c r="AQ565" s="5">
        <v>703396.66399999999</v>
      </c>
      <c r="AR565" s="5">
        <v>29352.488000000001</v>
      </c>
      <c r="AS565" s="5">
        <v>6560.9070000000011</v>
      </c>
      <c r="AT565" s="5">
        <v>129.72900000000001</v>
      </c>
      <c r="AU565" s="5">
        <v>0</v>
      </c>
      <c r="AV565" s="5">
        <v>0</v>
      </c>
      <c r="AW565" s="6">
        <f t="shared" si="359"/>
        <v>1756495.2549999999</v>
      </c>
      <c r="AX565" s="6">
        <f t="shared" si="360"/>
        <v>1756495.2549999999</v>
      </c>
      <c r="AY565" s="63">
        <f t="shared" si="361"/>
        <v>0.17515722595585434</v>
      </c>
      <c r="AZ565" s="5">
        <f t="shared" si="362"/>
        <v>5379683.6359999999</v>
      </c>
      <c r="BA565" s="5">
        <f t="shared" si="363"/>
        <v>4124100.2539999997</v>
      </c>
      <c r="BB565" s="5">
        <f t="shared" si="364"/>
        <v>281287.538</v>
      </c>
      <c r="BC565" s="5">
        <f t="shared" si="365"/>
        <v>36514.561000000002</v>
      </c>
      <c r="BD565" s="5">
        <f t="shared" si="366"/>
        <v>2432.3619999999996</v>
      </c>
      <c r="BE565" s="5">
        <f t="shared" si="367"/>
        <v>7285.95</v>
      </c>
      <c r="BF565" s="5">
        <f t="shared" si="368"/>
        <v>196801.85</v>
      </c>
      <c r="BG565" s="6">
        <f t="shared" si="369"/>
        <v>10028106.151000001</v>
      </c>
      <c r="BH565" s="6">
        <f t="shared" si="370"/>
        <v>9831304.3010000009</v>
      </c>
    </row>
    <row r="566" spans="1:60" x14ac:dyDescent="0.25">
      <c r="A566" s="43">
        <v>40725</v>
      </c>
      <c r="B566" s="5">
        <v>1184792.2439999999</v>
      </c>
      <c r="C566" s="5">
        <v>773519.02899999998</v>
      </c>
      <c r="D566" s="5">
        <v>31005.97</v>
      </c>
      <c r="E566" s="5">
        <v>5042.1369999999997</v>
      </c>
      <c r="F566" s="5">
        <v>197.40700000000001</v>
      </c>
      <c r="G566" s="5">
        <v>0</v>
      </c>
      <c r="H566" s="5">
        <v>202217.81099999999</v>
      </c>
      <c r="I566" s="6">
        <f t="shared" si="347"/>
        <v>2196774.5980000002</v>
      </c>
      <c r="J566" s="6">
        <f t="shared" si="348"/>
        <v>1994556.7870000002</v>
      </c>
      <c r="K566" s="63">
        <f t="shared" si="349"/>
        <v>0.21854893703656214</v>
      </c>
      <c r="L566" s="5">
        <v>857503.16099999996</v>
      </c>
      <c r="M566" s="5">
        <v>542996.07999999996</v>
      </c>
      <c r="N566" s="5">
        <v>123556.84299999999</v>
      </c>
      <c r="O566" s="5">
        <v>4236.5050000000001</v>
      </c>
      <c r="P566" s="5">
        <v>1513.011</v>
      </c>
      <c r="Q566" s="5">
        <v>0</v>
      </c>
      <c r="R566" s="5">
        <v>0</v>
      </c>
      <c r="S566" s="6">
        <f t="shared" si="350"/>
        <v>1529805.5999999996</v>
      </c>
      <c r="T566" s="6">
        <f t="shared" si="351"/>
        <v>1529805.5999999996</v>
      </c>
      <c r="U566" s="63">
        <f t="shared" si="352"/>
        <v>0.15219467124982664</v>
      </c>
      <c r="V566" s="5">
        <v>1331779.872</v>
      </c>
      <c r="W566" s="5">
        <v>1258580.966</v>
      </c>
      <c r="X566" s="5">
        <v>45976.512999999999</v>
      </c>
      <c r="Y566" s="5">
        <v>12384.626</v>
      </c>
      <c r="Z566" s="5">
        <v>165.01499999999999</v>
      </c>
      <c r="AA566" s="5">
        <v>7255.7039999999997</v>
      </c>
      <c r="AB566" s="5">
        <v>0</v>
      </c>
      <c r="AC566" s="6">
        <f t="shared" si="353"/>
        <v>2656142.696</v>
      </c>
      <c r="AD566" s="6">
        <f t="shared" si="354"/>
        <v>2656142.696</v>
      </c>
      <c r="AE566" s="63">
        <f t="shared" si="355"/>
        <v>0.26424976115288651</v>
      </c>
      <c r="AF566" s="5">
        <v>1069082.23</v>
      </c>
      <c r="AG566" s="5">
        <v>823086.83400000003</v>
      </c>
      <c r="AH566" s="5">
        <v>30135.62</v>
      </c>
      <c r="AI566" s="5">
        <v>7453.6620000000003</v>
      </c>
      <c r="AJ566" s="5">
        <v>229.001</v>
      </c>
      <c r="AK566" s="5">
        <v>0</v>
      </c>
      <c r="AL566" s="5">
        <v>0</v>
      </c>
      <c r="AM566" s="6">
        <f t="shared" si="356"/>
        <v>1929987.3470000001</v>
      </c>
      <c r="AN566" s="6">
        <f t="shared" si="357"/>
        <v>1929987.3470000001</v>
      </c>
      <c r="AO566" s="63">
        <f t="shared" si="358"/>
        <v>0.19200726536299131</v>
      </c>
      <c r="AP566" s="5">
        <v>1019467.791</v>
      </c>
      <c r="AQ566" s="5">
        <v>685985.63699999999</v>
      </c>
      <c r="AR566" s="5">
        <v>26805.499</v>
      </c>
      <c r="AS566" s="5">
        <v>6537.6540000000005</v>
      </c>
      <c r="AT566" s="5">
        <v>130.25200000000001</v>
      </c>
      <c r="AU566" s="5">
        <v>0</v>
      </c>
      <c r="AV566" s="5">
        <v>0</v>
      </c>
      <c r="AW566" s="6">
        <f t="shared" si="359"/>
        <v>1738926.8330000001</v>
      </c>
      <c r="AX566" s="6">
        <f t="shared" si="360"/>
        <v>1738926.8330000001</v>
      </c>
      <c r="AY566" s="63">
        <f t="shared" si="361"/>
        <v>0.17299936519773312</v>
      </c>
      <c r="AZ566" s="5">
        <f t="shared" si="362"/>
        <v>5462625.2979999995</v>
      </c>
      <c r="BA566" s="5">
        <f t="shared" si="363"/>
        <v>4084168.5460000001</v>
      </c>
      <c r="BB566" s="5">
        <f t="shared" si="364"/>
        <v>257480.44500000001</v>
      </c>
      <c r="BC566" s="5">
        <f t="shared" si="365"/>
        <v>35654.584000000003</v>
      </c>
      <c r="BD566" s="5">
        <f t="shared" si="366"/>
        <v>2234.6860000000001</v>
      </c>
      <c r="BE566" s="5">
        <f t="shared" si="367"/>
        <v>7255.7039999999997</v>
      </c>
      <c r="BF566" s="5">
        <f t="shared" si="368"/>
        <v>202217.81099999999</v>
      </c>
      <c r="BG566" s="6">
        <f t="shared" si="369"/>
        <v>10051637.074000003</v>
      </c>
      <c r="BH566" s="6">
        <f t="shared" si="370"/>
        <v>9849419.2630000021</v>
      </c>
    </row>
    <row r="567" spans="1:60" x14ac:dyDescent="0.25">
      <c r="A567" s="43">
        <v>40756</v>
      </c>
      <c r="B567" s="5">
        <v>1270379.406</v>
      </c>
      <c r="C567" s="5">
        <v>784113.59199999995</v>
      </c>
      <c r="D567" s="5">
        <v>33545.209000000003</v>
      </c>
      <c r="E567" s="5">
        <v>5837.8549999999996</v>
      </c>
      <c r="F567" s="5">
        <v>197.12299999999999</v>
      </c>
      <c r="G567" s="5">
        <v>0</v>
      </c>
      <c r="H567" s="5">
        <v>215964.36600000001</v>
      </c>
      <c r="I567" s="6">
        <f t="shared" si="347"/>
        <v>2310037.551</v>
      </c>
      <c r="J567" s="6">
        <f t="shared" si="348"/>
        <v>2094073.1850000001</v>
      </c>
      <c r="K567" s="63">
        <f>I567/$BG567</f>
        <v>0.22023172658035781</v>
      </c>
      <c r="L567" s="5">
        <v>911049.59</v>
      </c>
      <c r="M567" s="5">
        <v>546511.58499999996</v>
      </c>
      <c r="N567" s="5">
        <v>127207.738</v>
      </c>
      <c r="O567" s="5">
        <v>4820.8509999999997</v>
      </c>
      <c r="P567" s="5">
        <v>1776.797</v>
      </c>
      <c r="Q567" s="5">
        <v>0</v>
      </c>
      <c r="R567" s="5">
        <v>0</v>
      </c>
      <c r="S567" s="6">
        <f t="shared" si="350"/>
        <v>1591366.5609999998</v>
      </c>
      <c r="T567" s="6">
        <f t="shared" si="351"/>
        <v>1591366.5609999998</v>
      </c>
      <c r="U567" s="63">
        <f t="shared" si="352"/>
        <v>0.15171589102504432</v>
      </c>
      <c r="V567" s="5">
        <v>1396005.9790000001</v>
      </c>
      <c r="W567" s="5">
        <v>1288498.094</v>
      </c>
      <c r="X567" s="5">
        <v>48510.067000000003</v>
      </c>
      <c r="Y567" s="5">
        <v>12520.098</v>
      </c>
      <c r="Z567" s="5">
        <v>151.69999999999999</v>
      </c>
      <c r="AA567" s="5">
        <v>6716.85</v>
      </c>
      <c r="AB567" s="5">
        <v>0</v>
      </c>
      <c r="AC567" s="6">
        <f t="shared" si="353"/>
        <v>2752402.7880000002</v>
      </c>
      <c r="AD567" s="6">
        <f t="shared" si="354"/>
        <v>2752402.7880000002</v>
      </c>
      <c r="AE567" s="63">
        <f t="shared" si="355"/>
        <v>0.26240543924639886</v>
      </c>
      <c r="AF567" s="5">
        <v>1151492.1740000001</v>
      </c>
      <c r="AG567" s="5">
        <v>844239.277</v>
      </c>
      <c r="AH567" s="5">
        <v>32710.880000000001</v>
      </c>
      <c r="AI567" s="5">
        <v>7456.8689999999997</v>
      </c>
      <c r="AJ567" s="5">
        <v>254.76499999999999</v>
      </c>
      <c r="AK567" s="5">
        <v>0</v>
      </c>
      <c r="AL567" s="5">
        <v>0</v>
      </c>
      <c r="AM567" s="6">
        <f t="shared" si="356"/>
        <v>2036153.9649999999</v>
      </c>
      <c r="AN567" s="6">
        <f t="shared" si="357"/>
        <v>2036153.9649999999</v>
      </c>
      <c r="AO567" s="63">
        <f t="shared" si="358"/>
        <v>0.19412052548724626</v>
      </c>
      <c r="AP567" s="5">
        <v>1064038.747</v>
      </c>
      <c r="AQ567" s="5">
        <v>701660.62399999995</v>
      </c>
      <c r="AR567" s="5">
        <v>26812.57</v>
      </c>
      <c r="AS567" s="5">
        <v>6546.4250000000002</v>
      </c>
      <c r="AT567" s="5">
        <v>103.235</v>
      </c>
      <c r="AU567" s="5">
        <v>0</v>
      </c>
      <c r="AV567" s="5">
        <v>0</v>
      </c>
      <c r="AW567" s="6">
        <f t="shared" si="359"/>
        <v>1799161.601</v>
      </c>
      <c r="AX567" s="6">
        <f t="shared" si="360"/>
        <v>1799161.601</v>
      </c>
      <c r="AY567" s="63">
        <f t="shared" si="361"/>
        <v>0.17152641766095292</v>
      </c>
      <c r="AZ567" s="5">
        <f t="shared" si="362"/>
        <v>5792965.8959999997</v>
      </c>
      <c r="BA567" s="5">
        <f t="shared" si="363"/>
        <v>4165023.1719999993</v>
      </c>
      <c r="BB567" s="5">
        <f t="shared" si="364"/>
        <v>268786.46399999998</v>
      </c>
      <c r="BC567" s="5">
        <f t="shared" si="365"/>
        <v>37182.097999999998</v>
      </c>
      <c r="BD567" s="5">
        <f t="shared" si="366"/>
        <v>2483.62</v>
      </c>
      <c r="BE567" s="5">
        <f t="shared" si="367"/>
        <v>6716.85</v>
      </c>
      <c r="BF567" s="5">
        <f t="shared" si="368"/>
        <v>215964.36600000001</v>
      </c>
      <c r="BG567" s="6">
        <f t="shared" si="369"/>
        <v>10489122.465999998</v>
      </c>
      <c r="BH567" s="6">
        <f t="shared" si="370"/>
        <v>10273158.099999998</v>
      </c>
    </row>
    <row r="568" spans="1:60" x14ac:dyDescent="0.25">
      <c r="A568" s="43">
        <v>40787</v>
      </c>
      <c r="B568" s="5">
        <v>1275097.52</v>
      </c>
      <c r="C568" s="5">
        <v>830622.35699999996</v>
      </c>
      <c r="D568" s="5">
        <v>31988.814999999999</v>
      </c>
      <c r="E568" s="5">
        <v>5453.7470000000003</v>
      </c>
      <c r="F568" s="5">
        <v>202.751</v>
      </c>
      <c r="G568" s="5">
        <v>0</v>
      </c>
      <c r="H568" s="5">
        <v>214171.87100000001</v>
      </c>
      <c r="I568" s="6">
        <f t="shared" si="347"/>
        <v>2357537.0609999998</v>
      </c>
      <c r="J568" s="6">
        <f t="shared" si="348"/>
        <v>2143365.19</v>
      </c>
      <c r="K568" s="63">
        <f t="shared" si="349"/>
        <v>0.21933622759442162</v>
      </c>
      <c r="L568" s="5">
        <v>919717.17099999997</v>
      </c>
      <c r="M568" s="5">
        <v>592399.31799999997</v>
      </c>
      <c r="N568" s="5">
        <v>119873.728</v>
      </c>
      <c r="O568" s="5">
        <v>4584.259</v>
      </c>
      <c r="P568" s="5">
        <v>1568.479</v>
      </c>
      <c r="Q568" s="5">
        <v>0</v>
      </c>
      <c r="R568" s="5">
        <v>0</v>
      </c>
      <c r="S568" s="6">
        <f t="shared" si="350"/>
        <v>1638142.9550000003</v>
      </c>
      <c r="T568" s="6">
        <f t="shared" si="351"/>
        <v>1638142.9550000003</v>
      </c>
      <c r="U568" s="63">
        <f t="shared" si="352"/>
        <v>0.15240655256451066</v>
      </c>
      <c r="V568" s="5">
        <v>1416928.7590000001</v>
      </c>
      <c r="W568" s="5">
        <v>1348491.4509999999</v>
      </c>
      <c r="X568" s="5">
        <v>49543.667999999998</v>
      </c>
      <c r="Y568" s="5">
        <v>12435.763000000001</v>
      </c>
      <c r="Z568" s="5">
        <v>189.49199999999999</v>
      </c>
      <c r="AA568" s="5">
        <v>7992.25</v>
      </c>
      <c r="AB568" s="5">
        <v>0</v>
      </c>
      <c r="AC568" s="6">
        <f t="shared" si="353"/>
        <v>2835581.3829999999</v>
      </c>
      <c r="AD568" s="6">
        <f t="shared" si="354"/>
        <v>2835581.3829999999</v>
      </c>
      <c r="AE568" s="63">
        <f t="shared" si="355"/>
        <v>0.26381164218915026</v>
      </c>
      <c r="AF568" s="5">
        <v>1142053.095</v>
      </c>
      <c r="AG568" s="5">
        <v>888611.49</v>
      </c>
      <c r="AH568" s="5">
        <v>33976.906000000003</v>
      </c>
      <c r="AI568" s="5">
        <v>6510.3019999999997</v>
      </c>
      <c r="AJ568" s="5">
        <v>284.84399999999999</v>
      </c>
      <c r="AK568" s="5">
        <v>0</v>
      </c>
      <c r="AL568" s="5">
        <v>0</v>
      </c>
      <c r="AM568" s="6">
        <f t="shared" si="356"/>
        <v>2071436.6369999999</v>
      </c>
      <c r="AN568" s="6">
        <f t="shared" si="357"/>
        <v>2071436.6369999999</v>
      </c>
      <c r="AO568" s="63">
        <f t="shared" si="358"/>
        <v>0.19271853884143683</v>
      </c>
      <c r="AP568" s="5">
        <v>1069855.392</v>
      </c>
      <c r="AQ568" s="5">
        <v>741125.91799999995</v>
      </c>
      <c r="AR568" s="5">
        <v>28131.539000000001</v>
      </c>
      <c r="AS568" s="5">
        <v>6542.2240000000002</v>
      </c>
      <c r="AT568" s="5">
        <v>154.27099999999999</v>
      </c>
      <c r="AU568" s="5">
        <v>0</v>
      </c>
      <c r="AV568" s="5">
        <v>0</v>
      </c>
      <c r="AW568" s="6">
        <f t="shared" si="359"/>
        <v>1845809.344</v>
      </c>
      <c r="AX568" s="6">
        <f t="shared" si="360"/>
        <v>1845809.344</v>
      </c>
      <c r="AY568" s="63">
        <f t="shared" si="361"/>
        <v>0.1717270388104809</v>
      </c>
      <c r="AZ568" s="5">
        <f t="shared" si="362"/>
        <v>5823651.9369999999</v>
      </c>
      <c r="BA568" s="5">
        <f t="shared" si="363"/>
        <v>4401250.5339999991</v>
      </c>
      <c r="BB568" s="5">
        <f t="shared" si="364"/>
        <v>263514.65600000002</v>
      </c>
      <c r="BC568" s="5">
        <f t="shared" si="365"/>
        <v>35526.294999999998</v>
      </c>
      <c r="BD568" s="5">
        <f t="shared" si="366"/>
        <v>2399.837</v>
      </c>
      <c r="BE568" s="5">
        <f t="shared" si="367"/>
        <v>7992.25</v>
      </c>
      <c r="BF568" s="5">
        <f t="shared" si="368"/>
        <v>214171.87100000001</v>
      </c>
      <c r="BG568" s="6">
        <f t="shared" si="369"/>
        <v>10748507.379999997</v>
      </c>
      <c r="BH568" s="6">
        <f t="shared" si="370"/>
        <v>10534335.508999998</v>
      </c>
    </row>
    <row r="569" spans="1:60" x14ac:dyDescent="0.25">
      <c r="A569" s="43">
        <v>40817</v>
      </c>
      <c r="B569" s="5">
        <v>1044569.6360000001</v>
      </c>
      <c r="C569" s="5">
        <v>734645.97699999996</v>
      </c>
      <c r="D569" s="5">
        <v>30507.832999999999</v>
      </c>
      <c r="E569" s="5">
        <v>4915.1109999999999</v>
      </c>
      <c r="F569" s="5">
        <v>218.03899999999999</v>
      </c>
      <c r="G569" s="5">
        <v>0</v>
      </c>
      <c r="H569" s="5">
        <v>198021.58</v>
      </c>
      <c r="I569" s="6">
        <f t="shared" si="347"/>
        <v>2012878.1760000002</v>
      </c>
      <c r="J569" s="6">
        <f t="shared" si="348"/>
        <v>1814856.5960000001</v>
      </c>
      <c r="K569" s="63">
        <f t="shared" si="349"/>
        <v>0.2215463949186332</v>
      </c>
      <c r="L569" s="5">
        <v>682689.19200000004</v>
      </c>
      <c r="M569" s="5">
        <v>492957.087</v>
      </c>
      <c r="N569" s="5">
        <v>111863.019</v>
      </c>
      <c r="O569" s="5">
        <v>4540.3209999999999</v>
      </c>
      <c r="P569" s="5">
        <v>1302.0440000000001</v>
      </c>
      <c r="Q569" s="5">
        <v>0</v>
      </c>
      <c r="R569" s="5">
        <v>0</v>
      </c>
      <c r="S569" s="6">
        <f t="shared" si="350"/>
        <v>1293351.6630000002</v>
      </c>
      <c r="T569" s="6">
        <f t="shared" si="351"/>
        <v>1293351.6630000002</v>
      </c>
      <c r="U569" s="63">
        <f t="shared" si="352"/>
        <v>0.14235208156962453</v>
      </c>
      <c r="V569" s="5">
        <v>1182850.827</v>
      </c>
      <c r="W569" s="5">
        <v>1236027.794</v>
      </c>
      <c r="X569" s="5">
        <v>51972.828000000001</v>
      </c>
      <c r="Y569" s="5">
        <v>12429.871999999999</v>
      </c>
      <c r="Z569" s="5">
        <v>218.833</v>
      </c>
      <c r="AA569" s="5">
        <v>6802.25</v>
      </c>
      <c r="AB569" s="5">
        <v>0</v>
      </c>
      <c r="AC569" s="6">
        <f t="shared" si="353"/>
        <v>2490302.4040000006</v>
      </c>
      <c r="AD569" s="6">
        <f t="shared" si="354"/>
        <v>2490302.4040000006</v>
      </c>
      <c r="AE569" s="63">
        <f t="shared" si="355"/>
        <v>0.27409384554001232</v>
      </c>
      <c r="AF569" s="5">
        <v>939522.68799999997</v>
      </c>
      <c r="AG569" s="5">
        <v>788951.37600000005</v>
      </c>
      <c r="AH569" s="5">
        <v>30602.559000000001</v>
      </c>
      <c r="AI569" s="5">
        <v>8426.7270000000008</v>
      </c>
      <c r="AJ569" s="5">
        <v>304.13600000000002</v>
      </c>
      <c r="AK569" s="5">
        <v>0</v>
      </c>
      <c r="AL569" s="5">
        <v>0</v>
      </c>
      <c r="AM569" s="6">
        <f t="shared" si="356"/>
        <v>1767807.4859999998</v>
      </c>
      <c r="AN569" s="6">
        <f t="shared" si="357"/>
        <v>1767807.4859999998</v>
      </c>
      <c r="AO569" s="63">
        <f t="shared" si="358"/>
        <v>0.19457281623061926</v>
      </c>
      <c r="AP569" s="5">
        <v>845297.41299999994</v>
      </c>
      <c r="AQ569" s="5">
        <v>644308.70299999998</v>
      </c>
      <c r="AR569" s="5">
        <v>24931.088</v>
      </c>
      <c r="AS569" s="5">
        <v>6536.473</v>
      </c>
      <c r="AT569" s="5">
        <v>169.66900000000001</v>
      </c>
      <c r="AU569" s="5">
        <v>0</v>
      </c>
      <c r="AV569" s="5">
        <v>0</v>
      </c>
      <c r="AW569" s="6">
        <f t="shared" si="359"/>
        <v>1521243.3459999999</v>
      </c>
      <c r="AX569" s="6">
        <f t="shared" si="360"/>
        <v>1521243.3459999999</v>
      </c>
      <c r="AY569" s="63">
        <f t="shared" si="361"/>
        <v>0.16743486174111064</v>
      </c>
      <c r="AZ569" s="5">
        <f t="shared" si="362"/>
        <v>4694929.7560000001</v>
      </c>
      <c r="BA569" s="5">
        <f t="shared" si="363"/>
        <v>3896890.9369999999</v>
      </c>
      <c r="BB569" s="5">
        <f t="shared" si="364"/>
        <v>249877.32700000002</v>
      </c>
      <c r="BC569" s="5">
        <f t="shared" si="365"/>
        <v>36848.504000000001</v>
      </c>
      <c r="BD569" s="5">
        <f t="shared" si="366"/>
        <v>2212.721</v>
      </c>
      <c r="BE569" s="5">
        <f t="shared" si="367"/>
        <v>6802.25</v>
      </c>
      <c r="BF569" s="5">
        <f t="shared" si="368"/>
        <v>198021.58</v>
      </c>
      <c r="BG569" s="6">
        <f t="shared" si="369"/>
        <v>9085583.0750000011</v>
      </c>
      <c r="BH569" s="6">
        <f t="shared" si="370"/>
        <v>8887561.495000001</v>
      </c>
    </row>
    <row r="570" spans="1:60" x14ac:dyDescent="0.25">
      <c r="A570" s="43">
        <v>40848</v>
      </c>
      <c r="B570" s="5">
        <v>806375.57700000005</v>
      </c>
      <c r="C570" s="5">
        <v>665003.64300000004</v>
      </c>
      <c r="D570" s="5">
        <v>30945.155999999999</v>
      </c>
      <c r="E570" s="5">
        <v>5800.3850000000002</v>
      </c>
      <c r="F570" s="5">
        <v>190.31800000000001</v>
      </c>
      <c r="G570" s="5">
        <v>0</v>
      </c>
      <c r="H570" s="5">
        <v>174416.89799999999</v>
      </c>
      <c r="I570" s="6">
        <f t="shared" si="347"/>
        <v>1682731.9770000002</v>
      </c>
      <c r="J570" s="6">
        <f t="shared" si="348"/>
        <v>1508315.0790000001</v>
      </c>
      <c r="K570" s="63">
        <f t="shared" si="349"/>
        <v>0.2230466896299079</v>
      </c>
      <c r="L570" s="5">
        <v>497207.14299999998</v>
      </c>
      <c r="M570" s="5">
        <v>425172.14</v>
      </c>
      <c r="N570" s="5">
        <v>120551.02800000001</v>
      </c>
      <c r="O570" s="5">
        <v>4526.1970000000001</v>
      </c>
      <c r="P570" s="5">
        <v>1365.444</v>
      </c>
      <c r="Q570" s="5">
        <v>0</v>
      </c>
      <c r="R570" s="5">
        <v>0</v>
      </c>
      <c r="S570" s="6">
        <f t="shared" si="350"/>
        <v>1048821.952</v>
      </c>
      <c r="T570" s="6">
        <f t="shared" si="351"/>
        <v>1048821.952</v>
      </c>
      <c r="U570" s="63">
        <f t="shared" si="352"/>
        <v>0.13902170256599225</v>
      </c>
      <c r="V570" s="5">
        <v>919842.86199999996</v>
      </c>
      <c r="W570" s="5">
        <v>1104865.895</v>
      </c>
      <c r="X570" s="5">
        <v>43960.404999999999</v>
      </c>
      <c r="Y570" s="5">
        <v>12487.788</v>
      </c>
      <c r="Z570" s="5">
        <v>198.27199999999999</v>
      </c>
      <c r="AA570" s="5">
        <v>6546.4</v>
      </c>
      <c r="AB570" s="5">
        <v>0</v>
      </c>
      <c r="AC570" s="6">
        <f t="shared" si="353"/>
        <v>2087901.622</v>
      </c>
      <c r="AD570" s="6">
        <f t="shared" si="354"/>
        <v>2087901.622</v>
      </c>
      <c r="AE570" s="63">
        <f t="shared" si="355"/>
        <v>0.27675206237553729</v>
      </c>
      <c r="AF570" s="5">
        <v>722557.52599999995</v>
      </c>
      <c r="AG570" s="5">
        <v>707968.33799999999</v>
      </c>
      <c r="AH570" s="5">
        <v>28978.686000000002</v>
      </c>
      <c r="AI570" s="5">
        <v>7488.3549999999996</v>
      </c>
      <c r="AJ570" s="5">
        <v>328.04700000000003</v>
      </c>
      <c r="AK570" s="5">
        <v>0</v>
      </c>
      <c r="AL570" s="5">
        <v>0</v>
      </c>
      <c r="AM570" s="6">
        <f t="shared" si="356"/>
        <v>1467320.952</v>
      </c>
      <c r="AN570" s="6">
        <f t="shared" si="357"/>
        <v>1467320.952</v>
      </c>
      <c r="AO570" s="63">
        <f t="shared" si="358"/>
        <v>0.1944938858009263</v>
      </c>
      <c r="AP570" s="5">
        <v>650944.21499999997</v>
      </c>
      <c r="AQ570" s="5">
        <v>574995.853</v>
      </c>
      <c r="AR570" s="5">
        <v>24976.602999999999</v>
      </c>
      <c r="AS570" s="5">
        <v>6437.8530000000001</v>
      </c>
      <c r="AT570" s="5">
        <v>172.72300000000001</v>
      </c>
      <c r="AU570" s="5">
        <v>0</v>
      </c>
      <c r="AV570" s="5">
        <v>0</v>
      </c>
      <c r="AW570" s="6">
        <f t="shared" si="359"/>
        <v>1257527.2469999997</v>
      </c>
      <c r="AX570" s="6">
        <f t="shared" si="360"/>
        <v>1257527.2469999997</v>
      </c>
      <c r="AY570" s="63">
        <f t="shared" si="361"/>
        <v>0.16668565962763623</v>
      </c>
      <c r="AZ570" s="5">
        <f t="shared" si="362"/>
        <v>3596927.3229999999</v>
      </c>
      <c r="BA570" s="5">
        <f t="shared" si="363"/>
        <v>3478005.8690000004</v>
      </c>
      <c r="BB570" s="5">
        <f t="shared" si="364"/>
        <v>249411.87800000003</v>
      </c>
      <c r="BC570" s="5">
        <f t="shared" si="365"/>
        <v>36740.578000000001</v>
      </c>
      <c r="BD570" s="5">
        <f t="shared" si="366"/>
        <v>2254.8040000000001</v>
      </c>
      <c r="BE570" s="5">
        <f t="shared" si="367"/>
        <v>6546.4</v>
      </c>
      <c r="BF570" s="5">
        <f t="shared" si="368"/>
        <v>174416.89799999999</v>
      </c>
      <c r="BG570" s="6">
        <f t="shared" si="369"/>
        <v>7544303.75</v>
      </c>
      <c r="BH570" s="6">
        <f t="shared" si="370"/>
        <v>7369886.852</v>
      </c>
    </row>
    <row r="571" spans="1:60" x14ac:dyDescent="0.25">
      <c r="A571" s="43">
        <v>40878</v>
      </c>
      <c r="B571" s="5">
        <v>818105.69400000002</v>
      </c>
      <c r="C571" s="5">
        <v>679632.65</v>
      </c>
      <c r="D571" s="5">
        <v>35841.805</v>
      </c>
      <c r="E571" s="5">
        <v>5527.4660000000003</v>
      </c>
      <c r="F571" s="5">
        <v>193.03</v>
      </c>
      <c r="G571" s="5">
        <v>0</v>
      </c>
      <c r="H571" s="5">
        <v>157438.016</v>
      </c>
      <c r="I571" s="6">
        <f t="shared" si="347"/>
        <v>1696738.6610000001</v>
      </c>
      <c r="J571" s="6">
        <f t="shared" si="348"/>
        <v>1539300.645</v>
      </c>
      <c r="K571" s="63">
        <f t="shared" si="349"/>
        <v>0.22337279741343441</v>
      </c>
      <c r="L571" s="5">
        <v>521589.16100000002</v>
      </c>
      <c r="M571" s="5">
        <v>432853.04399999999</v>
      </c>
      <c r="N571" s="5">
        <v>106180.11</v>
      </c>
      <c r="O571" s="5">
        <v>4604.6409999999996</v>
      </c>
      <c r="P571" s="5">
        <v>1229.643</v>
      </c>
      <c r="Q571" s="5">
        <v>0</v>
      </c>
      <c r="R571" s="5">
        <v>0</v>
      </c>
      <c r="S571" s="6">
        <f t="shared" si="350"/>
        <v>1066456.5990000002</v>
      </c>
      <c r="T571" s="6">
        <f t="shared" si="351"/>
        <v>1066456.5990000002</v>
      </c>
      <c r="U571" s="63">
        <f t="shared" si="352"/>
        <v>0.1403972216312028</v>
      </c>
      <c r="V571" s="5">
        <v>894357.17099999997</v>
      </c>
      <c r="W571" s="5">
        <v>1100578.1429999999</v>
      </c>
      <c r="X571" s="5">
        <v>47335.06</v>
      </c>
      <c r="Y571" s="5">
        <v>12465.397999999999</v>
      </c>
      <c r="Z571" s="5">
        <v>263.12299999999999</v>
      </c>
      <c r="AA571" s="5">
        <v>6652.45</v>
      </c>
      <c r="AB571" s="5">
        <v>0</v>
      </c>
      <c r="AC571" s="6">
        <f t="shared" si="353"/>
        <v>2061651.3449999997</v>
      </c>
      <c r="AD571" s="6">
        <f t="shared" si="354"/>
        <v>2061651.3449999997</v>
      </c>
      <c r="AE571" s="63">
        <f t="shared" si="355"/>
        <v>0.27141293989989396</v>
      </c>
      <c r="AF571" s="5">
        <v>719125.71100000001</v>
      </c>
      <c r="AG571" s="5">
        <v>710522.06200000003</v>
      </c>
      <c r="AH571" s="5">
        <v>31878.892</v>
      </c>
      <c r="AI571" s="5">
        <v>7475.2489999999998</v>
      </c>
      <c r="AJ571" s="5">
        <v>311.42399999999998</v>
      </c>
      <c r="AK571" s="5">
        <v>0</v>
      </c>
      <c r="AL571" s="5">
        <v>0</v>
      </c>
      <c r="AM571" s="6">
        <f t="shared" si="356"/>
        <v>1469313.3380000002</v>
      </c>
      <c r="AN571" s="6">
        <f t="shared" si="357"/>
        <v>1469313.3380000002</v>
      </c>
      <c r="AO571" s="63">
        <f t="shared" si="358"/>
        <v>0.19343263528426852</v>
      </c>
      <c r="AP571" s="5">
        <v>677516.36100000003</v>
      </c>
      <c r="AQ571" s="5">
        <v>592293.94799999997</v>
      </c>
      <c r="AR571" s="5">
        <v>25336.34</v>
      </c>
      <c r="AS571" s="5">
        <v>6536.36</v>
      </c>
      <c r="AT571" s="5">
        <v>152.08699999999999</v>
      </c>
      <c r="AU571" s="5">
        <v>0</v>
      </c>
      <c r="AV571" s="5">
        <v>0</v>
      </c>
      <c r="AW571" s="6">
        <f t="shared" si="359"/>
        <v>1301835.0960000001</v>
      </c>
      <c r="AX571" s="6">
        <f t="shared" si="360"/>
        <v>1301835.0960000001</v>
      </c>
      <c r="AY571" s="63">
        <f t="shared" si="361"/>
        <v>0.17138440577120023</v>
      </c>
      <c r="AZ571" s="5">
        <f t="shared" si="362"/>
        <v>3630694.0980000002</v>
      </c>
      <c r="BA571" s="5">
        <f t="shared" si="363"/>
        <v>3515879.8470000001</v>
      </c>
      <c r="BB571" s="5">
        <f t="shared" si="364"/>
        <v>246572.20699999999</v>
      </c>
      <c r="BC571" s="5">
        <f t="shared" si="365"/>
        <v>36609.113999999994</v>
      </c>
      <c r="BD571" s="5">
        <f t="shared" si="366"/>
        <v>2149.3069999999998</v>
      </c>
      <c r="BE571" s="5">
        <f t="shared" si="367"/>
        <v>6652.45</v>
      </c>
      <c r="BF571" s="5">
        <f t="shared" si="368"/>
        <v>157438.016</v>
      </c>
      <c r="BG571" s="6">
        <f t="shared" si="369"/>
        <v>7595995.0390000008</v>
      </c>
      <c r="BH571" s="6">
        <f t="shared" si="370"/>
        <v>7438557.023000001</v>
      </c>
    </row>
    <row r="572" spans="1:60" x14ac:dyDescent="0.25">
      <c r="A572" s="43">
        <v>40909</v>
      </c>
      <c r="B572" s="5">
        <v>910193.87</v>
      </c>
      <c r="C572" s="5">
        <v>688793.03700000001</v>
      </c>
      <c r="D572" s="5">
        <v>38388.142999999996</v>
      </c>
      <c r="E572" s="5">
        <v>5487.2020000000002</v>
      </c>
      <c r="F572" s="5">
        <v>180.316</v>
      </c>
      <c r="G572" s="5">
        <v>0</v>
      </c>
      <c r="H572" s="5">
        <v>157971.01</v>
      </c>
      <c r="I572" s="6">
        <f t="shared" ref="I572:I583" si="371">SUM(B572:H572)</f>
        <v>1801013.5780000002</v>
      </c>
      <c r="J572" s="6">
        <f t="shared" ref="J572:J583" si="372">I572-H572</f>
        <v>1643042.5680000002</v>
      </c>
      <c r="K572" s="63">
        <f t="shared" ref="K572:K583" si="373">I572/$BG572</f>
        <v>0.22517241572250385</v>
      </c>
      <c r="L572" s="5">
        <v>634560.83100000001</v>
      </c>
      <c r="M572" s="5">
        <v>439062.89500000002</v>
      </c>
      <c r="N572" s="5">
        <v>107936.41899999999</v>
      </c>
      <c r="O572" s="5">
        <v>4584.3220000000001</v>
      </c>
      <c r="P572" s="5">
        <v>175.435</v>
      </c>
      <c r="Q572" s="5">
        <v>0</v>
      </c>
      <c r="R572" s="5">
        <v>0</v>
      </c>
      <c r="S572" s="6">
        <f t="shared" si="350"/>
        <v>1186319.902</v>
      </c>
      <c r="T572" s="6">
        <f t="shared" si="351"/>
        <v>1186319.902</v>
      </c>
      <c r="U572" s="63">
        <f t="shared" si="352"/>
        <v>0.14832010231131307</v>
      </c>
      <c r="V572" s="5">
        <v>890597.20600000001</v>
      </c>
      <c r="W572" s="5">
        <v>1089477.8870000001</v>
      </c>
      <c r="X572" s="5">
        <v>44920.158000000003</v>
      </c>
      <c r="Y572" s="5">
        <v>12479.753000000001</v>
      </c>
      <c r="Z572" s="5">
        <v>250.06899999999999</v>
      </c>
      <c r="AA572" s="5">
        <v>6876.8</v>
      </c>
      <c r="AB572" s="5">
        <v>0</v>
      </c>
      <c r="AC572" s="6">
        <f t="shared" si="353"/>
        <v>2044601.8730000001</v>
      </c>
      <c r="AD572" s="6">
        <f t="shared" si="354"/>
        <v>2044601.8730000001</v>
      </c>
      <c r="AE572" s="63">
        <f t="shared" si="355"/>
        <v>0.25562713605158949</v>
      </c>
      <c r="AF572" s="5">
        <v>741567.95200000005</v>
      </c>
      <c r="AG572" s="5">
        <v>720029.50600000005</v>
      </c>
      <c r="AH572" s="5">
        <v>31131.425999999999</v>
      </c>
      <c r="AI572" s="5">
        <v>6837.1779999999999</v>
      </c>
      <c r="AJ572" s="5">
        <v>285.04599999999999</v>
      </c>
      <c r="AK572" s="5">
        <v>0</v>
      </c>
      <c r="AL572" s="5">
        <v>0</v>
      </c>
      <c r="AM572" s="6">
        <f t="shared" si="356"/>
        <v>1499851.1080000002</v>
      </c>
      <c r="AN572" s="6">
        <f t="shared" si="357"/>
        <v>1499851.1080000002</v>
      </c>
      <c r="AO572" s="63">
        <f t="shared" si="358"/>
        <v>0.18751946200620706</v>
      </c>
      <c r="AP572" s="5">
        <v>823927.61199999996</v>
      </c>
      <c r="AQ572" s="5">
        <v>609059.37300000002</v>
      </c>
      <c r="AR572" s="5">
        <v>26919.741000000002</v>
      </c>
      <c r="AS572" s="5">
        <v>6550.652</v>
      </c>
      <c r="AT572" s="5">
        <v>131.86000000000001</v>
      </c>
      <c r="AU572" s="5">
        <v>0</v>
      </c>
      <c r="AV572" s="5">
        <v>0</v>
      </c>
      <c r="AW572" s="6">
        <f t="shared" si="359"/>
        <v>1466589.2379999999</v>
      </c>
      <c r="AX572" s="6">
        <f t="shared" si="360"/>
        <v>1466589.2379999999</v>
      </c>
      <c r="AY572" s="63">
        <f t="shared" si="361"/>
        <v>0.18336088390838667</v>
      </c>
      <c r="AZ572" s="5">
        <f t="shared" ref="AZ572:AZ583" si="374">B572+L572+V572+AF572+AP572</f>
        <v>4000847.4709999999</v>
      </c>
      <c r="BA572" s="5">
        <f t="shared" ref="BA572:BA583" si="375">C572+M572+W572+AG572+AQ572</f>
        <v>3546422.6980000003</v>
      </c>
      <c r="BB572" s="5">
        <f t="shared" ref="BB572:BB583" si="376">D572+N572+X572+AH572+AR572</f>
        <v>249295.88699999999</v>
      </c>
      <c r="BC572" s="5">
        <f t="shared" ref="BC572:BC583" si="377">E572+O572+Y572+AI572+AS572</f>
        <v>35939.107000000004</v>
      </c>
      <c r="BD572" s="5">
        <f t="shared" ref="BD572:BD583" si="378">F572+P572+Z572+AJ572+AT572</f>
        <v>1022.726</v>
      </c>
      <c r="BE572" s="5">
        <f t="shared" ref="BE572:BE583" si="379">G572+Q572+AA572+AK572+AU572</f>
        <v>6876.8</v>
      </c>
      <c r="BF572" s="5">
        <f t="shared" ref="BF572:BF583" si="380">H572+R572+AB572+AL572+AV572</f>
        <v>157971.01</v>
      </c>
      <c r="BG572" s="6">
        <f t="shared" ref="BG572:BG583" si="381">SUM(AZ572:BF572)</f>
        <v>7998375.6989999991</v>
      </c>
      <c r="BH572" s="6">
        <f t="shared" ref="BH572:BH583" si="382">BG572-BF572</f>
        <v>7840404.6889999993</v>
      </c>
    </row>
    <row r="573" spans="1:60" x14ac:dyDescent="0.25">
      <c r="A573" s="43">
        <v>40940</v>
      </c>
      <c r="B573" s="5">
        <v>760699.50899999996</v>
      </c>
      <c r="C573" s="5">
        <v>633298.20600000001</v>
      </c>
      <c r="D573" s="5">
        <v>36144.724999999999</v>
      </c>
      <c r="E573" s="5">
        <v>5484.62</v>
      </c>
      <c r="F573" s="5">
        <v>177.16200000000001</v>
      </c>
      <c r="G573" s="5">
        <v>0</v>
      </c>
      <c r="H573" s="5">
        <v>162071.60399999999</v>
      </c>
      <c r="I573" s="6">
        <f t="shared" si="371"/>
        <v>1597875.8260000001</v>
      </c>
      <c r="J573" s="6">
        <f t="shared" si="372"/>
        <v>1435804.2220000001</v>
      </c>
      <c r="K573" s="63">
        <f t="shared" si="373"/>
        <v>0.22419794820640224</v>
      </c>
      <c r="L573" s="5">
        <v>515394.07500000001</v>
      </c>
      <c r="M573" s="5">
        <v>404448.93099999998</v>
      </c>
      <c r="N573" s="5">
        <v>100292.78200000001</v>
      </c>
      <c r="O573" s="5">
        <v>4632.9989999999998</v>
      </c>
      <c r="P573" s="5">
        <v>2287.8249999999998</v>
      </c>
      <c r="Q573" s="5">
        <v>0</v>
      </c>
      <c r="R573" s="5">
        <v>0</v>
      </c>
      <c r="S573" s="6">
        <f t="shared" si="350"/>
        <v>1027056.612</v>
      </c>
      <c r="T573" s="6">
        <f t="shared" si="351"/>
        <v>1027056.612</v>
      </c>
      <c r="U573" s="63">
        <f t="shared" si="352"/>
        <v>0.14410630748363229</v>
      </c>
      <c r="V573" s="5">
        <v>776847.04200000002</v>
      </c>
      <c r="W573" s="5">
        <v>1016343.454</v>
      </c>
      <c r="X573" s="5">
        <v>54901.203000000001</v>
      </c>
      <c r="Y573" s="5">
        <v>12531.263000000001</v>
      </c>
      <c r="Z573" s="5">
        <v>227.893</v>
      </c>
      <c r="AA573" s="5">
        <v>6484.1</v>
      </c>
      <c r="AB573" s="5">
        <v>0</v>
      </c>
      <c r="AC573" s="6">
        <f t="shared" si="353"/>
        <v>1867334.9550000001</v>
      </c>
      <c r="AD573" s="6">
        <f t="shared" si="354"/>
        <v>1867334.9550000001</v>
      </c>
      <c r="AE573" s="63">
        <f t="shared" si="355"/>
        <v>0.26200575708884555</v>
      </c>
      <c r="AF573" s="5">
        <v>642551.11899999995</v>
      </c>
      <c r="AG573" s="5">
        <v>666250.93599999999</v>
      </c>
      <c r="AH573" s="5">
        <v>28979.292000000001</v>
      </c>
      <c r="AI573" s="5">
        <v>7336.942</v>
      </c>
      <c r="AJ573" s="5">
        <v>276.78500000000003</v>
      </c>
      <c r="AK573" s="5">
        <v>0</v>
      </c>
      <c r="AL573" s="5">
        <v>0</v>
      </c>
      <c r="AM573" s="6">
        <f t="shared" si="356"/>
        <v>1345395.0739999998</v>
      </c>
      <c r="AN573" s="6">
        <f t="shared" si="357"/>
        <v>1345395.0739999998</v>
      </c>
      <c r="AO573" s="63">
        <f t="shared" si="358"/>
        <v>0.18877237530583971</v>
      </c>
      <c r="AP573" s="5">
        <v>695209.69499999995</v>
      </c>
      <c r="AQ573" s="5">
        <v>561827.05599999998</v>
      </c>
      <c r="AR573" s="5">
        <v>25708.51</v>
      </c>
      <c r="AS573" s="5">
        <v>6503.2219999999998</v>
      </c>
      <c r="AT573" s="5">
        <v>165.095</v>
      </c>
      <c r="AU573" s="5">
        <v>0</v>
      </c>
      <c r="AV573" s="5">
        <v>0</v>
      </c>
      <c r="AW573" s="6">
        <f t="shared" si="359"/>
        <v>1289413.578</v>
      </c>
      <c r="AX573" s="6">
        <f t="shared" si="360"/>
        <v>1289413.578</v>
      </c>
      <c r="AY573" s="63">
        <f t="shared" si="361"/>
        <v>0.18091761191528019</v>
      </c>
      <c r="AZ573" s="5">
        <f t="shared" si="374"/>
        <v>3390701.44</v>
      </c>
      <c r="BA573" s="5">
        <f t="shared" si="375"/>
        <v>3282168.5829999996</v>
      </c>
      <c r="BB573" s="5">
        <f t="shared" si="376"/>
        <v>246026.51200000005</v>
      </c>
      <c r="BC573" s="5">
        <f t="shared" si="377"/>
        <v>36489.045999999995</v>
      </c>
      <c r="BD573" s="5">
        <f t="shared" si="378"/>
        <v>3134.7599999999993</v>
      </c>
      <c r="BE573" s="5">
        <f t="shared" si="379"/>
        <v>6484.1</v>
      </c>
      <c r="BF573" s="5">
        <f t="shared" si="380"/>
        <v>162071.60399999999</v>
      </c>
      <c r="BG573" s="6">
        <f t="shared" si="381"/>
        <v>7127076.0449999999</v>
      </c>
      <c r="BH573" s="6">
        <f t="shared" si="382"/>
        <v>6965004.4409999996</v>
      </c>
    </row>
    <row r="574" spans="1:60" x14ac:dyDescent="0.25">
      <c r="A574" s="43">
        <v>40969</v>
      </c>
      <c r="B574" s="5">
        <v>828884.37899999996</v>
      </c>
      <c r="C574" s="5">
        <v>673168.98899999994</v>
      </c>
      <c r="D574" s="5">
        <v>36301.904000000002</v>
      </c>
      <c r="E574" s="5">
        <v>5117.2539999999999</v>
      </c>
      <c r="F574" s="5">
        <v>197.34100000000001</v>
      </c>
      <c r="G574" s="5">
        <v>0</v>
      </c>
      <c r="H574" s="5">
        <v>159613.859</v>
      </c>
      <c r="I574" s="6">
        <f t="shared" si="371"/>
        <v>1703283.7259999998</v>
      </c>
      <c r="J574" s="6">
        <f t="shared" si="372"/>
        <v>1543669.8669999999</v>
      </c>
      <c r="K574" s="63">
        <f t="shared" si="373"/>
        <v>0.22338196097808172</v>
      </c>
      <c r="L574" s="5">
        <v>519751.511</v>
      </c>
      <c r="M574" s="5">
        <v>430736.75799999997</v>
      </c>
      <c r="N574" s="5">
        <v>104683.622</v>
      </c>
      <c r="O574" s="5">
        <v>4635.3770000000004</v>
      </c>
      <c r="P574" s="5">
        <v>1342.87</v>
      </c>
      <c r="Q574" s="5">
        <v>0</v>
      </c>
      <c r="R574" s="5">
        <v>0</v>
      </c>
      <c r="S574" s="6">
        <f t="shared" si="350"/>
        <v>1061150.1380000003</v>
      </c>
      <c r="T574" s="6">
        <f t="shared" si="351"/>
        <v>1061150.1380000003</v>
      </c>
      <c r="U574" s="63">
        <f t="shared" si="352"/>
        <v>0.13916753568430568</v>
      </c>
      <c r="V574" s="5">
        <v>877051.37600000005</v>
      </c>
      <c r="W574" s="5">
        <v>1072347.702</v>
      </c>
      <c r="X574" s="5">
        <v>46088.33</v>
      </c>
      <c r="Y574" s="5">
        <v>12673.459000000001</v>
      </c>
      <c r="Z574" s="5">
        <v>236.44900000000001</v>
      </c>
      <c r="AA574" s="5">
        <v>6335.35</v>
      </c>
      <c r="AB574" s="5">
        <v>0</v>
      </c>
      <c r="AC574" s="6">
        <f t="shared" si="353"/>
        <v>2014732.6660000004</v>
      </c>
      <c r="AD574" s="6">
        <f t="shared" si="354"/>
        <v>2014732.6660000004</v>
      </c>
      <c r="AE574" s="63">
        <f t="shared" si="355"/>
        <v>0.2642278129637215</v>
      </c>
      <c r="AF574" s="5">
        <v>718081.17099999997</v>
      </c>
      <c r="AG574" s="5">
        <v>699967.28500000003</v>
      </c>
      <c r="AH574" s="5">
        <v>28503.991999999998</v>
      </c>
      <c r="AI574" s="5">
        <v>8137.3509999999997</v>
      </c>
      <c r="AJ574" s="5">
        <v>283.33699999999999</v>
      </c>
      <c r="AK574" s="5">
        <v>0</v>
      </c>
      <c r="AL574" s="5">
        <v>0</v>
      </c>
      <c r="AM574" s="6">
        <f t="shared" si="356"/>
        <v>1454973.1360000002</v>
      </c>
      <c r="AN574" s="6">
        <f t="shared" si="357"/>
        <v>1454973.1360000002</v>
      </c>
      <c r="AO574" s="63">
        <f t="shared" si="358"/>
        <v>0.19081656645271633</v>
      </c>
      <c r="AP574" s="5">
        <v>758052.10499999998</v>
      </c>
      <c r="AQ574" s="5">
        <v>599755.94799999997</v>
      </c>
      <c r="AR574" s="5">
        <v>26297.996999999999</v>
      </c>
      <c r="AS574" s="5">
        <v>6546.0680000000002</v>
      </c>
      <c r="AT574" s="5">
        <v>191.53399999999999</v>
      </c>
      <c r="AU574" s="5">
        <v>0</v>
      </c>
      <c r="AV574" s="5">
        <v>0</v>
      </c>
      <c r="AW574" s="6">
        <f t="shared" si="359"/>
        <v>1390843.6519999998</v>
      </c>
      <c r="AX574" s="6">
        <f t="shared" si="360"/>
        <v>1390843.6519999998</v>
      </c>
      <c r="AY574" s="63">
        <f t="shared" si="361"/>
        <v>0.18240612392117497</v>
      </c>
      <c r="AZ574" s="5">
        <f t="shared" si="374"/>
        <v>3701820.5419999999</v>
      </c>
      <c r="BA574" s="5">
        <f t="shared" si="375"/>
        <v>3475976.682</v>
      </c>
      <c r="BB574" s="5">
        <f t="shared" si="376"/>
        <v>241875.84500000003</v>
      </c>
      <c r="BC574" s="5">
        <f t="shared" si="377"/>
        <v>37109.509000000005</v>
      </c>
      <c r="BD574" s="5">
        <f t="shared" si="378"/>
        <v>2251.5309999999999</v>
      </c>
      <c r="BE574" s="5">
        <f t="shared" si="379"/>
        <v>6335.35</v>
      </c>
      <c r="BF574" s="5">
        <f t="shared" si="380"/>
        <v>159613.859</v>
      </c>
      <c r="BG574" s="6">
        <f t="shared" si="381"/>
        <v>7624983.317999999</v>
      </c>
      <c r="BH574" s="6">
        <f t="shared" si="382"/>
        <v>7465369.4589999989</v>
      </c>
    </row>
    <row r="575" spans="1:60" x14ac:dyDescent="0.25">
      <c r="A575" s="43">
        <v>41000</v>
      </c>
      <c r="B575" s="5">
        <v>915317.17700000003</v>
      </c>
      <c r="C575" s="5">
        <v>709355.96200000006</v>
      </c>
      <c r="D575" s="5">
        <v>39521.548999999999</v>
      </c>
      <c r="E575" s="5">
        <v>5642.9129999999996</v>
      </c>
      <c r="F575" s="5">
        <v>180.976</v>
      </c>
      <c r="G575" s="5">
        <v>0</v>
      </c>
      <c r="H575" s="5">
        <v>179548.94899999999</v>
      </c>
      <c r="I575" s="6">
        <f t="shared" si="371"/>
        <v>1849567.5260000001</v>
      </c>
      <c r="J575" s="6">
        <f t="shared" si="372"/>
        <v>1670018.577</v>
      </c>
      <c r="K575" s="63">
        <f t="shared" si="373"/>
        <v>0.22453956266839353</v>
      </c>
      <c r="L575" s="5">
        <v>574145.43599999999</v>
      </c>
      <c r="M575" s="5">
        <v>460063.408</v>
      </c>
      <c r="N575" s="5">
        <v>100438.052</v>
      </c>
      <c r="O575" s="5">
        <v>4525.3789999999999</v>
      </c>
      <c r="P575" s="5">
        <v>1232.1079999999999</v>
      </c>
      <c r="Q575" s="5">
        <v>0</v>
      </c>
      <c r="R575" s="5">
        <v>0</v>
      </c>
      <c r="S575" s="6">
        <f t="shared" si="350"/>
        <v>1140404.3829999999</v>
      </c>
      <c r="T575" s="6">
        <f t="shared" si="351"/>
        <v>1140404.3829999999</v>
      </c>
      <c r="U575" s="63">
        <f t="shared" si="352"/>
        <v>0.1384463653391042</v>
      </c>
      <c r="V575" s="5">
        <v>980465.88300000003</v>
      </c>
      <c r="W575" s="5">
        <v>1129784.385</v>
      </c>
      <c r="X575" s="5">
        <v>52469.319000000003</v>
      </c>
      <c r="Y575" s="5">
        <v>12496.664000000001</v>
      </c>
      <c r="Z575" s="5">
        <v>203.01599999999999</v>
      </c>
      <c r="AA575" s="5">
        <v>6652.45</v>
      </c>
      <c r="AB575" s="5">
        <v>0</v>
      </c>
      <c r="AC575" s="6">
        <f t="shared" si="353"/>
        <v>2182071.7170000002</v>
      </c>
      <c r="AD575" s="6">
        <f t="shared" si="354"/>
        <v>2182071.7170000002</v>
      </c>
      <c r="AE575" s="63">
        <f t="shared" si="355"/>
        <v>0.26490594269130274</v>
      </c>
      <c r="AF575" s="5">
        <v>799453.63899999997</v>
      </c>
      <c r="AG575" s="5">
        <v>740401.30799999996</v>
      </c>
      <c r="AH575" s="5">
        <v>30073.756000000001</v>
      </c>
      <c r="AI575" s="5">
        <v>7627.1530000000002</v>
      </c>
      <c r="AJ575" s="5">
        <v>254.375</v>
      </c>
      <c r="AK575" s="5">
        <v>0</v>
      </c>
      <c r="AL575" s="5">
        <v>0</v>
      </c>
      <c r="AM575" s="6">
        <f t="shared" si="356"/>
        <v>1577810.2309999999</v>
      </c>
      <c r="AN575" s="6">
        <f t="shared" si="357"/>
        <v>1577810.2309999999</v>
      </c>
      <c r="AO575" s="63">
        <f t="shared" si="358"/>
        <v>0.19154792364280349</v>
      </c>
      <c r="AP575" s="5">
        <v>821567.41200000001</v>
      </c>
      <c r="AQ575" s="5">
        <v>630987.19999999995</v>
      </c>
      <c r="AR575" s="5">
        <v>27872.837</v>
      </c>
      <c r="AS575" s="5">
        <v>6703.7439999999997</v>
      </c>
      <c r="AT575" s="5">
        <v>171.48500000000001</v>
      </c>
      <c r="AU575" s="5">
        <v>0</v>
      </c>
      <c r="AV575" s="5">
        <v>0</v>
      </c>
      <c r="AW575" s="6">
        <f t="shared" si="359"/>
        <v>1487302.6780000001</v>
      </c>
      <c r="AX575" s="6">
        <f t="shared" si="360"/>
        <v>1487302.6780000001</v>
      </c>
      <c r="AY575" s="63">
        <f t="shared" si="361"/>
        <v>0.18056020565839592</v>
      </c>
      <c r="AZ575" s="5">
        <f t="shared" si="374"/>
        <v>4090949.5469999998</v>
      </c>
      <c r="BA575" s="5">
        <f t="shared" si="375"/>
        <v>3670592.2630000003</v>
      </c>
      <c r="BB575" s="5">
        <f t="shared" si="376"/>
        <v>250375.51299999998</v>
      </c>
      <c r="BC575" s="5">
        <f t="shared" si="377"/>
        <v>36995.852999999996</v>
      </c>
      <c r="BD575" s="5">
        <f t="shared" si="378"/>
        <v>2041.96</v>
      </c>
      <c r="BE575" s="5">
        <f t="shared" si="379"/>
        <v>6652.45</v>
      </c>
      <c r="BF575" s="5">
        <f t="shared" si="380"/>
        <v>179548.94899999999</v>
      </c>
      <c r="BG575" s="6">
        <f t="shared" si="381"/>
        <v>8237156.5350000011</v>
      </c>
      <c r="BH575" s="6">
        <f t="shared" si="382"/>
        <v>8057607.5860000011</v>
      </c>
    </row>
    <row r="576" spans="1:60" x14ac:dyDescent="0.25">
      <c r="A576" s="43">
        <v>41030</v>
      </c>
      <c r="B576" s="5">
        <v>920257.36600000004</v>
      </c>
      <c r="C576" s="5">
        <v>714053.88100000005</v>
      </c>
      <c r="D576" s="5">
        <v>38263.074000000001</v>
      </c>
      <c r="E576" s="5">
        <v>5992.2969999999996</v>
      </c>
      <c r="F576" s="5">
        <v>137.90199999999999</v>
      </c>
      <c r="G576" s="5">
        <v>0</v>
      </c>
      <c r="H576" s="5">
        <v>174621.68100000001</v>
      </c>
      <c r="I576" s="6">
        <f t="shared" si="371"/>
        <v>1853326.2010000001</v>
      </c>
      <c r="J576" s="6">
        <f t="shared" si="372"/>
        <v>1678704.52</v>
      </c>
      <c r="K576" s="63">
        <f t="shared" si="373"/>
        <v>0.2211055038851048</v>
      </c>
      <c r="L576" s="5">
        <v>630108.15300000005</v>
      </c>
      <c r="M576" s="5">
        <v>471496.11800000002</v>
      </c>
      <c r="N576" s="5">
        <v>111082.66</v>
      </c>
      <c r="O576" s="5">
        <v>4721.8940000000002</v>
      </c>
      <c r="P576" s="5">
        <v>1498.3409999999999</v>
      </c>
      <c r="Q576" s="5">
        <v>0</v>
      </c>
      <c r="R576" s="5">
        <v>0</v>
      </c>
      <c r="S576" s="6">
        <f t="shared" si="350"/>
        <v>1218907.1660000002</v>
      </c>
      <c r="T576" s="6">
        <f t="shared" si="351"/>
        <v>1218907.1660000002</v>
      </c>
      <c r="U576" s="63">
        <f t="shared" si="352"/>
        <v>0.14541805052028997</v>
      </c>
      <c r="V576" s="5">
        <v>995743.32299999997</v>
      </c>
      <c r="W576" s="5">
        <v>1152587.9739999999</v>
      </c>
      <c r="X576" s="5">
        <v>46733.400999999998</v>
      </c>
      <c r="Y576" s="5">
        <v>12897.373</v>
      </c>
      <c r="Z576" s="5">
        <v>175.13200000000001</v>
      </c>
      <c r="AA576" s="5">
        <v>6435.8</v>
      </c>
      <c r="AB576" s="5">
        <v>0</v>
      </c>
      <c r="AC576" s="6">
        <f t="shared" si="353"/>
        <v>2214573.003</v>
      </c>
      <c r="AD576" s="6">
        <f t="shared" si="354"/>
        <v>2214573.003</v>
      </c>
      <c r="AE576" s="63">
        <f t="shared" si="355"/>
        <v>0.26420296624224149</v>
      </c>
      <c r="AF576" s="5">
        <v>815910.995</v>
      </c>
      <c r="AG576" s="5">
        <v>735739.14300000004</v>
      </c>
      <c r="AH576" s="5">
        <v>29453.603999999999</v>
      </c>
      <c r="AI576" s="5">
        <v>5797.2430000000004</v>
      </c>
      <c r="AJ576" s="5">
        <v>200.85</v>
      </c>
      <c r="AK576" s="5">
        <v>0</v>
      </c>
      <c r="AL576" s="5">
        <v>0</v>
      </c>
      <c r="AM576" s="6">
        <f t="shared" si="356"/>
        <v>1587101.8350000002</v>
      </c>
      <c r="AN576" s="6">
        <f t="shared" si="357"/>
        <v>1587101.8350000002</v>
      </c>
      <c r="AO576" s="63">
        <f t="shared" si="358"/>
        <v>0.18934440723673202</v>
      </c>
      <c r="AP576" s="5">
        <v>832000.10600000003</v>
      </c>
      <c r="AQ576" s="5">
        <v>641953.728</v>
      </c>
      <c r="AR576" s="5">
        <v>27612.829000000002</v>
      </c>
      <c r="AS576" s="5">
        <v>6491.5349999999999</v>
      </c>
      <c r="AT576" s="5">
        <v>123.452</v>
      </c>
      <c r="AU576" s="5">
        <v>0</v>
      </c>
      <c r="AV576" s="5">
        <v>0</v>
      </c>
      <c r="AW576" s="6">
        <f t="shared" si="359"/>
        <v>1508181.65</v>
      </c>
      <c r="AX576" s="6">
        <f t="shared" si="360"/>
        <v>1508181.65</v>
      </c>
      <c r="AY576" s="63">
        <f t="shared" si="361"/>
        <v>0.17992907211563169</v>
      </c>
      <c r="AZ576" s="5">
        <f t="shared" si="374"/>
        <v>4194019.9430000004</v>
      </c>
      <c r="BA576" s="5">
        <f t="shared" si="375"/>
        <v>3715830.8440000005</v>
      </c>
      <c r="BB576" s="5">
        <f t="shared" si="376"/>
        <v>253145.568</v>
      </c>
      <c r="BC576" s="5">
        <f t="shared" si="377"/>
        <v>35900.342000000004</v>
      </c>
      <c r="BD576" s="5">
        <f t="shared" si="378"/>
        <v>2135.6769999999997</v>
      </c>
      <c r="BE576" s="5">
        <f t="shared" si="379"/>
        <v>6435.8</v>
      </c>
      <c r="BF576" s="5">
        <f t="shared" si="380"/>
        <v>174621.68100000001</v>
      </c>
      <c r="BG576" s="6">
        <f t="shared" si="381"/>
        <v>8382089.8550000004</v>
      </c>
      <c r="BH576" s="6">
        <f t="shared" si="382"/>
        <v>8207468.1740000006</v>
      </c>
    </row>
    <row r="577" spans="1:61" x14ac:dyDescent="0.25">
      <c r="A577" s="43">
        <v>41061</v>
      </c>
      <c r="B577" s="5">
        <v>1118724.973</v>
      </c>
      <c r="C577" s="5">
        <v>772921.93</v>
      </c>
      <c r="D577" s="5">
        <v>37306.165999999997</v>
      </c>
      <c r="E577" s="5">
        <v>5525.808</v>
      </c>
      <c r="F577" s="5">
        <v>169.90199999999999</v>
      </c>
      <c r="G577" s="5">
        <v>0</v>
      </c>
      <c r="H577" s="5">
        <v>205372.965</v>
      </c>
      <c r="I577" s="6">
        <f t="shared" si="371"/>
        <v>2140021.7439999999</v>
      </c>
      <c r="J577" s="6">
        <f t="shared" si="372"/>
        <v>1934648.7789999999</v>
      </c>
      <c r="K577" s="63">
        <f t="shared" si="373"/>
        <v>0.21925460073662265</v>
      </c>
      <c r="L577" s="5">
        <v>761862.44900000002</v>
      </c>
      <c r="M577" s="5">
        <v>522629.20199999999</v>
      </c>
      <c r="N577" s="5">
        <v>110317.72199999999</v>
      </c>
      <c r="O577" s="5">
        <v>4623.45</v>
      </c>
      <c r="P577" s="5">
        <v>1347.3430000000001</v>
      </c>
      <c r="Q577" s="5">
        <v>0</v>
      </c>
      <c r="R577" s="5">
        <v>0</v>
      </c>
      <c r="S577" s="6">
        <f t="shared" si="350"/>
        <v>1400780.1660000002</v>
      </c>
      <c r="T577" s="6">
        <f t="shared" si="351"/>
        <v>1400780.1660000002</v>
      </c>
      <c r="U577" s="63">
        <f t="shared" si="352"/>
        <v>0.14351606327235059</v>
      </c>
      <c r="V577" s="5">
        <v>1277210.4809999999</v>
      </c>
      <c r="W577" s="5">
        <v>1253522.29</v>
      </c>
      <c r="X577" s="5">
        <v>60753.64</v>
      </c>
      <c r="Y577" s="5">
        <v>12668.928</v>
      </c>
      <c r="Z577" s="5">
        <v>160.756</v>
      </c>
      <c r="AA577" s="5">
        <v>7466.2</v>
      </c>
      <c r="AB577" s="5">
        <v>0</v>
      </c>
      <c r="AC577" s="6">
        <f t="shared" si="353"/>
        <v>2611782.2949999999</v>
      </c>
      <c r="AD577" s="6">
        <f t="shared" si="354"/>
        <v>2611782.2949999999</v>
      </c>
      <c r="AE577" s="63">
        <f t="shared" si="355"/>
        <v>0.26758853544677114</v>
      </c>
      <c r="AF577" s="5">
        <v>1018074.178</v>
      </c>
      <c r="AG577" s="5">
        <v>814121.92099999997</v>
      </c>
      <c r="AH577" s="5">
        <v>31709.02</v>
      </c>
      <c r="AI577" s="5">
        <v>9191.4</v>
      </c>
      <c r="AJ577" s="5">
        <v>177.82400000000001</v>
      </c>
      <c r="AK577" s="5">
        <v>0</v>
      </c>
      <c r="AL577" s="5">
        <v>0</v>
      </c>
      <c r="AM577" s="6">
        <f t="shared" si="356"/>
        <v>1873274.3429999999</v>
      </c>
      <c r="AN577" s="6">
        <f t="shared" si="357"/>
        <v>1873274.3429999999</v>
      </c>
      <c r="AO577" s="63">
        <f t="shared" si="358"/>
        <v>0.19192516117940159</v>
      </c>
      <c r="AP577" s="5">
        <v>999410.49699999997</v>
      </c>
      <c r="AQ577" s="5">
        <v>697939.12</v>
      </c>
      <c r="AR577" s="5">
        <v>30460.841</v>
      </c>
      <c r="AS577" s="5">
        <v>6633.6319999999996</v>
      </c>
      <c r="AT577" s="5">
        <v>139.04400000000001</v>
      </c>
      <c r="AU577" s="5">
        <v>0</v>
      </c>
      <c r="AV577" s="5">
        <v>0</v>
      </c>
      <c r="AW577" s="6">
        <f t="shared" si="359"/>
        <v>1734583.1340000001</v>
      </c>
      <c r="AX577" s="6">
        <f t="shared" si="360"/>
        <v>1734583.1340000001</v>
      </c>
      <c r="AY577" s="63">
        <f t="shared" si="361"/>
        <v>0.17771563936485388</v>
      </c>
      <c r="AZ577" s="5">
        <f t="shared" si="374"/>
        <v>5175282.5779999997</v>
      </c>
      <c r="BA577" s="5">
        <f t="shared" si="375"/>
        <v>4061134.4630000005</v>
      </c>
      <c r="BB577" s="5">
        <f t="shared" si="376"/>
        <v>270547.38899999997</v>
      </c>
      <c r="BC577" s="5">
        <f t="shared" si="377"/>
        <v>38643.218000000001</v>
      </c>
      <c r="BD577" s="5">
        <f t="shared" si="378"/>
        <v>1994.8690000000004</v>
      </c>
      <c r="BE577" s="5">
        <f t="shared" si="379"/>
        <v>7466.2</v>
      </c>
      <c r="BF577" s="5">
        <f t="shared" si="380"/>
        <v>205372.965</v>
      </c>
      <c r="BG577" s="6">
        <f t="shared" si="381"/>
        <v>9760441.6820000019</v>
      </c>
      <c r="BH577" s="6">
        <f t="shared" si="382"/>
        <v>9555068.717000002</v>
      </c>
    </row>
    <row r="578" spans="1:61" x14ac:dyDescent="0.25">
      <c r="A578" s="43">
        <v>41091</v>
      </c>
      <c r="B578" s="5">
        <v>1211220.943</v>
      </c>
      <c r="C578" s="5">
        <v>778677.81499999994</v>
      </c>
      <c r="D578" s="5">
        <v>31225.429</v>
      </c>
      <c r="E578" s="5">
        <v>5595.3739999999998</v>
      </c>
      <c r="F578" s="5">
        <v>154.64699999999999</v>
      </c>
      <c r="G578" s="5">
        <v>0</v>
      </c>
      <c r="H578" s="5">
        <v>205879.92</v>
      </c>
      <c r="I578" s="6">
        <f t="shared" si="371"/>
        <v>2232754.128</v>
      </c>
      <c r="J578" s="6">
        <f t="shared" si="372"/>
        <v>2026874.2080000001</v>
      </c>
      <c r="K578" s="63">
        <f t="shared" si="373"/>
        <v>0.21970268487615666</v>
      </c>
      <c r="L578" s="5">
        <v>849376.65800000005</v>
      </c>
      <c r="M578" s="5">
        <v>533862.33299999998</v>
      </c>
      <c r="N578" s="5">
        <v>112565.988</v>
      </c>
      <c r="O578" s="5">
        <v>4626.5339999999997</v>
      </c>
      <c r="P578" s="5">
        <v>1533.9110000000001</v>
      </c>
      <c r="Q578" s="5">
        <v>0</v>
      </c>
      <c r="R578" s="5">
        <v>0</v>
      </c>
      <c r="S578" s="6">
        <f t="shared" si="350"/>
        <v>1501965.4239999999</v>
      </c>
      <c r="T578" s="6">
        <f t="shared" si="351"/>
        <v>1501965.4239999999</v>
      </c>
      <c r="U578" s="63">
        <f t="shared" si="352"/>
        <v>0.14779318157147081</v>
      </c>
      <c r="V578" s="5">
        <v>1356192.2990000001</v>
      </c>
      <c r="W578" s="5">
        <v>1303022.75</v>
      </c>
      <c r="X578" s="5">
        <v>49284.998</v>
      </c>
      <c r="Y578" s="5">
        <v>12377.69</v>
      </c>
      <c r="Z578" s="5">
        <v>116.099</v>
      </c>
      <c r="AA578" s="5">
        <v>6688.85</v>
      </c>
      <c r="AB578" s="5">
        <v>0</v>
      </c>
      <c r="AC578" s="6">
        <f t="shared" si="353"/>
        <v>2727682.6860000002</v>
      </c>
      <c r="AD578" s="6">
        <f t="shared" si="354"/>
        <v>2727682.6860000002</v>
      </c>
      <c r="AE578" s="63">
        <f t="shared" si="355"/>
        <v>0.26840358375743489</v>
      </c>
      <c r="AF578" s="5">
        <v>1099480.118</v>
      </c>
      <c r="AG578" s="5">
        <v>832963.81299999997</v>
      </c>
      <c r="AH578" s="5">
        <v>30914.108</v>
      </c>
      <c r="AI578" s="5">
        <v>5817.9009999999998</v>
      </c>
      <c r="AJ578" s="5">
        <v>169.863</v>
      </c>
      <c r="AK578" s="5">
        <v>0</v>
      </c>
      <c r="AL578" s="5">
        <v>0</v>
      </c>
      <c r="AM578" s="6">
        <f t="shared" si="356"/>
        <v>1969345.8029999998</v>
      </c>
      <c r="AN578" s="6">
        <f t="shared" si="357"/>
        <v>1969345.8029999998</v>
      </c>
      <c r="AO578" s="63">
        <f t="shared" si="358"/>
        <v>0.19378334360364941</v>
      </c>
      <c r="AP578" s="5">
        <v>1005507.035</v>
      </c>
      <c r="AQ578" s="5">
        <v>690965.29099999997</v>
      </c>
      <c r="AR578" s="5">
        <v>27882.614000000001</v>
      </c>
      <c r="AS578" s="5">
        <v>6399.2920000000004</v>
      </c>
      <c r="AT578" s="5">
        <v>114.21599999999999</v>
      </c>
      <c r="AU578" s="5">
        <v>0</v>
      </c>
      <c r="AV578" s="5">
        <v>0</v>
      </c>
      <c r="AW578" s="6">
        <f t="shared" si="359"/>
        <v>1730868.4479999999</v>
      </c>
      <c r="AX578" s="6">
        <f t="shared" si="360"/>
        <v>1730868.4479999999</v>
      </c>
      <c r="AY578" s="63">
        <f t="shared" si="361"/>
        <v>0.17031720619128837</v>
      </c>
      <c r="AZ578" s="5">
        <f t="shared" si="374"/>
        <v>5521777.0530000003</v>
      </c>
      <c r="BA578" s="5">
        <f t="shared" si="375"/>
        <v>4139492.0020000003</v>
      </c>
      <c r="BB578" s="5">
        <f t="shared" si="376"/>
        <v>251873.13699999999</v>
      </c>
      <c r="BC578" s="5">
        <f t="shared" si="377"/>
        <v>34816.790999999997</v>
      </c>
      <c r="BD578" s="5">
        <f t="shared" si="378"/>
        <v>2088.7359999999999</v>
      </c>
      <c r="BE578" s="5">
        <f t="shared" si="379"/>
        <v>6688.85</v>
      </c>
      <c r="BF578" s="5">
        <f t="shared" si="380"/>
        <v>205879.92</v>
      </c>
      <c r="BG578" s="6">
        <f t="shared" si="381"/>
        <v>10162616.488999998</v>
      </c>
      <c r="BH578" s="6">
        <f t="shared" si="382"/>
        <v>9956736.5689999983</v>
      </c>
    </row>
    <row r="579" spans="1:61" x14ac:dyDescent="0.25">
      <c r="A579" s="43">
        <v>41122</v>
      </c>
      <c r="B579" s="5">
        <v>1266457.588</v>
      </c>
      <c r="C579" s="5">
        <v>798182.27300000004</v>
      </c>
      <c r="D579" s="5">
        <v>31717.040000000001</v>
      </c>
      <c r="E579" s="5">
        <v>5548.49</v>
      </c>
      <c r="F579" s="5">
        <v>166.541</v>
      </c>
      <c r="G579" s="5">
        <v>0</v>
      </c>
      <c r="H579" s="5">
        <v>223288.742</v>
      </c>
      <c r="I579" s="6">
        <f t="shared" si="371"/>
        <v>2325360.6740000006</v>
      </c>
      <c r="J579" s="6">
        <f t="shared" si="372"/>
        <v>2102071.9320000005</v>
      </c>
      <c r="K579" s="63">
        <f t="shared" si="373"/>
        <v>0.22184317259520456</v>
      </c>
      <c r="L579" s="5">
        <v>884239.21699999995</v>
      </c>
      <c r="M579" s="5">
        <v>549148.55700000003</v>
      </c>
      <c r="N579" s="5">
        <v>117447.408</v>
      </c>
      <c r="O579" s="5">
        <v>4609.1139999999996</v>
      </c>
      <c r="P579" s="5">
        <v>1482.0809999999999</v>
      </c>
      <c r="Q579" s="5">
        <v>0</v>
      </c>
      <c r="R579" s="5">
        <v>0</v>
      </c>
      <c r="S579" s="6">
        <f t="shared" si="350"/>
        <v>1556926.3770000001</v>
      </c>
      <c r="T579" s="6">
        <f t="shared" si="351"/>
        <v>1556926.3770000001</v>
      </c>
      <c r="U579" s="63">
        <f t="shared" si="352"/>
        <v>0.14853329671938773</v>
      </c>
      <c r="V579" s="5">
        <v>1406112.0430000001</v>
      </c>
      <c r="W579" s="5">
        <v>1281456.3540000001</v>
      </c>
      <c r="X579" s="5">
        <v>55722.137000000002</v>
      </c>
      <c r="Y579" s="5">
        <v>12516.218999999999</v>
      </c>
      <c r="Z579" s="5">
        <v>132.88300000000001</v>
      </c>
      <c r="AA579" s="5">
        <v>6947.15</v>
      </c>
      <c r="AB579" s="5">
        <v>0</v>
      </c>
      <c r="AC579" s="6">
        <f t="shared" si="353"/>
        <v>2762886.7859999998</v>
      </c>
      <c r="AD579" s="6">
        <f t="shared" si="354"/>
        <v>2762886.7859999998</v>
      </c>
      <c r="AE579" s="63">
        <f t="shared" si="355"/>
        <v>0.26358387194760297</v>
      </c>
      <c r="AF579" s="5">
        <v>1137972.5</v>
      </c>
      <c r="AG579" s="5">
        <v>847879.049</v>
      </c>
      <c r="AH579" s="5">
        <v>30842.26</v>
      </c>
      <c r="AI579" s="5">
        <v>9181.2819999999992</v>
      </c>
      <c r="AJ579" s="5">
        <v>170.99199999999999</v>
      </c>
      <c r="AK579" s="5">
        <v>0</v>
      </c>
      <c r="AL579" s="5">
        <v>0</v>
      </c>
      <c r="AM579" s="6">
        <f t="shared" si="356"/>
        <v>2026046.0830000001</v>
      </c>
      <c r="AN579" s="6">
        <f t="shared" si="357"/>
        <v>2026046.0830000001</v>
      </c>
      <c r="AO579" s="63">
        <f t="shared" si="358"/>
        <v>0.19328807608311993</v>
      </c>
      <c r="AP579" s="5">
        <v>1068946.8529999999</v>
      </c>
      <c r="AQ579" s="5">
        <v>708214.99899999995</v>
      </c>
      <c r="AR579" s="5">
        <v>27055.002</v>
      </c>
      <c r="AS579" s="5">
        <v>6429.2510000000002</v>
      </c>
      <c r="AT579" s="5">
        <v>136.404</v>
      </c>
      <c r="AU579" s="5">
        <v>0</v>
      </c>
      <c r="AV579" s="5">
        <v>0</v>
      </c>
      <c r="AW579" s="6">
        <f t="shared" si="359"/>
        <v>1810782.5090000001</v>
      </c>
      <c r="AX579" s="6">
        <f t="shared" si="360"/>
        <v>1810782.5090000001</v>
      </c>
      <c r="AY579" s="63">
        <f t="shared" si="361"/>
        <v>0.17275158265468477</v>
      </c>
      <c r="AZ579" s="5">
        <f t="shared" si="374"/>
        <v>5763728.2009999994</v>
      </c>
      <c r="BA579" s="5">
        <f t="shared" si="375"/>
        <v>4184881.2320000003</v>
      </c>
      <c r="BB579" s="5">
        <f t="shared" si="376"/>
        <v>262783.84700000001</v>
      </c>
      <c r="BC579" s="5">
        <f t="shared" si="377"/>
        <v>38284.356</v>
      </c>
      <c r="BD579" s="5">
        <f t="shared" si="378"/>
        <v>2088.9009999999998</v>
      </c>
      <c r="BE579" s="5">
        <f t="shared" si="379"/>
        <v>6947.15</v>
      </c>
      <c r="BF579" s="5">
        <f t="shared" si="380"/>
        <v>223288.742</v>
      </c>
      <c r="BG579" s="6">
        <f t="shared" si="381"/>
        <v>10482002.429000001</v>
      </c>
      <c r="BH579" s="6">
        <f t="shared" si="382"/>
        <v>10258713.687000001</v>
      </c>
      <c r="BI579" s="67"/>
    </row>
    <row r="580" spans="1:61" x14ac:dyDescent="0.25">
      <c r="A580" s="43">
        <v>41153</v>
      </c>
      <c r="B580" s="5">
        <v>1175575.2450000001</v>
      </c>
      <c r="C580" s="5">
        <v>779839.647</v>
      </c>
      <c r="D580" s="5">
        <v>32611.780999999999</v>
      </c>
      <c r="E580" s="5">
        <v>5505.5659999999998</v>
      </c>
      <c r="F580" s="5">
        <v>160.79599999999999</v>
      </c>
      <c r="G580" s="5">
        <v>0</v>
      </c>
      <c r="H580" s="5">
        <v>226481.851</v>
      </c>
      <c r="I580" s="6">
        <f t="shared" si="371"/>
        <v>2220174.8859999999</v>
      </c>
      <c r="J580" s="6">
        <f t="shared" si="372"/>
        <v>1993693.0349999999</v>
      </c>
      <c r="K580" s="63">
        <f t="shared" si="373"/>
        <v>0.22039289324246825</v>
      </c>
      <c r="L580" s="5">
        <v>811912.48199999996</v>
      </c>
      <c r="M580" s="5">
        <v>538772.04599999997</v>
      </c>
      <c r="N580" s="5">
        <v>97594.091</v>
      </c>
      <c r="O580" s="5">
        <v>4646.6480000000001</v>
      </c>
      <c r="P580" s="5">
        <v>1341.1890000000001</v>
      </c>
      <c r="Q580" s="5">
        <v>0</v>
      </c>
      <c r="R580" s="5">
        <v>0</v>
      </c>
      <c r="S580" s="6">
        <f t="shared" si="350"/>
        <v>1454266.456</v>
      </c>
      <c r="T580" s="6">
        <f t="shared" si="351"/>
        <v>1454266.456</v>
      </c>
      <c r="U580" s="63">
        <f t="shared" si="352"/>
        <v>0.14436249765925452</v>
      </c>
      <c r="V580" s="5">
        <v>1349299.7479999999</v>
      </c>
      <c r="W580" s="5">
        <v>1298738.8500000001</v>
      </c>
      <c r="X580" s="5">
        <v>45005.55</v>
      </c>
      <c r="Y580" s="5">
        <v>12639.343999999999</v>
      </c>
      <c r="Z580" s="5">
        <v>165.58500000000001</v>
      </c>
      <c r="AA580" s="5">
        <v>6337.45</v>
      </c>
      <c r="AB580" s="5">
        <v>0</v>
      </c>
      <c r="AC580" s="6">
        <f t="shared" si="353"/>
        <v>2712186.5270000002</v>
      </c>
      <c r="AD580" s="6">
        <f t="shared" si="354"/>
        <v>2712186.5270000002</v>
      </c>
      <c r="AE580" s="63">
        <f t="shared" si="355"/>
        <v>0.26923403172788246</v>
      </c>
      <c r="AF580" s="5">
        <v>1061969.753</v>
      </c>
      <c r="AG580" s="5">
        <v>834101.32200000004</v>
      </c>
      <c r="AH580" s="5">
        <v>30142.300999999999</v>
      </c>
      <c r="AI580" s="5">
        <v>7501.2830000000004</v>
      </c>
      <c r="AJ580" s="5">
        <v>205.58699999999999</v>
      </c>
      <c r="AK580" s="5">
        <v>0</v>
      </c>
      <c r="AL580" s="5">
        <v>0</v>
      </c>
      <c r="AM580" s="6">
        <f t="shared" si="356"/>
        <v>1933920.2460000003</v>
      </c>
      <c r="AN580" s="6">
        <f t="shared" si="357"/>
        <v>1933920.2460000003</v>
      </c>
      <c r="AO580" s="63">
        <f t="shared" si="358"/>
        <v>0.19197689380408836</v>
      </c>
      <c r="AP580" s="5">
        <v>1023562.436</v>
      </c>
      <c r="AQ580" s="5">
        <v>695762.397</v>
      </c>
      <c r="AR580" s="5">
        <v>27109.731</v>
      </c>
      <c r="AS580" s="5">
        <v>6569.7160000000003</v>
      </c>
      <c r="AT580" s="5">
        <v>161.20500000000001</v>
      </c>
      <c r="AU580" s="5">
        <v>0</v>
      </c>
      <c r="AV580" s="5">
        <v>0</v>
      </c>
      <c r="AW580" s="6">
        <f t="shared" si="359"/>
        <v>1753165.4850000001</v>
      </c>
      <c r="AX580" s="6">
        <f t="shared" si="360"/>
        <v>1753165.4850000001</v>
      </c>
      <c r="AY580" s="63">
        <f t="shared" si="361"/>
        <v>0.17403368356630672</v>
      </c>
      <c r="AZ580" s="5">
        <f t="shared" si="374"/>
        <v>5422319.6639999999</v>
      </c>
      <c r="BA580" s="5">
        <f t="shared" si="375"/>
        <v>4147214.2620000001</v>
      </c>
      <c r="BB580" s="5">
        <f t="shared" si="376"/>
        <v>232463.45400000003</v>
      </c>
      <c r="BC580" s="5">
        <f t="shared" si="377"/>
        <v>36862.557000000001</v>
      </c>
      <c r="BD580" s="5">
        <f t="shared" si="378"/>
        <v>2034.3620000000001</v>
      </c>
      <c r="BE580" s="5">
        <f t="shared" si="379"/>
        <v>6337.45</v>
      </c>
      <c r="BF580" s="5">
        <f t="shared" si="380"/>
        <v>226481.851</v>
      </c>
      <c r="BG580" s="6">
        <f t="shared" si="381"/>
        <v>10073713.599999998</v>
      </c>
      <c r="BH580" s="6">
        <f t="shared" si="382"/>
        <v>9847231.748999998</v>
      </c>
      <c r="BI580" s="67"/>
    </row>
    <row r="581" spans="1:61" x14ac:dyDescent="0.25">
      <c r="A581" s="43">
        <v>41183</v>
      </c>
      <c r="B581" s="5">
        <v>1092995.53</v>
      </c>
      <c r="C581" s="5">
        <v>761513.61699999997</v>
      </c>
      <c r="D581" s="5">
        <v>29352.3</v>
      </c>
      <c r="E581" s="5">
        <v>5481.2489999999998</v>
      </c>
      <c r="F581" s="5">
        <v>184.61799999999999</v>
      </c>
      <c r="G581" s="5">
        <v>0</v>
      </c>
      <c r="H581" s="5">
        <v>202962.894</v>
      </c>
      <c r="I581" s="6">
        <f t="shared" si="371"/>
        <v>2092490.2080000001</v>
      </c>
      <c r="J581" s="6">
        <f t="shared" si="372"/>
        <v>1889527.314</v>
      </c>
      <c r="K581" s="63">
        <f t="shared" si="373"/>
        <v>0.22022278950280891</v>
      </c>
      <c r="L581" s="5">
        <v>730131.21699999995</v>
      </c>
      <c r="M581" s="5">
        <v>511118.55900000001</v>
      </c>
      <c r="N581" s="5">
        <v>123386.481</v>
      </c>
      <c r="O581" s="5">
        <v>-641.74699999999996</v>
      </c>
      <c r="P581" s="5">
        <v>1513.5450000000001</v>
      </c>
      <c r="Q581" s="5">
        <v>0</v>
      </c>
      <c r="R581" s="5">
        <v>0</v>
      </c>
      <c r="S581" s="6">
        <f t="shared" si="350"/>
        <v>1365508.0549999999</v>
      </c>
      <c r="T581" s="6">
        <f t="shared" si="351"/>
        <v>1365508.0549999999</v>
      </c>
      <c r="U581" s="63">
        <f t="shared" si="352"/>
        <v>0.14371201920609178</v>
      </c>
      <c r="V581" s="5">
        <v>1227338.4909999999</v>
      </c>
      <c r="W581" s="5">
        <v>1274975.7390000001</v>
      </c>
      <c r="X581" s="5">
        <v>56611.9</v>
      </c>
      <c r="Y581" s="5">
        <v>12643.43</v>
      </c>
      <c r="Z581" s="5">
        <v>200.488</v>
      </c>
      <c r="AA581" s="5">
        <v>6850.55</v>
      </c>
      <c r="AB581" s="5">
        <v>0</v>
      </c>
      <c r="AC581" s="6">
        <f t="shared" si="353"/>
        <v>2578620.5979999998</v>
      </c>
      <c r="AD581" s="6">
        <f t="shared" si="354"/>
        <v>2578620.5979999998</v>
      </c>
      <c r="AE581" s="63">
        <f t="shared" si="355"/>
        <v>0.27138527052116135</v>
      </c>
      <c r="AF581" s="5">
        <v>980768.97100000002</v>
      </c>
      <c r="AG581" s="5">
        <v>810407.06299999997</v>
      </c>
      <c r="AH581" s="5">
        <v>31718.154999999999</v>
      </c>
      <c r="AI581" s="5">
        <v>7501.8289999999997</v>
      </c>
      <c r="AJ581" s="5">
        <v>292.14699999999999</v>
      </c>
      <c r="AK581" s="5">
        <v>0</v>
      </c>
      <c r="AL581" s="5">
        <v>0</v>
      </c>
      <c r="AM581" s="6">
        <f t="shared" si="356"/>
        <v>1830688.165</v>
      </c>
      <c r="AN581" s="6">
        <f t="shared" si="357"/>
        <v>1830688.165</v>
      </c>
      <c r="AO581" s="63">
        <f t="shared" si="358"/>
        <v>0.19266960144650697</v>
      </c>
      <c r="AP581" s="5">
        <v>918839.37600000005</v>
      </c>
      <c r="AQ581" s="5">
        <v>675805.196</v>
      </c>
      <c r="AR581" s="5">
        <v>33095.68</v>
      </c>
      <c r="AS581" s="5">
        <v>6479.0619999999999</v>
      </c>
      <c r="AT581" s="5">
        <v>170.613</v>
      </c>
      <c r="AU581" s="5">
        <v>0</v>
      </c>
      <c r="AV581" s="5">
        <v>0</v>
      </c>
      <c r="AW581" s="6">
        <f t="shared" si="359"/>
        <v>1634389.9269999999</v>
      </c>
      <c r="AX581" s="6">
        <f t="shared" si="360"/>
        <v>1634389.9269999999</v>
      </c>
      <c r="AY581" s="63">
        <f t="shared" si="361"/>
        <v>0.17201031932343083</v>
      </c>
      <c r="AZ581" s="5">
        <f t="shared" si="374"/>
        <v>4950073.585</v>
      </c>
      <c r="BA581" s="5">
        <f t="shared" si="375"/>
        <v>4033820.1740000001</v>
      </c>
      <c r="BB581" s="5">
        <f t="shared" si="376"/>
        <v>274164.516</v>
      </c>
      <c r="BC581" s="5">
        <f t="shared" si="377"/>
        <v>31463.822999999997</v>
      </c>
      <c r="BD581" s="5">
        <f t="shared" si="378"/>
        <v>2361.4110000000001</v>
      </c>
      <c r="BE581" s="5">
        <f t="shared" si="379"/>
        <v>6850.55</v>
      </c>
      <c r="BF581" s="5">
        <f t="shared" si="380"/>
        <v>202962.894</v>
      </c>
      <c r="BG581" s="6">
        <f t="shared" si="381"/>
        <v>9501696.9530000016</v>
      </c>
      <c r="BH581" s="6">
        <f t="shared" si="382"/>
        <v>9298734.0590000022</v>
      </c>
      <c r="BI581" s="67"/>
    </row>
    <row r="582" spans="1:61" x14ac:dyDescent="0.25">
      <c r="A582" s="43">
        <v>41214</v>
      </c>
      <c r="B582" s="5">
        <v>835605.98199999996</v>
      </c>
      <c r="C582" s="5">
        <v>676269.08700000006</v>
      </c>
      <c r="D582" s="5">
        <v>33794.900999999998</v>
      </c>
      <c r="E582" s="5">
        <v>5499.616</v>
      </c>
      <c r="F582" s="5">
        <v>176.71700000000001</v>
      </c>
      <c r="G582" s="5">
        <v>0</v>
      </c>
      <c r="H582" s="5">
        <v>190442.03700000001</v>
      </c>
      <c r="I582" s="6">
        <f t="shared" si="371"/>
        <v>1741788.34</v>
      </c>
      <c r="J582" s="6">
        <f t="shared" si="372"/>
        <v>1551346.3030000001</v>
      </c>
      <c r="K582" s="63">
        <f t="shared" si="373"/>
        <v>0.22431400283621519</v>
      </c>
      <c r="L582" s="5">
        <v>549860.45700000005</v>
      </c>
      <c r="M582" s="5">
        <v>439039.27600000001</v>
      </c>
      <c r="N582" s="5">
        <v>103225.389</v>
      </c>
      <c r="O582" s="5">
        <v>9908.4369999999999</v>
      </c>
      <c r="P582" s="5">
        <v>1209.096</v>
      </c>
      <c r="Q582" s="5">
        <v>0</v>
      </c>
      <c r="R582" s="5">
        <v>0</v>
      </c>
      <c r="S582" s="6">
        <f t="shared" si="350"/>
        <v>1103242.6549999998</v>
      </c>
      <c r="T582" s="6">
        <f t="shared" si="351"/>
        <v>1103242.6549999998</v>
      </c>
      <c r="U582" s="63">
        <f t="shared" si="352"/>
        <v>0.14207970644854789</v>
      </c>
      <c r="V582" s="5">
        <v>918660.424</v>
      </c>
      <c r="W582" s="5">
        <v>1107543.4080000001</v>
      </c>
      <c r="X582" s="5">
        <v>57068.107000000004</v>
      </c>
      <c r="Y582" s="5">
        <v>12640.644</v>
      </c>
      <c r="Z582" s="5">
        <v>245.68700000000001</v>
      </c>
      <c r="AA582" s="5">
        <v>6909.7</v>
      </c>
      <c r="AB582" s="5">
        <v>0</v>
      </c>
      <c r="AC582" s="6">
        <f t="shared" si="353"/>
        <v>2103067.9700000002</v>
      </c>
      <c r="AD582" s="6">
        <f t="shared" si="354"/>
        <v>2103067.9700000002</v>
      </c>
      <c r="AE582" s="63">
        <f t="shared" si="355"/>
        <v>0.2708409418950028</v>
      </c>
      <c r="AF582" s="5">
        <v>721284.28799999994</v>
      </c>
      <c r="AG582" s="5">
        <v>714547.38100000005</v>
      </c>
      <c r="AH582" s="5">
        <v>27849.364000000001</v>
      </c>
      <c r="AI582" s="5">
        <v>7511.4759999999997</v>
      </c>
      <c r="AJ582" s="5">
        <v>280.67099999999999</v>
      </c>
      <c r="AK582" s="5">
        <v>0</v>
      </c>
      <c r="AL582" s="5">
        <v>0</v>
      </c>
      <c r="AM582" s="6">
        <f t="shared" si="356"/>
        <v>1471473.1800000002</v>
      </c>
      <c r="AN582" s="6">
        <f t="shared" si="357"/>
        <v>1471473.1800000002</v>
      </c>
      <c r="AO582" s="63">
        <f t="shared" si="358"/>
        <v>0.18950180770640285</v>
      </c>
      <c r="AP582" s="5">
        <v>708113.598</v>
      </c>
      <c r="AQ582" s="5">
        <v>599268.58600000001</v>
      </c>
      <c r="AR582" s="5">
        <v>31351.621999999999</v>
      </c>
      <c r="AS582" s="5">
        <v>6456.3459999999995</v>
      </c>
      <c r="AT582" s="5">
        <v>193.60400000000001</v>
      </c>
      <c r="AU582" s="5">
        <v>0</v>
      </c>
      <c r="AV582" s="5">
        <v>0</v>
      </c>
      <c r="AW582" s="6">
        <f t="shared" si="359"/>
        <v>1345383.7559999998</v>
      </c>
      <c r="AX582" s="6">
        <f t="shared" si="360"/>
        <v>1345383.7559999998</v>
      </c>
      <c r="AY582" s="63">
        <f t="shared" si="361"/>
        <v>0.17326354111383122</v>
      </c>
      <c r="AZ582" s="5">
        <f t="shared" si="374"/>
        <v>3733524.7489999998</v>
      </c>
      <c r="BA582" s="5">
        <f t="shared" si="375"/>
        <v>3536667.7380000004</v>
      </c>
      <c r="BB582" s="5">
        <f t="shared" si="376"/>
        <v>253289.383</v>
      </c>
      <c r="BC582" s="5">
        <f t="shared" si="377"/>
        <v>42016.519</v>
      </c>
      <c r="BD582" s="5">
        <f t="shared" si="378"/>
        <v>2105.7750000000001</v>
      </c>
      <c r="BE582" s="5">
        <f t="shared" si="379"/>
        <v>6909.7</v>
      </c>
      <c r="BF582" s="5">
        <f t="shared" si="380"/>
        <v>190442.03700000001</v>
      </c>
      <c r="BG582" s="6">
        <f t="shared" si="381"/>
        <v>7764955.9010000005</v>
      </c>
      <c r="BH582" s="6">
        <f t="shared" si="382"/>
        <v>7574513.8640000001</v>
      </c>
      <c r="BI582" s="67"/>
    </row>
    <row r="583" spans="1:61" x14ac:dyDescent="0.25">
      <c r="A583" s="43">
        <v>41244</v>
      </c>
      <c r="B583" s="5">
        <v>781047.08600000001</v>
      </c>
      <c r="C583" s="5">
        <v>664999.82700000005</v>
      </c>
      <c r="D583" s="5">
        <v>34683.817999999999</v>
      </c>
      <c r="E583" s="5">
        <v>5490.0370000000003</v>
      </c>
      <c r="F583" s="5">
        <v>257.92099999999999</v>
      </c>
      <c r="G583" s="5">
        <v>0</v>
      </c>
      <c r="H583" s="5">
        <v>148917.33100000001</v>
      </c>
      <c r="I583" s="6">
        <f t="shared" si="371"/>
        <v>1635396.0200000003</v>
      </c>
      <c r="J583" s="6">
        <f t="shared" si="372"/>
        <v>1486478.6890000002</v>
      </c>
      <c r="K583" s="63">
        <f t="shared" si="373"/>
        <v>0.22257515954352564</v>
      </c>
      <c r="L583" s="5">
        <v>530686.23800000001</v>
      </c>
      <c r="M583" s="5">
        <v>418426.48200000002</v>
      </c>
      <c r="N583" s="5">
        <v>96449.793000000005</v>
      </c>
      <c r="O583" s="5">
        <v>4635.2610000000004</v>
      </c>
      <c r="P583" s="5">
        <v>1131.452</v>
      </c>
      <c r="Q583" s="5">
        <v>0</v>
      </c>
      <c r="R583" s="5">
        <v>0</v>
      </c>
      <c r="S583" s="6">
        <f t="shared" si="350"/>
        <v>1051329.226</v>
      </c>
      <c r="T583" s="6">
        <f t="shared" si="351"/>
        <v>1051329.226</v>
      </c>
      <c r="U583" s="63">
        <f t="shared" si="352"/>
        <v>0.14308446843946784</v>
      </c>
      <c r="V583" s="5">
        <v>834288.97100000002</v>
      </c>
      <c r="W583" s="5">
        <v>1071876.044</v>
      </c>
      <c r="X583" s="5">
        <v>51000.408000000003</v>
      </c>
      <c r="Y583" s="5">
        <v>12595.919</v>
      </c>
      <c r="Z583" s="5">
        <v>262.96199999999999</v>
      </c>
      <c r="AA583" s="5">
        <v>6613.95</v>
      </c>
      <c r="AB583" s="5">
        <v>0</v>
      </c>
      <c r="AC583" s="6">
        <f t="shared" si="353"/>
        <v>1976638.2540000002</v>
      </c>
      <c r="AD583" s="6">
        <f t="shared" si="354"/>
        <v>1976638.2540000002</v>
      </c>
      <c r="AE583" s="63">
        <f t="shared" si="355"/>
        <v>0.26901776044672404</v>
      </c>
      <c r="AF583" s="5">
        <v>678375.33200000005</v>
      </c>
      <c r="AG583" s="5">
        <v>687479.03</v>
      </c>
      <c r="AH583" s="5">
        <v>30857.477999999999</v>
      </c>
      <c r="AI583" s="5">
        <v>7515.9679999999998</v>
      </c>
      <c r="AJ583" s="5">
        <v>287.303</v>
      </c>
      <c r="AK583" s="5">
        <v>0</v>
      </c>
      <c r="AL583" s="5">
        <v>0</v>
      </c>
      <c r="AM583" s="6">
        <f t="shared" si="356"/>
        <v>1404515.1110000003</v>
      </c>
      <c r="AN583" s="6">
        <f t="shared" si="357"/>
        <v>1404515.1110000003</v>
      </c>
      <c r="AO583" s="63">
        <f t="shared" si="358"/>
        <v>0.19115258389348266</v>
      </c>
      <c r="AP583" s="5">
        <v>664747.15899999999</v>
      </c>
      <c r="AQ583" s="5">
        <v>583276.41200000001</v>
      </c>
      <c r="AR583" s="5">
        <v>24976.992999999999</v>
      </c>
      <c r="AS583" s="5">
        <v>6572.0590000000002</v>
      </c>
      <c r="AT583" s="5">
        <v>161.24600000000001</v>
      </c>
      <c r="AU583" s="5">
        <v>0</v>
      </c>
      <c r="AV583" s="5">
        <v>0</v>
      </c>
      <c r="AW583" s="6">
        <f t="shared" si="359"/>
        <v>1279733.8689999999</v>
      </c>
      <c r="AX583" s="6">
        <f t="shared" si="360"/>
        <v>1279733.8689999999</v>
      </c>
      <c r="AY583" s="63">
        <f t="shared" si="361"/>
        <v>0.17417002767679984</v>
      </c>
      <c r="AZ583" s="5">
        <f t="shared" si="374"/>
        <v>3489144.7859999998</v>
      </c>
      <c r="BA583" s="5">
        <f t="shared" si="375"/>
        <v>3426057.7950000004</v>
      </c>
      <c r="BB583" s="5">
        <f t="shared" si="376"/>
        <v>237968.49</v>
      </c>
      <c r="BC583" s="5">
        <f t="shared" si="377"/>
        <v>36809.243999999999</v>
      </c>
      <c r="BD583" s="5">
        <f t="shared" si="378"/>
        <v>2100.884</v>
      </c>
      <c r="BE583" s="5">
        <f t="shared" si="379"/>
        <v>6613.95</v>
      </c>
      <c r="BF583" s="5">
        <f t="shared" si="380"/>
        <v>148917.33100000001</v>
      </c>
      <c r="BG583" s="6">
        <f t="shared" si="381"/>
        <v>7347612.4800000004</v>
      </c>
      <c r="BH583" s="6">
        <f t="shared" si="382"/>
        <v>7198695.1490000002</v>
      </c>
      <c r="BI583" s="67"/>
    </row>
    <row r="584" spans="1:61" x14ac:dyDescent="0.25">
      <c r="A584" s="43">
        <v>41275</v>
      </c>
      <c r="B584" s="5">
        <v>858602.32799999998</v>
      </c>
      <c r="C584" s="5">
        <v>686524.47100000002</v>
      </c>
      <c r="D584" s="5">
        <v>36685.578999999998</v>
      </c>
      <c r="E584" s="5">
        <v>5581.5879999999997</v>
      </c>
      <c r="F584" s="5">
        <v>148.34399999999999</v>
      </c>
      <c r="G584" s="5">
        <v>0</v>
      </c>
      <c r="H584" s="5">
        <v>164806.54999999999</v>
      </c>
      <c r="I584" s="6">
        <f t="shared" ref="I584:I593" si="383">SUM(B584:H584)</f>
        <v>1752348.86</v>
      </c>
      <c r="J584" s="6">
        <f t="shared" ref="J584:J593" si="384">I584-H584</f>
        <v>1587542.31</v>
      </c>
      <c r="K584" s="63">
        <f t="shared" ref="K584:K595" si="385">I584/$BG584</f>
        <v>0.22325137572887752</v>
      </c>
      <c r="L584" s="5">
        <v>598558.26599999995</v>
      </c>
      <c r="M584" s="5">
        <v>424710.49300000002</v>
      </c>
      <c r="N584" s="5">
        <v>101988.784</v>
      </c>
      <c r="O584" s="5">
        <v>4546.4719999999998</v>
      </c>
      <c r="P584" s="5">
        <v>1250.3320000000001</v>
      </c>
      <c r="Q584" s="5">
        <v>0</v>
      </c>
      <c r="R584" s="5">
        <v>0</v>
      </c>
      <c r="S584" s="6">
        <f t="shared" ref="S584:S593" si="386">SUM(L584:R584)</f>
        <v>1131054.3470000001</v>
      </c>
      <c r="T584" s="6">
        <f t="shared" ref="T584:T593" si="387">S584-R584</f>
        <v>1131054.3470000001</v>
      </c>
      <c r="U584" s="63">
        <f t="shared" ref="U584:U595" si="388">S584/$BG584</f>
        <v>0.14409769924002302</v>
      </c>
      <c r="V584" s="5">
        <v>901009.86600000004</v>
      </c>
      <c r="W584" s="5">
        <v>1113477.713</v>
      </c>
      <c r="X584" s="5">
        <v>51397.402999999998</v>
      </c>
      <c r="Y584" s="5">
        <v>12653.986999999999</v>
      </c>
      <c r="Z584" s="5">
        <v>235.48599999999999</v>
      </c>
      <c r="AA584" s="5">
        <v>7170.1</v>
      </c>
      <c r="AB584" s="5">
        <v>0</v>
      </c>
      <c r="AC584" s="6">
        <f t="shared" ref="AC584:AC594" si="389">SUM(V584:AB584)</f>
        <v>2085944.5549999999</v>
      </c>
      <c r="AD584" s="6">
        <f t="shared" ref="AD584:AD594" si="390">AC584-AB584</f>
        <v>2085944.5549999999</v>
      </c>
      <c r="AE584" s="63">
        <f t="shared" ref="AE584:AE595" si="391">AC584/$BG584</f>
        <v>0.26575187294492897</v>
      </c>
      <c r="AF584" s="5">
        <v>727641.29</v>
      </c>
      <c r="AG584" s="5">
        <v>711052.22</v>
      </c>
      <c r="AH584" s="5">
        <v>30717.493999999999</v>
      </c>
      <c r="AI584" s="5">
        <v>6758.2830000000004</v>
      </c>
      <c r="AJ584" s="5">
        <v>248.39400000000001</v>
      </c>
      <c r="AK584" s="5">
        <v>0</v>
      </c>
      <c r="AL584" s="5">
        <v>0</v>
      </c>
      <c r="AM584" s="6">
        <f t="shared" ref="AM584:AM594" si="392">SUM(AF584:AL584)</f>
        <v>1476417.6810000001</v>
      </c>
      <c r="AN584" s="6">
        <f t="shared" ref="AN584:AN594" si="393">AM584-AL584</f>
        <v>1476417.6810000001</v>
      </c>
      <c r="AO584" s="63">
        <f t="shared" ref="AO584:AO595" si="394">AM584/$BG584</f>
        <v>0.18809740797485328</v>
      </c>
      <c r="AP584" s="5">
        <v>771851.70900000003</v>
      </c>
      <c r="AQ584" s="5">
        <v>599057.82200000004</v>
      </c>
      <c r="AR584" s="5">
        <v>25924.776999999998</v>
      </c>
      <c r="AS584" s="5">
        <v>6497.7830000000004</v>
      </c>
      <c r="AT584" s="5">
        <v>121.107</v>
      </c>
      <c r="AU584" s="5">
        <v>0</v>
      </c>
      <c r="AV584" s="5">
        <v>0</v>
      </c>
      <c r="AW584" s="6">
        <f t="shared" ref="AW584:AW594" si="395">SUM(AP584:AV584)</f>
        <v>1403453.1980000001</v>
      </c>
      <c r="AX584" s="6">
        <f t="shared" ref="AX584:AX594" si="396">AW584-AV584</f>
        <v>1403453.1980000001</v>
      </c>
      <c r="AY584" s="63">
        <f t="shared" ref="AY584:AY595" si="397">AW584/$BG584</f>
        <v>0.17880164411131738</v>
      </c>
      <c r="AZ584" s="5">
        <f t="shared" ref="AZ584:AZ595" si="398">B584+L584+V584+AF584+AP584</f>
        <v>3857663.4589999998</v>
      </c>
      <c r="BA584" s="5">
        <f t="shared" ref="BA584:BA595" si="399">C584+M584+W584+AG584+AQ584</f>
        <v>3534822.719</v>
      </c>
      <c r="BB584" s="5">
        <f t="shared" ref="BB584:BB595" si="400">D584+N584+X584+AH584+AR584</f>
        <v>246714.03700000001</v>
      </c>
      <c r="BC584" s="5">
        <f t="shared" ref="BC584:BC595" si="401">E584+O584+Y584+AI584+AS584</f>
        <v>36038.112999999998</v>
      </c>
      <c r="BD584" s="5">
        <f t="shared" ref="BD584:BD595" si="402">F584+P584+Z584+AJ584+AT584</f>
        <v>2003.6630000000002</v>
      </c>
      <c r="BE584" s="5">
        <f t="shared" ref="BE584:BE595" si="403">G584+Q584+AA584+AK584+AU584</f>
        <v>7170.1</v>
      </c>
      <c r="BF584" s="5">
        <f t="shared" ref="BF584:BF595" si="404">H584+R584+AB584+AL584+AV584</f>
        <v>164806.54999999999</v>
      </c>
      <c r="BG584" s="6">
        <f t="shared" ref="BG584:BG594" si="405">SUM(AZ584:BF584)</f>
        <v>7849218.6409999989</v>
      </c>
      <c r="BH584" s="6">
        <f t="shared" ref="BH584:BH594" si="406">BG584-BF584</f>
        <v>7684412.0909999991</v>
      </c>
      <c r="BI584" s="67"/>
    </row>
    <row r="585" spans="1:61" x14ac:dyDescent="0.25">
      <c r="A585" s="43">
        <v>41306</v>
      </c>
      <c r="B585" s="5">
        <v>773172.41099999996</v>
      </c>
      <c r="C585" s="5">
        <v>653322</v>
      </c>
      <c r="D585" s="5">
        <v>39011.56</v>
      </c>
      <c r="E585" s="5">
        <v>5455.7039999999997</v>
      </c>
      <c r="F585" s="5">
        <v>191.08500000000001</v>
      </c>
      <c r="G585" s="5">
        <v>0</v>
      </c>
      <c r="H585" s="5">
        <v>169045.981</v>
      </c>
      <c r="I585" s="6">
        <f t="shared" si="383"/>
        <v>1640198.7409999997</v>
      </c>
      <c r="J585" s="6">
        <f t="shared" si="384"/>
        <v>1471152.7599999998</v>
      </c>
      <c r="K585" s="63">
        <f t="shared" si="385"/>
        <v>0.22536508820566584</v>
      </c>
      <c r="L585" s="5">
        <v>542612.18599999999</v>
      </c>
      <c r="M585" s="5">
        <v>413323.53200000001</v>
      </c>
      <c r="N585" s="5">
        <v>95843.364000000001</v>
      </c>
      <c r="O585" s="5">
        <v>4711.4049999999997</v>
      </c>
      <c r="P585" s="5">
        <v>1073.5740000000001</v>
      </c>
      <c r="Q585" s="5">
        <v>0</v>
      </c>
      <c r="R585" s="5">
        <v>0</v>
      </c>
      <c r="S585" s="6">
        <f t="shared" si="386"/>
        <v>1057564.061</v>
      </c>
      <c r="T585" s="6">
        <f t="shared" si="387"/>
        <v>1057564.061</v>
      </c>
      <c r="U585" s="63">
        <f t="shared" si="388"/>
        <v>0.14531045045498373</v>
      </c>
      <c r="V585" s="5">
        <v>793436.22699999996</v>
      </c>
      <c r="W585" s="5">
        <v>1042261.159</v>
      </c>
      <c r="X585" s="5">
        <v>47638.319000000003</v>
      </c>
      <c r="Y585" s="5">
        <v>12756.412</v>
      </c>
      <c r="Z585" s="5">
        <v>264.81599999999997</v>
      </c>
      <c r="AA585" s="5">
        <v>6622.35</v>
      </c>
      <c r="AB585" s="5">
        <v>0</v>
      </c>
      <c r="AC585" s="6">
        <f t="shared" si="389"/>
        <v>1902979.2830000001</v>
      </c>
      <c r="AD585" s="6">
        <f t="shared" si="390"/>
        <v>1902979.2830000001</v>
      </c>
      <c r="AE585" s="63">
        <f t="shared" si="391"/>
        <v>0.26147142004595025</v>
      </c>
      <c r="AF585" s="5">
        <v>641421.68099999998</v>
      </c>
      <c r="AG585" s="5">
        <v>667985.72199999995</v>
      </c>
      <c r="AH585" s="5">
        <v>27874.866000000002</v>
      </c>
      <c r="AI585" s="5">
        <v>8475.1550000000007</v>
      </c>
      <c r="AJ585" s="5">
        <v>301.02800000000002</v>
      </c>
      <c r="AK585" s="5">
        <v>0</v>
      </c>
      <c r="AL585" s="5">
        <v>0</v>
      </c>
      <c r="AM585" s="6">
        <f t="shared" si="392"/>
        <v>1346058.4519999998</v>
      </c>
      <c r="AN585" s="6">
        <f t="shared" si="393"/>
        <v>1346058.4519999998</v>
      </c>
      <c r="AO585" s="63">
        <f t="shared" si="394"/>
        <v>0.18494989307211157</v>
      </c>
      <c r="AP585" s="5">
        <v>728581.18599999999</v>
      </c>
      <c r="AQ585" s="5">
        <v>569869.07999999996</v>
      </c>
      <c r="AR585" s="5">
        <v>26076.177</v>
      </c>
      <c r="AS585" s="5">
        <v>6485.1890000000003</v>
      </c>
      <c r="AT585" s="5">
        <v>150.68700000000001</v>
      </c>
      <c r="AU585" s="5">
        <v>0</v>
      </c>
      <c r="AV585" s="5">
        <v>0</v>
      </c>
      <c r="AW585" s="6">
        <f t="shared" si="395"/>
        <v>1331162.3189999997</v>
      </c>
      <c r="AX585" s="6">
        <f t="shared" si="396"/>
        <v>1331162.3189999997</v>
      </c>
      <c r="AY585" s="63">
        <f t="shared" si="397"/>
        <v>0.18290314822128842</v>
      </c>
      <c r="AZ585" s="5">
        <f t="shared" si="398"/>
        <v>3479223.6909999996</v>
      </c>
      <c r="BA585" s="5">
        <f t="shared" si="399"/>
        <v>3346761.4930000002</v>
      </c>
      <c r="BB585" s="5">
        <f t="shared" si="400"/>
        <v>236444.28600000002</v>
      </c>
      <c r="BC585" s="5">
        <f t="shared" si="401"/>
        <v>37883.864999999998</v>
      </c>
      <c r="BD585" s="5">
        <f t="shared" si="402"/>
        <v>1981.19</v>
      </c>
      <c r="BE585" s="5">
        <f t="shared" si="403"/>
        <v>6622.35</v>
      </c>
      <c r="BF585" s="5">
        <f t="shared" si="404"/>
        <v>169045.981</v>
      </c>
      <c r="BG585" s="6">
        <f t="shared" si="405"/>
        <v>7277962.8560000006</v>
      </c>
      <c r="BH585" s="6">
        <f t="shared" si="406"/>
        <v>7108916.8750000009</v>
      </c>
      <c r="BI585" s="67"/>
    </row>
    <row r="586" spans="1:61" x14ac:dyDescent="0.25">
      <c r="A586" s="43">
        <v>41334</v>
      </c>
      <c r="B586" s="5">
        <v>793223.97499999998</v>
      </c>
      <c r="C586" s="5">
        <v>620620.53200000001</v>
      </c>
      <c r="D586" s="5">
        <v>33434.392999999996</v>
      </c>
      <c r="E586" s="5">
        <v>5476.5209999999997</v>
      </c>
      <c r="F586" s="5">
        <v>194.05600000000001</v>
      </c>
      <c r="G586" s="5">
        <v>0</v>
      </c>
      <c r="H586" s="5">
        <v>158679.345</v>
      </c>
      <c r="I586" s="6">
        <f t="shared" si="383"/>
        <v>1611628.8219999999</v>
      </c>
      <c r="J586" s="6">
        <f t="shared" si="384"/>
        <v>1452949.477</v>
      </c>
      <c r="K586" s="63">
        <f t="shared" si="385"/>
        <v>0.22584572777248302</v>
      </c>
      <c r="L586" s="5">
        <v>558193.45600000001</v>
      </c>
      <c r="M586" s="5">
        <v>399623.52</v>
      </c>
      <c r="N586" s="5">
        <v>98054.906000000003</v>
      </c>
      <c r="O586" s="5">
        <v>4623.2619999999997</v>
      </c>
      <c r="P586" s="5">
        <v>1143.1659999999999</v>
      </c>
      <c r="Q586" s="5">
        <v>0</v>
      </c>
      <c r="R586" s="5">
        <v>0</v>
      </c>
      <c r="S586" s="6">
        <f t="shared" si="386"/>
        <v>1061638.31</v>
      </c>
      <c r="T586" s="6">
        <f t="shared" si="387"/>
        <v>1061638.31</v>
      </c>
      <c r="U586" s="63">
        <f t="shared" si="388"/>
        <v>0.14877276546565693</v>
      </c>
      <c r="V586" s="5">
        <v>760983.04000000004</v>
      </c>
      <c r="W586" s="5">
        <v>986226.08100000001</v>
      </c>
      <c r="X586" s="5">
        <v>48156.993999999999</v>
      </c>
      <c r="Y586" s="5">
        <v>12638.205</v>
      </c>
      <c r="Z586" s="5">
        <v>222.85599999999999</v>
      </c>
      <c r="AA586" s="5">
        <v>6370</v>
      </c>
      <c r="AB586" s="5">
        <v>0</v>
      </c>
      <c r="AC586" s="6">
        <f t="shared" si="389"/>
        <v>1814597.176</v>
      </c>
      <c r="AD586" s="6">
        <f t="shared" si="390"/>
        <v>1814597.176</v>
      </c>
      <c r="AE586" s="63">
        <f t="shared" si="391"/>
        <v>0.25428871352588189</v>
      </c>
      <c r="AF586" s="5">
        <v>637441.68599999999</v>
      </c>
      <c r="AG586" s="5">
        <v>635404.05900000001</v>
      </c>
      <c r="AH586" s="5">
        <v>28698.428</v>
      </c>
      <c r="AI586" s="5">
        <v>7105.9780000000001</v>
      </c>
      <c r="AJ586" s="5">
        <v>283.55700000000002</v>
      </c>
      <c r="AK586" s="5">
        <v>0</v>
      </c>
      <c r="AL586" s="5">
        <v>0</v>
      </c>
      <c r="AM586" s="6">
        <f t="shared" si="392"/>
        <v>1308933.7080000001</v>
      </c>
      <c r="AN586" s="6">
        <f t="shared" si="393"/>
        <v>1308933.7080000001</v>
      </c>
      <c r="AO586" s="63">
        <f t="shared" si="394"/>
        <v>0.18342752490758993</v>
      </c>
      <c r="AP586" s="5">
        <v>755213.59100000001</v>
      </c>
      <c r="AQ586" s="5">
        <v>551927.53899999999</v>
      </c>
      <c r="AR586" s="5">
        <v>25364.005000000001</v>
      </c>
      <c r="AS586" s="5">
        <v>6503.902</v>
      </c>
      <c r="AT586" s="5">
        <v>165.09</v>
      </c>
      <c r="AU586" s="5">
        <v>0</v>
      </c>
      <c r="AV586" s="5">
        <v>0</v>
      </c>
      <c r="AW586" s="6">
        <f t="shared" si="395"/>
        <v>1339174.1269999999</v>
      </c>
      <c r="AX586" s="6">
        <f t="shared" si="396"/>
        <v>1339174.1269999999</v>
      </c>
      <c r="AY586" s="63">
        <f t="shared" si="397"/>
        <v>0.18766526832838845</v>
      </c>
      <c r="AZ586" s="5">
        <f t="shared" si="398"/>
        <v>3505055.7479999997</v>
      </c>
      <c r="BA586" s="5">
        <f t="shared" si="399"/>
        <v>3193801.7309999997</v>
      </c>
      <c r="BB586" s="5">
        <f t="shared" si="400"/>
        <v>233708.72600000002</v>
      </c>
      <c r="BC586" s="5">
        <f t="shared" si="401"/>
        <v>36347.867999999995</v>
      </c>
      <c r="BD586" s="5">
        <f t="shared" si="402"/>
        <v>2008.7249999999999</v>
      </c>
      <c r="BE586" s="5">
        <f t="shared" si="403"/>
        <v>6370</v>
      </c>
      <c r="BF586" s="5">
        <f t="shared" si="404"/>
        <v>158679.345</v>
      </c>
      <c r="BG586" s="6">
        <f t="shared" si="405"/>
        <v>7135972.1429999983</v>
      </c>
      <c r="BH586" s="6">
        <f t="shared" si="406"/>
        <v>6977292.7979999986</v>
      </c>
      <c r="BI586" s="67"/>
    </row>
    <row r="587" spans="1:61" x14ac:dyDescent="0.25">
      <c r="A587" s="43">
        <v>41365</v>
      </c>
      <c r="B587" s="5">
        <v>861483.473</v>
      </c>
      <c r="C587" s="5">
        <v>676375.87899999996</v>
      </c>
      <c r="D587" s="5">
        <v>34366.925000000003</v>
      </c>
      <c r="E587" s="5">
        <v>5454.1459999999997</v>
      </c>
      <c r="F587" s="5">
        <v>184.03899999999999</v>
      </c>
      <c r="G587" s="5">
        <v>0</v>
      </c>
      <c r="H587" s="5">
        <v>170695.63500000001</v>
      </c>
      <c r="I587" s="6">
        <f t="shared" si="383"/>
        <v>1748560.0970000001</v>
      </c>
      <c r="J587" s="6">
        <f t="shared" si="384"/>
        <v>1577864.4620000001</v>
      </c>
      <c r="K587" s="63">
        <f t="shared" si="385"/>
        <v>0.22295475649784546</v>
      </c>
      <c r="L587" s="5">
        <v>565873.26800000004</v>
      </c>
      <c r="M587" s="5">
        <v>427993.83500000002</v>
      </c>
      <c r="N587" s="5">
        <v>103148.63</v>
      </c>
      <c r="O587" s="5">
        <v>4647.1030000000001</v>
      </c>
      <c r="P587" s="5">
        <v>1107.7650000000001</v>
      </c>
      <c r="Q587" s="5">
        <v>0</v>
      </c>
      <c r="R587" s="5">
        <v>0</v>
      </c>
      <c r="S587" s="6">
        <f t="shared" si="386"/>
        <v>1102770.6009999998</v>
      </c>
      <c r="T587" s="6">
        <f t="shared" si="387"/>
        <v>1102770.6009999998</v>
      </c>
      <c r="U587" s="63">
        <f t="shared" si="388"/>
        <v>0.14061166741753553</v>
      </c>
      <c r="V587" s="5">
        <v>898842.81099999999</v>
      </c>
      <c r="W587" s="5">
        <v>1090786.0220000001</v>
      </c>
      <c r="X587" s="5">
        <v>52654.745999999999</v>
      </c>
      <c r="Y587" s="5">
        <v>12701.712</v>
      </c>
      <c r="Z587" s="5">
        <v>183.851</v>
      </c>
      <c r="AA587" s="5">
        <v>6767.6</v>
      </c>
      <c r="AB587" s="5">
        <v>0</v>
      </c>
      <c r="AC587" s="6">
        <f t="shared" si="389"/>
        <v>2061936.7420000003</v>
      </c>
      <c r="AD587" s="6">
        <f t="shared" si="390"/>
        <v>2061936.7420000003</v>
      </c>
      <c r="AE587" s="63">
        <f t="shared" si="391"/>
        <v>0.26291267026813026</v>
      </c>
      <c r="AF587" s="5">
        <v>742273.54200000002</v>
      </c>
      <c r="AG587" s="5">
        <v>697980.63800000004</v>
      </c>
      <c r="AH587" s="5">
        <v>30545.723999999998</v>
      </c>
      <c r="AI587" s="5">
        <v>7132.3059999999996</v>
      </c>
      <c r="AJ587" s="5">
        <v>226.404</v>
      </c>
      <c r="AK587" s="5">
        <v>0</v>
      </c>
      <c r="AL587" s="5">
        <v>0</v>
      </c>
      <c r="AM587" s="6">
        <f t="shared" si="392"/>
        <v>1478158.6140000003</v>
      </c>
      <c r="AN587" s="6">
        <f t="shared" si="393"/>
        <v>1478158.6140000003</v>
      </c>
      <c r="AO587" s="63">
        <f t="shared" si="394"/>
        <v>0.18847650384736123</v>
      </c>
      <c r="AP587" s="5">
        <v>812284.10499999998</v>
      </c>
      <c r="AQ587" s="5">
        <v>605556.17000000004</v>
      </c>
      <c r="AR587" s="5">
        <v>26880.053</v>
      </c>
      <c r="AS587" s="5">
        <v>6395.125</v>
      </c>
      <c r="AT587" s="5">
        <v>126.32599999999999</v>
      </c>
      <c r="AU587" s="5">
        <v>0</v>
      </c>
      <c r="AV587" s="5">
        <v>0</v>
      </c>
      <c r="AW587" s="6">
        <f t="shared" si="395"/>
        <v>1451241.7789999999</v>
      </c>
      <c r="AX587" s="6">
        <f t="shared" si="396"/>
        <v>1451241.7789999999</v>
      </c>
      <c r="AY587" s="63">
        <f t="shared" si="397"/>
        <v>0.18504440196912775</v>
      </c>
      <c r="AZ587" s="5">
        <f t="shared" si="398"/>
        <v>3880757.199</v>
      </c>
      <c r="BA587" s="5">
        <f t="shared" si="399"/>
        <v>3498692.5439999998</v>
      </c>
      <c r="BB587" s="5">
        <f t="shared" si="400"/>
        <v>247596.07799999998</v>
      </c>
      <c r="BC587" s="5">
        <f t="shared" si="401"/>
        <v>36330.392</v>
      </c>
      <c r="BD587" s="5">
        <f t="shared" si="402"/>
        <v>1828.3850000000002</v>
      </c>
      <c r="BE587" s="5">
        <f t="shared" si="403"/>
        <v>6767.6</v>
      </c>
      <c r="BF587" s="5">
        <f t="shared" si="404"/>
        <v>170695.63500000001</v>
      </c>
      <c r="BG587" s="6">
        <f t="shared" si="405"/>
        <v>7842667.8329999987</v>
      </c>
      <c r="BH587" s="6">
        <f t="shared" si="406"/>
        <v>7671972.1979999989</v>
      </c>
      <c r="BI587" s="67"/>
    </row>
    <row r="588" spans="1:61" x14ac:dyDescent="0.25">
      <c r="A588" s="43">
        <v>41395</v>
      </c>
      <c r="B588" s="5">
        <v>983925.36</v>
      </c>
      <c r="C588" s="5">
        <v>752875.68599999999</v>
      </c>
      <c r="D588" s="5">
        <v>35506.446000000004</v>
      </c>
      <c r="E588" s="5">
        <v>5448.0630000000001</v>
      </c>
      <c r="F588" s="5">
        <v>168.92699999999999</v>
      </c>
      <c r="G588" s="5">
        <v>0</v>
      </c>
      <c r="H588" s="5">
        <v>189027.467</v>
      </c>
      <c r="I588" s="6">
        <f t="shared" si="383"/>
        <v>1966951.949</v>
      </c>
      <c r="J588" s="6">
        <f t="shared" si="384"/>
        <v>1777924.4820000001</v>
      </c>
      <c r="K588" s="63">
        <f t="shared" si="385"/>
        <v>0.22338295211882309</v>
      </c>
      <c r="L588" s="5">
        <v>610318.41799999995</v>
      </c>
      <c r="M588" s="5">
        <v>475230.44099999999</v>
      </c>
      <c r="N588" s="5">
        <v>106614.311</v>
      </c>
      <c r="O588" s="5">
        <v>4600.5510000000004</v>
      </c>
      <c r="P588" s="5">
        <v>1180.7539999999999</v>
      </c>
      <c r="Q588" s="5">
        <v>0</v>
      </c>
      <c r="R588" s="5">
        <v>0</v>
      </c>
      <c r="S588" s="6">
        <f t="shared" si="386"/>
        <v>1197944.4749999999</v>
      </c>
      <c r="T588" s="6">
        <f t="shared" si="387"/>
        <v>1197944.4749999999</v>
      </c>
      <c r="U588" s="63">
        <f t="shared" si="388"/>
        <v>0.13604825142575644</v>
      </c>
      <c r="V588" s="5">
        <v>1102977.5870000001</v>
      </c>
      <c r="W588" s="5">
        <v>1207108.22</v>
      </c>
      <c r="X588" s="5">
        <v>57204.81</v>
      </c>
      <c r="Y588" s="5">
        <v>12671.754999999999</v>
      </c>
      <c r="Z588" s="5">
        <v>170.99600000000001</v>
      </c>
      <c r="AA588" s="5">
        <v>8004.5</v>
      </c>
      <c r="AB588" s="5">
        <v>0</v>
      </c>
      <c r="AC588" s="6">
        <f t="shared" si="389"/>
        <v>2388137.8679999998</v>
      </c>
      <c r="AD588" s="6">
        <f t="shared" si="390"/>
        <v>2388137.8679999998</v>
      </c>
      <c r="AE588" s="63">
        <f t="shared" si="391"/>
        <v>0.27121622736732764</v>
      </c>
      <c r="AF588" s="5">
        <v>881984.22499999998</v>
      </c>
      <c r="AG588" s="5">
        <v>771417.951</v>
      </c>
      <c r="AH588" s="5">
        <v>32817.142999999996</v>
      </c>
      <c r="AI588" s="5">
        <v>8418.7019999999993</v>
      </c>
      <c r="AJ588" s="5">
        <v>200.90299999999999</v>
      </c>
      <c r="AK588" s="5">
        <v>0</v>
      </c>
      <c r="AL588" s="5">
        <v>0</v>
      </c>
      <c r="AM588" s="6">
        <f t="shared" si="392"/>
        <v>1694838.9239999999</v>
      </c>
      <c r="AN588" s="6">
        <f t="shared" si="393"/>
        <v>1694838.9239999999</v>
      </c>
      <c r="AO588" s="63">
        <f t="shared" si="394"/>
        <v>0.19247959890504149</v>
      </c>
      <c r="AP588" s="5">
        <v>862718.64</v>
      </c>
      <c r="AQ588" s="5">
        <v>656863.16799999995</v>
      </c>
      <c r="AR588" s="5">
        <v>31238.642</v>
      </c>
      <c r="AS588" s="5">
        <v>6468.33</v>
      </c>
      <c r="AT588" s="5">
        <v>129.233</v>
      </c>
      <c r="AU588" s="5">
        <v>0</v>
      </c>
      <c r="AV588" s="5">
        <v>0</v>
      </c>
      <c r="AW588" s="6">
        <f t="shared" si="395"/>
        <v>1557418.013</v>
      </c>
      <c r="AX588" s="6">
        <f t="shared" si="396"/>
        <v>1557418.013</v>
      </c>
      <c r="AY588" s="63">
        <f t="shared" si="397"/>
        <v>0.17687297018305129</v>
      </c>
      <c r="AZ588" s="5">
        <f t="shared" si="398"/>
        <v>4441924.2300000004</v>
      </c>
      <c r="BA588" s="5">
        <f t="shared" si="399"/>
        <v>3863495.466</v>
      </c>
      <c r="BB588" s="5">
        <f t="shared" si="400"/>
        <v>263381.35200000001</v>
      </c>
      <c r="BC588" s="5">
        <f t="shared" si="401"/>
        <v>37607.400999999998</v>
      </c>
      <c r="BD588" s="5">
        <f t="shared" si="402"/>
        <v>1850.8129999999999</v>
      </c>
      <c r="BE588" s="5">
        <f t="shared" si="403"/>
        <v>8004.5</v>
      </c>
      <c r="BF588" s="5">
        <f t="shared" si="404"/>
        <v>189027.467</v>
      </c>
      <c r="BG588" s="6">
        <f t="shared" si="405"/>
        <v>8805291.2290000003</v>
      </c>
      <c r="BH588" s="6">
        <f t="shared" si="406"/>
        <v>8616263.7620000001</v>
      </c>
      <c r="BI588" s="67"/>
    </row>
    <row r="589" spans="1:61" x14ac:dyDescent="0.25">
      <c r="A589" s="43">
        <v>41426</v>
      </c>
      <c r="B589" s="5">
        <v>1061573.7439999999</v>
      </c>
      <c r="C589" s="5">
        <v>747788.41200000001</v>
      </c>
      <c r="D589" s="5">
        <v>36706.756000000001</v>
      </c>
      <c r="E589" s="5">
        <v>5438.8069999999998</v>
      </c>
      <c r="F589" s="5">
        <v>160.94200000000001</v>
      </c>
      <c r="G589" s="5">
        <v>0</v>
      </c>
      <c r="H589" s="5">
        <v>196428.367</v>
      </c>
      <c r="I589" s="6">
        <f t="shared" si="383"/>
        <v>2048097.0280000002</v>
      </c>
      <c r="J589" s="6">
        <f t="shared" si="384"/>
        <v>1851668.6610000001</v>
      </c>
      <c r="K589" s="63">
        <f t="shared" si="385"/>
        <v>0.22007186791504099</v>
      </c>
      <c r="L589" s="5">
        <v>737769.14599999995</v>
      </c>
      <c r="M589" s="5">
        <v>502343.01400000002</v>
      </c>
      <c r="N589" s="5">
        <v>106748.466</v>
      </c>
      <c r="O589" s="5">
        <v>4293.4409999999998</v>
      </c>
      <c r="P589" s="5">
        <v>1103.6500000000001</v>
      </c>
      <c r="Q589" s="5">
        <v>0</v>
      </c>
      <c r="R589" s="5">
        <v>0</v>
      </c>
      <c r="S589" s="6">
        <f t="shared" si="386"/>
        <v>1352257.7169999999</v>
      </c>
      <c r="T589" s="6">
        <f t="shared" si="387"/>
        <v>1352257.7169999999</v>
      </c>
      <c r="U589" s="63">
        <f t="shared" si="388"/>
        <v>0.14530262854456857</v>
      </c>
      <c r="V589" s="5">
        <v>1211468.6270000001</v>
      </c>
      <c r="W589" s="5">
        <v>1227584.8570000001</v>
      </c>
      <c r="X589" s="5">
        <v>52027.851000000002</v>
      </c>
      <c r="Y589" s="5">
        <v>12671.377</v>
      </c>
      <c r="Z589" s="5">
        <v>165.25399999999999</v>
      </c>
      <c r="AA589" s="5">
        <v>7429.45</v>
      </c>
      <c r="AB589" s="5">
        <v>0</v>
      </c>
      <c r="AC589" s="6">
        <f t="shared" si="389"/>
        <v>2511347.4160000002</v>
      </c>
      <c r="AD589" s="6">
        <f t="shared" si="390"/>
        <v>2511347.4160000002</v>
      </c>
      <c r="AE589" s="63">
        <f t="shared" si="391"/>
        <v>0.26984899116934391</v>
      </c>
      <c r="AF589" s="5">
        <v>956296.326</v>
      </c>
      <c r="AG589" s="5">
        <v>785275.83200000005</v>
      </c>
      <c r="AH589" s="5">
        <v>30858.001</v>
      </c>
      <c r="AI589" s="5">
        <v>7423.2659999999996</v>
      </c>
      <c r="AJ589" s="5">
        <v>176.66800000000001</v>
      </c>
      <c r="AK589" s="5">
        <v>0</v>
      </c>
      <c r="AL589" s="5">
        <v>0</v>
      </c>
      <c r="AM589" s="6">
        <f t="shared" si="392"/>
        <v>1780030.0930000001</v>
      </c>
      <c r="AN589" s="6">
        <f t="shared" si="393"/>
        <v>1780030.0930000001</v>
      </c>
      <c r="AO589" s="63">
        <f t="shared" si="394"/>
        <v>0.1912675728522634</v>
      </c>
      <c r="AP589" s="5">
        <v>918731.60499999998</v>
      </c>
      <c r="AQ589" s="5">
        <v>661780.12800000003</v>
      </c>
      <c r="AR589" s="5">
        <v>27622.907999999999</v>
      </c>
      <c r="AS589" s="5">
        <v>6503.0559999999996</v>
      </c>
      <c r="AT589" s="5">
        <v>121.821</v>
      </c>
      <c r="AU589" s="5">
        <v>0</v>
      </c>
      <c r="AV589" s="5">
        <v>0</v>
      </c>
      <c r="AW589" s="6">
        <f t="shared" si="395"/>
        <v>1614759.5180000002</v>
      </c>
      <c r="AX589" s="6">
        <f t="shared" si="396"/>
        <v>1614759.5180000002</v>
      </c>
      <c r="AY589" s="63">
        <f t="shared" si="397"/>
        <v>0.17350893951878302</v>
      </c>
      <c r="AZ589" s="5">
        <f t="shared" si="398"/>
        <v>4885839.4479999999</v>
      </c>
      <c r="BA589" s="5">
        <f t="shared" si="399"/>
        <v>3924772.2429999998</v>
      </c>
      <c r="BB589" s="5">
        <f t="shared" si="400"/>
        <v>253963.98199999999</v>
      </c>
      <c r="BC589" s="5">
        <f t="shared" si="401"/>
        <v>36329.947</v>
      </c>
      <c r="BD589" s="5">
        <f t="shared" si="402"/>
        <v>1728.335</v>
      </c>
      <c r="BE589" s="5">
        <f t="shared" si="403"/>
        <v>7429.45</v>
      </c>
      <c r="BF589" s="5">
        <f t="shared" si="404"/>
        <v>196428.367</v>
      </c>
      <c r="BG589" s="6">
        <f t="shared" si="405"/>
        <v>9306491.7720000017</v>
      </c>
      <c r="BH589" s="6">
        <f t="shared" si="406"/>
        <v>9110063.4050000012</v>
      </c>
      <c r="BI589" s="67"/>
    </row>
    <row r="590" spans="1:61" x14ac:dyDescent="0.25">
      <c r="A590" s="43">
        <v>41456</v>
      </c>
      <c r="B590" s="5">
        <v>1176207.0689999999</v>
      </c>
      <c r="C590" s="5">
        <v>769259.88600000006</v>
      </c>
      <c r="D590" s="5">
        <v>31058.269</v>
      </c>
      <c r="E590" s="5">
        <v>5418.5230000000001</v>
      </c>
      <c r="F590" s="5">
        <v>165.88200000000001</v>
      </c>
      <c r="G590" s="5">
        <v>0</v>
      </c>
      <c r="H590" s="5">
        <v>189064.62400000001</v>
      </c>
      <c r="I590" s="6">
        <f t="shared" si="383"/>
        <v>2171174.253</v>
      </c>
      <c r="J590" s="6">
        <f t="shared" si="384"/>
        <v>1982109.629</v>
      </c>
      <c r="K590" s="63">
        <f t="shared" si="385"/>
        <v>0.21901560788299113</v>
      </c>
      <c r="L590" s="5">
        <v>829919.59499999997</v>
      </c>
      <c r="M590" s="5">
        <v>518831.69</v>
      </c>
      <c r="N590" s="5">
        <v>109810.52899999999</v>
      </c>
      <c r="O590" s="5">
        <v>4417.1139999999996</v>
      </c>
      <c r="P590" s="5">
        <v>2590.569</v>
      </c>
      <c r="Q590" s="5">
        <v>0</v>
      </c>
      <c r="R590" s="5">
        <v>0</v>
      </c>
      <c r="S590" s="6">
        <f t="shared" si="386"/>
        <v>1465569.497</v>
      </c>
      <c r="T590" s="6">
        <f t="shared" si="387"/>
        <v>1465569.497</v>
      </c>
      <c r="U590" s="63">
        <f t="shared" si="388"/>
        <v>0.1478382464404733</v>
      </c>
      <c r="V590" s="5">
        <v>1337339.585</v>
      </c>
      <c r="W590" s="5">
        <v>1266945.0249999999</v>
      </c>
      <c r="X590" s="5">
        <v>49262.680999999997</v>
      </c>
      <c r="Y590" s="5">
        <v>12662.591</v>
      </c>
      <c r="Z590" s="5">
        <v>150.553</v>
      </c>
      <c r="AA590" s="5">
        <v>7465.5</v>
      </c>
      <c r="AB590" s="5">
        <v>0</v>
      </c>
      <c r="AC590" s="6">
        <f t="shared" si="389"/>
        <v>2673825.9349999996</v>
      </c>
      <c r="AD590" s="6">
        <f t="shared" si="390"/>
        <v>2673825.9349999996</v>
      </c>
      <c r="AE590" s="63">
        <f t="shared" si="391"/>
        <v>0.26972022706983162</v>
      </c>
      <c r="AF590" s="5">
        <v>1067164.152</v>
      </c>
      <c r="AG590" s="5">
        <v>807449.24899999995</v>
      </c>
      <c r="AH590" s="5">
        <v>30566.041000000001</v>
      </c>
      <c r="AI590" s="5">
        <v>1829.3789999999999</v>
      </c>
      <c r="AJ590" s="5">
        <v>171.07599999999999</v>
      </c>
      <c r="AK590" s="5">
        <v>0</v>
      </c>
      <c r="AL590" s="5">
        <v>0</v>
      </c>
      <c r="AM590" s="6">
        <f t="shared" si="392"/>
        <v>1907179.8969999999</v>
      </c>
      <c r="AN590" s="6">
        <f t="shared" si="393"/>
        <v>1907179.8969999999</v>
      </c>
      <c r="AO590" s="63">
        <f t="shared" si="394"/>
        <v>0.19238537114490892</v>
      </c>
      <c r="AP590" s="5">
        <v>992692.625</v>
      </c>
      <c r="AQ590" s="5">
        <v>669468.69999999995</v>
      </c>
      <c r="AR590" s="5">
        <v>27104.108</v>
      </c>
      <c r="AS590" s="5">
        <v>6219.07</v>
      </c>
      <c r="AT590" s="5">
        <v>97.087999999999994</v>
      </c>
      <c r="AU590" s="5">
        <v>0</v>
      </c>
      <c r="AV590" s="5">
        <v>0</v>
      </c>
      <c r="AW590" s="6">
        <f t="shared" si="395"/>
        <v>1695581.591</v>
      </c>
      <c r="AX590" s="6">
        <f t="shared" si="396"/>
        <v>1695581.591</v>
      </c>
      <c r="AY590" s="63">
        <f t="shared" si="397"/>
        <v>0.1710405474617952</v>
      </c>
      <c r="AZ590" s="5">
        <f t="shared" si="398"/>
        <v>5403323.0259999996</v>
      </c>
      <c r="BA590" s="5">
        <f t="shared" si="399"/>
        <v>4031954.55</v>
      </c>
      <c r="BB590" s="5">
        <f t="shared" si="400"/>
        <v>247801.628</v>
      </c>
      <c r="BC590" s="5">
        <f t="shared" si="401"/>
        <v>30546.677</v>
      </c>
      <c r="BD590" s="5">
        <f t="shared" si="402"/>
        <v>3175.1680000000001</v>
      </c>
      <c r="BE590" s="5">
        <f t="shared" si="403"/>
        <v>7465.5</v>
      </c>
      <c r="BF590" s="5">
        <f t="shared" si="404"/>
        <v>189064.62400000001</v>
      </c>
      <c r="BG590" s="6">
        <f t="shared" si="405"/>
        <v>9913331.1729999986</v>
      </c>
      <c r="BH590" s="6">
        <f t="shared" si="406"/>
        <v>9724266.5489999987</v>
      </c>
      <c r="BI590" s="67"/>
    </row>
    <row r="591" spans="1:61" x14ac:dyDescent="0.25">
      <c r="A591" s="43">
        <v>41487</v>
      </c>
      <c r="B591" s="5">
        <v>1241485.6370000001</v>
      </c>
      <c r="C591" s="5">
        <v>797682.22499999998</v>
      </c>
      <c r="D591" s="5">
        <v>28067.531999999999</v>
      </c>
      <c r="E591" s="5">
        <v>5525.1390000000001</v>
      </c>
      <c r="F591" s="5">
        <v>160.93700000000001</v>
      </c>
      <c r="G591" s="5">
        <v>0</v>
      </c>
      <c r="H591" s="5">
        <v>194252.476</v>
      </c>
      <c r="I591" s="6">
        <f t="shared" si="383"/>
        <v>2267173.946</v>
      </c>
      <c r="J591" s="6">
        <f t="shared" si="384"/>
        <v>2072921.47</v>
      </c>
      <c r="K591" s="63">
        <f t="shared" si="385"/>
        <v>0.21682950666384002</v>
      </c>
      <c r="L591" s="5">
        <v>887964.22100000002</v>
      </c>
      <c r="M591" s="5">
        <v>553514.25100000005</v>
      </c>
      <c r="N591" s="5">
        <v>114047.526</v>
      </c>
      <c r="O591" s="5">
        <v>4557.7359999999999</v>
      </c>
      <c r="P591" s="5">
        <v>2207.08</v>
      </c>
      <c r="Q591" s="5">
        <v>0</v>
      </c>
      <c r="R591" s="5">
        <v>0</v>
      </c>
      <c r="S591" s="6">
        <f t="shared" si="386"/>
        <v>1562290.8140000002</v>
      </c>
      <c r="T591" s="6">
        <f t="shared" si="387"/>
        <v>1562290.8140000002</v>
      </c>
      <c r="U591" s="63">
        <f t="shared" si="388"/>
        <v>0.14941541960762683</v>
      </c>
      <c r="V591" s="5">
        <v>1403160.5079999999</v>
      </c>
      <c r="W591" s="5">
        <v>1324065.5330000001</v>
      </c>
      <c r="X591" s="5">
        <v>51989.584000000003</v>
      </c>
      <c r="Y591" s="5">
        <v>12723.334999999999</v>
      </c>
      <c r="Z591" s="5">
        <v>158.21100000000001</v>
      </c>
      <c r="AA591" s="5">
        <v>8147.65</v>
      </c>
      <c r="AB591" s="5">
        <v>0</v>
      </c>
      <c r="AC591" s="6">
        <f t="shared" si="389"/>
        <v>2800244.821</v>
      </c>
      <c r="AD591" s="6">
        <f t="shared" si="390"/>
        <v>2800244.821</v>
      </c>
      <c r="AE591" s="63">
        <f t="shared" si="391"/>
        <v>0.26781169753059741</v>
      </c>
      <c r="AF591" s="5">
        <v>1122854.145</v>
      </c>
      <c r="AG591" s="5">
        <v>850673.60800000001</v>
      </c>
      <c r="AH591" s="5">
        <v>32203.108</v>
      </c>
      <c r="AI591" s="5">
        <v>13180.962</v>
      </c>
      <c r="AJ591" s="5">
        <v>175.60300000000001</v>
      </c>
      <c r="AK591" s="5">
        <v>0</v>
      </c>
      <c r="AL591" s="5">
        <v>0</v>
      </c>
      <c r="AM591" s="6">
        <f t="shared" si="392"/>
        <v>2019087.426</v>
      </c>
      <c r="AN591" s="6">
        <f t="shared" si="393"/>
        <v>2019087.426</v>
      </c>
      <c r="AO591" s="63">
        <f t="shared" si="394"/>
        <v>0.19310284121037732</v>
      </c>
      <c r="AP591" s="5">
        <v>1064197.42</v>
      </c>
      <c r="AQ591" s="5">
        <v>708370.15800000005</v>
      </c>
      <c r="AR591" s="5">
        <v>27678.718000000001</v>
      </c>
      <c r="AS591" s="5">
        <v>6861.9979999999996</v>
      </c>
      <c r="AT591" s="5">
        <v>116.026</v>
      </c>
      <c r="AU591" s="5">
        <v>0</v>
      </c>
      <c r="AV591" s="5">
        <v>0</v>
      </c>
      <c r="AW591" s="6">
        <f t="shared" si="395"/>
        <v>1807224.32</v>
      </c>
      <c r="AX591" s="6">
        <f t="shared" si="396"/>
        <v>1807224.32</v>
      </c>
      <c r="AY591" s="63">
        <f t="shared" si="397"/>
        <v>0.17284053498755836</v>
      </c>
      <c r="AZ591" s="5">
        <f t="shared" si="398"/>
        <v>5719661.9309999999</v>
      </c>
      <c r="BA591" s="5">
        <f t="shared" si="399"/>
        <v>4234305.7750000004</v>
      </c>
      <c r="BB591" s="5">
        <f t="shared" si="400"/>
        <v>253986.46799999999</v>
      </c>
      <c r="BC591" s="5">
        <f t="shared" si="401"/>
        <v>42849.17</v>
      </c>
      <c r="BD591" s="5">
        <f t="shared" si="402"/>
        <v>2817.857</v>
      </c>
      <c r="BE591" s="5">
        <f t="shared" si="403"/>
        <v>8147.65</v>
      </c>
      <c r="BF591" s="5">
        <f t="shared" si="404"/>
        <v>194252.476</v>
      </c>
      <c r="BG591" s="6">
        <f t="shared" si="405"/>
        <v>10456021.327000001</v>
      </c>
      <c r="BH591" s="6">
        <f t="shared" si="406"/>
        <v>10261768.851000002</v>
      </c>
      <c r="BI591" s="67"/>
    </row>
    <row r="592" spans="1:61" x14ac:dyDescent="0.25">
      <c r="A592" s="43">
        <v>41518</v>
      </c>
      <c r="B592" s="5">
        <v>1271604.382</v>
      </c>
      <c r="C592" s="5">
        <v>829038.76300000004</v>
      </c>
      <c r="D592" s="5">
        <v>30849.523000000001</v>
      </c>
      <c r="E592" s="5">
        <v>6487.6809999999996</v>
      </c>
      <c r="F592" s="5">
        <v>192.917</v>
      </c>
      <c r="G592" s="5">
        <v>0</v>
      </c>
      <c r="H592" s="5">
        <v>204570.26</v>
      </c>
      <c r="I592" s="6">
        <f t="shared" si="383"/>
        <v>2342743.5259999996</v>
      </c>
      <c r="J592" s="6">
        <f t="shared" si="384"/>
        <v>2138173.2659999998</v>
      </c>
      <c r="K592" s="63">
        <f t="shared" si="385"/>
        <v>0.22111122166120722</v>
      </c>
      <c r="L592" s="5">
        <v>905941.18200000003</v>
      </c>
      <c r="M592" s="5">
        <v>577389.54799999995</v>
      </c>
      <c r="N592" s="5">
        <v>108540.83</v>
      </c>
      <c r="O592" s="5">
        <v>4277.4040000000005</v>
      </c>
      <c r="P592" s="5">
        <v>2329.3330000000001</v>
      </c>
      <c r="Q592" s="5">
        <v>0</v>
      </c>
      <c r="R592" s="5">
        <v>0</v>
      </c>
      <c r="S592" s="6">
        <f t="shared" si="386"/>
        <v>1598478.2970000003</v>
      </c>
      <c r="T592" s="6">
        <f t="shared" si="387"/>
        <v>1598478.2970000003</v>
      </c>
      <c r="U592" s="63">
        <f t="shared" si="388"/>
        <v>0.15086648842524478</v>
      </c>
      <c r="V592" s="5">
        <v>1402669.821</v>
      </c>
      <c r="W592" s="5">
        <v>1363513.0009999999</v>
      </c>
      <c r="X592" s="5">
        <v>57884.497000000003</v>
      </c>
      <c r="Y592" s="5">
        <v>12681.146000000001</v>
      </c>
      <c r="Z592" s="5">
        <v>184.66200000000001</v>
      </c>
      <c r="AA592" s="5">
        <v>7973.35</v>
      </c>
      <c r="AB592" s="5">
        <v>0</v>
      </c>
      <c r="AC592" s="6">
        <f t="shared" si="389"/>
        <v>2844906.477</v>
      </c>
      <c r="AD592" s="6">
        <f t="shared" si="390"/>
        <v>2844906.477</v>
      </c>
      <c r="AE592" s="63">
        <f t="shared" si="391"/>
        <v>0.2685060228147873</v>
      </c>
      <c r="AF592" s="5">
        <v>1101943.534</v>
      </c>
      <c r="AG592" s="5">
        <v>869737.25100000005</v>
      </c>
      <c r="AH592" s="5">
        <v>31833.391</v>
      </c>
      <c r="AI592" s="5">
        <v>7542.4859999999999</v>
      </c>
      <c r="AJ592" s="5">
        <v>237.25700000000001</v>
      </c>
      <c r="AK592" s="5">
        <v>0</v>
      </c>
      <c r="AL592" s="5">
        <v>0</v>
      </c>
      <c r="AM592" s="6">
        <f t="shared" si="392"/>
        <v>2011293.9190000002</v>
      </c>
      <c r="AN592" s="6">
        <f t="shared" si="393"/>
        <v>2011293.9190000002</v>
      </c>
      <c r="AO592" s="63">
        <f t="shared" si="394"/>
        <v>0.18982857091026162</v>
      </c>
      <c r="AP592" s="5">
        <v>1042873.053</v>
      </c>
      <c r="AQ592" s="5">
        <v>720416.61</v>
      </c>
      <c r="AR592" s="5">
        <v>27912.078000000001</v>
      </c>
      <c r="AS592" s="5">
        <v>6554.7169999999996</v>
      </c>
      <c r="AT592" s="5">
        <v>138.505</v>
      </c>
      <c r="AU592" s="5">
        <v>0</v>
      </c>
      <c r="AV592" s="5">
        <v>0</v>
      </c>
      <c r="AW592" s="6">
        <f t="shared" si="395"/>
        <v>1797894.9629999998</v>
      </c>
      <c r="AX592" s="6">
        <f t="shared" si="396"/>
        <v>1797894.9629999998</v>
      </c>
      <c r="AY592" s="63">
        <f t="shared" si="397"/>
        <v>0.16968769618849905</v>
      </c>
      <c r="AZ592" s="5">
        <f t="shared" si="398"/>
        <v>5725031.9720000001</v>
      </c>
      <c r="BA592" s="5">
        <f t="shared" si="399"/>
        <v>4360095.1730000004</v>
      </c>
      <c r="BB592" s="5">
        <f t="shared" si="400"/>
        <v>257020.31900000002</v>
      </c>
      <c r="BC592" s="5">
        <f t="shared" si="401"/>
        <v>37543.434000000001</v>
      </c>
      <c r="BD592" s="5">
        <f t="shared" si="402"/>
        <v>3082.674</v>
      </c>
      <c r="BE592" s="5">
        <f t="shared" si="403"/>
        <v>7973.35</v>
      </c>
      <c r="BF592" s="5">
        <f t="shared" si="404"/>
        <v>204570.26</v>
      </c>
      <c r="BG592" s="6">
        <f t="shared" si="405"/>
        <v>10595317.182</v>
      </c>
      <c r="BH592" s="6">
        <f t="shared" si="406"/>
        <v>10390746.922</v>
      </c>
      <c r="BI592" s="67"/>
    </row>
    <row r="593" spans="1:61" x14ac:dyDescent="0.25">
      <c r="A593" s="43">
        <v>41548</v>
      </c>
      <c r="B593" s="5">
        <v>1078323.6669999999</v>
      </c>
      <c r="C593" s="5">
        <v>745625.31700000004</v>
      </c>
      <c r="D593" s="5">
        <v>30168.297999999999</v>
      </c>
      <c r="E593" s="5">
        <v>5571.7510000000002</v>
      </c>
      <c r="F593" s="5">
        <v>169.92400000000001</v>
      </c>
      <c r="G593" s="5">
        <v>0</v>
      </c>
      <c r="H593" s="5">
        <v>183181.514</v>
      </c>
      <c r="I593" s="6">
        <f t="shared" si="383"/>
        <v>2043040.4709999999</v>
      </c>
      <c r="J593" s="6">
        <f t="shared" si="384"/>
        <v>1859858.9569999999</v>
      </c>
      <c r="K593" s="63">
        <f t="shared" si="385"/>
        <v>0.22064554581333734</v>
      </c>
      <c r="L593" s="5">
        <v>713528.89</v>
      </c>
      <c r="M593" s="5">
        <v>497286.397</v>
      </c>
      <c r="N593" s="5">
        <v>96328.404999999999</v>
      </c>
      <c r="O593" s="5">
        <v>4544.2780000000002</v>
      </c>
      <c r="P593" s="5">
        <v>205.48099999999999</v>
      </c>
      <c r="Q593" s="5">
        <v>0</v>
      </c>
      <c r="R593" s="5">
        <v>0</v>
      </c>
      <c r="S593" s="6">
        <f t="shared" si="386"/>
        <v>1311893.4509999999</v>
      </c>
      <c r="T593" s="6">
        <f t="shared" si="387"/>
        <v>1311893.4509999999</v>
      </c>
      <c r="U593" s="63">
        <f t="shared" si="388"/>
        <v>0.14168267866135567</v>
      </c>
      <c r="V593" s="5">
        <v>1208860.02</v>
      </c>
      <c r="W593" s="5">
        <v>1239437.2779999999</v>
      </c>
      <c r="X593" s="5">
        <v>52077.161</v>
      </c>
      <c r="Y593" s="5">
        <v>12714.413</v>
      </c>
      <c r="Z593" s="5">
        <v>210.72399999999999</v>
      </c>
      <c r="AA593" s="5">
        <v>7749.0060000000003</v>
      </c>
      <c r="AB593" s="5">
        <v>0</v>
      </c>
      <c r="AC593" s="6">
        <f t="shared" si="389"/>
        <v>2521048.602</v>
      </c>
      <c r="AD593" s="6">
        <f t="shared" si="390"/>
        <v>2521048.602</v>
      </c>
      <c r="AE593" s="63">
        <f t="shared" si="391"/>
        <v>0.27226976298612982</v>
      </c>
      <c r="AF593" s="5">
        <v>959344.58400000003</v>
      </c>
      <c r="AG593" s="5">
        <v>787145.02300000004</v>
      </c>
      <c r="AH593" s="5">
        <v>28242.142</v>
      </c>
      <c r="AI593" s="5">
        <v>7528.7</v>
      </c>
      <c r="AJ593" s="5">
        <v>267.952</v>
      </c>
      <c r="AK593" s="5">
        <v>0</v>
      </c>
      <c r="AL593" s="5">
        <v>0</v>
      </c>
      <c r="AM593" s="6">
        <f t="shared" si="392"/>
        <v>1782528.4010000001</v>
      </c>
      <c r="AN593" s="6">
        <f t="shared" si="393"/>
        <v>1782528.4010000001</v>
      </c>
      <c r="AO593" s="63">
        <f t="shared" si="394"/>
        <v>0.19251060248156018</v>
      </c>
      <c r="AP593" s="5">
        <v>907751.71499999997</v>
      </c>
      <c r="AQ593" s="5">
        <v>657203.49899999995</v>
      </c>
      <c r="AR593" s="5">
        <v>29245.521000000001</v>
      </c>
      <c r="AS593" s="5">
        <v>6497.0919999999996</v>
      </c>
      <c r="AT593" s="5">
        <v>169.059</v>
      </c>
      <c r="AU593" s="5">
        <v>0</v>
      </c>
      <c r="AV593" s="5">
        <v>0</v>
      </c>
      <c r="AW593" s="6">
        <f t="shared" si="395"/>
        <v>1600866.8859999997</v>
      </c>
      <c r="AX593" s="6">
        <f t="shared" si="396"/>
        <v>1600866.8859999997</v>
      </c>
      <c r="AY593" s="63">
        <f t="shared" si="397"/>
        <v>0.17289141005761685</v>
      </c>
      <c r="AZ593" s="5">
        <f t="shared" si="398"/>
        <v>4867808.8760000002</v>
      </c>
      <c r="BA593" s="5">
        <f t="shared" si="399"/>
        <v>3926697.514</v>
      </c>
      <c r="BB593" s="5">
        <f t="shared" si="400"/>
        <v>236061.527</v>
      </c>
      <c r="BC593" s="5">
        <f t="shared" si="401"/>
        <v>36856.234000000004</v>
      </c>
      <c r="BD593" s="5">
        <f t="shared" si="402"/>
        <v>1023.1399999999999</v>
      </c>
      <c r="BE593" s="5">
        <f t="shared" si="403"/>
        <v>7749.0060000000003</v>
      </c>
      <c r="BF593" s="5">
        <f t="shared" si="404"/>
        <v>183181.514</v>
      </c>
      <c r="BG593" s="6">
        <f t="shared" si="405"/>
        <v>9259377.8110000007</v>
      </c>
      <c r="BH593" s="6">
        <f t="shared" si="406"/>
        <v>9076196.2970000003</v>
      </c>
      <c r="BI593" s="67"/>
    </row>
    <row r="594" spans="1:61" x14ac:dyDescent="0.25">
      <c r="A594" s="43">
        <v>41579</v>
      </c>
      <c r="B594" s="5">
        <v>962062.16200000001</v>
      </c>
      <c r="C594" s="5">
        <v>723858.93299999996</v>
      </c>
      <c r="D594" s="5">
        <v>30904.795999999998</v>
      </c>
      <c r="E594" s="5">
        <v>5591.5429999999997</v>
      </c>
      <c r="F594" s="5">
        <v>177.32</v>
      </c>
      <c r="G594" s="5">
        <v>0</v>
      </c>
      <c r="H594" s="5">
        <v>181301.03400000001</v>
      </c>
      <c r="I594" s="6">
        <f t="shared" ref="I594:I608" si="407">SUM(B594:H594)</f>
        <v>1903895.7880000002</v>
      </c>
      <c r="J594" s="6">
        <f t="shared" ref="J594:J608" si="408">I594-H594</f>
        <v>1722594.7540000002</v>
      </c>
      <c r="K594" s="63">
        <f t="shared" si="385"/>
        <v>0.22641834377507575</v>
      </c>
      <c r="L594" s="5">
        <v>568354.36199999996</v>
      </c>
      <c r="M594" s="5">
        <v>453659.826</v>
      </c>
      <c r="N594" s="5">
        <v>95538.054999999993</v>
      </c>
      <c r="O594" s="5">
        <v>4360.6220000000003</v>
      </c>
      <c r="P594" s="5">
        <v>3186.7950000000001</v>
      </c>
      <c r="Q594" s="5">
        <v>0</v>
      </c>
      <c r="R594" s="5">
        <v>0</v>
      </c>
      <c r="S594" s="6">
        <f t="shared" ref="S594:S608" si="409">SUM(L594:R594)</f>
        <v>1125099.6599999999</v>
      </c>
      <c r="T594" s="6">
        <f t="shared" ref="T594:T608" si="410">S594-R594</f>
        <v>1125099.6599999999</v>
      </c>
      <c r="U594" s="63">
        <f t="shared" si="388"/>
        <v>0.13380102167603555</v>
      </c>
      <c r="V594" s="5">
        <v>1067257.834</v>
      </c>
      <c r="W594" s="5">
        <v>1167937.577</v>
      </c>
      <c r="X594" s="5">
        <v>54180.983999999997</v>
      </c>
      <c r="Y594" s="5">
        <v>12691.05</v>
      </c>
      <c r="Z594" s="5">
        <v>230.858</v>
      </c>
      <c r="AA594" s="5">
        <v>7145.9979999999996</v>
      </c>
      <c r="AB594" s="5">
        <v>0</v>
      </c>
      <c r="AC594" s="6">
        <f t="shared" si="389"/>
        <v>2309444.3010000004</v>
      </c>
      <c r="AD594" s="6">
        <f t="shared" si="390"/>
        <v>2309444.3010000004</v>
      </c>
      <c r="AE594" s="63">
        <f t="shared" si="391"/>
        <v>0.27464767608026641</v>
      </c>
      <c r="AF594" s="5">
        <v>842446.11499999999</v>
      </c>
      <c r="AG594" s="5">
        <v>755246.49600000004</v>
      </c>
      <c r="AH594" s="5">
        <v>28686.944</v>
      </c>
      <c r="AI594" s="5">
        <v>7545.3980000000001</v>
      </c>
      <c r="AJ594" s="5">
        <v>304.52499999999998</v>
      </c>
      <c r="AK594" s="5">
        <v>0</v>
      </c>
      <c r="AL594" s="5">
        <v>0</v>
      </c>
      <c r="AM594" s="6">
        <f t="shared" si="392"/>
        <v>1634229.4779999999</v>
      </c>
      <c r="AN594" s="6">
        <f t="shared" si="393"/>
        <v>1634229.4779999999</v>
      </c>
      <c r="AO594" s="63">
        <f t="shared" si="394"/>
        <v>0.19434862668920749</v>
      </c>
      <c r="AP594" s="5">
        <v>782346.13199999998</v>
      </c>
      <c r="AQ594" s="5">
        <v>622366.81999999995</v>
      </c>
      <c r="AR594" s="5">
        <v>24764.212</v>
      </c>
      <c r="AS594" s="5">
        <v>6395.0429999999997</v>
      </c>
      <c r="AT594" s="5">
        <v>210.95</v>
      </c>
      <c r="AU594" s="5">
        <v>0</v>
      </c>
      <c r="AV594" s="5">
        <v>0</v>
      </c>
      <c r="AW594" s="6">
        <f t="shared" si="395"/>
        <v>1436083.1570000001</v>
      </c>
      <c r="AX594" s="6">
        <f t="shared" si="396"/>
        <v>1436083.1570000001</v>
      </c>
      <c r="AY594" s="63">
        <f t="shared" si="397"/>
        <v>0.17078433177941466</v>
      </c>
      <c r="AZ594" s="5">
        <f t="shared" si="398"/>
        <v>4222466.6050000004</v>
      </c>
      <c r="BA594" s="5">
        <f t="shared" si="399"/>
        <v>3723069.6520000002</v>
      </c>
      <c r="BB594" s="5">
        <f t="shared" si="400"/>
        <v>234074.99099999998</v>
      </c>
      <c r="BC594" s="5">
        <f t="shared" si="401"/>
        <v>36583.656000000003</v>
      </c>
      <c r="BD594" s="5">
        <f t="shared" si="402"/>
        <v>4110.4480000000003</v>
      </c>
      <c r="BE594" s="5">
        <f t="shared" si="403"/>
        <v>7145.9979999999996</v>
      </c>
      <c r="BF594" s="5">
        <f t="shared" si="404"/>
        <v>181301.03400000001</v>
      </c>
      <c r="BG594" s="6">
        <f t="shared" si="405"/>
        <v>8408752.3840000015</v>
      </c>
      <c r="BH594" s="6">
        <f t="shared" si="406"/>
        <v>8227451.3500000015</v>
      </c>
      <c r="BI594" s="67"/>
    </row>
    <row r="595" spans="1:61" x14ac:dyDescent="0.25">
      <c r="A595" s="43">
        <v>41609</v>
      </c>
      <c r="B595" s="5">
        <v>876009.54599999997</v>
      </c>
      <c r="C595" s="5">
        <v>711467.12600000005</v>
      </c>
      <c r="D595" s="5">
        <v>29780.9</v>
      </c>
      <c r="E595" s="5">
        <v>5171.6059999999998</v>
      </c>
      <c r="F595" s="5">
        <v>174.98099999999999</v>
      </c>
      <c r="G595" s="5">
        <v>0</v>
      </c>
      <c r="H595" s="5">
        <v>157135.77600000001</v>
      </c>
      <c r="I595" s="6">
        <f t="shared" si="407"/>
        <v>1779739.9349999998</v>
      </c>
      <c r="J595" s="6">
        <f t="shared" si="408"/>
        <v>1622604.1589999998</v>
      </c>
      <c r="K595" s="63">
        <f t="shared" si="385"/>
        <v>0.21994793361093182</v>
      </c>
      <c r="L595" s="5">
        <v>558440.84499999997</v>
      </c>
      <c r="M595" s="5">
        <v>440576.14199999999</v>
      </c>
      <c r="N595" s="5">
        <v>103720.205</v>
      </c>
      <c r="O595" s="5">
        <v>4847.7389999999996</v>
      </c>
      <c r="P595" s="5">
        <v>1149.374</v>
      </c>
      <c r="Q595" s="5">
        <v>0</v>
      </c>
      <c r="R595" s="5">
        <v>0</v>
      </c>
      <c r="S595" s="6">
        <f t="shared" si="409"/>
        <v>1108734.3050000002</v>
      </c>
      <c r="T595" s="6">
        <f t="shared" si="410"/>
        <v>1108734.3050000002</v>
      </c>
      <c r="U595" s="63">
        <f t="shared" si="388"/>
        <v>0.13702216515600224</v>
      </c>
      <c r="V595" s="5">
        <v>973559.88699999999</v>
      </c>
      <c r="W595" s="5">
        <v>1182141.18</v>
      </c>
      <c r="X595" s="5">
        <v>54845.843999999997</v>
      </c>
      <c r="Y595" s="5">
        <v>12704.481</v>
      </c>
      <c r="Z595" s="5">
        <v>242.874</v>
      </c>
      <c r="AA595" s="5">
        <v>7001.05</v>
      </c>
      <c r="AB595" s="5">
        <v>0</v>
      </c>
      <c r="AC595" s="6">
        <f t="shared" ref="AC595:AC608" si="411">SUM(V595:AB595)</f>
        <v>2230495.3159999996</v>
      </c>
      <c r="AD595" s="6">
        <f t="shared" ref="AD595:AD608" si="412">AC595-AB595</f>
        <v>2230495.3159999996</v>
      </c>
      <c r="AE595" s="63">
        <f t="shared" si="391"/>
        <v>0.27565422679750251</v>
      </c>
      <c r="AF595" s="5">
        <v>776297.49100000004</v>
      </c>
      <c r="AG595" s="5">
        <v>745803.15599999996</v>
      </c>
      <c r="AH595" s="5">
        <v>29474.588</v>
      </c>
      <c r="AI595" s="5">
        <v>7555.8890000000001</v>
      </c>
      <c r="AJ595" s="5">
        <v>284.04199999999997</v>
      </c>
      <c r="AK595" s="5">
        <v>0</v>
      </c>
      <c r="AL595" s="5">
        <v>0</v>
      </c>
      <c r="AM595" s="6">
        <f t="shared" ref="AM595:AM608" si="413">SUM(AF595:AL595)</f>
        <v>1559415.1659999997</v>
      </c>
      <c r="AN595" s="6">
        <f t="shared" ref="AN595:AN608" si="414">AM595-AL595</f>
        <v>1559415.1659999997</v>
      </c>
      <c r="AO595" s="63">
        <f t="shared" si="394"/>
        <v>0.1927192488397178</v>
      </c>
      <c r="AP595" s="5">
        <v>756949.98600000003</v>
      </c>
      <c r="AQ595" s="5">
        <v>622876.35600000003</v>
      </c>
      <c r="AR595" s="5">
        <v>26929.665000000001</v>
      </c>
      <c r="AS595" s="5">
        <v>6333.0159999999996</v>
      </c>
      <c r="AT595" s="5">
        <v>168.244</v>
      </c>
      <c r="AU595" s="5">
        <v>0</v>
      </c>
      <c r="AV595" s="5">
        <v>0</v>
      </c>
      <c r="AW595" s="6">
        <f t="shared" ref="AW595:AW608" si="415">SUM(AP595:AV595)</f>
        <v>1413257.2670000002</v>
      </c>
      <c r="AX595" s="6">
        <f t="shared" ref="AX595:AX608" si="416">AW595-AV595</f>
        <v>1413257.2670000002</v>
      </c>
      <c r="AY595" s="63">
        <f t="shared" si="397"/>
        <v>0.17465642559584585</v>
      </c>
      <c r="AZ595" s="5">
        <f t="shared" si="398"/>
        <v>3941257.7549999999</v>
      </c>
      <c r="BA595" s="5">
        <f t="shared" si="399"/>
        <v>3702863.96</v>
      </c>
      <c r="BB595" s="5">
        <f t="shared" si="400"/>
        <v>244751.20200000002</v>
      </c>
      <c r="BC595" s="5">
        <f t="shared" si="401"/>
        <v>36612.731</v>
      </c>
      <c r="BD595" s="5">
        <f t="shared" si="402"/>
        <v>2019.5149999999999</v>
      </c>
      <c r="BE595" s="5">
        <f t="shared" si="403"/>
        <v>7001.05</v>
      </c>
      <c r="BF595" s="5">
        <f t="shared" si="404"/>
        <v>157135.77600000001</v>
      </c>
      <c r="BG595" s="6">
        <f t="shared" ref="BG595:BG608" si="417">SUM(AZ595:BF595)</f>
        <v>8091641.9889999982</v>
      </c>
      <c r="BH595" s="6">
        <f t="shared" ref="BH595:BH608" si="418">BG595-BF595</f>
        <v>7934506.2129999986</v>
      </c>
      <c r="BI595" s="67"/>
    </row>
    <row r="596" spans="1:61" x14ac:dyDescent="0.25">
      <c r="A596" s="43">
        <v>41640</v>
      </c>
      <c r="B596" s="5">
        <v>948108.451</v>
      </c>
      <c r="C596" s="5">
        <v>711383.35</v>
      </c>
      <c r="D596" s="5">
        <v>35220.982000000004</v>
      </c>
      <c r="E596" s="5">
        <v>5149.53</v>
      </c>
      <c r="F596" s="5">
        <v>137.11500000000001</v>
      </c>
      <c r="G596" s="5">
        <v>0</v>
      </c>
      <c r="H596" s="5">
        <v>159075.37599999999</v>
      </c>
      <c r="I596" s="6">
        <f t="shared" si="407"/>
        <v>1859074.804</v>
      </c>
      <c r="J596" s="6">
        <f t="shared" si="408"/>
        <v>1699999.4280000001</v>
      </c>
      <c r="K596" s="63">
        <f>I596/$BG596</f>
        <v>0.22276306051609721</v>
      </c>
      <c r="L596" s="5">
        <v>674948.10499999998</v>
      </c>
      <c r="M596" s="5">
        <v>441619.48700000002</v>
      </c>
      <c r="N596" s="5">
        <v>100889.726</v>
      </c>
      <c r="O596" s="5">
        <v>4555.3879999999999</v>
      </c>
      <c r="P596" s="5">
        <v>951.803</v>
      </c>
      <c r="Q596" s="5">
        <v>0</v>
      </c>
      <c r="R596" s="5">
        <v>0</v>
      </c>
      <c r="S596" s="6">
        <f t="shared" si="409"/>
        <v>1222964.5090000001</v>
      </c>
      <c r="T596" s="6">
        <f t="shared" si="410"/>
        <v>1222964.5090000001</v>
      </c>
      <c r="U596" s="63">
        <f>S596/$BG596</f>
        <v>0.14654134214569567</v>
      </c>
      <c r="V596" s="5">
        <v>961556.38500000001</v>
      </c>
      <c r="W596" s="5">
        <v>1138852.3799999999</v>
      </c>
      <c r="X596" s="5">
        <v>52226.404000000002</v>
      </c>
      <c r="Y596" s="5">
        <v>12713.236999999999</v>
      </c>
      <c r="Z596" s="5">
        <v>229.45699999999999</v>
      </c>
      <c r="AA596" s="5">
        <v>7818.3</v>
      </c>
      <c r="AB596" s="5">
        <v>0</v>
      </c>
      <c r="AC596" s="6">
        <f t="shared" si="411"/>
        <v>2173396.1629999997</v>
      </c>
      <c r="AD596" s="6">
        <f t="shared" si="412"/>
        <v>2173396.1629999997</v>
      </c>
      <c r="AE596" s="63">
        <f>AC596/$BG596</f>
        <v>0.260426519654893</v>
      </c>
      <c r="AF596" s="5">
        <v>793818.41500000004</v>
      </c>
      <c r="AG596" s="5">
        <v>734824.95200000005</v>
      </c>
      <c r="AH596" s="5">
        <v>29408.655999999999</v>
      </c>
      <c r="AI596" s="5">
        <v>5684.7</v>
      </c>
      <c r="AJ596" s="5">
        <v>254.642</v>
      </c>
      <c r="AK596" s="5">
        <v>0</v>
      </c>
      <c r="AL596" s="5">
        <v>0</v>
      </c>
      <c r="AM596" s="6">
        <f t="shared" si="413"/>
        <v>1563991.365</v>
      </c>
      <c r="AN596" s="6">
        <f t="shared" si="414"/>
        <v>1563991.365</v>
      </c>
      <c r="AO596" s="63">
        <f>AM596/$BG596</f>
        <v>0.18740477916140294</v>
      </c>
      <c r="AP596" s="5">
        <v>873161.92</v>
      </c>
      <c r="AQ596" s="5">
        <v>619467.11399999994</v>
      </c>
      <c r="AR596" s="5">
        <v>26808.764999999999</v>
      </c>
      <c r="AS596" s="5">
        <v>6525.5439999999999</v>
      </c>
      <c r="AT596" s="5">
        <v>135.32499999999999</v>
      </c>
      <c r="AU596" s="5">
        <v>0</v>
      </c>
      <c r="AV596" s="5">
        <v>0</v>
      </c>
      <c r="AW596" s="6">
        <f t="shared" si="415"/>
        <v>1526098.6679999998</v>
      </c>
      <c r="AX596" s="6">
        <f t="shared" si="416"/>
        <v>1526098.6679999998</v>
      </c>
      <c r="AY596" s="63">
        <f>AW596/$BG596</f>
        <v>0.18286429852191105</v>
      </c>
      <c r="AZ596" s="5">
        <f t="shared" ref="AZ596:BF597" si="419">B596+L596+V596+AF596+AP596</f>
        <v>4251593.2759999996</v>
      </c>
      <c r="BA596" s="5">
        <f t="shared" si="419"/>
        <v>3646147.2830000003</v>
      </c>
      <c r="BB596" s="5">
        <f t="shared" si="419"/>
        <v>244554.533</v>
      </c>
      <c r="BC596" s="5">
        <f t="shared" si="419"/>
        <v>34628.398999999998</v>
      </c>
      <c r="BD596" s="5">
        <f t="shared" si="419"/>
        <v>1708.3420000000001</v>
      </c>
      <c r="BE596" s="5">
        <f t="shared" si="419"/>
        <v>7818.3</v>
      </c>
      <c r="BF596" s="5">
        <f t="shared" si="419"/>
        <v>159075.37599999999</v>
      </c>
      <c r="BG596" s="6">
        <f t="shared" si="417"/>
        <v>8345525.5090000005</v>
      </c>
      <c r="BH596" s="6">
        <f t="shared" si="418"/>
        <v>8186450.1330000004</v>
      </c>
      <c r="BI596" s="67"/>
    </row>
    <row r="597" spans="1:61" x14ac:dyDescent="0.25">
      <c r="A597" s="43">
        <v>41671</v>
      </c>
      <c r="B597" s="5">
        <v>846952.50899999996</v>
      </c>
      <c r="C597" s="5">
        <v>649577.96299999999</v>
      </c>
      <c r="D597" s="5">
        <v>34129.682000000001</v>
      </c>
      <c r="E597" s="5">
        <v>4537.8100000000004</v>
      </c>
      <c r="F597" s="5">
        <v>188.75899999999999</v>
      </c>
      <c r="G597" s="5">
        <v>0</v>
      </c>
      <c r="H597" s="5">
        <v>379930.80099999998</v>
      </c>
      <c r="I597" s="6">
        <f t="shared" si="407"/>
        <v>1915317.5240000002</v>
      </c>
      <c r="J597" s="6">
        <f t="shared" si="408"/>
        <v>1535386.7230000002</v>
      </c>
      <c r="K597" s="63">
        <f>I597/$BG597</f>
        <v>0.24339143009681308</v>
      </c>
      <c r="L597" s="5">
        <v>649770.31499999994</v>
      </c>
      <c r="M597" s="5">
        <v>418734.86099999998</v>
      </c>
      <c r="N597" s="5">
        <v>92205.804999999993</v>
      </c>
      <c r="O597" s="5">
        <v>4401.6610000000001</v>
      </c>
      <c r="P597" s="5">
        <v>966.66399999999999</v>
      </c>
      <c r="Q597" s="5">
        <v>0</v>
      </c>
      <c r="R597" s="5">
        <v>0</v>
      </c>
      <c r="S597" s="6">
        <f t="shared" si="409"/>
        <v>1166079.3060000001</v>
      </c>
      <c r="T597" s="6">
        <f t="shared" si="410"/>
        <v>1166079.3060000001</v>
      </c>
      <c r="U597" s="63">
        <f>S597/$BG597</f>
        <v>0.1481810229047115</v>
      </c>
      <c r="V597" s="5">
        <v>831367.84400000004</v>
      </c>
      <c r="W597" s="5">
        <v>1050220.2949999999</v>
      </c>
      <c r="X597" s="5">
        <v>52274.656999999999</v>
      </c>
      <c r="Y597" s="5">
        <v>12703.92</v>
      </c>
      <c r="Z597" s="5">
        <v>240.92699999999999</v>
      </c>
      <c r="AA597" s="5">
        <v>7222.95</v>
      </c>
      <c r="AB597" s="5">
        <v>0</v>
      </c>
      <c r="AC597" s="6">
        <f t="shared" si="411"/>
        <v>1954030.5929999996</v>
      </c>
      <c r="AD597" s="6">
        <f t="shared" si="412"/>
        <v>1954030.5929999996</v>
      </c>
      <c r="AE597" s="63">
        <f>AC597/$BG597</f>
        <v>0.24831094297615458</v>
      </c>
      <c r="AF597" s="5">
        <v>689337.66399999999</v>
      </c>
      <c r="AG597" s="5">
        <v>676762.299</v>
      </c>
      <c r="AH597" s="5">
        <v>27036.798999999999</v>
      </c>
      <c r="AI597" s="5">
        <v>5575.3130000000001</v>
      </c>
      <c r="AJ597" s="5">
        <v>258.00799999999998</v>
      </c>
      <c r="AK597" s="5">
        <v>0</v>
      </c>
      <c r="AL597" s="5">
        <v>0</v>
      </c>
      <c r="AM597" s="6">
        <f t="shared" si="413"/>
        <v>1398970.0830000001</v>
      </c>
      <c r="AN597" s="6">
        <f t="shared" si="414"/>
        <v>1398970.0830000001</v>
      </c>
      <c r="AO597" s="63">
        <f>AM597/$BG597</f>
        <v>0.17777591699413037</v>
      </c>
      <c r="AP597" s="5">
        <v>828791.65099999995</v>
      </c>
      <c r="AQ597" s="5">
        <v>573799.72600000002</v>
      </c>
      <c r="AR597" s="5">
        <v>25545.474999999999</v>
      </c>
      <c r="AS597" s="5">
        <v>6607.607</v>
      </c>
      <c r="AT597" s="5">
        <v>147.119</v>
      </c>
      <c r="AU597" s="5">
        <v>0</v>
      </c>
      <c r="AV597" s="5">
        <v>0</v>
      </c>
      <c r="AW597" s="6">
        <f t="shared" si="415"/>
        <v>1434891.578</v>
      </c>
      <c r="AX597" s="6">
        <f t="shared" si="416"/>
        <v>1434891.578</v>
      </c>
      <c r="AY597" s="63">
        <f>AW597/$BG597</f>
        <v>0.18234068702819051</v>
      </c>
      <c r="AZ597" s="5">
        <f t="shared" si="419"/>
        <v>3846219.983</v>
      </c>
      <c r="BA597" s="5">
        <f t="shared" si="419"/>
        <v>3369095.1440000003</v>
      </c>
      <c r="BB597" s="5">
        <f t="shared" si="419"/>
        <v>231192.41800000001</v>
      </c>
      <c r="BC597" s="5">
        <f t="shared" si="419"/>
        <v>33826.311000000002</v>
      </c>
      <c r="BD597" s="5">
        <f t="shared" si="419"/>
        <v>1801.4769999999999</v>
      </c>
      <c r="BE597" s="5">
        <f t="shared" si="419"/>
        <v>7222.95</v>
      </c>
      <c r="BF597" s="5">
        <f t="shared" si="419"/>
        <v>379930.80099999998</v>
      </c>
      <c r="BG597" s="6">
        <f t="shared" si="417"/>
        <v>7869289.0839999998</v>
      </c>
      <c r="BH597" s="6">
        <f t="shared" si="418"/>
        <v>7489358.2829999998</v>
      </c>
      <c r="BI597" s="67"/>
    </row>
    <row r="598" spans="1:61" x14ac:dyDescent="0.25">
      <c r="A598" s="43">
        <v>41699</v>
      </c>
      <c r="B598" s="5">
        <v>802630.23400000005</v>
      </c>
      <c r="C598" s="5">
        <v>658229.80000000005</v>
      </c>
      <c r="D598" s="5">
        <v>31817.559000000001</v>
      </c>
      <c r="E598" s="5">
        <v>7333.8050000000003</v>
      </c>
      <c r="F598" s="5">
        <v>184.14099999999999</v>
      </c>
      <c r="G598" s="5">
        <v>0</v>
      </c>
      <c r="H598" s="5">
        <v>355050.30300000001</v>
      </c>
      <c r="I598" s="6">
        <f t="shared" si="407"/>
        <v>1855245.8419999999</v>
      </c>
      <c r="J598" s="6">
        <f t="shared" si="408"/>
        <v>1500195.5389999999</v>
      </c>
      <c r="K598" s="63">
        <v>0.24344526268347338</v>
      </c>
      <c r="L598" s="5">
        <v>521364.864</v>
      </c>
      <c r="M598" s="5">
        <v>398545.85200000001</v>
      </c>
      <c r="N598" s="5">
        <v>96286.182000000001</v>
      </c>
      <c r="O598" s="5">
        <v>4622.67</v>
      </c>
      <c r="P598" s="5">
        <v>1000.6849999999999</v>
      </c>
      <c r="Q598" s="5">
        <v>0</v>
      </c>
      <c r="R598" s="5">
        <v>0</v>
      </c>
      <c r="S598" s="6">
        <f t="shared" si="409"/>
        <v>1021820.2530000001</v>
      </c>
      <c r="T598" s="6">
        <f t="shared" si="410"/>
        <v>1021820.2530000001</v>
      </c>
      <c r="U598" s="63">
        <v>0.13408320033678764</v>
      </c>
      <c r="V598" s="5">
        <v>864742.24600000004</v>
      </c>
      <c r="W598" s="5">
        <v>1065623.1939999999</v>
      </c>
      <c r="X598" s="5">
        <v>42160.961000000003</v>
      </c>
      <c r="Y598" s="5">
        <v>12722.029</v>
      </c>
      <c r="Z598" s="5">
        <v>256.96699999999998</v>
      </c>
      <c r="AA598" s="5">
        <v>6524.7</v>
      </c>
      <c r="AB598" s="5">
        <v>0</v>
      </c>
      <c r="AC598" s="6">
        <f t="shared" si="411"/>
        <v>1992030.0969999998</v>
      </c>
      <c r="AD598" s="6">
        <f t="shared" si="412"/>
        <v>1992030.0969999998</v>
      </c>
      <c r="AE598" s="63">
        <v>0.26139408549476212</v>
      </c>
      <c r="AF598" s="5">
        <v>706181.36300000001</v>
      </c>
      <c r="AG598" s="5">
        <v>682833.66700000002</v>
      </c>
      <c r="AH598" s="5">
        <v>26691.616999999998</v>
      </c>
      <c r="AI598" s="5">
        <v>11450.453</v>
      </c>
      <c r="AJ598" s="5">
        <v>267.15899999999999</v>
      </c>
      <c r="AK598" s="5">
        <v>0</v>
      </c>
      <c r="AL598" s="5">
        <v>0</v>
      </c>
      <c r="AM598" s="6">
        <f t="shared" si="413"/>
        <v>1427424.2590000001</v>
      </c>
      <c r="AN598" s="6">
        <f t="shared" si="414"/>
        <v>1427424.2590000001</v>
      </c>
      <c r="AO598" s="63">
        <v>0.18730653686220061</v>
      </c>
      <c r="AP598" s="5">
        <v>725139.495</v>
      </c>
      <c r="AQ598" s="5">
        <v>567200.42200000002</v>
      </c>
      <c r="AR598" s="5">
        <v>24707.303</v>
      </c>
      <c r="AS598" s="5">
        <v>7069.1549999999997</v>
      </c>
      <c r="AT598" s="5">
        <v>155.715</v>
      </c>
      <c r="AU598" s="5">
        <v>0</v>
      </c>
      <c r="AV598" s="5">
        <v>0</v>
      </c>
      <c r="AW598" s="6">
        <f t="shared" si="415"/>
        <v>1324272.0900000001</v>
      </c>
      <c r="AX598" s="6">
        <f t="shared" si="416"/>
        <v>1324272.0900000001</v>
      </c>
      <c r="AY598" s="63">
        <v>0.17377091462277611</v>
      </c>
      <c r="AZ598" s="5">
        <v>3620058.202</v>
      </c>
      <c r="BA598" s="5">
        <v>3372432.9349999996</v>
      </c>
      <c r="BB598" s="5">
        <v>221663.62200000003</v>
      </c>
      <c r="BC598" s="5">
        <v>43198.112000000001</v>
      </c>
      <c r="BD598" s="5">
        <v>1864.6670000000001</v>
      </c>
      <c r="BE598" s="5">
        <v>6524.7</v>
      </c>
      <c r="BF598" s="5">
        <v>355050.30300000001</v>
      </c>
      <c r="BG598" s="6">
        <f t="shared" si="417"/>
        <v>7620792.5410000011</v>
      </c>
      <c r="BH598" s="6">
        <f t="shared" si="418"/>
        <v>7265742.2380000008</v>
      </c>
    </row>
    <row r="599" spans="1:61" x14ac:dyDescent="0.25">
      <c r="A599" s="43">
        <v>41730</v>
      </c>
      <c r="B599" s="5">
        <v>858360.87899999996</v>
      </c>
      <c r="C599" s="5">
        <v>683755.93299999996</v>
      </c>
      <c r="D599" s="5">
        <v>31737.256000000001</v>
      </c>
      <c r="E599" s="5">
        <v>5599.7820000000002</v>
      </c>
      <c r="F599" s="5">
        <v>160.02600000000001</v>
      </c>
      <c r="G599" s="5">
        <v>0</v>
      </c>
      <c r="H599" s="5">
        <v>379293.9</v>
      </c>
      <c r="I599" s="6">
        <f t="shared" si="407"/>
        <v>1958907.7760000001</v>
      </c>
      <c r="J599" s="6">
        <f t="shared" si="408"/>
        <v>1579613.8760000002</v>
      </c>
      <c r="K599" s="63">
        <v>0.2435813285157325</v>
      </c>
      <c r="L599" s="5">
        <v>531063.84100000001</v>
      </c>
      <c r="M599" s="5">
        <v>421181.929</v>
      </c>
      <c r="N599" s="5">
        <v>102637.807</v>
      </c>
      <c r="O599" s="5">
        <v>4387.6819999999998</v>
      </c>
      <c r="P599" s="5">
        <v>1130.67</v>
      </c>
      <c r="Q599" s="5">
        <v>0</v>
      </c>
      <c r="R599" s="5">
        <v>0</v>
      </c>
      <c r="S599" s="6">
        <f t="shared" si="409"/>
        <v>1060401.929</v>
      </c>
      <c r="T599" s="6">
        <f t="shared" si="410"/>
        <v>1060401.929</v>
      </c>
      <c r="U599" s="63">
        <v>0.13185618730550458</v>
      </c>
      <c r="V599" s="5">
        <v>955029.01699999999</v>
      </c>
      <c r="W599" s="5">
        <v>1103277.675</v>
      </c>
      <c r="X599" s="5">
        <v>56248.974999999999</v>
      </c>
      <c r="Y599" s="5">
        <v>12720.927</v>
      </c>
      <c r="Z599" s="5">
        <v>198.89099999999999</v>
      </c>
      <c r="AA599" s="5">
        <v>7231</v>
      </c>
      <c r="AB599" s="5">
        <v>0</v>
      </c>
      <c r="AC599" s="6">
        <f t="shared" si="411"/>
        <v>2134706.4849999999</v>
      </c>
      <c r="AD599" s="6">
        <f t="shared" si="412"/>
        <v>2134706.4849999999</v>
      </c>
      <c r="AE599" s="63">
        <v>0.265441103444499</v>
      </c>
      <c r="AF599" s="5">
        <v>764513.45799999998</v>
      </c>
      <c r="AG599" s="5">
        <v>706406.41</v>
      </c>
      <c r="AH599" s="5">
        <v>25570.615000000002</v>
      </c>
      <c r="AI599" s="5">
        <v>7803.2359999999999</v>
      </c>
      <c r="AJ599" s="5">
        <v>231.94200000000001</v>
      </c>
      <c r="AK599" s="5">
        <v>0</v>
      </c>
      <c r="AL599" s="5">
        <v>0</v>
      </c>
      <c r="AM599" s="6">
        <f t="shared" si="413"/>
        <v>1504525.6610000001</v>
      </c>
      <c r="AN599" s="6">
        <f t="shared" si="414"/>
        <v>1504525.6610000001</v>
      </c>
      <c r="AO599" s="63">
        <v>0.18708096612935726</v>
      </c>
      <c r="AP599" s="5">
        <v>757227.56</v>
      </c>
      <c r="AQ599" s="5">
        <v>594520.37399999995</v>
      </c>
      <c r="AR599" s="5">
        <v>25411.097000000002</v>
      </c>
      <c r="AS599" s="5">
        <v>6282.6030000000001</v>
      </c>
      <c r="AT599" s="5">
        <v>126.261</v>
      </c>
      <c r="AU599" s="5">
        <v>0</v>
      </c>
      <c r="AV599" s="5">
        <v>0</v>
      </c>
      <c r="AW599" s="6">
        <f t="shared" si="415"/>
        <v>1383567.8949999998</v>
      </c>
      <c r="AX599" s="6">
        <f t="shared" si="416"/>
        <v>1383567.8949999998</v>
      </c>
      <c r="AY599" s="63">
        <v>0.17204041460490654</v>
      </c>
      <c r="AZ599" s="5">
        <v>3866194.7549999999</v>
      </c>
      <c r="BA599" s="5">
        <v>3509142.321</v>
      </c>
      <c r="BB599" s="5">
        <v>241605.75</v>
      </c>
      <c r="BC599" s="5">
        <v>36794.230000000003</v>
      </c>
      <c r="BD599" s="5">
        <v>1847.7900000000002</v>
      </c>
      <c r="BE599" s="5">
        <v>7231</v>
      </c>
      <c r="BF599" s="5">
        <v>379293.9</v>
      </c>
      <c r="BG599" s="6">
        <f t="shared" si="417"/>
        <v>8042109.7460000003</v>
      </c>
      <c r="BH599" s="6">
        <f t="shared" si="418"/>
        <v>7662815.8459999999</v>
      </c>
    </row>
    <row r="600" spans="1:61" x14ac:dyDescent="0.25">
      <c r="A600" s="43">
        <v>41760</v>
      </c>
      <c r="B600" s="5">
        <v>1064036.1459999999</v>
      </c>
      <c r="C600" s="5">
        <v>770382.49899999995</v>
      </c>
      <c r="D600" s="5">
        <v>35286.928999999996</v>
      </c>
      <c r="E600" s="5">
        <v>6123.473</v>
      </c>
      <c r="F600" s="5">
        <v>164.46</v>
      </c>
      <c r="G600" s="5">
        <v>0</v>
      </c>
      <c r="H600" s="5">
        <v>394998.17</v>
      </c>
      <c r="I600" s="6">
        <f t="shared" si="407"/>
        <v>2270991.6770000001</v>
      </c>
      <c r="J600" s="6">
        <f t="shared" si="408"/>
        <v>1875993.5070000002</v>
      </c>
      <c r="K600" s="63">
        <v>0.24175382836865536</v>
      </c>
      <c r="L600" s="5">
        <v>651506.87800000003</v>
      </c>
      <c r="M600" s="5">
        <v>484928.64199999999</v>
      </c>
      <c r="N600" s="5">
        <v>107310.359</v>
      </c>
      <c r="O600" s="5">
        <v>4647.6769999999997</v>
      </c>
      <c r="P600" s="5">
        <v>1937.4639999999999</v>
      </c>
      <c r="Q600" s="5">
        <v>0</v>
      </c>
      <c r="R600" s="5">
        <v>0</v>
      </c>
      <c r="S600" s="6">
        <f t="shared" si="409"/>
        <v>1250331.0199999998</v>
      </c>
      <c r="T600" s="6">
        <f t="shared" si="410"/>
        <v>1250331.0199999998</v>
      </c>
      <c r="U600" s="63">
        <v>0.13310146130187059</v>
      </c>
      <c r="V600" s="5">
        <v>1198291.811</v>
      </c>
      <c r="W600" s="5">
        <v>1227630.1399999999</v>
      </c>
      <c r="X600" s="5">
        <v>56557.983</v>
      </c>
      <c r="Y600" s="5">
        <v>12818.563</v>
      </c>
      <c r="Z600" s="5">
        <v>177.86699999999999</v>
      </c>
      <c r="AA600" s="5">
        <v>8336.65</v>
      </c>
      <c r="AB600" s="5">
        <v>0</v>
      </c>
      <c r="AC600" s="6">
        <f t="shared" si="411"/>
        <v>2503813.014</v>
      </c>
      <c r="AD600" s="6">
        <f t="shared" si="412"/>
        <v>2503813.014</v>
      </c>
      <c r="AE600" s="63">
        <v>0.26653835317149938</v>
      </c>
      <c r="AF600" s="5">
        <v>951483.81499999994</v>
      </c>
      <c r="AG600" s="5">
        <v>789141.576</v>
      </c>
      <c r="AH600" s="5">
        <v>28749.609</v>
      </c>
      <c r="AI600" s="5">
        <v>7737.4610000000002</v>
      </c>
      <c r="AJ600" s="5">
        <v>238.31700000000001</v>
      </c>
      <c r="AK600" s="5">
        <v>0</v>
      </c>
      <c r="AL600" s="5">
        <v>0</v>
      </c>
      <c r="AM600" s="6">
        <f t="shared" si="413"/>
        <v>1777350.7779999997</v>
      </c>
      <c r="AN600" s="6">
        <f t="shared" si="414"/>
        <v>1777350.7779999997</v>
      </c>
      <c r="AO600" s="63">
        <v>0.18920428431649772</v>
      </c>
      <c r="AP600" s="5">
        <v>894362.02</v>
      </c>
      <c r="AQ600" s="5">
        <v>662993.18900000001</v>
      </c>
      <c r="AR600" s="5">
        <v>27262.682000000001</v>
      </c>
      <c r="AS600" s="5">
        <v>6583.1980000000003</v>
      </c>
      <c r="AT600" s="5">
        <v>131.30099999999999</v>
      </c>
      <c r="AU600" s="5">
        <v>0</v>
      </c>
      <c r="AV600" s="5">
        <v>0</v>
      </c>
      <c r="AW600" s="6">
        <f t="shared" si="415"/>
        <v>1591332.3900000001</v>
      </c>
      <c r="AX600" s="6">
        <f t="shared" si="416"/>
        <v>1591332.3900000001</v>
      </c>
      <c r="AY600" s="63">
        <v>0.16940207284147704</v>
      </c>
      <c r="AZ600" s="5">
        <v>4759680.67</v>
      </c>
      <c r="BA600" s="5">
        <v>3935076.0459999992</v>
      </c>
      <c r="BB600" s="5">
        <v>255167.56200000001</v>
      </c>
      <c r="BC600" s="5">
        <v>37910.372000000003</v>
      </c>
      <c r="BD600" s="5">
        <v>2649.4090000000001</v>
      </c>
      <c r="BE600" s="5">
        <v>8336.65</v>
      </c>
      <c r="BF600" s="5">
        <v>394998.17</v>
      </c>
      <c r="BG600" s="6">
        <f t="shared" si="417"/>
        <v>9393818.8789999988</v>
      </c>
      <c r="BH600" s="6">
        <f t="shared" si="418"/>
        <v>8998820.7089999989</v>
      </c>
    </row>
    <row r="601" spans="1:61" x14ac:dyDescent="0.25">
      <c r="A601" s="43">
        <v>41791</v>
      </c>
      <c r="B601" s="5">
        <v>1115549.2960000001</v>
      </c>
      <c r="C601" s="5">
        <v>760000.02599999995</v>
      </c>
      <c r="D601" s="5">
        <v>31595.737000000001</v>
      </c>
      <c r="E601" s="5">
        <v>-3360.3710000000001</v>
      </c>
      <c r="F601" s="5">
        <v>169.54599999999999</v>
      </c>
      <c r="G601" s="5">
        <v>0</v>
      </c>
      <c r="H601" s="5">
        <v>454639.06</v>
      </c>
      <c r="I601" s="6">
        <f t="shared" si="407"/>
        <v>2358593.2940000002</v>
      </c>
      <c r="J601" s="6">
        <f t="shared" si="408"/>
        <v>1903954.2340000002</v>
      </c>
      <c r="K601" s="63">
        <v>0.2404755255803924</v>
      </c>
      <c r="L601" s="5">
        <v>770751.79099999997</v>
      </c>
      <c r="M601" s="5">
        <v>514327.78399999999</v>
      </c>
      <c r="N601" s="5">
        <v>112456.09600000001</v>
      </c>
      <c r="O601" s="5">
        <v>4520.3500000000004</v>
      </c>
      <c r="P601" s="5">
        <v>1412.453</v>
      </c>
      <c r="Q601" s="5">
        <v>0</v>
      </c>
      <c r="R601" s="5">
        <v>0</v>
      </c>
      <c r="S601" s="6">
        <f t="shared" si="409"/>
        <v>1403468.4739999999</v>
      </c>
      <c r="T601" s="6">
        <f t="shared" si="410"/>
        <v>1403468.4739999999</v>
      </c>
      <c r="U601" s="63">
        <v>0.14309369053970575</v>
      </c>
      <c r="V601" s="5">
        <v>1230149.142</v>
      </c>
      <c r="W601" s="5">
        <v>1238570.642</v>
      </c>
      <c r="X601" s="5">
        <v>59804.326999999997</v>
      </c>
      <c r="Y601" s="5">
        <v>12204.298000000001</v>
      </c>
      <c r="Z601" s="5">
        <v>145.72499999999999</v>
      </c>
      <c r="AA601" s="5">
        <v>7799.75</v>
      </c>
      <c r="AB601" s="5">
        <v>0</v>
      </c>
      <c r="AC601" s="6">
        <f t="shared" si="411"/>
        <v>2548673.8840000001</v>
      </c>
      <c r="AD601" s="6">
        <f t="shared" si="412"/>
        <v>2548673.8840000001</v>
      </c>
      <c r="AE601" s="63">
        <v>0.25985560687679965</v>
      </c>
      <c r="AF601" s="5">
        <v>972272.24199999997</v>
      </c>
      <c r="AG601" s="5">
        <v>792415.46</v>
      </c>
      <c r="AH601" s="5">
        <v>29344.611000000001</v>
      </c>
      <c r="AI601" s="5">
        <v>5050.0609999999997</v>
      </c>
      <c r="AJ601" s="5">
        <v>196.048</v>
      </c>
      <c r="AK601" s="5">
        <v>0</v>
      </c>
      <c r="AL601" s="5">
        <v>0</v>
      </c>
      <c r="AM601" s="6">
        <f t="shared" si="413"/>
        <v>1799278.422</v>
      </c>
      <c r="AN601" s="6">
        <f t="shared" si="414"/>
        <v>1799278.422</v>
      </c>
      <c r="AO601" s="63">
        <v>0.18344935741851093</v>
      </c>
      <c r="AP601" s="5">
        <v>981251.92</v>
      </c>
      <c r="AQ601" s="5">
        <v>681992.76199999999</v>
      </c>
      <c r="AR601" s="5">
        <v>27999.238000000001</v>
      </c>
      <c r="AS601" s="5">
        <v>6636.3270000000002</v>
      </c>
      <c r="AT601" s="5">
        <v>144.51499999999999</v>
      </c>
      <c r="AU601" s="5">
        <v>0</v>
      </c>
      <c r="AV601" s="5">
        <v>0</v>
      </c>
      <c r="AW601" s="6">
        <f t="shared" si="415"/>
        <v>1698024.7619999999</v>
      </c>
      <c r="AX601" s="6">
        <f t="shared" si="416"/>
        <v>1698024.7619999999</v>
      </c>
      <c r="AY601" s="63">
        <v>0.17312581958459117</v>
      </c>
      <c r="AZ601" s="5">
        <v>5069974.3910000008</v>
      </c>
      <c r="BA601" s="5">
        <v>3987306.6740000001</v>
      </c>
      <c r="BB601" s="5">
        <v>261200.00900000002</v>
      </c>
      <c r="BC601" s="5">
        <v>25050.665000000005</v>
      </c>
      <c r="BD601" s="5">
        <v>2068.2869999999998</v>
      </c>
      <c r="BE601" s="5">
        <v>7799.75</v>
      </c>
      <c r="BF601" s="5">
        <v>454639.06</v>
      </c>
      <c r="BG601" s="6">
        <f t="shared" si="417"/>
        <v>9808038.8360000011</v>
      </c>
      <c r="BH601" s="6">
        <f t="shared" si="418"/>
        <v>9353399.7760000005</v>
      </c>
    </row>
    <row r="602" spans="1:61" x14ac:dyDescent="0.25">
      <c r="A602" s="43">
        <v>41821</v>
      </c>
      <c r="B602" s="5">
        <v>1174236.8060000001</v>
      </c>
      <c r="C602" s="5">
        <v>784804.33200000005</v>
      </c>
      <c r="D602" s="5">
        <v>27026.734</v>
      </c>
      <c r="E602" s="5">
        <v>14393.71</v>
      </c>
      <c r="F602" s="5">
        <v>141.167</v>
      </c>
      <c r="G602" s="5">
        <v>0</v>
      </c>
      <c r="H602" s="5">
        <v>566197.56200000003</v>
      </c>
      <c r="I602" s="6">
        <f t="shared" si="407"/>
        <v>2566800.3110000002</v>
      </c>
      <c r="J602" s="6">
        <f t="shared" si="408"/>
        <v>2000602.7490000003</v>
      </c>
      <c r="K602" s="63">
        <v>0.24526362337576035</v>
      </c>
      <c r="L602" s="5">
        <v>859161.96499999997</v>
      </c>
      <c r="M602" s="5">
        <v>537760.12199999997</v>
      </c>
      <c r="N602" s="5">
        <v>113162.86</v>
      </c>
      <c r="O602" s="5">
        <v>4496.1319999999996</v>
      </c>
      <c r="P602" s="5">
        <v>1449.3630000000001</v>
      </c>
      <c r="Q602" s="5">
        <v>0</v>
      </c>
      <c r="R602" s="5">
        <v>0</v>
      </c>
      <c r="S602" s="6">
        <f t="shared" si="409"/>
        <v>1516030.4419999998</v>
      </c>
      <c r="T602" s="6">
        <f t="shared" si="410"/>
        <v>1516030.4419999998</v>
      </c>
      <c r="U602" s="63">
        <v>0.14486016608281274</v>
      </c>
      <c r="V602" s="5">
        <v>1307098.4040000001</v>
      </c>
      <c r="W602" s="5">
        <v>1282100.5060000001</v>
      </c>
      <c r="X602" s="5">
        <v>56190.275000000001</v>
      </c>
      <c r="Y602" s="5">
        <v>12120.03</v>
      </c>
      <c r="Z602" s="5">
        <v>133.26499999999999</v>
      </c>
      <c r="AA602" s="5">
        <v>8283.5319999999992</v>
      </c>
      <c r="AB602" s="5">
        <v>0</v>
      </c>
      <c r="AC602" s="6">
        <f t="shared" si="411"/>
        <v>2665926.0120000001</v>
      </c>
      <c r="AD602" s="6">
        <f t="shared" si="412"/>
        <v>2665926.0120000001</v>
      </c>
      <c r="AE602" s="63">
        <v>0.25473531016523659</v>
      </c>
      <c r="AF602" s="5">
        <v>1031764.649</v>
      </c>
      <c r="AG602" s="5">
        <v>810584.51800000004</v>
      </c>
      <c r="AH602" s="5">
        <v>27712.468000000001</v>
      </c>
      <c r="AI602" s="5">
        <v>10792.378000000001</v>
      </c>
      <c r="AJ602" s="5">
        <v>182.53700000000001</v>
      </c>
      <c r="AK602" s="5">
        <v>0</v>
      </c>
      <c r="AL602" s="5">
        <v>0</v>
      </c>
      <c r="AM602" s="6">
        <f t="shared" si="413"/>
        <v>1881036.55</v>
      </c>
      <c r="AN602" s="6">
        <f t="shared" si="414"/>
        <v>1881036.55</v>
      </c>
      <c r="AO602" s="63">
        <v>0.17973733210882395</v>
      </c>
      <c r="AP602" s="5">
        <v>1092154.4509999999</v>
      </c>
      <c r="AQ602" s="5">
        <v>709528.16299999994</v>
      </c>
      <c r="AR602" s="5">
        <v>27320.714</v>
      </c>
      <c r="AS602" s="5">
        <v>6565.7060000000001</v>
      </c>
      <c r="AT602" s="5">
        <v>112.619</v>
      </c>
      <c r="AU602" s="5">
        <v>0</v>
      </c>
      <c r="AV602" s="5">
        <v>0</v>
      </c>
      <c r="AW602" s="6">
        <f t="shared" si="415"/>
        <v>1835681.6529999997</v>
      </c>
      <c r="AX602" s="6">
        <f t="shared" si="416"/>
        <v>1835681.6529999997</v>
      </c>
      <c r="AY602" s="63">
        <v>0.17540356826736614</v>
      </c>
      <c r="AZ602" s="5">
        <v>5464416.2750000004</v>
      </c>
      <c r="BA602" s="5">
        <v>4124777.6409999998</v>
      </c>
      <c r="BB602" s="5">
        <v>251413.05100000001</v>
      </c>
      <c r="BC602" s="5">
        <v>48367.955999999998</v>
      </c>
      <c r="BD602" s="5">
        <v>2018.951</v>
      </c>
      <c r="BE602" s="5">
        <v>8283.5319999999992</v>
      </c>
      <c r="BF602" s="5">
        <v>566197.56200000003</v>
      </c>
      <c r="BG602" s="6">
        <f t="shared" si="417"/>
        <v>10465474.968000002</v>
      </c>
      <c r="BH602" s="6">
        <f t="shared" si="418"/>
        <v>9899277.4060000014</v>
      </c>
    </row>
    <row r="603" spans="1:61" x14ac:dyDescent="0.25">
      <c r="A603" s="43">
        <v>41852</v>
      </c>
      <c r="B603" s="5">
        <v>1281161.4380000001</v>
      </c>
      <c r="C603" s="5">
        <v>810096.71600000001</v>
      </c>
      <c r="D603" s="5">
        <v>27777.133999999998</v>
      </c>
      <c r="E603" s="5">
        <v>5652.9350000000004</v>
      </c>
      <c r="F603" s="5">
        <v>143.73099999999999</v>
      </c>
      <c r="G603" s="5">
        <v>0</v>
      </c>
      <c r="H603" s="5">
        <v>601597.15800000005</v>
      </c>
      <c r="I603" s="6">
        <f t="shared" si="407"/>
        <v>2726429.1120000007</v>
      </c>
      <c r="J603" s="6">
        <f t="shared" si="408"/>
        <v>2124831.9540000008</v>
      </c>
      <c r="K603" s="63">
        <v>0.24599413999493311</v>
      </c>
      <c r="L603" s="5">
        <v>912270.04700000002</v>
      </c>
      <c r="M603" s="5">
        <v>556326.18400000001</v>
      </c>
      <c r="N603" s="5">
        <v>115626.18700000001</v>
      </c>
      <c r="O603" s="5">
        <v>4465.2449999999999</v>
      </c>
      <c r="P603" s="5">
        <v>1361.742</v>
      </c>
      <c r="Q603" s="5">
        <v>0</v>
      </c>
      <c r="R603" s="5">
        <v>0</v>
      </c>
      <c r="S603" s="6">
        <f t="shared" si="409"/>
        <v>1590049.4050000003</v>
      </c>
      <c r="T603" s="6">
        <f t="shared" si="410"/>
        <v>1590049.4050000003</v>
      </c>
      <c r="U603" s="63">
        <v>0.14346341674935506</v>
      </c>
      <c r="V603" s="5">
        <v>1414332.943</v>
      </c>
      <c r="W603" s="5">
        <v>1330181.1170000001</v>
      </c>
      <c r="X603" s="5">
        <v>56787.017999999996</v>
      </c>
      <c r="Y603" s="5">
        <v>12689.341</v>
      </c>
      <c r="Z603" s="5">
        <v>122.97499999999999</v>
      </c>
      <c r="AA603" s="5">
        <v>7994.35</v>
      </c>
      <c r="AB603" s="5">
        <v>0</v>
      </c>
      <c r="AC603" s="6">
        <f t="shared" si="411"/>
        <v>2822107.7440000004</v>
      </c>
      <c r="AD603" s="6">
        <f t="shared" si="412"/>
        <v>2822107.7440000004</v>
      </c>
      <c r="AE603" s="63">
        <v>0.2546268173277636</v>
      </c>
      <c r="AF603" s="5">
        <v>1131524.372</v>
      </c>
      <c r="AG603" s="5">
        <v>856161.82700000005</v>
      </c>
      <c r="AH603" s="5">
        <v>30439.055</v>
      </c>
      <c r="AI603" s="5">
        <v>7733.8280000000004</v>
      </c>
      <c r="AJ603" s="5">
        <v>189.02199999999999</v>
      </c>
      <c r="AK603" s="5">
        <v>0</v>
      </c>
      <c r="AL603" s="5">
        <v>0</v>
      </c>
      <c r="AM603" s="6">
        <f t="shared" si="413"/>
        <v>2026048.1040000001</v>
      </c>
      <c r="AN603" s="6">
        <f t="shared" si="414"/>
        <v>2026048.1040000001</v>
      </c>
      <c r="AO603" s="63">
        <v>0.18280173093011071</v>
      </c>
      <c r="AP603" s="5">
        <v>1151257.68</v>
      </c>
      <c r="AQ603" s="5">
        <v>734150.08299999998</v>
      </c>
      <c r="AR603" s="5">
        <v>26698.726999999999</v>
      </c>
      <c r="AS603" s="5">
        <v>6454.701</v>
      </c>
      <c r="AT603" s="5">
        <v>113.63200000000001</v>
      </c>
      <c r="AU603" s="5">
        <v>0</v>
      </c>
      <c r="AV603" s="5">
        <v>0</v>
      </c>
      <c r="AW603" s="6">
        <f t="shared" si="415"/>
        <v>1918674.8229999996</v>
      </c>
      <c r="AX603" s="6">
        <f t="shared" si="416"/>
        <v>1918674.8229999996</v>
      </c>
      <c r="AY603" s="63">
        <v>0.1731138949978375</v>
      </c>
      <c r="AZ603" s="5">
        <v>5890546.4800000004</v>
      </c>
      <c r="BA603" s="5">
        <v>4286915.9270000001</v>
      </c>
      <c r="BB603" s="5">
        <v>257328.12099999998</v>
      </c>
      <c r="BC603" s="5">
        <v>36996.050000000003</v>
      </c>
      <c r="BD603" s="5">
        <v>1931.1019999999999</v>
      </c>
      <c r="BE603" s="5">
        <v>7994.35</v>
      </c>
      <c r="BF603" s="5">
        <v>601597.15800000005</v>
      </c>
      <c r="BG603" s="6">
        <f t="shared" si="417"/>
        <v>11083309.188000001</v>
      </c>
      <c r="BH603" s="6">
        <f t="shared" si="418"/>
        <v>10481712.030000001</v>
      </c>
    </row>
    <row r="604" spans="1:61" x14ac:dyDescent="0.25">
      <c r="A604" s="43">
        <v>41883</v>
      </c>
      <c r="B604" s="5">
        <v>1289176.4580000001</v>
      </c>
      <c r="C604" s="5">
        <v>828236.14599999995</v>
      </c>
      <c r="D604" s="5">
        <v>28129.562999999998</v>
      </c>
      <c r="E604" s="5">
        <v>5653.5029999999997</v>
      </c>
      <c r="F604" s="5">
        <v>168.78100000000001</v>
      </c>
      <c r="G604" s="5">
        <v>0</v>
      </c>
      <c r="H604" s="5">
        <v>640703.93799999997</v>
      </c>
      <c r="I604" s="6">
        <f t="shared" si="407"/>
        <v>2792068.3890000004</v>
      </c>
      <c r="J604" s="6">
        <f t="shared" si="408"/>
        <v>2151364.4510000004</v>
      </c>
      <c r="K604" s="63">
        <v>0.2495679787122814</v>
      </c>
      <c r="L604" s="5">
        <v>897970.77099999995</v>
      </c>
      <c r="M604" s="5">
        <v>562478.20299999998</v>
      </c>
      <c r="N604" s="5">
        <v>112134.94899999999</v>
      </c>
      <c r="O604" s="5">
        <v>4125.768</v>
      </c>
      <c r="P604" s="5">
        <v>1439.0360000000001</v>
      </c>
      <c r="Q604" s="5">
        <v>0</v>
      </c>
      <c r="R604" s="5">
        <v>0</v>
      </c>
      <c r="S604" s="6">
        <f t="shared" si="409"/>
        <v>1578148.727</v>
      </c>
      <c r="T604" s="6">
        <f t="shared" si="410"/>
        <v>1578148.727</v>
      </c>
      <c r="U604" s="63">
        <v>0.1410622280802413</v>
      </c>
      <c r="V604" s="5">
        <v>1451947.858</v>
      </c>
      <c r="W604" s="5">
        <v>1359951.547</v>
      </c>
      <c r="X604" s="5">
        <v>58952.728000000003</v>
      </c>
      <c r="Y604" s="5">
        <v>13101.285</v>
      </c>
      <c r="Z604" s="5">
        <v>176.01499999999999</v>
      </c>
      <c r="AA604" s="5">
        <v>7991.2</v>
      </c>
      <c r="AB604" s="5">
        <v>0</v>
      </c>
      <c r="AC604" s="6">
        <f t="shared" si="411"/>
        <v>2892120.6330000008</v>
      </c>
      <c r="AD604" s="6">
        <f t="shared" si="412"/>
        <v>2892120.6330000008</v>
      </c>
      <c r="AE604" s="63">
        <v>0.25851111076416183</v>
      </c>
      <c r="AF604" s="5">
        <v>1155293.341</v>
      </c>
      <c r="AG604" s="5">
        <v>875315.88300000003</v>
      </c>
      <c r="AH604" s="5">
        <v>30587.057000000001</v>
      </c>
      <c r="AI604" s="5">
        <v>7709.6350000000002</v>
      </c>
      <c r="AJ604" s="5">
        <v>244.47900000000001</v>
      </c>
      <c r="AK604" s="5">
        <v>0</v>
      </c>
      <c r="AL604" s="5">
        <v>0</v>
      </c>
      <c r="AM604" s="6">
        <f t="shared" si="413"/>
        <v>2069150.395</v>
      </c>
      <c r="AN604" s="6">
        <f t="shared" si="414"/>
        <v>2069150.395</v>
      </c>
      <c r="AO604" s="63">
        <v>0.18495022678037581</v>
      </c>
      <c r="AP604" s="5">
        <v>1091916.605</v>
      </c>
      <c r="AQ604" s="5">
        <v>729933.93700000003</v>
      </c>
      <c r="AR604" s="5">
        <v>27348.273000000001</v>
      </c>
      <c r="AS604" s="5">
        <v>6756.9690000000001</v>
      </c>
      <c r="AT604" s="5">
        <v>162.76499999999999</v>
      </c>
      <c r="AU604" s="5">
        <v>0</v>
      </c>
      <c r="AV604" s="5">
        <v>0</v>
      </c>
      <c r="AW604" s="6">
        <f t="shared" si="415"/>
        <v>1856118.5489999999</v>
      </c>
      <c r="AX604" s="6">
        <f t="shared" si="416"/>
        <v>1856118.5489999999</v>
      </c>
      <c r="AY604" s="63">
        <v>0.16590845566293991</v>
      </c>
      <c r="AZ604" s="5">
        <v>5886305.0329999998</v>
      </c>
      <c r="BA604" s="5">
        <v>4355915.716</v>
      </c>
      <c r="BB604" s="5">
        <v>257152.57</v>
      </c>
      <c r="BC604" s="5">
        <v>37347.159999999996</v>
      </c>
      <c r="BD604" s="5">
        <v>2191.076</v>
      </c>
      <c r="BE604" s="5">
        <v>7991.2</v>
      </c>
      <c r="BF604" s="5">
        <v>640703.93799999997</v>
      </c>
      <c r="BG604" s="6">
        <f t="shared" si="417"/>
        <v>11187606.692999998</v>
      </c>
      <c r="BH604" s="6">
        <f t="shared" si="418"/>
        <v>10546902.754999999</v>
      </c>
    </row>
    <row r="605" spans="1:61" x14ac:dyDescent="0.25">
      <c r="A605" s="43">
        <v>41913</v>
      </c>
      <c r="B605" s="5">
        <v>1084085.946</v>
      </c>
      <c r="C605" s="5">
        <v>756103.82799999998</v>
      </c>
      <c r="D605" s="5">
        <v>27581.787</v>
      </c>
      <c r="E605" s="5">
        <v>5640.7669999999998</v>
      </c>
      <c r="F605" s="5">
        <v>167.04300000000001</v>
      </c>
      <c r="G605" s="5">
        <v>0</v>
      </c>
      <c r="H605" s="5">
        <v>544003.34499999997</v>
      </c>
      <c r="I605" s="6">
        <f t="shared" si="407"/>
        <v>2417582.716</v>
      </c>
      <c r="J605" s="6">
        <f t="shared" si="408"/>
        <v>1873579.371</v>
      </c>
      <c r="K605" s="63">
        <v>0.24984410875924662</v>
      </c>
      <c r="L605" s="5">
        <v>704070.44499999995</v>
      </c>
      <c r="M605" s="5">
        <v>503029.68800000002</v>
      </c>
      <c r="N605" s="5">
        <v>107778.264</v>
      </c>
      <c r="O605" s="5">
        <v>4600.5110000000004</v>
      </c>
      <c r="P605" s="5">
        <v>1247.798</v>
      </c>
      <c r="Q605" s="5">
        <v>0</v>
      </c>
      <c r="R605" s="5">
        <v>0</v>
      </c>
      <c r="S605" s="6">
        <f t="shared" si="409"/>
        <v>1320726.7059999998</v>
      </c>
      <c r="T605" s="6">
        <f t="shared" si="410"/>
        <v>1320726.7059999998</v>
      </c>
      <c r="U605" s="63">
        <v>0.13648996768187743</v>
      </c>
      <c r="V605" s="5">
        <v>1214352.091</v>
      </c>
      <c r="W605" s="5">
        <v>1253553.1140000001</v>
      </c>
      <c r="X605" s="5">
        <v>53430.877999999997</v>
      </c>
      <c r="Y605" s="5">
        <v>7209.2619999999997</v>
      </c>
      <c r="Z605" s="5">
        <v>195.072</v>
      </c>
      <c r="AA605" s="5">
        <v>7990.15</v>
      </c>
      <c r="AB605" s="5">
        <v>0</v>
      </c>
      <c r="AC605" s="6">
        <f t="shared" si="411"/>
        <v>2536730.5670000003</v>
      </c>
      <c r="AD605" s="6">
        <f t="shared" si="412"/>
        <v>2536730.5670000003</v>
      </c>
      <c r="AE605" s="63">
        <v>0.26215739526922288</v>
      </c>
      <c r="AF605" s="5">
        <v>970022.18200000003</v>
      </c>
      <c r="AG605" s="5">
        <v>796242.47100000002</v>
      </c>
      <c r="AH605" s="5">
        <v>29044.475999999999</v>
      </c>
      <c r="AI605" s="5">
        <v>7826.5829999999996</v>
      </c>
      <c r="AJ605" s="5">
        <v>263.56599999999997</v>
      </c>
      <c r="AK605" s="5">
        <v>0</v>
      </c>
      <c r="AL605" s="5">
        <v>0</v>
      </c>
      <c r="AM605" s="6">
        <f t="shared" si="413"/>
        <v>1803399.2780000002</v>
      </c>
      <c r="AN605" s="6">
        <f t="shared" si="414"/>
        <v>1803399.2780000002</v>
      </c>
      <c r="AO605" s="63">
        <v>0.18637156957113971</v>
      </c>
      <c r="AP605" s="5">
        <v>901100.45900000003</v>
      </c>
      <c r="AQ605" s="5">
        <v>662972.88800000004</v>
      </c>
      <c r="AR605" s="5">
        <v>27069.68</v>
      </c>
      <c r="AS605" s="5">
        <v>6608.4539999999997</v>
      </c>
      <c r="AT605" s="5">
        <v>173.958</v>
      </c>
      <c r="AU605" s="5">
        <v>0</v>
      </c>
      <c r="AV605" s="5">
        <v>0</v>
      </c>
      <c r="AW605" s="6">
        <f t="shared" si="415"/>
        <v>1597925.439</v>
      </c>
      <c r="AX605" s="6">
        <f t="shared" si="416"/>
        <v>1597925.439</v>
      </c>
      <c r="AY605" s="63">
        <v>0.16513695871851317</v>
      </c>
      <c r="AZ605" s="5">
        <v>4873631.1229999997</v>
      </c>
      <c r="BA605" s="5">
        <v>3971901.9890000001</v>
      </c>
      <c r="BB605" s="5">
        <v>244905.08499999999</v>
      </c>
      <c r="BC605" s="5">
        <v>31885.576999999997</v>
      </c>
      <c r="BD605" s="5">
        <v>2047.4370000000001</v>
      </c>
      <c r="BE605" s="5">
        <v>7990.15</v>
      </c>
      <c r="BF605" s="5">
        <v>544003.34499999997</v>
      </c>
      <c r="BG605" s="6">
        <f t="shared" si="417"/>
        <v>9676364.7060000021</v>
      </c>
      <c r="BH605" s="6">
        <f t="shared" si="418"/>
        <v>9132361.3610000014</v>
      </c>
    </row>
    <row r="606" spans="1:61" x14ac:dyDescent="0.25">
      <c r="A606" s="43">
        <v>41944</v>
      </c>
      <c r="B606" s="5">
        <v>881300.03399999999</v>
      </c>
      <c r="C606" s="5">
        <v>704058.28200000001</v>
      </c>
      <c r="D606" s="5">
        <v>30585.905999999999</v>
      </c>
      <c r="E606" s="5">
        <v>5659.9639999999999</v>
      </c>
      <c r="F606" s="5">
        <v>179.779</v>
      </c>
      <c r="G606" s="5">
        <v>0</v>
      </c>
      <c r="H606" s="5">
        <v>514076.11099999998</v>
      </c>
      <c r="I606" s="6">
        <f t="shared" si="407"/>
        <v>2135860.0759999999</v>
      </c>
      <c r="J606" s="6">
        <f t="shared" si="408"/>
        <v>1621783.9649999999</v>
      </c>
      <c r="K606" s="63">
        <v>0.25530433406851843</v>
      </c>
      <c r="L606" s="5">
        <v>564601.75699999998</v>
      </c>
      <c r="M606" s="5">
        <v>446402.57500000001</v>
      </c>
      <c r="N606" s="5">
        <v>99043.909</v>
      </c>
      <c r="O606" s="5">
        <v>4444.8320000000003</v>
      </c>
      <c r="P606" s="5">
        <v>1111.701</v>
      </c>
      <c r="Q606" s="5">
        <v>0</v>
      </c>
      <c r="R606" s="5">
        <v>0</v>
      </c>
      <c r="S606" s="6">
        <f t="shared" si="409"/>
        <v>1115604.7739999997</v>
      </c>
      <c r="T606" s="6">
        <f t="shared" si="410"/>
        <v>1115604.7739999997</v>
      </c>
      <c r="U606" s="63">
        <v>0.1333508393691844</v>
      </c>
      <c r="V606" s="5">
        <v>965983.48300000001</v>
      </c>
      <c r="W606" s="5">
        <v>1148989.27</v>
      </c>
      <c r="X606" s="5">
        <v>53711.07</v>
      </c>
      <c r="Y606" s="5">
        <v>12912.344999999999</v>
      </c>
      <c r="Z606" s="5">
        <v>203.86799999999999</v>
      </c>
      <c r="AA606" s="5">
        <v>7327.95</v>
      </c>
      <c r="AB606" s="5">
        <v>0</v>
      </c>
      <c r="AC606" s="6">
        <f t="shared" si="411"/>
        <v>2189127.986</v>
      </c>
      <c r="AD606" s="6">
        <f t="shared" si="412"/>
        <v>2189127.986</v>
      </c>
      <c r="AE606" s="63">
        <v>0.26167157153064696</v>
      </c>
      <c r="AF606" s="5">
        <v>764647.174</v>
      </c>
      <c r="AG606" s="5">
        <v>736118.37600000005</v>
      </c>
      <c r="AH606" s="5">
        <v>28455.321</v>
      </c>
      <c r="AI606" s="5">
        <v>7171.8</v>
      </c>
      <c r="AJ606" s="5">
        <v>322.67399999999998</v>
      </c>
      <c r="AK606" s="5">
        <v>0</v>
      </c>
      <c r="AL606" s="5">
        <v>0</v>
      </c>
      <c r="AM606" s="6">
        <f t="shared" si="413"/>
        <v>1536715.3450000002</v>
      </c>
      <c r="AN606" s="6">
        <f t="shared" si="414"/>
        <v>1536715.3450000002</v>
      </c>
      <c r="AO606" s="63">
        <v>0.18368716762703263</v>
      </c>
      <c r="AP606" s="5">
        <v>746318.50899999996</v>
      </c>
      <c r="AQ606" s="5">
        <v>610031.98800000001</v>
      </c>
      <c r="AR606" s="5">
        <v>25500.648000000001</v>
      </c>
      <c r="AS606" s="5">
        <v>6585.8</v>
      </c>
      <c r="AT606" s="5">
        <v>192.27099999999999</v>
      </c>
      <c r="AU606" s="5">
        <v>0</v>
      </c>
      <c r="AV606" s="5">
        <v>0</v>
      </c>
      <c r="AW606" s="6">
        <f t="shared" si="415"/>
        <v>1388629.216</v>
      </c>
      <c r="AX606" s="6">
        <f t="shared" si="416"/>
        <v>1388629.216</v>
      </c>
      <c r="AY606" s="63">
        <v>0.16598608740461746</v>
      </c>
      <c r="AZ606" s="5">
        <v>3922850.9570000004</v>
      </c>
      <c r="BA606" s="5">
        <v>3645600.4910000004</v>
      </c>
      <c r="BB606" s="5">
        <v>237296.85399999999</v>
      </c>
      <c r="BC606" s="5">
        <v>36774.741000000002</v>
      </c>
      <c r="BD606" s="5">
        <v>2010.2929999999999</v>
      </c>
      <c r="BE606" s="5">
        <v>7327.95</v>
      </c>
      <c r="BF606" s="5">
        <v>514076.11099999998</v>
      </c>
      <c r="BG606" s="6">
        <f t="shared" si="417"/>
        <v>8365937.3970000008</v>
      </c>
      <c r="BH606" s="6">
        <f t="shared" si="418"/>
        <v>7851861.2860000012</v>
      </c>
    </row>
    <row r="607" spans="1:61" x14ac:dyDescent="0.25">
      <c r="A607" s="43">
        <v>41974</v>
      </c>
      <c r="B607" s="5">
        <v>830004.897</v>
      </c>
      <c r="C607" s="5">
        <v>675492.90399999998</v>
      </c>
      <c r="D607" s="5">
        <v>27625.135999999999</v>
      </c>
      <c r="E607" s="5">
        <v>5396.9120000000003</v>
      </c>
      <c r="F607" s="5">
        <v>148.95599999999999</v>
      </c>
      <c r="G607" s="5">
        <v>0</v>
      </c>
      <c r="H607" s="5">
        <v>385273.61499999999</v>
      </c>
      <c r="I607" s="6">
        <f t="shared" si="407"/>
        <v>1923942.42</v>
      </c>
      <c r="J607" s="6">
        <f t="shared" si="408"/>
        <v>1538668.8049999999</v>
      </c>
      <c r="K607" s="63">
        <v>0.24336377905577924</v>
      </c>
      <c r="L607" s="5">
        <v>598477.26199999999</v>
      </c>
      <c r="M607" s="5">
        <v>425672.87199999997</v>
      </c>
      <c r="N607" s="5">
        <v>106518.726</v>
      </c>
      <c r="O607" s="5">
        <v>4457.585</v>
      </c>
      <c r="P607" s="5">
        <v>1111.4649999999999</v>
      </c>
      <c r="Q607" s="5">
        <v>0</v>
      </c>
      <c r="R607" s="5">
        <v>0</v>
      </c>
      <c r="S607" s="6">
        <f t="shared" si="409"/>
        <v>1136237.9099999999</v>
      </c>
      <c r="T607" s="6">
        <f t="shared" si="410"/>
        <v>1136237.9099999999</v>
      </c>
      <c r="U607" s="63">
        <v>0.14372527410879601</v>
      </c>
      <c r="V607" s="5">
        <v>861518.89899999998</v>
      </c>
      <c r="W607" s="5">
        <v>1096722.487</v>
      </c>
      <c r="X607" s="5">
        <v>51981.264999999999</v>
      </c>
      <c r="Y607" s="5">
        <v>18028.432000000001</v>
      </c>
      <c r="Z607" s="5">
        <v>224.685</v>
      </c>
      <c r="AA607" s="5">
        <v>6884.85</v>
      </c>
      <c r="AB607" s="5">
        <v>0</v>
      </c>
      <c r="AC607" s="6">
        <f t="shared" si="411"/>
        <v>2035360.618</v>
      </c>
      <c r="AD607" s="6">
        <f t="shared" si="412"/>
        <v>2035360.618</v>
      </c>
      <c r="AE607" s="63">
        <v>0.25745731607590744</v>
      </c>
      <c r="AF607" s="5">
        <v>700233.94099999999</v>
      </c>
      <c r="AG607" s="5">
        <v>694527.02800000005</v>
      </c>
      <c r="AH607" s="5">
        <v>27295.287</v>
      </c>
      <c r="AI607" s="5">
        <v>8442.76</v>
      </c>
      <c r="AJ607" s="5">
        <v>277.91399999999999</v>
      </c>
      <c r="AK607" s="5">
        <v>0</v>
      </c>
      <c r="AL607" s="5">
        <v>0</v>
      </c>
      <c r="AM607" s="6">
        <f t="shared" si="413"/>
        <v>1430776.9300000002</v>
      </c>
      <c r="AN607" s="6">
        <f t="shared" si="414"/>
        <v>1430776.9300000002</v>
      </c>
      <c r="AO607" s="63">
        <v>0.18098217340133607</v>
      </c>
      <c r="AP607" s="5">
        <v>760716.93400000001</v>
      </c>
      <c r="AQ607" s="5">
        <v>587295.13399999996</v>
      </c>
      <c r="AR607" s="5">
        <v>24301.428</v>
      </c>
      <c r="AS607" s="5">
        <v>6842.0709999999999</v>
      </c>
      <c r="AT607" s="5">
        <v>150.09299999999999</v>
      </c>
      <c r="AU607" s="5">
        <v>0</v>
      </c>
      <c r="AV607" s="5">
        <v>0</v>
      </c>
      <c r="AW607" s="6">
        <f t="shared" si="415"/>
        <v>1379305.6600000001</v>
      </c>
      <c r="AX607" s="6">
        <f t="shared" si="416"/>
        <v>1379305.6600000001</v>
      </c>
      <c r="AY607" s="63">
        <v>0.17447145735818112</v>
      </c>
      <c r="AZ607" s="5">
        <v>3750951.9330000002</v>
      </c>
      <c r="BA607" s="5">
        <v>3479710.4250000003</v>
      </c>
      <c r="BB607" s="5">
        <v>237721.842</v>
      </c>
      <c r="BC607" s="5">
        <v>43167.759999999995</v>
      </c>
      <c r="BD607" s="5">
        <v>1913.1129999999998</v>
      </c>
      <c r="BE607" s="5">
        <v>6884.85</v>
      </c>
      <c r="BF607" s="5">
        <v>385273.61499999999</v>
      </c>
      <c r="BG607" s="6">
        <f t="shared" si="417"/>
        <v>7905623.5380000006</v>
      </c>
      <c r="BH607" s="6">
        <f t="shared" si="418"/>
        <v>7520349.9230000004</v>
      </c>
    </row>
    <row r="608" spans="1:61" x14ac:dyDescent="0.25">
      <c r="A608" s="43">
        <v>42005</v>
      </c>
      <c r="B608" s="5">
        <v>903336.49399999995</v>
      </c>
      <c r="C608" s="5">
        <v>700860.12100000004</v>
      </c>
      <c r="D608" s="5">
        <v>31780.78</v>
      </c>
      <c r="E608" s="5">
        <v>5598.3180000000002</v>
      </c>
      <c r="F608" s="5">
        <v>135.69399999999999</v>
      </c>
      <c r="G608" s="5">
        <v>0</v>
      </c>
      <c r="H608" s="5">
        <v>385765.41800000001</v>
      </c>
      <c r="I608" s="6">
        <f t="shared" si="407"/>
        <v>2027476.825</v>
      </c>
      <c r="J608" s="6">
        <f t="shared" si="408"/>
        <v>1641711.4069999999</v>
      </c>
      <c r="K608" s="63">
        <f t="shared" ref="K608:K618" si="420">I608/$BG608</f>
        <v>0.24309753469819934</v>
      </c>
      <c r="L608" s="5">
        <v>644755.89099999995</v>
      </c>
      <c r="M608" s="5">
        <v>435772.45400000003</v>
      </c>
      <c r="N608" s="5">
        <v>103639.997</v>
      </c>
      <c r="O608" s="5">
        <v>4170.7629999999999</v>
      </c>
      <c r="P608" s="5">
        <v>923.77499999999998</v>
      </c>
      <c r="Q608" s="5">
        <v>0</v>
      </c>
      <c r="R608" s="5">
        <v>0</v>
      </c>
      <c r="S608" s="6">
        <f t="shared" si="409"/>
        <v>1189262.8799999999</v>
      </c>
      <c r="T608" s="6">
        <f t="shared" si="410"/>
        <v>1189262.8799999999</v>
      </c>
      <c r="U608" s="63">
        <f>S608/$BG608</f>
        <v>0.14259441620797833</v>
      </c>
      <c r="V608" s="5">
        <v>930175.74800000002</v>
      </c>
      <c r="W608" s="5">
        <v>1127246.923</v>
      </c>
      <c r="X608" s="5">
        <v>57199.836000000003</v>
      </c>
      <c r="Y608" s="5">
        <v>12715.117</v>
      </c>
      <c r="Z608" s="5">
        <v>212.75899999999999</v>
      </c>
      <c r="AA608" s="5">
        <v>7690.55</v>
      </c>
      <c r="AB608" s="5">
        <v>0</v>
      </c>
      <c r="AC608" s="6">
        <f t="shared" si="411"/>
        <v>2135240.9330000002</v>
      </c>
      <c r="AD608" s="6">
        <f t="shared" si="412"/>
        <v>2135240.9330000002</v>
      </c>
      <c r="AE608" s="63">
        <f>AC608/$BG608</f>
        <v>0.25601861407169629</v>
      </c>
      <c r="AF608" s="5">
        <v>750688.01100000006</v>
      </c>
      <c r="AG608" s="5">
        <v>722752.02</v>
      </c>
      <c r="AH608" s="5">
        <v>29642.012999999999</v>
      </c>
      <c r="AI608" s="5">
        <v>7802.1130000000003</v>
      </c>
      <c r="AJ608" s="5">
        <v>276.28899999999999</v>
      </c>
      <c r="AK608" s="5">
        <v>0</v>
      </c>
      <c r="AL608" s="5">
        <v>0</v>
      </c>
      <c r="AM608" s="6">
        <f t="shared" si="413"/>
        <v>1511160.446</v>
      </c>
      <c r="AN608" s="6">
        <f t="shared" si="414"/>
        <v>1511160.446</v>
      </c>
      <c r="AO608" s="63">
        <f>AM608/$BG608</f>
        <v>0.18119042073688382</v>
      </c>
      <c r="AP608" s="5">
        <v>829101.48899999994</v>
      </c>
      <c r="AQ608" s="5">
        <v>614467.78500000003</v>
      </c>
      <c r="AR608" s="5">
        <v>26703.233</v>
      </c>
      <c r="AS608" s="5">
        <v>6627.9889999999996</v>
      </c>
      <c r="AT608" s="5">
        <v>136.88999999999999</v>
      </c>
      <c r="AU608" s="5">
        <v>0</v>
      </c>
      <c r="AV608" s="5">
        <v>0</v>
      </c>
      <c r="AW608" s="6">
        <f t="shared" si="415"/>
        <v>1477037.3859999999</v>
      </c>
      <c r="AX608" s="6">
        <f t="shared" si="416"/>
        <v>1477037.3859999999</v>
      </c>
      <c r="AY608" s="63">
        <f>AW608/$BG608</f>
        <v>0.17709901428524227</v>
      </c>
      <c r="AZ608" s="5">
        <f t="shared" ref="AZ608:BF609" si="421">B608+L608+V608+AF608+AP608</f>
        <v>4058057.6329999999</v>
      </c>
      <c r="BA608" s="5">
        <f t="shared" si="421"/>
        <v>3601099.3030000003</v>
      </c>
      <c r="BB608" s="5">
        <f t="shared" si="421"/>
        <v>248965.85900000003</v>
      </c>
      <c r="BC608" s="5">
        <f t="shared" si="421"/>
        <v>36914.300000000003</v>
      </c>
      <c r="BD608" s="5">
        <f t="shared" si="421"/>
        <v>1685.4070000000002</v>
      </c>
      <c r="BE608" s="5">
        <f t="shared" si="421"/>
        <v>7690.55</v>
      </c>
      <c r="BF608" s="5">
        <f t="shared" si="421"/>
        <v>385765.41800000001</v>
      </c>
      <c r="BG608" s="6">
        <f t="shared" si="417"/>
        <v>8340178.4699999997</v>
      </c>
      <c r="BH608" s="6">
        <f t="shared" si="418"/>
        <v>7954413.0520000001</v>
      </c>
    </row>
    <row r="609" spans="1:60" x14ac:dyDescent="0.25">
      <c r="A609" s="43">
        <v>42036</v>
      </c>
      <c r="B609" s="5">
        <v>787279.13500000001</v>
      </c>
      <c r="C609" s="5">
        <v>624600.32400000002</v>
      </c>
      <c r="D609" s="5">
        <v>33329.411</v>
      </c>
      <c r="E609" s="5">
        <v>5239.2790000000005</v>
      </c>
      <c r="F609" s="5">
        <v>165.827</v>
      </c>
      <c r="G609" s="5">
        <v>0</v>
      </c>
      <c r="H609" s="5">
        <v>453052.19900000002</v>
      </c>
      <c r="I609" s="6">
        <f>SUM(B609:H609)</f>
        <v>1903666.1750000003</v>
      </c>
      <c r="J609" s="6">
        <f>I609-H609</f>
        <v>1450613.9760000003</v>
      </c>
      <c r="K609" s="63">
        <f t="shared" si="420"/>
        <v>0.25160045846427992</v>
      </c>
      <c r="L609" s="5">
        <v>642370.10499999998</v>
      </c>
      <c r="M609" s="5">
        <v>410792.27</v>
      </c>
      <c r="N609" s="5">
        <v>92735.370999999999</v>
      </c>
      <c r="O609" s="5">
        <v>4868.8429999999998</v>
      </c>
      <c r="P609" s="5">
        <v>917.72699999999998</v>
      </c>
      <c r="Q609" s="5">
        <v>0</v>
      </c>
      <c r="R609" s="5">
        <v>0</v>
      </c>
      <c r="S609" s="6">
        <f>SUM(L609:R609)</f>
        <v>1151684.3160000001</v>
      </c>
      <c r="T609" s="6">
        <f>S609-R609</f>
        <v>1151684.3160000001</v>
      </c>
      <c r="U609" s="63">
        <f>S609/$BG609</f>
        <v>0.15221382074077172</v>
      </c>
      <c r="V609" s="5">
        <v>741478.32400000002</v>
      </c>
      <c r="W609" s="5">
        <v>1008686.022</v>
      </c>
      <c r="X609" s="5">
        <v>50049.851000000002</v>
      </c>
      <c r="Y609" s="5">
        <v>12561.034</v>
      </c>
      <c r="Z609" s="5">
        <v>217.53200000000001</v>
      </c>
      <c r="AA609" s="5">
        <v>6969.9</v>
      </c>
      <c r="AB609" s="5">
        <v>0</v>
      </c>
      <c r="AC609" s="6">
        <f>SUM(V609:AB609)</f>
        <v>1819962.6629999997</v>
      </c>
      <c r="AD609" s="6">
        <f>AC609-AB609</f>
        <v>1819962.6629999997</v>
      </c>
      <c r="AE609" s="63">
        <f>AC609/$BG609</f>
        <v>0.2405376774626316</v>
      </c>
      <c r="AF609" s="5">
        <v>617751.61300000001</v>
      </c>
      <c r="AG609" s="5">
        <v>650156.68900000001</v>
      </c>
      <c r="AH609" s="5">
        <v>27409.523000000001</v>
      </c>
      <c r="AI609" s="5">
        <v>7803.9639999999999</v>
      </c>
      <c r="AJ609" s="5">
        <v>293.03899999999999</v>
      </c>
      <c r="AK609" s="5">
        <v>0</v>
      </c>
      <c r="AL609" s="5">
        <v>0</v>
      </c>
      <c r="AM609" s="6">
        <f>SUM(AF609:AL609)</f>
        <v>1303414.8280000002</v>
      </c>
      <c r="AN609" s="6">
        <f>AM609-AL609</f>
        <v>1303414.8280000002</v>
      </c>
      <c r="AO609" s="63">
        <f>AM609/$BG609</f>
        <v>0.17226747661991765</v>
      </c>
      <c r="AP609" s="5">
        <v>794285.56299999997</v>
      </c>
      <c r="AQ609" s="5">
        <v>561687.06999999995</v>
      </c>
      <c r="AR609" s="5">
        <v>24749.815999999999</v>
      </c>
      <c r="AS609" s="5">
        <v>6627.4979999999996</v>
      </c>
      <c r="AT609" s="5">
        <v>149.04300000000001</v>
      </c>
      <c r="AU609" s="5">
        <v>0</v>
      </c>
      <c r="AV609" s="5">
        <v>0</v>
      </c>
      <c r="AW609" s="6">
        <f>SUM(AP609:AV609)</f>
        <v>1387498.99</v>
      </c>
      <c r="AX609" s="6">
        <f>AW609-AV609</f>
        <v>1387498.99</v>
      </c>
      <c r="AY609" s="63">
        <f>AW609/$BG609</f>
        <v>0.18338056671239916</v>
      </c>
      <c r="AZ609" s="5">
        <f t="shared" si="421"/>
        <v>3583164.74</v>
      </c>
      <c r="BA609" s="5">
        <f t="shared" si="421"/>
        <v>3255922.3749999995</v>
      </c>
      <c r="BB609" s="5">
        <f t="shared" si="421"/>
        <v>228273.97200000001</v>
      </c>
      <c r="BC609" s="5">
        <f t="shared" si="421"/>
        <v>37100.618000000002</v>
      </c>
      <c r="BD609" s="5">
        <f t="shared" si="421"/>
        <v>1743.1680000000001</v>
      </c>
      <c r="BE609" s="5">
        <f t="shared" si="421"/>
        <v>6969.9</v>
      </c>
      <c r="BF609" s="5">
        <f t="shared" si="421"/>
        <v>453052.19900000002</v>
      </c>
      <c r="BG609" s="6">
        <f>SUM(AZ609:BF609)</f>
        <v>7566226.9720000001</v>
      </c>
      <c r="BH609" s="6">
        <f>BG609-BF609</f>
        <v>7113174.773</v>
      </c>
    </row>
    <row r="610" spans="1:60" x14ac:dyDescent="0.25">
      <c r="A610" s="43">
        <v>42064</v>
      </c>
      <c r="B610" s="5">
        <v>888451.58799999999</v>
      </c>
      <c r="C610" s="5">
        <v>678266.53500000003</v>
      </c>
      <c r="D610" s="5">
        <v>30395.204000000002</v>
      </c>
      <c r="E610" s="5">
        <v>6035.2910000000002</v>
      </c>
      <c r="F610" s="5">
        <v>179.03399999999999</v>
      </c>
      <c r="G610" s="5">
        <v>0</v>
      </c>
      <c r="H610" s="5">
        <v>446421.902</v>
      </c>
      <c r="I610" s="6">
        <f t="shared" ref="I610:I618" si="422">SUM(B610:H610)</f>
        <v>2049749.554</v>
      </c>
      <c r="J610" s="6">
        <f t="shared" ref="J610:J618" si="423">I610-H610</f>
        <v>1603327.652</v>
      </c>
      <c r="K610" s="63">
        <f t="shared" si="420"/>
        <v>0.24998938326964462</v>
      </c>
      <c r="L610" s="5">
        <v>605116.272</v>
      </c>
      <c r="M610" s="5">
        <v>424958.84100000001</v>
      </c>
      <c r="N610" s="5">
        <v>104020.003</v>
      </c>
      <c r="O610" s="5">
        <v>4682.2629999999999</v>
      </c>
      <c r="P610" s="5">
        <v>1174.0989999999999</v>
      </c>
      <c r="Q610" s="5">
        <v>0</v>
      </c>
      <c r="R610" s="5">
        <v>0</v>
      </c>
      <c r="S610" s="6">
        <f t="shared" ref="S610:S618" si="424">SUM(L610:R610)</f>
        <v>1139951.4779999999</v>
      </c>
      <c r="T610" s="6">
        <f t="shared" ref="T610:T618" si="425">S610-R610</f>
        <v>1139951.4779999999</v>
      </c>
      <c r="U610" s="63">
        <f t="shared" ref="U610:U618" si="426">S610/$BG610</f>
        <v>0.13902955431136532</v>
      </c>
      <c r="V610" s="5">
        <v>901496.02</v>
      </c>
      <c r="W610" s="5">
        <v>1075568.1459999999</v>
      </c>
      <c r="X610" s="5">
        <v>51621.462</v>
      </c>
      <c r="Y610" s="5">
        <v>13903.93</v>
      </c>
      <c r="Z610" s="5">
        <v>200.74299999999999</v>
      </c>
      <c r="AA610" s="5">
        <v>6698.3</v>
      </c>
      <c r="AB610" s="5">
        <v>0</v>
      </c>
      <c r="AC610" s="6">
        <f t="shared" ref="AC610:AC618" si="427">SUM(V610:AB610)</f>
        <v>2049488.601</v>
      </c>
      <c r="AD610" s="6">
        <f t="shared" ref="AD610:AD618" si="428">AC610-AB610</f>
        <v>2049488.601</v>
      </c>
      <c r="AE610" s="63">
        <f t="shared" ref="AE610:AE618" si="429">AC610/$BG610</f>
        <v>0.24995755719635432</v>
      </c>
      <c r="AF610" s="5">
        <v>753843.97400000005</v>
      </c>
      <c r="AG610" s="5">
        <v>692396.49100000004</v>
      </c>
      <c r="AH610" s="5">
        <v>27382.717000000001</v>
      </c>
      <c r="AI610" s="5">
        <v>6241.9229999999998</v>
      </c>
      <c r="AJ610" s="5">
        <v>312.94799999999998</v>
      </c>
      <c r="AK610" s="5">
        <v>0</v>
      </c>
      <c r="AL610" s="5">
        <v>0</v>
      </c>
      <c r="AM610" s="6">
        <f t="shared" ref="AM610:AM618" si="430">SUM(AF610:AL610)</f>
        <v>1480178.0530000001</v>
      </c>
      <c r="AN610" s="6">
        <f t="shared" ref="AN610:AN618" si="431">AM610-AL610</f>
        <v>1480178.0530000001</v>
      </c>
      <c r="AO610" s="63">
        <f t="shared" ref="AO610:AO618" si="432">AM610/$BG610</f>
        <v>0.18052390736060303</v>
      </c>
      <c r="AP610" s="5">
        <v>848554.95600000001</v>
      </c>
      <c r="AQ610" s="5">
        <v>596807.24199999997</v>
      </c>
      <c r="AR610" s="5">
        <v>28223.641</v>
      </c>
      <c r="AS610" s="5">
        <v>6225.0410000000002</v>
      </c>
      <c r="AT610" s="5">
        <v>167.851</v>
      </c>
      <c r="AU610" s="5">
        <v>0</v>
      </c>
      <c r="AV610" s="5">
        <v>0</v>
      </c>
      <c r="AW610" s="6">
        <f t="shared" ref="AW610:AW618" si="433">SUM(AP610:AV610)</f>
        <v>1479978.7309999999</v>
      </c>
      <c r="AX610" s="6">
        <f t="shared" ref="AX610:AX618" si="434">AW610-AV610</f>
        <v>1479978.7309999999</v>
      </c>
      <c r="AY610" s="63">
        <f t="shared" ref="AY610:AY618" si="435">AW610/$BG610</f>
        <v>0.18049959786203287</v>
      </c>
      <c r="AZ610" s="5">
        <f t="shared" ref="AZ610:AZ618" si="436">B610+L610+V610+AF610+AP610</f>
        <v>3997462.8099999996</v>
      </c>
      <c r="BA610" s="5">
        <f t="shared" ref="BA610:BA618" si="437">C610+M610+W610+AG610+AQ610</f>
        <v>3467997.2549999999</v>
      </c>
      <c r="BB610" s="5">
        <f t="shared" ref="BB610:BB618" si="438">D610+N610+X610+AH610+AR610</f>
        <v>241643.027</v>
      </c>
      <c r="BC610" s="5">
        <f t="shared" ref="BC610:BC618" si="439">E610+O610+Y610+AI610+AS610</f>
        <v>37088.447999999997</v>
      </c>
      <c r="BD610" s="5">
        <f t="shared" ref="BD610:BD618" si="440">F610+P610+Z610+AJ610+AT610</f>
        <v>2034.6749999999997</v>
      </c>
      <c r="BE610" s="5">
        <f t="shared" ref="BE610:BE618" si="441">G610+Q610+AA610+AK610+AU610</f>
        <v>6698.3</v>
      </c>
      <c r="BF610" s="5">
        <f t="shared" ref="BF610:BF618" si="442">H610+R610+AB610+AL610+AV610</f>
        <v>446421.902</v>
      </c>
      <c r="BG610" s="6">
        <f t="shared" ref="BG610:BG618" si="443">SUM(AZ610:BF610)</f>
        <v>8199346.4169999985</v>
      </c>
      <c r="BH610" s="6">
        <f t="shared" ref="BH610:BH618" si="444">BG610-BF610</f>
        <v>7752924.5149999987</v>
      </c>
    </row>
    <row r="611" spans="1:60" x14ac:dyDescent="0.25">
      <c r="A611" s="43">
        <v>42095</v>
      </c>
      <c r="B611" s="5">
        <v>1011270.524</v>
      </c>
      <c r="C611" s="5">
        <v>744966.40599999996</v>
      </c>
      <c r="D611" s="5">
        <v>32355.842000000001</v>
      </c>
      <c r="E611" s="5">
        <v>5748.174</v>
      </c>
      <c r="F611" s="5">
        <v>153.78899999999999</v>
      </c>
      <c r="G611" s="5">
        <v>0</v>
      </c>
      <c r="H611" s="5">
        <v>534432.56799999997</v>
      </c>
      <c r="I611" s="6">
        <f t="shared" si="422"/>
        <v>2328927.3030000003</v>
      </c>
      <c r="J611" s="6">
        <f t="shared" si="423"/>
        <v>1794494.7350000003</v>
      </c>
      <c r="K611" s="63">
        <f t="shared" si="420"/>
        <v>0.25399373165542333</v>
      </c>
      <c r="L611" s="5">
        <v>612426.58700000006</v>
      </c>
      <c r="M611" s="5">
        <v>466746.59</v>
      </c>
      <c r="N611" s="5">
        <v>107003.747</v>
      </c>
      <c r="O611" s="5">
        <v>4494.7730000000001</v>
      </c>
      <c r="P611" s="5">
        <v>1246.346</v>
      </c>
      <c r="Q611" s="5">
        <v>0</v>
      </c>
      <c r="R611" s="5">
        <v>0</v>
      </c>
      <c r="S611" s="6">
        <f t="shared" si="424"/>
        <v>1191918.0430000001</v>
      </c>
      <c r="T611" s="6">
        <f t="shared" si="425"/>
        <v>1191918.0430000001</v>
      </c>
      <c r="U611" s="63">
        <f t="shared" si="426"/>
        <v>0.12999105260994026</v>
      </c>
      <c r="V611" s="5">
        <v>1084669.767</v>
      </c>
      <c r="W611" s="5">
        <v>1190741.348</v>
      </c>
      <c r="X611" s="5">
        <v>57301.978999999999</v>
      </c>
      <c r="Y611" s="5">
        <v>15827.537</v>
      </c>
      <c r="Z611" s="5">
        <v>174.78700000000001</v>
      </c>
      <c r="AA611" s="5">
        <v>7953.05</v>
      </c>
      <c r="AB611" s="5">
        <v>0</v>
      </c>
      <c r="AC611" s="6">
        <f t="shared" si="427"/>
        <v>2356668.4679999999</v>
      </c>
      <c r="AD611" s="6">
        <f t="shared" si="428"/>
        <v>2356668.4679999999</v>
      </c>
      <c r="AE611" s="63">
        <f t="shared" si="429"/>
        <v>0.25701919406884532</v>
      </c>
      <c r="AF611" s="5">
        <v>888588.15700000001</v>
      </c>
      <c r="AG611" s="5">
        <v>761406.78399999999</v>
      </c>
      <c r="AH611" s="5">
        <v>28505.439999999999</v>
      </c>
      <c r="AI611" s="5">
        <v>7611.6270000000004</v>
      </c>
      <c r="AJ611" s="5">
        <v>261.11500000000001</v>
      </c>
      <c r="AK611" s="5">
        <v>0</v>
      </c>
      <c r="AL611" s="5">
        <v>0</v>
      </c>
      <c r="AM611" s="6">
        <f t="shared" si="430"/>
        <v>1686373.1230000001</v>
      </c>
      <c r="AN611" s="6">
        <f t="shared" si="431"/>
        <v>1686373.1230000001</v>
      </c>
      <c r="AO611" s="63">
        <f t="shared" si="432"/>
        <v>0.18391651895807595</v>
      </c>
      <c r="AP611" s="5">
        <v>916587.67500000005</v>
      </c>
      <c r="AQ611" s="5">
        <v>654055.97699999996</v>
      </c>
      <c r="AR611" s="5">
        <v>27419.624</v>
      </c>
      <c r="AS611" s="5">
        <v>7122.8919999999998</v>
      </c>
      <c r="AT611" s="5">
        <v>158.30799999999999</v>
      </c>
      <c r="AU611" s="5">
        <v>0</v>
      </c>
      <c r="AV611" s="5">
        <v>0</v>
      </c>
      <c r="AW611" s="6">
        <f t="shared" si="433"/>
        <v>1605344.476</v>
      </c>
      <c r="AX611" s="6">
        <f t="shared" si="434"/>
        <v>1605344.476</v>
      </c>
      <c r="AY611" s="63">
        <f t="shared" si="435"/>
        <v>0.17507950270771511</v>
      </c>
      <c r="AZ611" s="5">
        <f t="shared" si="436"/>
        <v>4513542.71</v>
      </c>
      <c r="BA611" s="5">
        <f t="shared" si="437"/>
        <v>3817917.105</v>
      </c>
      <c r="BB611" s="5">
        <f t="shared" si="438"/>
        <v>252586.63200000001</v>
      </c>
      <c r="BC611" s="5">
        <f t="shared" si="439"/>
        <v>40805.003000000004</v>
      </c>
      <c r="BD611" s="5">
        <f t="shared" si="440"/>
        <v>1994.345</v>
      </c>
      <c r="BE611" s="5">
        <f t="shared" si="441"/>
        <v>7953.05</v>
      </c>
      <c r="BF611" s="5">
        <f t="shared" si="442"/>
        <v>534432.56799999997</v>
      </c>
      <c r="BG611" s="6">
        <f t="shared" si="443"/>
        <v>9169231.4130000006</v>
      </c>
      <c r="BH611" s="6">
        <f t="shared" si="444"/>
        <v>8634798.8450000007</v>
      </c>
    </row>
    <row r="612" spans="1:60" x14ac:dyDescent="0.25">
      <c r="A612" s="43">
        <v>42125</v>
      </c>
      <c r="B612" s="5">
        <v>1117975.4979999999</v>
      </c>
      <c r="C612" s="5">
        <v>785188.38</v>
      </c>
      <c r="D612" s="5">
        <v>35099.610999999997</v>
      </c>
      <c r="E612" s="5">
        <v>5457.2939999999999</v>
      </c>
      <c r="F612" s="5">
        <v>163.077</v>
      </c>
      <c r="G612" s="5">
        <v>0</v>
      </c>
      <c r="H612" s="5">
        <v>588536.33799999999</v>
      </c>
      <c r="I612" s="6">
        <f t="shared" si="422"/>
        <v>2532420.1979999999</v>
      </c>
      <c r="J612" s="6">
        <f t="shared" si="423"/>
        <v>1943883.8599999999</v>
      </c>
      <c r="K612" s="63">
        <f t="shared" si="420"/>
        <v>0.25403541372863636</v>
      </c>
      <c r="L612" s="5">
        <v>706101.92</v>
      </c>
      <c r="M612" s="5">
        <v>505177.72600000002</v>
      </c>
      <c r="N612" s="5">
        <v>114528.249</v>
      </c>
      <c r="O612" s="5">
        <v>4482.3019999999997</v>
      </c>
      <c r="P612" s="5">
        <v>1275.0519999999999</v>
      </c>
      <c r="Q612" s="5">
        <v>0</v>
      </c>
      <c r="R612" s="5">
        <v>0</v>
      </c>
      <c r="S612" s="6">
        <f t="shared" si="424"/>
        <v>1331565.2490000001</v>
      </c>
      <c r="T612" s="6">
        <f t="shared" si="425"/>
        <v>1331565.2490000001</v>
      </c>
      <c r="U612" s="63">
        <f t="shared" si="426"/>
        <v>0.13357369728907437</v>
      </c>
      <c r="V612" s="5">
        <v>1226456.3940000001</v>
      </c>
      <c r="W612" s="5">
        <v>1253129.3570000001</v>
      </c>
      <c r="X612" s="5">
        <v>57493.48</v>
      </c>
      <c r="Y612" s="5">
        <v>12660.563</v>
      </c>
      <c r="Z612" s="5">
        <v>152.786</v>
      </c>
      <c r="AA612" s="5">
        <v>7576.45</v>
      </c>
      <c r="AB612" s="5">
        <v>0</v>
      </c>
      <c r="AC612" s="6">
        <f t="shared" si="427"/>
        <v>2557469.0300000003</v>
      </c>
      <c r="AD612" s="6">
        <f t="shared" si="428"/>
        <v>2557469.0300000003</v>
      </c>
      <c r="AE612" s="63">
        <f t="shared" si="429"/>
        <v>0.25654814459595637</v>
      </c>
      <c r="AF612" s="5">
        <v>977587.60600000003</v>
      </c>
      <c r="AG612" s="5">
        <v>810448.571</v>
      </c>
      <c r="AH612" s="5">
        <v>29907.258999999998</v>
      </c>
      <c r="AI612" s="5">
        <v>7555.549</v>
      </c>
      <c r="AJ612" s="5">
        <v>225.88200000000001</v>
      </c>
      <c r="AK612" s="5">
        <v>0</v>
      </c>
      <c r="AL612" s="5">
        <v>0</v>
      </c>
      <c r="AM612" s="6">
        <f t="shared" si="430"/>
        <v>1825724.8670000003</v>
      </c>
      <c r="AN612" s="6">
        <f t="shared" si="431"/>
        <v>1825724.8670000003</v>
      </c>
      <c r="AO612" s="63">
        <f t="shared" si="432"/>
        <v>0.18314447669833533</v>
      </c>
      <c r="AP612" s="5">
        <v>989222.44700000004</v>
      </c>
      <c r="AQ612" s="5">
        <v>695094.424</v>
      </c>
      <c r="AR612" s="5">
        <v>30503.976999999999</v>
      </c>
      <c r="AS612" s="5">
        <v>6643.1080000000002</v>
      </c>
      <c r="AT612" s="5">
        <v>125.07299999999999</v>
      </c>
      <c r="AU612" s="5">
        <v>0</v>
      </c>
      <c r="AV612" s="5">
        <v>0</v>
      </c>
      <c r="AW612" s="6">
        <f t="shared" si="433"/>
        <v>1721589.0290000001</v>
      </c>
      <c r="AX612" s="6">
        <f t="shared" si="434"/>
        <v>1721589.0290000001</v>
      </c>
      <c r="AY612" s="63">
        <f t="shared" si="435"/>
        <v>0.17269826768799781</v>
      </c>
      <c r="AZ612" s="5">
        <f t="shared" si="436"/>
        <v>5017343.8650000002</v>
      </c>
      <c r="BA612" s="5">
        <f t="shared" si="437"/>
        <v>4049038.4580000006</v>
      </c>
      <c r="BB612" s="5">
        <f t="shared" si="438"/>
        <v>267532.576</v>
      </c>
      <c r="BC612" s="5">
        <f t="shared" si="439"/>
        <v>36798.815999999999</v>
      </c>
      <c r="BD612" s="5">
        <f t="shared" si="440"/>
        <v>1941.8700000000001</v>
      </c>
      <c r="BE612" s="5">
        <f t="shared" si="441"/>
        <v>7576.45</v>
      </c>
      <c r="BF612" s="5">
        <f t="shared" si="442"/>
        <v>588536.33799999999</v>
      </c>
      <c r="BG612" s="6">
        <f t="shared" si="443"/>
        <v>9968768.3729999978</v>
      </c>
      <c r="BH612" s="6">
        <f t="shared" si="444"/>
        <v>9380232.0349999983</v>
      </c>
    </row>
    <row r="613" spans="1:60" x14ac:dyDescent="0.25">
      <c r="A613" s="43">
        <v>42156</v>
      </c>
      <c r="B613" s="5">
        <v>1226532.6399999999</v>
      </c>
      <c r="C613" s="5">
        <v>806442.42</v>
      </c>
      <c r="D613" s="5">
        <v>32558.99</v>
      </c>
      <c r="E613" s="5">
        <v>5748.0789999999997</v>
      </c>
      <c r="F613" s="5">
        <v>163.809</v>
      </c>
      <c r="G613" s="5">
        <v>0</v>
      </c>
      <c r="H613" s="5">
        <v>590679.24100000004</v>
      </c>
      <c r="I613" s="6">
        <f t="shared" si="422"/>
        <v>2662125.179</v>
      </c>
      <c r="J613" s="6">
        <f t="shared" si="423"/>
        <v>2071445.9380000001</v>
      </c>
      <c r="K613" s="63">
        <f t="shared" si="420"/>
        <v>0.25132601897531204</v>
      </c>
      <c r="L613" s="5">
        <v>845603.92599999998</v>
      </c>
      <c r="M613" s="5">
        <v>537114.13699999999</v>
      </c>
      <c r="N613" s="5">
        <v>110292.56</v>
      </c>
      <c r="O613" s="5">
        <v>4244.0420000000004</v>
      </c>
      <c r="P613" s="5">
        <v>1382.5719999999999</v>
      </c>
      <c r="Q613" s="5">
        <v>0</v>
      </c>
      <c r="R613" s="5">
        <v>0</v>
      </c>
      <c r="S613" s="6">
        <f t="shared" si="424"/>
        <v>1498637.237</v>
      </c>
      <c r="T613" s="6">
        <f t="shared" si="425"/>
        <v>1498637.237</v>
      </c>
      <c r="U613" s="63">
        <f t="shared" si="426"/>
        <v>0.1414834034231458</v>
      </c>
      <c r="V613" s="5">
        <v>1332018.7339999999</v>
      </c>
      <c r="W613" s="5">
        <v>1293766.2690000001</v>
      </c>
      <c r="X613" s="5">
        <v>61736.612999999998</v>
      </c>
      <c r="Y613" s="5">
        <v>9722.7340000000004</v>
      </c>
      <c r="Z613" s="5">
        <v>143.31399999999999</v>
      </c>
      <c r="AA613" s="5">
        <v>7674.45</v>
      </c>
      <c r="AB613" s="5">
        <v>0</v>
      </c>
      <c r="AC613" s="6">
        <f t="shared" si="427"/>
        <v>2705062.1140000001</v>
      </c>
      <c r="AD613" s="6">
        <f t="shared" si="428"/>
        <v>2705062.1140000001</v>
      </c>
      <c r="AE613" s="63">
        <f t="shared" si="429"/>
        <v>0.25537961082954835</v>
      </c>
      <c r="AF613" s="5">
        <v>1082297.057</v>
      </c>
      <c r="AG613" s="5">
        <v>829285.44700000004</v>
      </c>
      <c r="AH613" s="5">
        <v>29271.669000000002</v>
      </c>
      <c r="AI613" s="5">
        <v>9706.7890000000007</v>
      </c>
      <c r="AJ613" s="5">
        <v>223.23500000000001</v>
      </c>
      <c r="AK613" s="5">
        <v>0</v>
      </c>
      <c r="AL613" s="5">
        <v>0</v>
      </c>
      <c r="AM613" s="6">
        <f t="shared" si="430"/>
        <v>1950784.1970000004</v>
      </c>
      <c r="AN613" s="6">
        <f t="shared" si="431"/>
        <v>1950784.1970000004</v>
      </c>
      <c r="AO613" s="63">
        <f t="shared" si="432"/>
        <v>0.18416971146943986</v>
      </c>
      <c r="AP613" s="5">
        <v>1039423.446</v>
      </c>
      <c r="AQ613" s="5">
        <v>701660.86699999997</v>
      </c>
      <c r="AR613" s="5">
        <v>27855.701000000001</v>
      </c>
      <c r="AS613" s="5">
        <v>6646.2489999999998</v>
      </c>
      <c r="AT613" s="5">
        <v>123.26600000000001</v>
      </c>
      <c r="AU613" s="5">
        <v>0</v>
      </c>
      <c r="AV613" s="5">
        <v>0</v>
      </c>
      <c r="AW613" s="6">
        <f t="shared" si="433"/>
        <v>1775709.5290000001</v>
      </c>
      <c r="AX613" s="6">
        <f t="shared" si="434"/>
        <v>1775709.5290000001</v>
      </c>
      <c r="AY613" s="63">
        <f t="shared" si="435"/>
        <v>0.16764125530255405</v>
      </c>
      <c r="AZ613" s="5">
        <f t="shared" si="436"/>
        <v>5525875.8029999994</v>
      </c>
      <c r="BA613" s="5">
        <f t="shared" si="437"/>
        <v>4168269.1400000006</v>
      </c>
      <c r="BB613" s="5">
        <f t="shared" si="438"/>
        <v>261715.533</v>
      </c>
      <c r="BC613" s="5">
        <f t="shared" si="439"/>
        <v>36067.892999999996</v>
      </c>
      <c r="BD613" s="5">
        <f t="shared" si="440"/>
        <v>2036.1959999999999</v>
      </c>
      <c r="BE613" s="5">
        <f t="shared" si="441"/>
        <v>7674.45</v>
      </c>
      <c r="BF613" s="5">
        <f t="shared" si="442"/>
        <v>590679.24100000004</v>
      </c>
      <c r="BG613" s="6">
        <f t="shared" si="443"/>
        <v>10592318.255999999</v>
      </c>
      <c r="BH613" s="6">
        <f t="shared" si="444"/>
        <v>10001639.014999999</v>
      </c>
    </row>
    <row r="614" spans="1:60" x14ac:dyDescent="0.25">
      <c r="A614" s="43">
        <v>42186</v>
      </c>
      <c r="B614" s="5">
        <v>1347687.57</v>
      </c>
      <c r="C614" s="5">
        <v>828206.90700000001</v>
      </c>
      <c r="D614" s="5">
        <v>30885.675999999999</v>
      </c>
      <c r="E614" s="5">
        <v>5655.665</v>
      </c>
      <c r="F614" s="5">
        <v>159.24199999999999</v>
      </c>
      <c r="G614" s="5">
        <v>0</v>
      </c>
      <c r="H614" s="5">
        <v>620086.67299999995</v>
      </c>
      <c r="I614" s="6">
        <f t="shared" si="422"/>
        <v>2832681.733</v>
      </c>
      <c r="J614" s="6">
        <f t="shared" si="423"/>
        <v>2212595.06</v>
      </c>
      <c r="K614" s="63">
        <f t="shared" si="420"/>
        <v>0.24883493606351648</v>
      </c>
      <c r="L614" s="5">
        <v>938185.31700000004</v>
      </c>
      <c r="M614" s="5">
        <v>562544.78500000003</v>
      </c>
      <c r="N614" s="5">
        <v>105103.508</v>
      </c>
      <c r="O614" s="5">
        <v>4870.9799999999996</v>
      </c>
      <c r="P614" s="5">
        <v>1299.2550000000001</v>
      </c>
      <c r="Q614" s="5">
        <v>0</v>
      </c>
      <c r="R614" s="5">
        <v>0</v>
      </c>
      <c r="S614" s="6">
        <f t="shared" si="424"/>
        <v>1612003.8449999997</v>
      </c>
      <c r="T614" s="6">
        <f t="shared" si="425"/>
        <v>1612003.8449999997</v>
      </c>
      <c r="U614" s="63">
        <f t="shared" si="426"/>
        <v>0.14160534486869503</v>
      </c>
      <c r="V614" s="5">
        <v>1493697.0490000001</v>
      </c>
      <c r="W614" s="5">
        <v>1352626.652</v>
      </c>
      <c r="X614" s="5">
        <v>60909.24</v>
      </c>
      <c r="Y614" s="5">
        <v>12626.64</v>
      </c>
      <c r="Z614" s="5">
        <v>127.696</v>
      </c>
      <c r="AA614" s="5">
        <v>8353.7999999999993</v>
      </c>
      <c r="AB614" s="5">
        <v>0</v>
      </c>
      <c r="AC614" s="6">
        <f t="shared" si="427"/>
        <v>2928341.0770000005</v>
      </c>
      <c r="AD614" s="6">
        <f t="shared" si="428"/>
        <v>2928341.0770000005</v>
      </c>
      <c r="AE614" s="63">
        <f t="shared" si="429"/>
        <v>0.25723806390905413</v>
      </c>
      <c r="AF614" s="5">
        <v>1201230.2450000001</v>
      </c>
      <c r="AG614" s="5">
        <v>870607.76399999997</v>
      </c>
      <c r="AH614" s="5">
        <v>29726.674999999999</v>
      </c>
      <c r="AI614" s="5">
        <v>8203.8700000000008</v>
      </c>
      <c r="AJ614" s="5">
        <v>200.52199999999999</v>
      </c>
      <c r="AK614" s="5">
        <v>0</v>
      </c>
      <c r="AL614" s="5">
        <v>0</v>
      </c>
      <c r="AM614" s="6">
        <f t="shared" si="430"/>
        <v>2109969.0759999999</v>
      </c>
      <c r="AN614" s="6">
        <f t="shared" si="431"/>
        <v>2109969.0759999999</v>
      </c>
      <c r="AO614" s="63">
        <f t="shared" si="432"/>
        <v>0.18534875062240425</v>
      </c>
      <c r="AP614" s="5">
        <v>1135445.456</v>
      </c>
      <c r="AQ614" s="5">
        <v>726786.09299999999</v>
      </c>
      <c r="AR614" s="5">
        <v>31793.746999999999</v>
      </c>
      <c r="AS614" s="5">
        <v>6645.5190000000002</v>
      </c>
      <c r="AT614" s="5">
        <v>111.70399999999999</v>
      </c>
      <c r="AU614" s="5">
        <v>0</v>
      </c>
      <c r="AV614" s="5">
        <v>0</v>
      </c>
      <c r="AW614" s="6">
        <f t="shared" si="433"/>
        <v>1900782.5190000001</v>
      </c>
      <c r="AX614" s="6">
        <f t="shared" si="434"/>
        <v>1900782.5190000001</v>
      </c>
      <c r="AY614" s="63">
        <f t="shared" si="435"/>
        <v>0.16697290453632999</v>
      </c>
      <c r="AZ614" s="5">
        <f t="shared" si="436"/>
        <v>6116245.6370000001</v>
      </c>
      <c r="BA614" s="5">
        <f t="shared" si="437"/>
        <v>4340772.2010000004</v>
      </c>
      <c r="BB614" s="5">
        <f t="shared" si="438"/>
        <v>258418.84599999999</v>
      </c>
      <c r="BC614" s="5">
        <f t="shared" si="439"/>
        <v>38002.673999999999</v>
      </c>
      <c r="BD614" s="5">
        <f t="shared" si="440"/>
        <v>1898.4189999999999</v>
      </c>
      <c r="BE614" s="5">
        <f t="shared" si="441"/>
        <v>8353.7999999999993</v>
      </c>
      <c r="BF614" s="5">
        <f t="shared" si="442"/>
        <v>620086.67299999995</v>
      </c>
      <c r="BG614" s="6">
        <f t="shared" si="443"/>
        <v>11383778.250000002</v>
      </c>
      <c r="BH614" s="6">
        <f t="shared" si="444"/>
        <v>10763691.577000001</v>
      </c>
    </row>
    <row r="615" spans="1:60" x14ac:dyDescent="0.25">
      <c r="A615" s="43">
        <v>42217</v>
      </c>
      <c r="B615" s="5">
        <v>1298014.1569999999</v>
      </c>
      <c r="C615" s="5">
        <v>825682.13300000003</v>
      </c>
      <c r="D615" s="5">
        <v>24812.986000000001</v>
      </c>
      <c r="E615" s="5">
        <v>5655.9960000000001</v>
      </c>
      <c r="F615" s="5">
        <v>159.249</v>
      </c>
      <c r="G615" s="5">
        <v>0</v>
      </c>
      <c r="H615" s="5">
        <v>532161.42000000004</v>
      </c>
      <c r="I615" s="6">
        <f t="shared" si="422"/>
        <v>2686485.9409999996</v>
      </c>
      <c r="J615" s="6">
        <f t="shared" si="423"/>
        <v>2154324.5209999997</v>
      </c>
      <c r="K615" s="63">
        <f t="shared" si="420"/>
        <v>0.24031221369113184</v>
      </c>
      <c r="L615" s="5">
        <v>916408.22600000002</v>
      </c>
      <c r="M615" s="5">
        <v>564183.23499999999</v>
      </c>
      <c r="N615" s="5">
        <v>115114.311</v>
      </c>
      <c r="O615" s="5">
        <v>4523.473</v>
      </c>
      <c r="P615" s="5">
        <v>1292.241</v>
      </c>
      <c r="Q615" s="5">
        <v>0</v>
      </c>
      <c r="R615" s="5">
        <v>0</v>
      </c>
      <c r="S615" s="6">
        <f t="shared" si="424"/>
        <v>1601521.486</v>
      </c>
      <c r="T615" s="6">
        <f t="shared" si="425"/>
        <v>1601521.486</v>
      </c>
      <c r="U615" s="63">
        <f t="shared" si="426"/>
        <v>0.14325970134476543</v>
      </c>
      <c r="V615" s="5">
        <v>1471124.3589999999</v>
      </c>
      <c r="W615" s="5">
        <v>1375562.35</v>
      </c>
      <c r="X615" s="5">
        <v>60569.216999999997</v>
      </c>
      <c r="Y615" s="5">
        <v>11147.842000000001</v>
      </c>
      <c r="Z615" s="5">
        <v>145.47399999999999</v>
      </c>
      <c r="AA615" s="5">
        <v>7917.7</v>
      </c>
      <c r="AB615" s="5">
        <v>0</v>
      </c>
      <c r="AC615" s="6">
        <f t="shared" si="427"/>
        <v>2926466.9420000003</v>
      </c>
      <c r="AD615" s="6">
        <f t="shared" si="428"/>
        <v>2926466.9420000003</v>
      </c>
      <c r="AE615" s="63">
        <f t="shared" si="429"/>
        <v>0.26177905433748827</v>
      </c>
      <c r="AF615" s="5">
        <v>1167634.872</v>
      </c>
      <c r="AG615" s="5">
        <v>877567.46699999995</v>
      </c>
      <c r="AH615" s="5">
        <v>30341.837</v>
      </c>
      <c r="AI615" s="5">
        <v>7856.4160000000002</v>
      </c>
      <c r="AJ615" s="5">
        <v>213.291</v>
      </c>
      <c r="AK615" s="5">
        <v>0</v>
      </c>
      <c r="AL615" s="5">
        <v>0</v>
      </c>
      <c r="AM615" s="6">
        <f t="shared" si="430"/>
        <v>2083613.8829999999</v>
      </c>
      <c r="AN615" s="6">
        <f t="shared" si="431"/>
        <v>2083613.8829999999</v>
      </c>
      <c r="AO615" s="63">
        <f t="shared" si="432"/>
        <v>0.18638395126494542</v>
      </c>
      <c r="AP615" s="5">
        <v>1113272.3430000001</v>
      </c>
      <c r="AQ615" s="5">
        <v>731223.99</v>
      </c>
      <c r="AR615" s="5">
        <v>29946.361000000001</v>
      </c>
      <c r="AS615" s="5">
        <v>6508.33</v>
      </c>
      <c r="AT615" s="5">
        <v>109.298</v>
      </c>
      <c r="AU615" s="5">
        <v>0</v>
      </c>
      <c r="AV615" s="5">
        <v>0</v>
      </c>
      <c r="AW615" s="6">
        <f t="shared" si="433"/>
        <v>1881060.3220000002</v>
      </c>
      <c r="AX615" s="6">
        <f t="shared" si="434"/>
        <v>1881060.3220000002</v>
      </c>
      <c r="AY615" s="63">
        <f t="shared" si="435"/>
        <v>0.16826507936166912</v>
      </c>
      <c r="AZ615" s="5">
        <f t="shared" si="436"/>
        <v>5966453.9570000004</v>
      </c>
      <c r="BA615" s="5">
        <f t="shared" si="437"/>
        <v>4374219.1750000007</v>
      </c>
      <c r="BB615" s="5">
        <f t="shared" si="438"/>
        <v>260784.712</v>
      </c>
      <c r="BC615" s="5">
        <f t="shared" si="439"/>
        <v>35692.057000000001</v>
      </c>
      <c r="BD615" s="5">
        <f t="shared" si="440"/>
        <v>1919.5529999999999</v>
      </c>
      <c r="BE615" s="5">
        <f t="shared" si="441"/>
        <v>7917.7</v>
      </c>
      <c r="BF615" s="5">
        <f t="shared" si="442"/>
        <v>532161.42000000004</v>
      </c>
      <c r="BG615" s="6">
        <f t="shared" si="443"/>
        <v>11179148.573999999</v>
      </c>
      <c r="BH615" s="6">
        <f t="shared" si="444"/>
        <v>10646987.153999999</v>
      </c>
    </row>
    <row r="616" spans="1:60" x14ac:dyDescent="0.25">
      <c r="A616" s="43">
        <v>42248</v>
      </c>
      <c r="B616" s="5">
        <v>1283586.969</v>
      </c>
      <c r="C616" s="5">
        <v>825948.23</v>
      </c>
      <c r="D616" s="5">
        <v>26406.93</v>
      </c>
      <c r="E616" s="5">
        <v>5228.9139999999998</v>
      </c>
      <c r="F616" s="5">
        <v>146.54900000000001</v>
      </c>
      <c r="G616" s="5">
        <v>0</v>
      </c>
      <c r="H616" s="5">
        <v>796050.57</v>
      </c>
      <c r="I616" s="6">
        <f t="shared" si="422"/>
        <v>2937368.162</v>
      </c>
      <c r="J616" s="6">
        <f t="shared" si="423"/>
        <v>2141317.5920000002</v>
      </c>
      <c r="K616" s="63">
        <f t="shared" si="420"/>
        <v>0.26048707167846258</v>
      </c>
      <c r="L616" s="5">
        <v>884247.63899999997</v>
      </c>
      <c r="M616" s="5">
        <v>563468.52800000005</v>
      </c>
      <c r="N616" s="5">
        <v>111174.163</v>
      </c>
      <c r="O616" s="5">
        <v>4265.1480000000001</v>
      </c>
      <c r="P616" s="5">
        <v>1321.461</v>
      </c>
      <c r="Q616" s="5">
        <v>0</v>
      </c>
      <c r="R616" s="5">
        <v>0</v>
      </c>
      <c r="S616" s="6">
        <f t="shared" si="424"/>
        <v>1564476.9389999998</v>
      </c>
      <c r="T616" s="6">
        <f t="shared" si="425"/>
        <v>1564476.9389999998</v>
      </c>
      <c r="U616" s="63">
        <f t="shared" si="426"/>
        <v>0.13873848767773042</v>
      </c>
      <c r="V616" s="5">
        <v>1427896.4</v>
      </c>
      <c r="W616" s="5">
        <v>1355780.568</v>
      </c>
      <c r="X616" s="5">
        <v>64608.951999999997</v>
      </c>
      <c r="Y616" s="5">
        <v>12514.214</v>
      </c>
      <c r="Z616" s="5">
        <v>158.31200000000001</v>
      </c>
      <c r="AA616" s="5">
        <v>8375.15</v>
      </c>
      <c r="AB616" s="5">
        <v>0</v>
      </c>
      <c r="AC616" s="6">
        <f t="shared" si="427"/>
        <v>2869333.5959999999</v>
      </c>
      <c r="AD616" s="6">
        <f t="shared" si="428"/>
        <v>2869333.5959999999</v>
      </c>
      <c r="AE616" s="63">
        <f t="shared" si="429"/>
        <v>0.25445373711062669</v>
      </c>
      <c r="AF616" s="5">
        <v>1141145.2819999999</v>
      </c>
      <c r="AG616" s="5">
        <v>867515.21600000001</v>
      </c>
      <c r="AH616" s="5">
        <v>30207.486000000001</v>
      </c>
      <c r="AI616" s="5">
        <v>5253.2849999999999</v>
      </c>
      <c r="AJ616" s="5">
        <v>240.62799999999999</v>
      </c>
      <c r="AK616" s="5">
        <v>0</v>
      </c>
      <c r="AL616" s="5">
        <v>0</v>
      </c>
      <c r="AM616" s="6">
        <f t="shared" si="430"/>
        <v>2044361.8969999999</v>
      </c>
      <c r="AN616" s="6">
        <f t="shared" si="431"/>
        <v>2044361.8969999999</v>
      </c>
      <c r="AO616" s="63">
        <f t="shared" si="432"/>
        <v>0.1812948921043547</v>
      </c>
      <c r="AP616" s="5">
        <v>1099467.466</v>
      </c>
      <c r="AQ616" s="5">
        <v>728331.53899999999</v>
      </c>
      <c r="AR616" s="5">
        <v>26627.805</v>
      </c>
      <c r="AS616" s="5">
        <v>6334.5969999999998</v>
      </c>
      <c r="AT616" s="5">
        <v>143.095</v>
      </c>
      <c r="AU616" s="5">
        <v>0</v>
      </c>
      <c r="AV616" s="5">
        <v>0</v>
      </c>
      <c r="AW616" s="6">
        <f t="shared" si="433"/>
        <v>1860904.5019999999</v>
      </c>
      <c r="AX616" s="6">
        <f t="shared" si="434"/>
        <v>1860904.5019999999</v>
      </c>
      <c r="AY616" s="63">
        <f t="shared" si="435"/>
        <v>0.16502581142882547</v>
      </c>
      <c r="AZ616" s="5">
        <f t="shared" si="436"/>
        <v>5836343.7560000001</v>
      </c>
      <c r="BA616" s="5">
        <f t="shared" si="437"/>
        <v>4341044.0810000002</v>
      </c>
      <c r="BB616" s="5">
        <f t="shared" si="438"/>
        <v>259025.33599999998</v>
      </c>
      <c r="BC616" s="5">
        <f t="shared" si="439"/>
        <v>33596.157999999996</v>
      </c>
      <c r="BD616" s="5">
        <f t="shared" si="440"/>
        <v>2010.0450000000001</v>
      </c>
      <c r="BE616" s="5">
        <f t="shared" si="441"/>
        <v>8375.15</v>
      </c>
      <c r="BF616" s="5">
        <f t="shared" si="442"/>
        <v>796050.57</v>
      </c>
      <c r="BG616" s="6">
        <f t="shared" si="443"/>
        <v>11276445.096000001</v>
      </c>
      <c r="BH616" s="6">
        <f t="shared" si="444"/>
        <v>10480394.526000001</v>
      </c>
    </row>
    <row r="617" spans="1:60" x14ac:dyDescent="0.25">
      <c r="A617" s="43">
        <v>42278</v>
      </c>
      <c r="B617" s="5">
        <v>1138607.92</v>
      </c>
      <c r="C617" s="5">
        <v>773255.88899999997</v>
      </c>
      <c r="D617" s="5">
        <v>29251.05</v>
      </c>
      <c r="E617" s="5">
        <v>6152.1930000000002</v>
      </c>
      <c r="F617" s="5">
        <v>180.16300000000001</v>
      </c>
      <c r="G617" s="5">
        <v>0</v>
      </c>
      <c r="H617" s="5">
        <v>580885.92000000004</v>
      </c>
      <c r="I617" s="6">
        <f>SUM(B617:H617)</f>
        <v>2528333.1349999998</v>
      </c>
      <c r="J617" s="6">
        <f>I617-H617</f>
        <v>1947447.2149999999</v>
      </c>
      <c r="K617" s="63">
        <f>I617/$BG617</f>
        <v>0.25296358423127296</v>
      </c>
      <c r="L617" s="5">
        <v>728948.66099999996</v>
      </c>
      <c r="M617" s="5">
        <v>512182.82400000002</v>
      </c>
      <c r="N617" s="5">
        <v>95615.680999999997</v>
      </c>
      <c r="O617" s="5">
        <v>4774.1760000000004</v>
      </c>
      <c r="P617" s="5">
        <v>1162.576</v>
      </c>
      <c r="Q617" s="5">
        <v>0</v>
      </c>
      <c r="R617" s="5">
        <v>0</v>
      </c>
      <c r="S617" s="6">
        <f>SUM(L617:R617)</f>
        <v>1342683.9179999998</v>
      </c>
      <c r="T617" s="6">
        <f>S617-R617</f>
        <v>1342683.9179999998</v>
      </c>
      <c r="U617" s="63">
        <f>S617/$BG617</f>
        <v>0.13433757272139241</v>
      </c>
      <c r="V617" s="5">
        <v>1248068.4380000001</v>
      </c>
      <c r="W617" s="5">
        <v>1275639.348</v>
      </c>
      <c r="X617" s="5">
        <v>56940.932000000001</v>
      </c>
      <c r="Y617" s="5">
        <v>12859.686</v>
      </c>
      <c r="Z617" s="5">
        <v>175.94399999999999</v>
      </c>
      <c r="AA617" s="5">
        <v>7573.65</v>
      </c>
      <c r="AB617" s="5">
        <v>0</v>
      </c>
      <c r="AC617" s="6">
        <f>SUM(V617:AB617)</f>
        <v>2601257.9980000006</v>
      </c>
      <c r="AD617" s="6">
        <f>AC617-AB617</f>
        <v>2601257.9980000006</v>
      </c>
      <c r="AE617" s="63">
        <f>AC617/$BG617</f>
        <v>0.26025982793772373</v>
      </c>
      <c r="AF617" s="5">
        <v>996421.09299999999</v>
      </c>
      <c r="AG617" s="5">
        <v>815564.31900000002</v>
      </c>
      <c r="AH617" s="5">
        <v>30763.79</v>
      </c>
      <c r="AI617" s="5">
        <v>10490.814</v>
      </c>
      <c r="AJ617" s="5">
        <v>250.83199999999999</v>
      </c>
      <c r="AK617" s="5">
        <v>0</v>
      </c>
      <c r="AL617" s="5">
        <v>0</v>
      </c>
      <c r="AM617" s="6">
        <f>SUM(AF617:AL617)</f>
        <v>1853490.848</v>
      </c>
      <c r="AN617" s="6">
        <f>AM617-AL617</f>
        <v>1853490.848</v>
      </c>
      <c r="AO617" s="63">
        <f>AM617/$BG617</f>
        <v>0.18544458471843805</v>
      </c>
      <c r="AP617" s="5">
        <v>953132.07499999995</v>
      </c>
      <c r="AQ617" s="5">
        <v>682776.68500000006</v>
      </c>
      <c r="AR617" s="5">
        <v>26079.07</v>
      </c>
      <c r="AS617" s="5">
        <v>6909.3720000000003</v>
      </c>
      <c r="AT617" s="5">
        <v>187.11699999999999</v>
      </c>
      <c r="AU617" s="5">
        <v>0</v>
      </c>
      <c r="AV617" s="5">
        <v>0</v>
      </c>
      <c r="AW617" s="6">
        <f>SUM(AP617:AV617)</f>
        <v>1669084.3190000001</v>
      </c>
      <c r="AX617" s="6">
        <f>AW617-AV617</f>
        <v>1669084.3190000001</v>
      </c>
      <c r="AY617" s="63">
        <f>AW617/$BG617</f>
        <v>0.16699443039117287</v>
      </c>
      <c r="AZ617" s="5">
        <f t="shared" ref="AZ617:BF617" si="445">B617+L617+V617+AF617+AP617</f>
        <v>5065178.1869999999</v>
      </c>
      <c r="BA617" s="5">
        <f t="shared" si="445"/>
        <v>4059419.0649999999</v>
      </c>
      <c r="BB617" s="5">
        <f t="shared" si="445"/>
        <v>238650.52300000002</v>
      </c>
      <c r="BC617" s="5">
        <f t="shared" si="445"/>
        <v>41186.241000000002</v>
      </c>
      <c r="BD617" s="5">
        <f t="shared" si="445"/>
        <v>1956.6319999999998</v>
      </c>
      <c r="BE617" s="5">
        <f t="shared" si="445"/>
        <v>7573.65</v>
      </c>
      <c r="BF617" s="5">
        <f t="shared" si="445"/>
        <v>580885.92000000004</v>
      </c>
      <c r="BG617" s="6">
        <f>SUM(AZ617:BF617)</f>
        <v>9994850.2180000003</v>
      </c>
      <c r="BH617" s="6">
        <f>BG617-BF617</f>
        <v>9413964.2980000004</v>
      </c>
    </row>
    <row r="618" spans="1:60" x14ac:dyDescent="0.25">
      <c r="A618" s="43">
        <v>42309</v>
      </c>
      <c r="B618" s="5">
        <v>1094456.608</v>
      </c>
      <c r="C618" s="5">
        <v>770213.23699999996</v>
      </c>
      <c r="D618" s="5">
        <v>32992.074999999997</v>
      </c>
      <c r="E618" s="5">
        <v>5678.4530000000004</v>
      </c>
      <c r="F618" s="5">
        <v>185.97800000000001</v>
      </c>
      <c r="G618" s="5">
        <v>0</v>
      </c>
      <c r="H618" s="5">
        <v>555873.11699999997</v>
      </c>
      <c r="I618" s="6">
        <f t="shared" si="422"/>
        <v>2459399.4679999999</v>
      </c>
      <c r="J618" s="6">
        <f t="shared" si="423"/>
        <v>1903526.3509999998</v>
      </c>
      <c r="K618" s="63">
        <f t="shared" si="420"/>
        <v>0.25481686012910676</v>
      </c>
      <c r="L618" s="5">
        <v>664257.01899999997</v>
      </c>
      <c r="M618" s="5">
        <v>490521.31199999998</v>
      </c>
      <c r="N618" s="5">
        <v>107377.02</v>
      </c>
      <c r="O618" s="5">
        <v>4539.5789999999997</v>
      </c>
      <c r="P618" s="5">
        <v>1164.357</v>
      </c>
      <c r="Q618" s="5">
        <v>0</v>
      </c>
      <c r="R618" s="5">
        <v>0</v>
      </c>
      <c r="S618" s="6">
        <f t="shared" si="424"/>
        <v>1267859.287</v>
      </c>
      <c r="T618" s="6">
        <f t="shared" si="425"/>
        <v>1267859.287</v>
      </c>
      <c r="U618" s="63">
        <f t="shared" si="426"/>
        <v>0.13136211778625467</v>
      </c>
      <c r="V618" s="5">
        <v>1177855.801</v>
      </c>
      <c r="W618" s="5">
        <v>1254381.452</v>
      </c>
      <c r="X618" s="5">
        <v>60387.904999999999</v>
      </c>
      <c r="Y618" s="5">
        <v>12683.526</v>
      </c>
      <c r="Z618" s="5">
        <v>213.648</v>
      </c>
      <c r="AA618" s="5">
        <v>7566.3</v>
      </c>
      <c r="AB618" s="5">
        <v>0</v>
      </c>
      <c r="AC618" s="6">
        <f t="shared" si="427"/>
        <v>2513088.6319999998</v>
      </c>
      <c r="AD618" s="6">
        <f t="shared" si="428"/>
        <v>2513088.6319999998</v>
      </c>
      <c r="AE618" s="63">
        <f t="shared" si="429"/>
        <v>0.26037956125653366</v>
      </c>
      <c r="AF618" s="5">
        <v>939198.82299999997</v>
      </c>
      <c r="AG618" s="5">
        <v>800637.47400000005</v>
      </c>
      <c r="AH618" s="5">
        <v>30235.903999999999</v>
      </c>
      <c r="AI618" s="5">
        <v>7899.7340000000004</v>
      </c>
      <c r="AJ618" s="5">
        <v>335.59399999999999</v>
      </c>
      <c r="AK618" s="5">
        <v>0</v>
      </c>
      <c r="AL618" s="5">
        <v>0</v>
      </c>
      <c r="AM618" s="6">
        <f t="shared" si="430"/>
        <v>1778307.5290000001</v>
      </c>
      <c r="AN618" s="6">
        <f t="shared" si="431"/>
        <v>1778307.5290000001</v>
      </c>
      <c r="AO618" s="63">
        <f t="shared" si="432"/>
        <v>0.18424934492330733</v>
      </c>
      <c r="AP618" s="5">
        <v>923251.19299999997</v>
      </c>
      <c r="AQ618" s="5">
        <v>675695.90599999996</v>
      </c>
      <c r="AR618" s="5">
        <v>27183.03</v>
      </c>
      <c r="AS618" s="5">
        <v>6633.3609999999999</v>
      </c>
      <c r="AT618" s="5">
        <v>217.15199999999999</v>
      </c>
      <c r="AU618" s="5">
        <v>0</v>
      </c>
      <c r="AV618" s="5">
        <v>0</v>
      </c>
      <c r="AW618" s="6">
        <f t="shared" si="433"/>
        <v>1632980.642</v>
      </c>
      <c r="AX618" s="6">
        <f t="shared" si="434"/>
        <v>1632980.642</v>
      </c>
      <c r="AY618" s="63">
        <f t="shared" si="435"/>
        <v>0.16919211590479738</v>
      </c>
      <c r="AZ618" s="5">
        <f t="shared" si="436"/>
        <v>4799019.4440000001</v>
      </c>
      <c r="BA618" s="5">
        <f t="shared" si="437"/>
        <v>3991449.3810000001</v>
      </c>
      <c r="BB618" s="5">
        <f t="shared" si="438"/>
        <v>258175.93400000001</v>
      </c>
      <c r="BC618" s="5">
        <f t="shared" si="439"/>
        <v>37434.652999999998</v>
      </c>
      <c r="BD618" s="5">
        <f t="shared" si="440"/>
        <v>2116.7289999999998</v>
      </c>
      <c r="BE618" s="5">
        <f t="shared" si="441"/>
        <v>7566.3</v>
      </c>
      <c r="BF618" s="5">
        <f t="shared" si="442"/>
        <v>555873.11699999997</v>
      </c>
      <c r="BG618" s="6">
        <f t="shared" si="443"/>
        <v>9651635.5580000021</v>
      </c>
      <c r="BH618" s="6">
        <f t="shared" si="444"/>
        <v>9095762.4410000015</v>
      </c>
    </row>
    <row r="619" spans="1:60" x14ac:dyDescent="0.25">
      <c r="A619" s="43">
        <v>42339</v>
      </c>
      <c r="B619" s="5">
        <v>992230.39899999998</v>
      </c>
      <c r="C619" s="5">
        <v>756085.91799999995</v>
      </c>
      <c r="D619" s="5">
        <v>31417.814999999999</v>
      </c>
      <c r="E619" s="5">
        <v>5680.9070000000002</v>
      </c>
      <c r="F619" s="5">
        <v>117.422</v>
      </c>
      <c r="G619" s="5">
        <v>0</v>
      </c>
      <c r="H619" s="5">
        <v>526088.42200000002</v>
      </c>
      <c r="I619" s="6">
        <f>SUM(B619:H619)</f>
        <v>2311620.8829999994</v>
      </c>
      <c r="J619" s="6">
        <f>I619-H619</f>
        <v>1785532.4609999994</v>
      </c>
      <c r="K619" s="63">
        <f>I619/$BG619</f>
        <v>0.25378709453828652</v>
      </c>
      <c r="L619" s="5">
        <v>606021.821</v>
      </c>
      <c r="M619" s="5">
        <v>468693.25900000002</v>
      </c>
      <c r="N619" s="5">
        <v>115284.33100000001</v>
      </c>
      <c r="O619" s="5">
        <v>4572.1530000000002</v>
      </c>
      <c r="P619" s="5">
        <v>1249.0540000000001</v>
      </c>
      <c r="Q619" s="5">
        <v>0</v>
      </c>
      <c r="R619" s="5">
        <v>0</v>
      </c>
      <c r="S619" s="6">
        <f>SUM(L619:R619)</f>
        <v>1195820.618</v>
      </c>
      <c r="T619" s="6">
        <f>S619-R619</f>
        <v>1195820.618</v>
      </c>
      <c r="U619" s="63">
        <f>S619/$BG619</f>
        <v>0.13128616481321098</v>
      </c>
      <c r="V619" s="5">
        <v>1061692.3430000001</v>
      </c>
      <c r="W619" s="5">
        <v>1232488.8600000001</v>
      </c>
      <c r="X619" s="5">
        <v>61760.216999999997</v>
      </c>
      <c r="Y619" s="5">
        <v>12686.888999999999</v>
      </c>
      <c r="Z619" s="5">
        <v>219.89400000000001</v>
      </c>
      <c r="AA619" s="5">
        <v>7431.9</v>
      </c>
      <c r="AB619" s="5">
        <v>0</v>
      </c>
      <c r="AC619" s="6">
        <f>SUM(V619:AB619)</f>
        <v>2376280.1030000001</v>
      </c>
      <c r="AD619" s="6">
        <f>AC619-AB619</f>
        <v>2376280.1030000001</v>
      </c>
      <c r="AE619" s="63">
        <f>AC619/$BG619</f>
        <v>0.26088586912524031</v>
      </c>
      <c r="AF619" s="5">
        <v>855242.01899999997</v>
      </c>
      <c r="AG619" s="5">
        <v>781034.12300000002</v>
      </c>
      <c r="AH619" s="5">
        <v>30870.275000000001</v>
      </c>
      <c r="AI619" s="5">
        <v>7878.7510000000002</v>
      </c>
      <c r="AJ619" s="5">
        <v>282.447</v>
      </c>
      <c r="AK619" s="5">
        <v>0</v>
      </c>
      <c r="AL619" s="5">
        <v>0</v>
      </c>
      <c r="AM619" s="6">
        <f>SUM(AF619:AL619)</f>
        <v>1675307.6149999998</v>
      </c>
      <c r="AN619" s="6">
        <f>AM619-AL619</f>
        <v>1675307.6149999998</v>
      </c>
      <c r="AO619" s="63">
        <f>AM619/$BG619</f>
        <v>0.18392784699060721</v>
      </c>
      <c r="AP619" s="5">
        <v>852466.85100000002</v>
      </c>
      <c r="AQ619" s="5">
        <v>663079.97199999995</v>
      </c>
      <c r="AR619" s="5">
        <v>27122.167000000001</v>
      </c>
      <c r="AS619" s="5">
        <v>6631.884</v>
      </c>
      <c r="AT619" s="5">
        <v>174.369</v>
      </c>
      <c r="AU619" s="5">
        <v>0</v>
      </c>
      <c r="AV619" s="5">
        <v>0</v>
      </c>
      <c r="AW619" s="6">
        <f>SUM(AP619:AV619)</f>
        <v>1549475.2429999998</v>
      </c>
      <c r="AX619" s="6">
        <f>AW619-AV619</f>
        <v>1549475.2429999998</v>
      </c>
      <c r="AY619" s="63">
        <f>AW619/$BG619</f>
        <v>0.17011302453265453</v>
      </c>
      <c r="AZ619" s="5">
        <f t="shared" ref="AZ619:BF619" si="446">B619+L619+V619+AF619+AP619</f>
        <v>4367653.4330000002</v>
      </c>
      <c r="BA619" s="5">
        <f t="shared" si="446"/>
        <v>3901382.1320000002</v>
      </c>
      <c r="BB619" s="5">
        <f t="shared" si="446"/>
        <v>266454.80499999999</v>
      </c>
      <c r="BC619" s="5">
        <f t="shared" si="446"/>
        <v>37450.584000000003</v>
      </c>
      <c r="BD619" s="5">
        <f t="shared" si="446"/>
        <v>2043.1859999999999</v>
      </c>
      <c r="BE619" s="5">
        <f t="shared" si="446"/>
        <v>7431.9</v>
      </c>
      <c r="BF619" s="5">
        <f t="shared" si="446"/>
        <v>526088.42200000002</v>
      </c>
      <c r="BG619" s="6">
        <f>SUM(AZ619:BF619)</f>
        <v>9108504.4620000031</v>
      </c>
      <c r="BH619" s="6">
        <f>BG619-BF619</f>
        <v>8582416.0400000028</v>
      </c>
    </row>
    <row r="620" spans="1:60" x14ac:dyDescent="0.25">
      <c r="A620" s="43">
        <v>42370</v>
      </c>
      <c r="B620" s="5">
        <v>993750.35199999996</v>
      </c>
      <c r="C620" s="5">
        <v>727241.56</v>
      </c>
      <c r="D620" s="5">
        <v>35122.735999999997</v>
      </c>
      <c r="E620" s="5">
        <v>5680.0720000000001</v>
      </c>
      <c r="F620" s="5">
        <v>103.294</v>
      </c>
      <c r="G620" s="5">
        <v>0</v>
      </c>
      <c r="H620" s="5">
        <v>504756.935</v>
      </c>
      <c r="I620" s="6">
        <f t="shared" ref="I620:I631" si="447">SUM(B620:H620)</f>
        <v>2266654.949</v>
      </c>
      <c r="J620" s="6">
        <f t="shared" ref="J620:J631" si="448">I620-H620</f>
        <v>1761898.014</v>
      </c>
      <c r="K620" s="63">
        <f>I620/$BG620</f>
        <v>0.25236038985518755</v>
      </c>
      <c r="L620" s="5">
        <v>676851.97100000002</v>
      </c>
      <c r="M620" s="5">
        <v>458932.17800000001</v>
      </c>
      <c r="N620" s="5">
        <v>99961.235000000001</v>
      </c>
      <c r="O620" s="5">
        <v>4389.9449999999997</v>
      </c>
      <c r="P620" s="5">
        <v>916.57299999999998</v>
      </c>
      <c r="Q620" s="5">
        <v>0</v>
      </c>
      <c r="R620" s="5">
        <v>0</v>
      </c>
      <c r="S620" s="6">
        <f>SUM(L620:R620)</f>
        <v>1241051.9020000002</v>
      </c>
      <c r="T620" s="6">
        <f>S620-R620</f>
        <v>1241051.9020000002</v>
      </c>
      <c r="U620" s="63">
        <f>S620/$BG620</f>
        <v>0.13817380627669681</v>
      </c>
      <c r="V620" s="5">
        <v>1015635.652</v>
      </c>
      <c r="W620" s="5">
        <v>1177692.088</v>
      </c>
      <c r="X620" s="5">
        <v>58527.097000000002</v>
      </c>
      <c r="Y620" s="5">
        <v>12709.305</v>
      </c>
      <c r="Z620" s="5">
        <v>213.75899999999999</v>
      </c>
      <c r="AA620" s="5">
        <v>7938</v>
      </c>
      <c r="AB620" s="5">
        <v>0</v>
      </c>
      <c r="AC620" s="6">
        <f>SUM(V620:AB620)</f>
        <v>2272715.9010000005</v>
      </c>
      <c r="AD620" s="6">
        <f>AC620-AB620</f>
        <v>2272715.9010000005</v>
      </c>
      <c r="AE620" s="63">
        <f>AC620/$BG620</f>
        <v>0.25303519225962434</v>
      </c>
      <c r="AF620" s="5">
        <v>816234.54200000002</v>
      </c>
      <c r="AG620" s="5">
        <v>756045.48100000003</v>
      </c>
      <c r="AH620" s="5">
        <v>31219.227999999999</v>
      </c>
      <c r="AI620" s="5">
        <v>7872.6620000000003</v>
      </c>
      <c r="AJ620" s="5">
        <v>266.858</v>
      </c>
      <c r="AK620" s="5">
        <v>0</v>
      </c>
      <c r="AL620" s="5">
        <v>0</v>
      </c>
      <c r="AM620" s="6">
        <f>SUM(AF620:AL620)</f>
        <v>1611638.7709999999</v>
      </c>
      <c r="AN620" s="6">
        <f>AM620-AL620</f>
        <v>1611638.7709999999</v>
      </c>
      <c r="AO620" s="63">
        <f>AM620/$BG620</f>
        <v>0.17943348136633183</v>
      </c>
      <c r="AP620" s="5">
        <v>910111.66099999996</v>
      </c>
      <c r="AQ620" s="5">
        <v>644809.76300000004</v>
      </c>
      <c r="AR620" s="5">
        <v>28012.136999999999</v>
      </c>
      <c r="AS620" s="5">
        <v>6630.6779999999999</v>
      </c>
      <c r="AT620" s="5">
        <v>191.67099999999999</v>
      </c>
      <c r="AU620" s="5">
        <v>0</v>
      </c>
      <c r="AV620" s="5">
        <v>0</v>
      </c>
      <c r="AW620" s="6">
        <f>SUM(AP620:AV620)</f>
        <v>1589755.9100000004</v>
      </c>
      <c r="AX620" s="6">
        <f>AW620-AV620</f>
        <v>1589755.9100000004</v>
      </c>
      <c r="AY620" s="63">
        <f>AW620/$BG620</f>
        <v>0.17699713024215957</v>
      </c>
      <c r="AZ620" s="5">
        <f t="shared" ref="AZ620:BF620" si="449">B620+L620+V620+AF620+AP620</f>
        <v>4412584.1779999994</v>
      </c>
      <c r="BA620" s="5">
        <f t="shared" si="449"/>
        <v>3764721.0700000003</v>
      </c>
      <c r="BB620" s="5">
        <f t="shared" si="449"/>
        <v>252842.43299999999</v>
      </c>
      <c r="BC620" s="5">
        <f t="shared" si="449"/>
        <v>37282.661999999997</v>
      </c>
      <c r="BD620" s="5">
        <f t="shared" si="449"/>
        <v>1692.155</v>
      </c>
      <c r="BE620" s="5">
        <f t="shared" si="449"/>
        <v>7938</v>
      </c>
      <c r="BF620" s="5">
        <f t="shared" si="449"/>
        <v>504756.935</v>
      </c>
      <c r="BG620" s="6">
        <f>SUM(AZ620:BF620)</f>
        <v>8981817.4330000002</v>
      </c>
      <c r="BH620" s="6">
        <f>BG620-BF620</f>
        <v>8477060.4979999997</v>
      </c>
    </row>
    <row r="621" spans="1:60" x14ac:dyDescent="0.25">
      <c r="A621" s="43">
        <v>42401</v>
      </c>
      <c r="B621" s="5">
        <v>817194.97900000005</v>
      </c>
      <c r="C621" s="5">
        <v>615434.74100000004</v>
      </c>
      <c r="D621" s="5">
        <v>30885.585999999999</v>
      </c>
      <c r="E621" s="5">
        <v>5080.0510000000004</v>
      </c>
      <c r="F621" s="5">
        <v>113.30200000000001</v>
      </c>
      <c r="G621" s="5">
        <v>0</v>
      </c>
      <c r="H621" s="5">
        <v>509624.75799999997</v>
      </c>
      <c r="I621" s="6">
        <f>SUM(B621:H621)</f>
        <v>1978333.4169999999</v>
      </c>
      <c r="J621" s="6">
        <f>I621-H621</f>
        <v>1468708.659</v>
      </c>
      <c r="K621" s="63">
        <f>I621/$BG621</f>
        <v>0.2596791356781033</v>
      </c>
      <c r="L621" s="5">
        <v>648836.54299999995</v>
      </c>
      <c r="M621" s="5">
        <v>407160.571</v>
      </c>
      <c r="N621" s="5">
        <v>94412.032999999996</v>
      </c>
      <c r="O621" s="5">
        <v>4662.991</v>
      </c>
      <c r="P621" s="5">
        <v>951.42600000000004</v>
      </c>
      <c r="Q621" s="5">
        <v>0</v>
      </c>
      <c r="R621" s="5">
        <v>0</v>
      </c>
      <c r="S621" s="6">
        <f>SUM(L621:R621)</f>
        <v>1156023.564</v>
      </c>
      <c r="T621" s="6">
        <f>S621-R621</f>
        <v>1156023.564</v>
      </c>
      <c r="U621" s="63">
        <f>S621/$BG621</f>
        <v>0.15174145942409695</v>
      </c>
      <c r="V621" s="5">
        <v>727951.75600000005</v>
      </c>
      <c r="W621" s="5">
        <v>982105.89500000002</v>
      </c>
      <c r="X621" s="5">
        <v>48353.353999999999</v>
      </c>
      <c r="Y621" s="5">
        <v>12340.566999999999</v>
      </c>
      <c r="Z621" s="5">
        <v>186.62299999999999</v>
      </c>
      <c r="AA621" s="5">
        <v>6650</v>
      </c>
      <c r="AB621" s="5">
        <v>0</v>
      </c>
      <c r="AC621" s="6">
        <f>SUM(V621:AB621)</f>
        <v>1777588.1950000001</v>
      </c>
      <c r="AD621" s="6">
        <f>AC621-AB621</f>
        <v>1777588.1950000001</v>
      </c>
      <c r="AE621" s="63">
        <f>AC621/$BG621</f>
        <v>0.23332900415198304</v>
      </c>
      <c r="AF621" s="5">
        <v>622847.17299999995</v>
      </c>
      <c r="AG621" s="5">
        <v>625985.09499999997</v>
      </c>
      <c r="AH621" s="5">
        <v>26788.571</v>
      </c>
      <c r="AI621" s="5">
        <v>4922.0929999999998</v>
      </c>
      <c r="AJ621" s="5">
        <v>287.28800000000001</v>
      </c>
      <c r="AK621" s="5">
        <v>0</v>
      </c>
      <c r="AL621" s="5">
        <v>0</v>
      </c>
      <c r="AM621" s="6">
        <f>SUM(AF621:AL621)</f>
        <v>1280830.22</v>
      </c>
      <c r="AN621" s="6">
        <f>AM621-AL621</f>
        <v>1280830.22</v>
      </c>
      <c r="AO621" s="63">
        <f>AM621/$BG621</f>
        <v>0.16812377611472906</v>
      </c>
      <c r="AP621" s="5">
        <v>836460.01</v>
      </c>
      <c r="AQ621" s="5">
        <v>558289.64199999999</v>
      </c>
      <c r="AR621" s="5">
        <v>24079.462</v>
      </c>
      <c r="AS621" s="5">
        <v>6630.5659999999998</v>
      </c>
      <c r="AT621" s="5">
        <v>141.39400000000001</v>
      </c>
      <c r="AU621" s="5">
        <v>0</v>
      </c>
      <c r="AV621" s="5">
        <v>0</v>
      </c>
      <c r="AW621" s="6">
        <f>SUM(AP621:AV621)</f>
        <v>1425601.0740000003</v>
      </c>
      <c r="AX621" s="6">
        <f>AW621-AV621</f>
        <v>1425601.0740000003</v>
      </c>
      <c r="AY621" s="63">
        <f>AW621/$BG621</f>
        <v>0.18712662463108759</v>
      </c>
      <c r="AZ621" s="5">
        <f t="shared" ref="AZ621:BF621" si="450">B621+L621+V621+AF621+AP621</f>
        <v>3653290.4610000001</v>
      </c>
      <c r="BA621" s="5">
        <f t="shared" si="450"/>
        <v>3188975.9440000001</v>
      </c>
      <c r="BB621" s="5">
        <f t="shared" si="450"/>
        <v>224519.00599999999</v>
      </c>
      <c r="BC621" s="5">
        <f t="shared" si="450"/>
        <v>33636.268000000004</v>
      </c>
      <c r="BD621" s="5">
        <f t="shared" si="450"/>
        <v>1680.0330000000001</v>
      </c>
      <c r="BE621" s="5">
        <f t="shared" si="450"/>
        <v>6650</v>
      </c>
      <c r="BF621" s="5">
        <f t="shared" si="450"/>
        <v>509624.75799999997</v>
      </c>
      <c r="BG621" s="6">
        <f>SUM(AZ621:BF621)</f>
        <v>7618376.4700000007</v>
      </c>
      <c r="BH621" s="6">
        <f>BG621-BF621</f>
        <v>7108751.7120000003</v>
      </c>
    </row>
    <row r="622" spans="1:60" x14ac:dyDescent="0.25">
      <c r="A622" s="43">
        <v>42430</v>
      </c>
      <c r="B622" s="5"/>
      <c r="C622" s="5"/>
      <c r="D622" s="5"/>
      <c r="E622" s="5"/>
      <c r="F622" s="5"/>
      <c r="G622" s="5"/>
      <c r="H622" s="5"/>
      <c r="I622" s="6">
        <f t="shared" si="447"/>
        <v>0</v>
      </c>
      <c r="J622" s="6">
        <f t="shared" si="448"/>
        <v>0</v>
      </c>
      <c r="K622" s="63"/>
      <c r="L622" s="5"/>
      <c r="M622" s="5"/>
      <c r="N622" s="5"/>
      <c r="O622" s="5"/>
      <c r="P622" s="5"/>
      <c r="Q622" s="5"/>
      <c r="R622" s="5"/>
      <c r="S622" s="6"/>
      <c r="T622" s="6"/>
      <c r="U622" s="63"/>
      <c r="V622" s="5"/>
      <c r="W622" s="5"/>
      <c r="X622" s="5"/>
      <c r="Y622" s="5"/>
      <c r="Z622" s="5"/>
      <c r="AA622" s="5"/>
      <c r="AB622" s="5"/>
      <c r="AC622" s="6"/>
      <c r="AD622" s="6"/>
      <c r="AE622" s="63"/>
      <c r="AF622" s="5"/>
      <c r="AG622" s="5"/>
      <c r="AH622" s="5"/>
      <c r="AI622" s="5"/>
      <c r="AJ622" s="5"/>
      <c r="AK622" s="5"/>
      <c r="AL622" s="5"/>
      <c r="AM622" s="6"/>
      <c r="AN622" s="6"/>
      <c r="AO622" s="63"/>
      <c r="AP622" s="5"/>
      <c r="AQ622" s="5"/>
      <c r="AR622" s="5"/>
      <c r="AS622" s="5"/>
      <c r="AT622" s="5"/>
      <c r="AU622" s="5"/>
      <c r="AV622" s="5"/>
      <c r="AW622" s="6"/>
      <c r="AX622" s="6"/>
      <c r="AY622" s="63"/>
      <c r="AZ622" s="5"/>
      <c r="BA622" s="5"/>
      <c r="BB622" s="5"/>
      <c r="BC622" s="5"/>
      <c r="BD622" s="5"/>
      <c r="BE622" s="5"/>
      <c r="BF622" s="5"/>
      <c r="BG622" s="6"/>
      <c r="BH622" s="6"/>
    </row>
    <row r="623" spans="1:60" x14ac:dyDescent="0.25">
      <c r="A623" s="43">
        <v>42461</v>
      </c>
      <c r="B623" s="5"/>
      <c r="C623" s="5"/>
      <c r="D623" s="5"/>
      <c r="E623" s="5"/>
      <c r="F623" s="5"/>
      <c r="G623" s="5"/>
      <c r="H623" s="5"/>
      <c r="I623" s="6">
        <f t="shared" si="447"/>
        <v>0</v>
      </c>
      <c r="J623" s="6">
        <f t="shared" si="448"/>
        <v>0</v>
      </c>
      <c r="K623" s="63"/>
      <c r="L623" s="5"/>
      <c r="M623" s="5"/>
      <c r="N623" s="5"/>
      <c r="O623" s="5"/>
      <c r="P623" s="5"/>
      <c r="Q623" s="5"/>
      <c r="R623" s="5"/>
      <c r="S623" s="6"/>
      <c r="T623" s="6"/>
      <c r="U623" s="63"/>
      <c r="V623" s="5"/>
      <c r="W623" s="5"/>
      <c r="X623" s="5"/>
      <c r="Y623" s="5"/>
      <c r="Z623" s="5"/>
      <c r="AA623" s="5"/>
      <c r="AB623" s="5"/>
      <c r="AC623" s="6"/>
      <c r="AD623" s="6"/>
      <c r="AE623" s="63"/>
      <c r="AF623" s="5"/>
      <c r="AG623" s="5"/>
      <c r="AH623" s="5"/>
      <c r="AI623" s="5"/>
      <c r="AJ623" s="5"/>
      <c r="AK623" s="5"/>
      <c r="AL623" s="5"/>
      <c r="AM623" s="6"/>
      <c r="AN623" s="6"/>
      <c r="AO623" s="63"/>
      <c r="AP623" s="5"/>
      <c r="AQ623" s="5"/>
      <c r="AR623" s="5"/>
      <c r="AS623" s="5"/>
      <c r="AT623" s="5"/>
      <c r="AU623" s="5"/>
      <c r="AV623" s="5"/>
      <c r="AW623" s="6"/>
      <c r="AX623" s="6"/>
      <c r="AY623" s="63"/>
      <c r="AZ623" s="5"/>
      <c r="BA623" s="5"/>
      <c r="BB623" s="5"/>
      <c r="BC623" s="5"/>
      <c r="BD623" s="5"/>
      <c r="BE623" s="5"/>
      <c r="BF623" s="5"/>
      <c r="BG623" s="6"/>
      <c r="BH623" s="6"/>
    </row>
    <row r="624" spans="1:60" x14ac:dyDescent="0.25">
      <c r="A624" s="43">
        <v>42491</v>
      </c>
      <c r="B624" s="5"/>
      <c r="C624" s="5"/>
      <c r="D624" s="5"/>
      <c r="E624" s="5"/>
      <c r="F624" s="5"/>
      <c r="G624" s="5"/>
      <c r="H624" s="5"/>
      <c r="I624" s="6">
        <f t="shared" si="447"/>
        <v>0</v>
      </c>
      <c r="J624" s="6">
        <f t="shared" si="448"/>
        <v>0</v>
      </c>
      <c r="K624" s="63"/>
      <c r="L624" s="5"/>
      <c r="M624" s="5"/>
      <c r="N624" s="5"/>
      <c r="O624" s="5"/>
      <c r="P624" s="5"/>
      <c r="Q624" s="5"/>
      <c r="R624" s="5"/>
      <c r="S624" s="6"/>
      <c r="T624" s="6"/>
      <c r="U624" s="63"/>
      <c r="V624" s="5"/>
      <c r="W624" s="5"/>
      <c r="X624" s="5"/>
      <c r="Y624" s="5"/>
      <c r="Z624" s="5"/>
      <c r="AA624" s="5"/>
      <c r="AB624" s="5"/>
      <c r="AC624" s="6"/>
      <c r="AD624" s="6"/>
      <c r="AE624" s="63"/>
      <c r="AF624" s="5"/>
      <c r="AG624" s="5"/>
      <c r="AH624" s="5"/>
      <c r="AI624" s="5"/>
      <c r="AJ624" s="5"/>
      <c r="AK624" s="5"/>
      <c r="AL624" s="5"/>
      <c r="AM624" s="6"/>
      <c r="AN624" s="6"/>
      <c r="AO624" s="63"/>
      <c r="AP624" s="5"/>
      <c r="AQ624" s="5"/>
      <c r="AR624" s="5"/>
      <c r="AS624" s="5"/>
      <c r="AT624" s="5"/>
      <c r="AU624" s="5"/>
      <c r="AV624" s="5"/>
      <c r="AW624" s="6"/>
      <c r="AX624" s="6"/>
      <c r="AY624" s="63"/>
      <c r="AZ624" s="5"/>
      <c r="BA624" s="5"/>
      <c r="BB624" s="5"/>
      <c r="BC624" s="5"/>
      <c r="BD624" s="5"/>
      <c r="BE624" s="5"/>
      <c r="BF624" s="5"/>
      <c r="BG624" s="6"/>
      <c r="BH624" s="6"/>
    </row>
    <row r="625" spans="1:60" x14ac:dyDescent="0.25">
      <c r="A625" s="43">
        <v>42522</v>
      </c>
      <c r="B625" s="5"/>
      <c r="C625" s="5"/>
      <c r="D625" s="5"/>
      <c r="E625" s="5"/>
      <c r="F625" s="5"/>
      <c r="G625" s="5"/>
      <c r="H625" s="5"/>
      <c r="I625" s="6">
        <f t="shared" si="447"/>
        <v>0</v>
      </c>
      <c r="J625" s="6">
        <f t="shared" si="448"/>
        <v>0</v>
      </c>
      <c r="K625" s="63"/>
      <c r="L625" s="5"/>
      <c r="M625" s="5"/>
      <c r="N625" s="5"/>
      <c r="O625" s="5"/>
      <c r="P625" s="5"/>
      <c r="Q625" s="5"/>
      <c r="R625" s="5"/>
      <c r="S625" s="6"/>
      <c r="T625" s="6"/>
      <c r="U625" s="63"/>
      <c r="V625" s="5"/>
      <c r="W625" s="5"/>
      <c r="X625" s="5"/>
      <c r="Y625" s="5"/>
      <c r="Z625" s="5"/>
      <c r="AA625" s="5"/>
      <c r="AB625" s="5"/>
      <c r="AC625" s="6"/>
      <c r="AD625" s="6"/>
      <c r="AE625" s="63"/>
      <c r="AF625" s="5"/>
      <c r="AG625" s="5"/>
      <c r="AH625" s="5"/>
      <c r="AI625" s="5"/>
      <c r="AJ625" s="5"/>
      <c r="AK625" s="5"/>
      <c r="AL625" s="5"/>
      <c r="AM625" s="6"/>
      <c r="AN625" s="6"/>
      <c r="AO625" s="63"/>
      <c r="AP625" s="5"/>
      <c r="AQ625" s="5"/>
      <c r="AR625" s="5"/>
      <c r="AS625" s="5"/>
      <c r="AT625" s="5"/>
      <c r="AU625" s="5"/>
      <c r="AV625" s="5"/>
      <c r="AW625" s="6"/>
      <c r="AX625" s="6"/>
      <c r="AY625" s="63"/>
      <c r="AZ625" s="5"/>
      <c r="BA625" s="5"/>
      <c r="BB625" s="5"/>
      <c r="BC625" s="5"/>
      <c r="BD625" s="5"/>
      <c r="BE625" s="5"/>
      <c r="BF625" s="5"/>
      <c r="BG625" s="6"/>
      <c r="BH625" s="6"/>
    </row>
    <row r="626" spans="1:60" x14ac:dyDescent="0.25">
      <c r="A626" s="43">
        <v>42552</v>
      </c>
      <c r="B626" s="5"/>
      <c r="C626" s="5"/>
      <c r="D626" s="5"/>
      <c r="E626" s="5"/>
      <c r="F626" s="5"/>
      <c r="G626" s="5"/>
      <c r="H626" s="5"/>
      <c r="I626" s="6">
        <f t="shared" si="447"/>
        <v>0</v>
      </c>
      <c r="J626" s="6">
        <f t="shared" si="448"/>
        <v>0</v>
      </c>
      <c r="K626" s="63"/>
      <c r="L626" s="5"/>
      <c r="M626" s="5"/>
      <c r="N626" s="5"/>
      <c r="O626" s="5"/>
      <c r="P626" s="5"/>
      <c r="Q626" s="5"/>
      <c r="R626" s="5"/>
      <c r="S626" s="6"/>
      <c r="T626" s="6"/>
      <c r="U626" s="63"/>
      <c r="V626" s="5"/>
      <c r="W626" s="5"/>
      <c r="X626" s="5"/>
      <c r="Y626" s="5"/>
      <c r="Z626" s="5"/>
      <c r="AA626" s="5"/>
      <c r="AB626" s="5"/>
      <c r="AC626" s="6"/>
      <c r="AD626" s="6"/>
      <c r="AE626" s="63"/>
      <c r="AF626" s="5"/>
      <c r="AG626" s="5"/>
      <c r="AH626" s="5"/>
      <c r="AI626" s="5"/>
      <c r="AJ626" s="5"/>
      <c r="AK626" s="5"/>
      <c r="AL626" s="5"/>
      <c r="AM626" s="6"/>
      <c r="AN626" s="6"/>
      <c r="AO626" s="63"/>
      <c r="AP626" s="5"/>
      <c r="AQ626" s="5"/>
      <c r="AR626" s="5"/>
      <c r="AS626" s="5"/>
      <c r="AT626" s="5"/>
      <c r="AU626" s="5"/>
      <c r="AV626" s="5"/>
      <c r="AW626" s="6"/>
      <c r="AX626" s="6"/>
      <c r="AY626" s="63"/>
      <c r="AZ626" s="5"/>
      <c r="BA626" s="5"/>
      <c r="BB626" s="5"/>
      <c r="BC626" s="5"/>
      <c r="BD626" s="5"/>
      <c r="BE626" s="5"/>
      <c r="BF626" s="5"/>
      <c r="BG626" s="6"/>
      <c r="BH626" s="6"/>
    </row>
    <row r="627" spans="1:60" x14ac:dyDescent="0.25">
      <c r="A627" s="43">
        <v>42583</v>
      </c>
      <c r="B627" s="5"/>
      <c r="C627" s="5"/>
      <c r="D627" s="5"/>
      <c r="E627" s="5"/>
      <c r="F627" s="5"/>
      <c r="G627" s="5"/>
      <c r="H627" s="5"/>
      <c r="I627" s="6">
        <f t="shared" si="447"/>
        <v>0</v>
      </c>
      <c r="J627" s="6">
        <f t="shared" si="448"/>
        <v>0</v>
      </c>
      <c r="K627" s="63"/>
      <c r="L627" s="5"/>
      <c r="M627" s="5"/>
      <c r="N627" s="5"/>
      <c r="O627" s="5"/>
      <c r="P627" s="5"/>
      <c r="Q627" s="5"/>
      <c r="R627" s="5"/>
      <c r="S627" s="6"/>
      <c r="T627" s="6"/>
      <c r="U627" s="63"/>
      <c r="V627" s="5"/>
      <c r="W627" s="5"/>
      <c r="X627" s="5"/>
      <c r="Y627" s="5"/>
      <c r="Z627" s="5"/>
      <c r="AA627" s="5"/>
      <c r="AB627" s="5"/>
      <c r="AC627" s="6"/>
      <c r="AD627" s="6"/>
      <c r="AE627" s="63"/>
      <c r="AF627" s="5"/>
      <c r="AG627" s="5"/>
      <c r="AH627" s="5"/>
      <c r="AI627" s="5"/>
      <c r="AJ627" s="5"/>
      <c r="AK627" s="5"/>
      <c r="AL627" s="5"/>
      <c r="AM627" s="6"/>
      <c r="AN627" s="6"/>
      <c r="AO627" s="63"/>
      <c r="AP627" s="5"/>
      <c r="AQ627" s="5"/>
      <c r="AR627" s="5"/>
      <c r="AS627" s="5"/>
      <c r="AT627" s="5"/>
      <c r="AU627" s="5"/>
      <c r="AV627" s="5"/>
      <c r="AW627" s="6"/>
      <c r="AX627" s="6"/>
      <c r="AY627" s="63"/>
      <c r="AZ627" s="5"/>
      <c r="BA627" s="5"/>
      <c r="BB627" s="5"/>
      <c r="BC627" s="5"/>
      <c r="BD627" s="5"/>
      <c r="BE627" s="5"/>
      <c r="BF627" s="5"/>
      <c r="BG627" s="6"/>
      <c r="BH627" s="6"/>
    </row>
    <row r="628" spans="1:60" x14ac:dyDescent="0.25">
      <c r="A628" s="43">
        <v>42614</v>
      </c>
      <c r="B628" s="5"/>
      <c r="C628" s="5"/>
      <c r="D628" s="5"/>
      <c r="E628" s="5"/>
      <c r="F628" s="5"/>
      <c r="G628" s="5"/>
      <c r="H628" s="5"/>
      <c r="I628" s="6">
        <f t="shared" si="447"/>
        <v>0</v>
      </c>
      <c r="J628" s="6">
        <f t="shared" si="448"/>
        <v>0</v>
      </c>
      <c r="K628" s="63"/>
      <c r="L628" s="5"/>
      <c r="M628" s="5"/>
      <c r="N628" s="5"/>
      <c r="O628" s="5"/>
      <c r="P628" s="5"/>
      <c r="Q628" s="5"/>
      <c r="R628" s="5"/>
      <c r="S628" s="6"/>
      <c r="T628" s="6"/>
      <c r="U628" s="63"/>
      <c r="V628" s="5"/>
      <c r="W628" s="5"/>
      <c r="X628" s="5"/>
      <c r="Y628" s="5"/>
      <c r="Z628" s="5"/>
      <c r="AA628" s="5"/>
      <c r="AB628" s="5"/>
      <c r="AC628" s="6"/>
      <c r="AD628" s="6"/>
      <c r="AE628" s="63"/>
      <c r="AF628" s="5"/>
      <c r="AG628" s="5"/>
      <c r="AH628" s="5"/>
      <c r="AI628" s="5"/>
      <c r="AJ628" s="5"/>
      <c r="AK628" s="5"/>
      <c r="AL628" s="5"/>
      <c r="AM628" s="6"/>
      <c r="AN628" s="6"/>
      <c r="AO628" s="63"/>
      <c r="AP628" s="5"/>
      <c r="AQ628" s="5"/>
      <c r="AR628" s="5"/>
      <c r="AS628" s="5"/>
      <c r="AT628" s="5"/>
      <c r="AU628" s="5"/>
      <c r="AV628" s="5"/>
      <c r="AW628" s="6"/>
      <c r="AX628" s="6"/>
      <c r="AY628" s="63"/>
      <c r="AZ628" s="5"/>
      <c r="BA628" s="5"/>
      <c r="BB628" s="5"/>
      <c r="BC628" s="5"/>
      <c r="BD628" s="5"/>
      <c r="BE628" s="5"/>
      <c r="BF628" s="5"/>
      <c r="BG628" s="6"/>
      <c r="BH628" s="6"/>
    </row>
    <row r="629" spans="1:60" x14ac:dyDescent="0.25">
      <c r="A629" s="43">
        <v>42644</v>
      </c>
      <c r="B629" s="5"/>
      <c r="C629" s="5"/>
      <c r="D629" s="5"/>
      <c r="E629" s="5"/>
      <c r="F629" s="5"/>
      <c r="G629" s="5"/>
      <c r="H629" s="5"/>
      <c r="I629" s="6">
        <f t="shared" si="447"/>
        <v>0</v>
      </c>
      <c r="J629" s="6">
        <f t="shared" si="448"/>
        <v>0</v>
      </c>
      <c r="K629" s="63"/>
      <c r="L629" s="5"/>
      <c r="M629" s="5"/>
      <c r="N629" s="5"/>
      <c r="O629" s="5"/>
      <c r="P629" s="5"/>
      <c r="Q629" s="5"/>
      <c r="R629" s="5"/>
      <c r="S629" s="6"/>
      <c r="T629" s="6"/>
      <c r="U629" s="63"/>
      <c r="V629" s="5"/>
      <c r="W629" s="5"/>
      <c r="X629" s="5"/>
      <c r="Y629" s="5"/>
      <c r="Z629" s="5"/>
      <c r="AA629" s="5"/>
      <c r="AB629" s="5"/>
      <c r="AC629" s="6"/>
      <c r="AD629" s="6"/>
      <c r="AE629" s="63"/>
      <c r="AF629" s="5"/>
      <c r="AG629" s="5"/>
      <c r="AH629" s="5"/>
      <c r="AI629" s="5"/>
      <c r="AJ629" s="5"/>
      <c r="AK629" s="5"/>
      <c r="AL629" s="5"/>
      <c r="AM629" s="6"/>
      <c r="AN629" s="6"/>
      <c r="AO629" s="63"/>
      <c r="AP629" s="5"/>
      <c r="AQ629" s="5"/>
      <c r="AR629" s="5"/>
      <c r="AS629" s="5"/>
      <c r="AT629" s="5"/>
      <c r="AU629" s="5"/>
      <c r="AV629" s="5"/>
      <c r="AW629" s="6"/>
      <c r="AX629" s="6"/>
      <c r="AY629" s="63"/>
      <c r="AZ629" s="5"/>
      <c r="BA629" s="5"/>
      <c r="BB629" s="5"/>
      <c r="BC629" s="5"/>
      <c r="BD629" s="5"/>
      <c r="BE629" s="5"/>
      <c r="BF629" s="5"/>
      <c r="BG629" s="6"/>
      <c r="BH629" s="6"/>
    </row>
    <row r="630" spans="1:60" x14ac:dyDescent="0.25">
      <c r="A630" s="43">
        <v>42675</v>
      </c>
      <c r="B630" s="5"/>
      <c r="C630" s="5"/>
      <c r="D630" s="5"/>
      <c r="E630" s="5"/>
      <c r="F630" s="5"/>
      <c r="G630" s="5"/>
      <c r="H630" s="5"/>
      <c r="I630" s="6">
        <f t="shared" si="447"/>
        <v>0</v>
      </c>
      <c r="J630" s="6">
        <f t="shared" si="448"/>
        <v>0</v>
      </c>
      <c r="K630" s="63"/>
      <c r="L630" s="5"/>
      <c r="M630" s="5"/>
      <c r="N630" s="5"/>
      <c r="O630" s="5"/>
      <c r="P630" s="5"/>
      <c r="Q630" s="5"/>
      <c r="R630" s="5"/>
      <c r="S630" s="6"/>
      <c r="T630" s="6"/>
      <c r="U630" s="63"/>
      <c r="V630" s="5"/>
      <c r="W630" s="5"/>
      <c r="X630" s="5"/>
      <c r="Y630" s="5"/>
      <c r="Z630" s="5"/>
      <c r="AA630" s="5"/>
      <c r="AB630" s="5"/>
      <c r="AC630" s="6"/>
      <c r="AD630" s="6"/>
      <c r="AE630" s="63"/>
      <c r="AF630" s="5"/>
      <c r="AG630" s="5"/>
      <c r="AH630" s="5"/>
      <c r="AI630" s="5"/>
      <c r="AJ630" s="5"/>
      <c r="AK630" s="5"/>
      <c r="AL630" s="5"/>
      <c r="AM630" s="6"/>
      <c r="AN630" s="6"/>
      <c r="AO630" s="63"/>
      <c r="AP630" s="5"/>
      <c r="AQ630" s="5"/>
      <c r="AR630" s="5"/>
      <c r="AS630" s="5"/>
      <c r="AT630" s="5"/>
      <c r="AU630" s="5"/>
      <c r="AV630" s="5"/>
      <c r="AW630" s="6"/>
      <c r="AX630" s="6"/>
      <c r="AY630" s="63"/>
      <c r="AZ630" s="5"/>
      <c r="BA630" s="5"/>
      <c r="BB630" s="5"/>
      <c r="BC630" s="5"/>
      <c r="BD630" s="5"/>
      <c r="BE630" s="5"/>
      <c r="BF630" s="5"/>
      <c r="BG630" s="6"/>
      <c r="BH630" s="6"/>
    </row>
    <row r="631" spans="1:60" x14ac:dyDescent="0.25">
      <c r="A631" s="43">
        <v>42705</v>
      </c>
      <c r="B631" s="5"/>
      <c r="C631" s="5"/>
      <c r="D631" s="5"/>
      <c r="E631" s="5"/>
      <c r="F631" s="5"/>
      <c r="G631" s="5"/>
      <c r="H631" s="5"/>
      <c r="I631" s="6">
        <f t="shared" si="447"/>
        <v>0</v>
      </c>
      <c r="J631" s="6">
        <f t="shared" si="448"/>
        <v>0</v>
      </c>
      <c r="K631" s="63"/>
      <c r="L631" s="5"/>
      <c r="M631" s="5"/>
      <c r="N631" s="5"/>
      <c r="O631" s="5"/>
      <c r="P631" s="5"/>
      <c r="Q631" s="5"/>
      <c r="R631" s="5"/>
      <c r="S631" s="6"/>
      <c r="T631" s="6"/>
      <c r="U631" s="63"/>
      <c r="V631" s="5"/>
      <c r="W631" s="5"/>
      <c r="X631" s="5"/>
      <c r="Y631" s="5"/>
      <c r="Z631" s="5"/>
      <c r="AA631" s="5"/>
      <c r="AB631" s="5"/>
      <c r="AC631" s="6"/>
      <c r="AD631" s="6"/>
      <c r="AE631" s="63"/>
      <c r="AF631" s="5"/>
      <c r="AG631" s="5"/>
      <c r="AH631" s="5"/>
      <c r="AI631" s="5"/>
      <c r="AJ631" s="5"/>
      <c r="AK631" s="5"/>
      <c r="AL631" s="5"/>
      <c r="AM631" s="6"/>
      <c r="AN631" s="6"/>
      <c r="AO631" s="63"/>
      <c r="AP631" s="5"/>
      <c r="AQ631" s="5"/>
      <c r="AR631" s="5"/>
      <c r="AS631" s="5"/>
      <c r="AT631" s="5"/>
      <c r="AU631" s="5"/>
      <c r="AV631" s="5"/>
      <c r="AW631" s="6"/>
      <c r="AX631" s="6"/>
      <c r="AY631" s="63"/>
      <c r="AZ631" s="5"/>
      <c r="BA631" s="5"/>
      <c r="BB631" s="5"/>
      <c r="BC631" s="5"/>
      <c r="BD631" s="5"/>
      <c r="BE631" s="5"/>
      <c r="BF631" s="5"/>
      <c r="BG631" s="6"/>
      <c r="BH631" s="6"/>
    </row>
    <row r="632" spans="1:60" x14ac:dyDescent="0.25">
      <c r="AA632" s="69"/>
    </row>
    <row r="633" spans="1:60" x14ac:dyDescent="0.25">
      <c r="AA633" s="69"/>
    </row>
    <row r="634" spans="1:60" x14ac:dyDescent="0.25">
      <c r="A634" s="60" t="s">
        <v>58</v>
      </c>
      <c r="J634" s="68">
        <f>J613/J601-1</f>
        <v>8.7970446457695584E-2</v>
      </c>
      <c r="L634" s="67"/>
      <c r="M634" s="67"/>
      <c r="N634" s="67"/>
      <c r="O634" s="67"/>
      <c r="P634" s="67"/>
      <c r="Q634" s="67"/>
      <c r="R634" s="67"/>
      <c r="S634" s="67"/>
      <c r="T634" s="68">
        <f>T613/T601-1</f>
        <v>6.7809690607984363E-2</v>
      </c>
      <c r="V634" s="67"/>
      <c r="W634" s="67"/>
      <c r="X634" s="67"/>
      <c r="Y634" s="67"/>
      <c r="Z634" s="67"/>
      <c r="AA634" s="67"/>
      <c r="AB634" s="67"/>
      <c r="AC634" s="67"/>
      <c r="AD634" s="68">
        <f>AD613/AD601-1</f>
        <v>6.1360627964907488E-2</v>
      </c>
      <c r="AF634" s="67"/>
      <c r="AG634" s="67"/>
      <c r="AH634" s="67"/>
      <c r="AI634" s="67"/>
      <c r="AJ634" s="67"/>
      <c r="AK634" s="67"/>
      <c r="AL634" s="67"/>
      <c r="AM634" s="67"/>
      <c r="AN634" s="68">
        <f>AN613/AN601-1</f>
        <v>8.4203630270624386E-2</v>
      </c>
      <c r="AP634" s="67"/>
      <c r="AQ634" s="67"/>
      <c r="AR634" s="67"/>
      <c r="AS634" s="67"/>
      <c r="AT634" s="67"/>
      <c r="AU634" s="67"/>
      <c r="AV634" s="67"/>
      <c r="AW634" s="67"/>
      <c r="AX634" s="68">
        <f>AX613/AX601-1</f>
        <v>4.5750078996786847E-2</v>
      </c>
      <c r="AZ634" s="67"/>
      <c r="BA634" s="67"/>
      <c r="BB634" s="67"/>
      <c r="BC634" s="67"/>
      <c r="BD634" s="67"/>
      <c r="BE634" s="67"/>
      <c r="BF634" s="67"/>
      <c r="BG634" s="67"/>
      <c r="BH634" s="68">
        <f>BH613/BH601-1</f>
        <v>6.9305199662621497E-2</v>
      </c>
    </row>
    <row r="650" spans="3:3" x14ac:dyDescent="0.25">
      <c r="C650" s="65"/>
    </row>
  </sheetData>
  <phoneticPr fontId="11" type="noConversion"/>
  <printOptions gridLines="1" gridLinesSet="0"/>
  <pageMargins left="0.75" right="0.75" top="1" bottom="1" header="0.5" footer="0.5"/>
  <pageSetup orientation="portrait" r:id="rId1"/>
  <headerFooter alignWithMargins="0"/>
  <rowBreaks count="1" manualBreakCount="1">
    <brk id="523" max="16383" man="1"/>
  </rowBreaks>
  <colBreaks count="1" manualBreakCount="1">
    <brk id="5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642"/>
  <sheetViews>
    <sheetView zoomScaleNormal="100" workbookViewId="0">
      <pane xSplit="1" ySplit="7" topLeftCell="B8" activePane="bottomRight" state="frozen"/>
      <selection pane="topRight" activeCell="B1" sqref="B1"/>
      <selection pane="bottomLeft" activeCell="A5" sqref="A5"/>
      <selection pane="bottomRight" activeCell="A2" sqref="A1:A2"/>
    </sheetView>
  </sheetViews>
  <sheetFormatPr defaultRowHeight="13.2" x14ac:dyDescent="0.25"/>
  <cols>
    <col min="1" max="1" width="11.33203125" customWidth="1"/>
    <col min="2" max="2" width="10.6640625" customWidth="1"/>
    <col min="3" max="3" width="12" customWidth="1"/>
    <col min="4" max="8" width="10.6640625" customWidth="1"/>
    <col min="9" max="9" width="11.109375" bestFit="1" customWidth="1"/>
    <col min="10" max="10" width="11" customWidth="1"/>
    <col min="11" max="11" width="10.6640625" customWidth="1"/>
    <col min="12" max="12" width="13.109375" customWidth="1"/>
  </cols>
  <sheetData>
    <row r="1" spans="1:10" x14ac:dyDescent="0.25">
      <c r="A1" s="86" t="s">
        <v>77</v>
      </c>
    </row>
    <row r="2" spans="1:10" x14ac:dyDescent="0.25">
      <c r="A2" s="86" t="s">
        <v>75</v>
      </c>
    </row>
    <row r="4" spans="1:10" x14ac:dyDescent="0.25">
      <c r="B4" s="10" t="s">
        <v>21</v>
      </c>
      <c r="C4" s="2"/>
      <c r="D4" s="2"/>
      <c r="E4" s="2"/>
      <c r="F4" s="2"/>
      <c r="G4" s="2"/>
      <c r="H4" s="2"/>
      <c r="I4" s="2"/>
    </row>
    <row r="6" spans="1:10" s="17" customFormat="1" x14ac:dyDescent="0.25">
      <c r="B6" s="14"/>
      <c r="C6" s="14"/>
      <c r="D6" s="14"/>
      <c r="E6" s="14" t="s">
        <v>28</v>
      </c>
      <c r="F6" s="14"/>
      <c r="G6" s="14"/>
      <c r="H6" s="14"/>
      <c r="I6" s="14"/>
    </row>
    <row r="7" spans="1:10" s="17" customFormat="1" x14ac:dyDescent="0.25">
      <c r="A7" s="17" t="s">
        <v>29</v>
      </c>
      <c r="B7" s="14" t="s">
        <v>30</v>
      </c>
      <c r="C7" s="14" t="s">
        <v>31</v>
      </c>
      <c r="D7" s="14" t="s">
        <v>32</v>
      </c>
      <c r="E7" s="14" t="s">
        <v>33</v>
      </c>
      <c r="F7" s="14" t="s">
        <v>34</v>
      </c>
      <c r="G7" s="14" t="s">
        <v>35</v>
      </c>
      <c r="H7" s="14" t="s">
        <v>36</v>
      </c>
      <c r="I7" s="41" t="s">
        <v>37</v>
      </c>
      <c r="J7" s="50" t="s">
        <v>56</v>
      </c>
    </row>
    <row r="8" spans="1:10" x14ac:dyDescent="0.25">
      <c r="A8" s="42">
        <v>23743</v>
      </c>
      <c r="B8" s="5">
        <f>'Division - Monthly'!AZ8</f>
        <v>406952</v>
      </c>
      <c r="C8" s="5">
        <f>'Division - Monthly'!BA8</f>
        <v>271203</v>
      </c>
      <c r="D8" s="5">
        <f>'Division - Monthly'!BB8</f>
        <v>130568</v>
      </c>
      <c r="E8" s="5">
        <f>'Division - Monthly'!BC8</f>
        <v>9867</v>
      </c>
      <c r="F8" s="5">
        <f>'Division - Monthly'!BD8</f>
        <v>46741</v>
      </c>
      <c r="G8" s="5">
        <f>'Division - Monthly'!BE8</f>
        <v>0</v>
      </c>
      <c r="H8" s="5">
        <f>'Division - Monthly'!BF8</f>
        <v>17953</v>
      </c>
      <c r="I8" s="6">
        <f>SUM(B8:H8)</f>
        <v>883284</v>
      </c>
      <c r="J8" s="51">
        <f t="shared" ref="J8:J71" si="0">+I8-H8</f>
        <v>865331</v>
      </c>
    </row>
    <row r="9" spans="1:10" x14ac:dyDescent="0.25">
      <c r="A9" s="42">
        <v>23774</v>
      </c>
      <c r="B9" s="11" t="str">
        <f>'Division - Monthly'!AZ9</f>
        <v>NA</v>
      </c>
      <c r="C9" s="11" t="str">
        <f>'Division - Monthly'!BA9</f>
        <v>NA</v>
      </c>
      <c r="D9" s="11" t="str">
        <f>'Division - Monthly'!BB9</f>
        <v>NA</v>
      </c>
      <c r="E9" s="11" t="str">
        <f>'Division - Monthly'!BC9</f>
        <v>NA</v>
      </c>
      <c r="F9" s="11" t="str">
        <f>'Division - Monthly'!BD9</f>
        <v>NA</v>
      </c>
      <c r="G9" s="5">
        <f>'Division - Monthly'!BE9</f>
        <v>0</v>
      </c>
      <c r="H9" s="5">
        <f>'Division - Monthly'!BF9</f>
        <v>18511</v>
      </c>
      <c r="I9" s="7">
        <f t="shared" ref="I9:I24" si="1">SUM(B9:H9)</f>
        <v>18511</v>
      </c>
      <c r="J9" s="52">
        <f t="shared" si="0"/>
        <v>0</v>
      </c>
    </row>
    <row r="10" spans="1:10" x14ac:dyDescent="0.25">
      <c r="A10" s="42">
        <v>23802</v>
      </c>
      <c r="B10" s="8">
        <f>'Division - Monthly'!AZ10</f>
        <v>352650</v>
      </c>
      <c r="C10" s="8">
        <f>'Division - Monthly'!BA10</f>
        <v>230894</v>
      </c>
      <c r="D10" s="8">
        <f>'Division - Monthly'!BB10</f>
        <v>85988</v>
      </c>
      <c r="E10" s="8">
        <f>'Division - Monthly'!BC10</f>
        <v>8691</v>
      </c>
      <c r="F10" s="8">
        <f>'Division - Monthly'!BD10</f>
        <v>41065</v>
      </c>
      <c r="G10" s="5">
        <f>'Division - Monthly'!BE10</f>
        <v>0</v>
      </c>
      <c r="H10" s="5">
        <f>'Division - Monthly'!BF10</f>
        <v>19036</v>
      </c>
      <c r="I10" s="9">
        <f t="shared" si="1"/>
        <v>738324</v>
      </c>
      <c r="J10" s="52">
        <f t="shared" si="0"/>
        <v>719288</v>
      </c>
    </row>
    <row r="11" spans="1:10" x14ac:dyDescent="0.25">
      <c r="A11" s="42">
        <v>23833</v>
      </c>
      <c r="B11" s="5">
        <f>'Division - Monthly'!AZ11</f>
        <v>399366</v>
      </c>
      <c r="C11" s="5">
        <f>'Division - Monthly'!BA11</f>
        <v>298161</v>
      </c>
      <c r="D11" s="5">
        <f>'Division - Monthly'!BB11</f>
        <v>132056</v>
      </c>
      <c r="E11" s="5">
        <f>'Division - Monthly'!BC11</f>
        <v>10302</v>
      </c>
      <c r="F11" s="5">
        <f>'Division - Monthly'!BD11</f>
        <v>53348</v>
      </c>
      <c r="G11" s="5">
        <f>'Division - Monthly'!BE11</f>
        <v>0</v>
      </c>
      <c r="H11" s="5">
        <f>'Division - Monthly'!BF11</f>
        <v>20254</v>
      </c>
      <c r="I11" s="6">
        <f t="shared" si="1"/>
        <v>913487</v>
      </c>
      <c r="J11" s="51">
        <f t="shared" si="0"/>
        <v>893233</v>
      </c>
    </row>
    <row r="12" spans="1:10" x14ac:dyDescent="0.25">
      <c r="A12" s="42">
        <v>23863</v>
      </c>
      <c r="B12" s="5">
        <f>'Division - Monthly'!AZ12</f>
        <v>387666</v>
      </c>
      <c r="C12" s="5">
        <f>'Division - Monthly'!BA12</f>
        <v>309547</v>
      </c>
      <c r="D12" s="5">
        <f>'Division - Monthly'!BB12</f>
        <v>142443</v>
      </c>
      <c r="E12" s="5">
        <f>'Division - Monthly'!BC12</f>
        <v>10345</v>
      </c>
      <c r="F12" s="5">
        <f>'Division - Monthly'!BD12</f>
        <v>56752</v>
      </c>
      <c r="G12" s="5">
        <f>'Division - Monthly'!BE12</f>
        <v>0</v>
      </c>
      <c r="H12" s="5">
        <f>'Division - Monthly'!BF12</f>
        <v>19622</v>
      </c>
      <c r="I12" s="6">
        <f t="shared" si="1"/>
        <v>926375</v>
      </c>
      <c r="J12" s="51">
        <f t="shared" si="0"/>
        <v>906753</v>
      </c>
    </row>
    <row r="13" spans="1:10" x14ac:dyDescent="0.25">
      <c r="A13" s="42">
        <v>23894</v>
      </c>
      <c r="B13" s="5">
        <f>'Division - Monthly'!AZ13</f>
        <v>432374</v>
      </c>
      <c r="C13" s="5">
        <f>'Division - Monthly'!BA13</f>
        <v>328898</v>
      </c>
      <c r="D13" s="5">
        <f>'Division - Monthly'!BB13</f>
        <v>151975</v>
      </c>
      <c r="E13" s="5">
        <f>'Division - Monthly'!BC13</f>
        <v>10428</v>
      </c>
      <c r="F13" s="5">
        <f>'Division - Monthly'!BD13</f>
        <v>60298</v>
      </c>
      <c r="G13" s="5">
        <f>'Division - Monthly'!BE13</f>
        <v>0</v>
      </c>
      <c r="H13" s="5">
        <f>'Division - Monthly'!BF13</f>
        <v>21503</v>
      </c>
      <c r="I13" s="6">
        <f t="shared" si="1"/>
        <v>1005476</v>
      </c>
      <c r="J13" s="51">
        <f t="shared" si="0"/>
        <v>983973</v>
      </c>
    </row>
    <row r="14" spans="1:10" x14ac:dyDescent="0.25">
      <c r="A14" s="42">
        <v>23924</v>
      </c>
      <c r="B14" s="5">
        <f>'Division - Monthly'!AZ14</f>
        <v>508735</v>
      </c>
      <c r="C14" s="5">
        <f>'Division - Monthly'!BA14</f>
        <v>353853</v>
      </c>
      <c r="D14" s="5">
        <f>'Division - Monthly'!BB14</f>
        <v>149633</v>
      </c>
      <c r="E14" s="5">
        <f>'Division - Monthly'!BC14</f>
        <v>10506</v>
      </c>
      <c r="F14" s="5">
        <f>'Division - Monthly'!BD14</f>
        <v>56572</v>
      </c>
      <c r="G14" s="5">
        <f>'Division - Monthly'!BE14</f>
        <v>0</v>
      </c>
      <c r="H14" s="5">
        <f>'Division - Monthly'!BF14</f>
        <v>22594</v>
      </c>
      <c r="I14" s="6">
        <f t="shared" si="1"/>
        <v>1101893</v>
      </c>
      <c r="J14" s="51">
        <f t="shared" si="0"/>
        <v>1079299</v>
      </c>
    </row>
    <row r="15" spans="1:10" x14ac:dyDescent="0.25">
      <c r="A15" s="42">
        <v>23955</v>
      </c>
      <c r="B15" s="5">
        <f>'Division - Monthly'!AZ15</f>
        <v>545350</v>
      </c>
      <c r="C15" s="5">
        <f>'Division - Monthly'!BA15</f>
        <v>365738</v>
      </c>
      <c r="D15" s="5">
        <f>'Division - Monthly'!BB15</f>
        <v>151173</v>
      </c>
      <c r="E15" s="5">
        <f>'Division - Monthly'!BC15</f>
        <v>10683</v>
      </c>
      <c r="F15" s="5">
        <f>'Division - Monthly'!BD15</f>
        <v>54696</v>
      </c>
      <c r="G15" s="5">
        <f>'Division - Monthly'!BE15</f>
        <v>0</v>
      </c>
      <c r="H15" s="5">
        <f>'Division - Monthly'!BF15</f>
        <v>24626</v>
      </c>
      <c r="I15" s="6">
        <f t="shared" si="1"/>
        <v>1152266</v>
      </c>
      <c r="J15" s="51">
        <f t="shared" si="0"/>
        <v>1127640</v>
      </c>
    </row>
    <row r="16" spans="1:10" x14ac:dyDescent="0.25">
      <c r="A16" s="42">
        <v>23986</v>
      </c>
      <c r="B16" s="5">
        <f>'Division - Monthly'!AZ16</f>
        <v>603547</v>
      </c>
      <c r="C16" s="5">
        <f>'Division - Monthly'!BA16</f>
        <v>369438</v>
      </c>
      <c r="D16" s="5">
        <f>'Division - Monthly'!BB16</f>
        <v>151828</v>
      </c>
      <c r="E16" s="5">
        <f>'Division - Monthly'!BC16</f>
        <v>10547</v>
      </c>
      <c r="F16" s="5">
        <f>'Division - Monthly'!BD16</f>
        <v>58664</v>
      </c>
      <c r="G16" s="5">
        <f>'Division - Monthly'!BE16</f>
        <v>0</v>
      </c>
      <c r="H16" s="5">
        <f>'Division - Monthly'!BF16</f>
        <v>27478</v>
      </c>
      <c r="I16" s="6">
        <f t="shared" si="1"/>
        <v>1221502</v>
      </c>
      <c r="J16" s="51">
        <f t="shared" si="0"/>
        <v>1194024</v>
      </c>
    </row>
    <row r="17" spans="1:10" x14ac:dyDescent="0.25">
      <c r="A17" s="42">
        <v>24016</v>
      </c>
      <c r="B17" s="5">
        <f>'Division - Monthly'!AZ17</f>
        <v>555065</v>
      </c>
      <c r="C17" s="5">
        <f>'Division - Monthly'!BA17</f>
        <v>352078</v>
      </c>
      <c r="D17" s="5">
        <f>'Division - Monthly'!BB17</f>
        <v>153558</v>
      </c>
      <c r="E17" s="5">
        <f>'Division - Monthly'!BC17</f>
        <v>9826</v>
      </c>
      <c r="F17" s="5">
        <f>'Division - Monthly'!BD17</f>
        <v>62335</v>
      </c>
      <c r="G17" s="5">
        <f>'Division - Monthly'!BE17</f>
        <v>0</v>
      </c>
      <c r="H17" s="5">
        <f>'Division - Monthly'!BF17</f>
        <v>23839</v>
      </c>
      <c r="I17" s="6">
        <f t="shared" si="1"/>
        <v>1156701</v>
      </c>
      <c r="J17" s="51">
        <f t="shared" si="0"/>
        <v>1132862</v>
      </c>
    </row>
    <row r="18" spans="1:10" x14ac:dyDescent="0.25">
      <c r="A18" s="42">
        <v>24047</v>
      </c>
      <c r="B18" s="5">
        <f>'Division - Monthly'!AZ18</f>
        <v>431196</v>
      </c>
      <c r="C18" s="5">
        <f>'Division - Monthly'!BA18</f>
        <v>304440</v>
      </c>
      <c r="D18" s="5">
        <f>'Division - Monthly'!BB18</f>
        <v>143004</v>
      </c>
      <c r="E18" s="5">
        <f>'Division - Monthly'!BC18</f>
        <v>10498</v>
      </c>
      <c r="F18" s="5">
        <f>'Division - Monthly'!BD18</f>
        <v>57092</v>
      </c>
      <c r="G18" s="5">
        <f>'Division - Monthly'!BE18</f>
        <v>0</v>
      </c>
      <c r="H18" s="5">
        <f>'Division - Monthly'!BF18</f>
        <v>17770</v>
      </c>
      <c r="I18" s="6">
        <f t="shared" si="1"/>
        <v>964000</v>
      </c>
      <c r="J18" s="51">
        <f t="shared" si="0"/>
        <v>946230</v>
      </c>
    </row>
    <row r="19" spans="1:10" x14ac:dyDescent="0.25">
      <c r="A19" s="42">
        <v>24077</v>
      </c>
      <c r="B19" s="5">
        <f>'Division - Monthly'!AZ19</f>
        <v>417810</v>
      </c>
      <c r="C19" s="5">
        <f>'Division - Monthly'!BA19</f>
        <v>299305</v>
      </c>
      <c r="D19" s="5">
        <f>'Division - Monthly'!BB19</f>
        <v>147968</v>
      </c>
      <c r="E19" s="5">
        <f>'Division - Monthly'!BC19</f>
        <v>10706</v>
      </c>
      <c r="F19" s="5">
        <f>'Division - Monthly'!BD19</f>
        <v>54595</v>
      </c>
      <c r="G19" s="5">
        <f>'Division - Monthly'!BE19</f>
        <v>0</v>
      </c>
      <c r="H19" s="5">
        <f>'Division - Monthly'!BF19</f>
        <v>19247</v>
      </c>
      <c r="I19" s="6">
        <f t="shared" si="1"/>
        <v>949631</v>
      </c>
      <c r="J19" s="51">
        <f t="shared" si="0"/>
        <v>930384</v>
      </c>
    </row>
    <row r="20" spans="1:10" x14ac:dyDescent="0.25">
      <c r="A20" s="42">
        <v>24108</v>
      </c>
      <c r="B20" s="5">
        <f>'Division - Monthly'!AZ20</f>
        <v>462220</v>
      </c>
      <c r="C20" s="5">
        <f>'Division - Monthly'!BA20</f>
        <v>289820</v>
      </c>
      <c r="D20" s="5">
        <f>'Division - Monthly'!BB20</f>
        <v>148858</v>
      </c>
      <c r="E20" s="5">
        <f>'Division - Monthly'!BC20</f>
        <v>10684</v>
      </c>
      <c r="F20" s="5">
        <f>'Division - Monthly'!BD20</f>
        <v>56455</v>
      </c>
      <c r="G20" s="5">
        <f>'Division - Monthly'!BE20</f>
        <v>0</v>
      </c>
      <c r="H20" s="5">
        <f>'Division - Monthly'!BF20</f>
        <v>22446</v>
      </c>
      <c r="I20" s="6">
        <f t="shared" si="1"/>
        <v>990483</v>
      </c>
      <c r="J20" s="51">
        <f t="shared" si="0"/>
        <v>968037</v>
      </c>
    </row>
    <row r="21" spans="1:10" x14ac:dyDescent="0.25">
      <c r="A21" s="42">
        <v>24139</v>
      </c>
      <c r="B21" s="5">
        <f>'Division - Monthly'!AZ21</f>
        <v>545243</v>
      </c>
      <c r="C21" s="5">
        <f>'Division - Monthly'!BA21</f>
        <v>283443</v>
      </c>
      <c r="D21" s="5">
        <f>'Division - Monthly'!BB21</f>
        <v>144541</v>
      </c>
      <c r="E21" s="5">
        <f>'Division - Monthly'!BC21</f>
        <v>10813</v>
      </c>
      <c r="F21" s="5">
        <f>'Division - Monthly'!BD21</f>
        <v>54262</v>
      </c>
      <c r="G21" s="5">
        <f>'Division - Monthly'!BE21</f>
        <v>0</v>
      </c>
      <c r="H21" s="5">
        <f>'Division - Monthly'!BF21</f>
        <v>25858</v>
      </c>
      <c r="I21" s="6">
        <f t="shared" si="1"/>
        <v>1064160</v>
      </c>
      <c r="J21" s="51">
        <f t="shared" si="0"/>
        <v>1038302</v>
      </c>
    </row>
    <row r="22" spans="1:10" x14ac:dyDescent="0.25">
      <c r="A22" s="42">
        <v>24167</v>
      </c>
      <c r="B22" s="5">
        <f>'Division - Monthly'!AZ22</f>
        <v>491090</v>
      </c>
      <c r="C22" s="5">
        <f>'Division - Monthly'!BA22</f>
        <v>305304</v>
      </c>
      <c r="D22" s="5">
        <f>'Division - Monthly'!BB22</f>
        <v>145441</v>
      </c>
      <c r="E22" s="5">
        <f>'Division - Monthly'!BC22</f>
        <v>10932</v>
      </c>
      <c r="F22" s="5">
        <f>'Division - Monthly'!BD22</f>
        <v>56775</v>
      </c>
      <c r="G22" s="5">
        <f>'Division - Monthly'!BE22</f>
        <v>0</v>
      </c>
      <c r="H22" s="5">
        <f>'Division - Monthly'!BF22</f>
        <v>24645</v>
      </c>
      <c r="I22" s="6">
        <f t="shared" si="1"/>
        <v>1034187</v>
      </c>
      <c r="J22" s="51">
        <f t="shared" si="0"/>
        <v>1009542</v>
      </c>
    </row>
    <row r="23" spans="1:10" x14ac:dyDescent="0.25">
      <c r="A23" s="42">
        <v>24198</v>
      </c>
      <c r="B23" s="5">
        <f>'Division - Monthly'!AZ23</f>
        <v>435483</v>
      </c>
      <c r="C23" s="5">
        <f>'Division - Monthly'!BA23</f>
        <v>315523</v>
      </c>
      <c r="D23" s="5">
        <f>'Division - Monthly'!BB23</f>
        <v>149672</v>
      </c>
      <c r="E23" s="5">
        <f>'Division - Monthly'!BC23</f>
        <v>11140</v>
      </c>
      <c r="F23" s="5">
        <f>'Division - Monthly'!BD23</f>
        <v>58346</v>
      </c>
      <c r="G23" s="5">
        <f>'Division - Monthly'!BE23</f>
        <v>0</v>
      </c>
      <c r="H23" s="5">
        <f>'Division - Monthly'!BF23</f>
        <v>23777</v>
      </c>
      <c r="I23" s="6">
        <f t="shared" si="1"/>
        <v>993941</v>
      </c>
      <c r="J23" s="51">
        <f t="shared" si="0"/>
        <v>970164</v>
      </c>
    </row>
    <row r="24" spans="1:10" x14ac:dyDescent="0.25">
      <c r="A24" s="42">
        <v>24228</v>
      </c>
      <c r="B24" s="5">
        <f>'Division - Monthly'!AZ24</f>
        <v>418514</v>
      </c>
      <c r="C24" s="5">
        <f>'Division - Monthly'!BA24</f>
        <v>330810</v>
      </c>
      <c r="D24" s="5">
        <f>'Division - Monthly'!BB24</f>
        <v>155474</v>
      </c>
      <c r="E24" s="5">
        <f>'Division - Monthly'!BC24</f>
        <v>11120</v>
      </c>
      <c r="F24" s="5">
        <f>'Division - Monthly'!BD24</f>
        <v>61719</v>
      </c>
      <c r="G24" s="5">
        <f>'Division - Monthly'!BE24</f>
        <v>0</v>
      </c>
      <c r="H24" s="5">
        <f>'Division - Monthly'!BF24</f>
        <v>23518</v>
      </c>
      <c r="I24" s="6">
        <f t="shared" si="1"/>
        <v>1001155</v>
      </c>
      <c r="J24" s="51">
        <f t="shared" si="0"/>
        <v>977637</v>
      </c>
    </row>
    <row r="25" spans="1:10" x14ac:dyDescent="0.25">
      <c r="A25" s="42">
        <v>24259</v>
      </c>
      <c r="B25" s="5">
        <f>'Division - Monthly'!AZ25</f>
        <v>506238</v>
      </c>
      <c r="C25" s="5">
        <f>'Division - Monthly'!BA25</f>
        <v>369809</v>
      </c>
      <c r="D25" s="5">
        <f>'Division - Monthly'!BB25</f>
        <v>161548</v>
      </c>
      <c r="E25" s="5">
        <f>'Division - Monthly'!BC25</f>
        <v>11189</v>
      </c>
      <c r="F25" s="5">
        <f>'Division - Monthly'!BD25</f>
        <v>64581</v>
      </c>
      <c r="G25" s="5">
        <f>'Division - Monthly'!BE25</f>
        <v>0</v>
      </c>
      <c r="H25" s="5">
        <f>'Division - Monthly'!BF25</f>
        <v>22764</v>
      </c>
      <c r="I25" s="6">
        <f t="shared" ref="I25:I40" si="2">SUM(B25:H25)</f>
        <v>1136129</v>
      </c>
      <c r="J25" s="51">
        <f t="shared" si="0"/>
        <v>1113365</v>
      </c>
    </row>
    <row r="26" spans="1:10" x14ac:dyDescent="0.25">
      <c r="A26" s="42">
        <v>24289</v>
      </c>
      <c r="B26" s="5">
        <f>'Division - Monthly'!AZ26</f>
        <v>591112</v>
      </c>
      <c r="C26" s="5">
        <f>'Division - Monthly'!BA26</f>
        <v>387942</v>
      </c>
      <c r="D26" s="5">
        <f>'Division - Monthly'!BB26</f>
        <v>164522</v>
      </c>
      <c r="E26" s="5">
        <f>'Division - Monthly'!BC26</f>
        <v>11276</v>
      </c>
      <c r="F26" s="5">
        <f>'Division - Monthly'!BD26</f>
        <v>61951</v>
      </c>
      <c r="G26" s="5">
        <f>'Division - Monthly'!BE26</f>
        <v>0</v>
      </c>
      <c r="H26" s="5">
        <f>'Division - Monthly'!BF26</f>
        <v>28588</v>
      </c>
      <c r="I26" s="6">
        <f t="shared" si="2"/>
        <v>1245391</v>
      </c>
      <c r="J26" s="51">
        <f t="shared" si="0"/>
        <v>1216803</v>
      </c>
    </row>
    <row r="27" spans="1:10" x14ac:dyDescent="0.25">
      <c r="A27" s="42">
        <v>24320</v>
      </c>
      <c r="B27" s="5">
        <f>'Division - Monthly'!AZ27</f>
        <v>683646</v>
      </c>
      <c r="C27" s="5">
        <f>'Division - Monthly'!BA27</f>
        <v>414908</v>
      </c>
      <c r="D27" s="5">
        <f>'Division - Monthly'!BB27</f>
        <v>166910</v>
      </c>
      <c r="E27" s="5">
        <f>'Division - Monthly'!BC27</f>
        <v>11293</v>
      </c>
      <c r="F27" s="5">
        <f>'Division - Monthly'!BD27</f>
        <v>62630</v>
      </c>
      <c r="G27" s="5">
        <f>'Division - Monthly'!BE27</f>
        <v>0</v>
      </c>
      <c r="H27" s="5">
        <f>'Division - Monthly'!BF27</f>
        <v>35384</v>
      </c>
      <c r="I27" s="6">
        <f t="shared" si="2"/>
        <v>1374771</v>
      </c>
      <c r="J27" s="51">
        <f t="shared" si="0"/>
        <v>1339387</v>
      </c>
    </row>
    <row r="28" spans="1:10" x14ac:dyDescent="0.25">
      <c r="A28" s="42">
        <v>24351</v>
      </c>
      <c r="B28" s="5">
        <f>'Division - Monthly'!AZ28</f>
        <v>714138</v>
      </c>
      <c r="C28" s="5">
        <f>'Division - Monthly'!BA28</f>
        <v>422207</v>
      </c>
      <c r="D28" s="5">
        <f>'Division - Monthly'!BB28</f>
        <v>161940</v>
      </c>
      <c r="E28" s="5">
        <f>'Division - Monthly'!BC28</f>
        <v>11317</v>
      </c>
      <c r="F28" s="5">
        <f>'Division - Monthly'!BD28</f>
        <v>68405</v>
      </c>
      <c r="G28" s="5">
        <f>'Division - Monthly'!BE28</f>
        <v>0</v>
      </c>
      <c r="H28" s="5">
        <f>'Division - Monthly'!BF28</f>
        <v>34079</v>
      </c>
      <c r="I28" s="6">
        <f t="shared" si="2"/>
        <v>1412086</v>
      </c>
      <c r="J28" s="51">
        <f t="shared" si="0"/>
        <v>1378007</v>
      </c>
    </row>
    <row r="29" spans="1:10" x14ac:dyDescent="0.25">
      <c r="A29" s="42">
        <v>24381</v>
      </c>
      <c r="B29" s="5">
        <f>'Division - Monthly'!AZ29</f>
        <v>650078</v>
      </c>
      <c r="C29" s="5">
        <f>'Division - Monthly'!BA29</f>
        <v>389640</v>
      </c>
      <c r="D29" s="5">
        <f>'Division - Monthly'!BB29</f>
        <v>163422</v>
      </c>
      <c r="E29" s="5">
        <f>'Division - Monthly'!BC29</f>
        <v>11437</v>
      </c>
      <c r="F29" s="5">
        <f>'Division - Monthly'!BD29</f>
        <v>68299</v>
      </c>
      <c r="G29" s="5">
        <f>'Division - Monthly'!BE29</f>
        <v>0</v>
      </c>
      <c r="H29" s="5">
        <f>'Division - Monthly'!BF29</f>
        <v>30396</v>
      </c>
      <c r="I29" s="6">
        <f t="shared" si="2"/>
        <v>1313272</v>
      </c>
      <c r="J29" s="51">
        <f t="shared" si="0"/>
        <v>1282876</v>
      </c>
    </row>
    <row r="30" spans="1:10" x14ac:dyDescent="0.25">
      <c r="A30" s="42">
        <v>24412</v>
      </c>
      <c r="B30" s="5">
        <f>'Division - Monthly'!AZ30</f>
        <v>511412</v>
      </c>
      <c r="C30" s="5">
        <f>'Division - Monthly'!BA30</f>
        <v>346600</v>
      </c>
      <c r="D30" s="5">
        <f>'Division - Monthly'!BB30</f>
        <v>155946</v>
      </c>
      <c r="E30" s="5">
        <f>'Division - Monthly'!BC30</f>
        <v>11501</v>
      </c>
      <c r="F30" s="5">
        <f>'Division - Monthly'!BD30</f>
        <v>64383</v>
      </c>
      <c r="G30" s="5">
        <f>'Division - Monthly'!BE30</f>
        <v>0</v>
      </c>
      <c r="H30" s="5">
        <f>'Division - Monthly'!BF30</f>
        <v>24023</v>
      </c>
      <c r="I30" s="6">
        <f t="shared" si="2"/>
        <v>1113865</v>
      </c>
      <c r="J30" s="51">
        <f t="shared" si="0"/>
        <v>1089842</v>
      </c>
    </row>
    <row r="31" spans="1:10" x14ac:dyDescent="0.25">
      <c r="A31" s="42">
        <v>24442</v>
      </c>
      <c r="B31" s="5">
        <f>'Division - Monthly'!AZ31</f>
        <v>486153</v>
      </c>
      <c r="C31" s="5">
        <f>'Division - Monthly'!BA31</f>
        <v>320799</v>
      </c>
      <c r="D31" s="5">
        <f>'Division - Monthly'!BB31</f>
        <v>149285</v>
      </c>
      <c r="E31" s="5">
        <f>'Division - Monthly'!BC31</f>
        <v>11506</v>
      </c>
      <c r="F31" s="5">
        <f>'Division - Monthly'!BD31</f>
        <v>62697</v>
      </c>
      <c r="G31" s="5">
        <f>'Division - Monthly'!BE31</f>
        <v>0</v>
      </c>
      <c r="H31" s="5">
        <f>'Division - Monthly'!BF31</f>
        <v>26002</v>
      </c>
      <c r="I31" s="6">
        <f t="shared" si="2"/>
        <v>1056442</v>
      </c>
      <c r="J31" s="51">
        <f t="shared" si="0"/>
        <v>1030440</v>
      </c>
    </row>
    <row r="32" spans="1:10" x14ac:dyDescent="0.25">
      <c r="A32" s="42">
        <v>24473</v>
      </c>
      <c r="B32" s="5">
        <f>'Division - Monthly'!AZ32</f>
        <v>558310</v>
      </c>
      <c r="C32" s="5">
        <f>'Division - Monthly'!BA32</f>
        <v>316707</v>
      </c>
      <c r="D32" s="5">
        <f>'Division - Monthly'!BB32</f>
        <v>148993</v>
      </c>
      <c r="E32" s="5">
        <f>'Division - Monthly'!BC32</f>
        <v>11520</v>
      </c>
      <c r="F32" s="5">
        <f>'Division - Monthly'!BD32</f>
        <v>60635</v>
      </c>
      <c r="G32" s="5">
        <f>'Division - Monthly'!BE32</f>
        <v>0</v>
      </c>
      <c r="H32" s="5">
        <f>'Division - Monthly'!BF32</f>
        <v>29176</v>
      </c>
      <c r="I32" s="6">
        <f t="shared" si="2"/>
        <v>1125341</v>
      </c>
      <c r="J32" s="51">
        <f t="shared" si="0"/>
        <v>1096165</v>
      </c>
    </row>
    <row r="33" spans="1:10" x14ac:dyDescent="0.25">
      <c r="A33" s="42">
        <v>24504</v>
      </c>
      <c r="B33" s="5">
        <f>'Division - Monthly'!AZ33</f>
        <v>513480</v>
      </c>
      <c r="C33" s="5">
        <f>'Division - Monthly'!BA33</f>
        <v>336408</v>
      </c>
      <c r="D33" s="5">
        <f>'Division - Monthly'!BB33</f>
        <v>168807</v>
      </c>
      <c r="E33" s="5">
        <f>'Division - Monthly'!BC33</f>
        <v>13244</v>
      </c>
      <c r="F33" s="5">
        <f>'Division - Monthly'!BD33</f>
        <v>63449</v>
      </c>
      <c r="G33" s="5">
        <f>'Division - Monthly'!BE33</f>
        <v>0</v>
      </c>
      <c r="H33" s="5">
        <f>'Division - Monthly'!BF33</f>
        <v>28527</v>
      </c>
      <c r="I33" s="6">
        <f t="shared" si="2"/>
        <v>1123915</v>
      </c>
      <c r="J33" s="51">
        <f t="shared" si="0"/>
        <v>1095388</v>
      </c>
    </row>
    <row r="34" spans="1:10" x14ac:dyDescent="0.25">
      <c r="A34" s="42">
        <v>24532</v>
      </c>
      <c r="B34" s="5">
        <f>'Division - Monthly'!AZ34</f>
        <v>545352</v>
      </c>
      <c r="C34" s="5">
        <f>'Division - Monthly'!BA34</f>
        <v>350796</v>
      </c>
      <c r="D34" s="5">
        <f>'Division - Monthly'!BB34</f>
        <v>163609</v>
      </c>
      <c r="E34" s="5">
        <f>'Division - Monthly'!BC34</f>
        <v>12634</v>
      </c>
      <c r="F34" s="5">
        <f>'Division - Monthly'!BD34</f>
        <v>66125</v>
      </c>
      <c r="G34" s="5">
        <f>'Division - Monthly'!BE34</f>
        <v>0</v>
      </c>
      <c r="H34" s="5">
        <f>'Division - Monthly'!BF34</f>
        <v>29707</v>
      </c>
      <c r="I34" s="6">
        <f t="shared" si="2"/>
        <v>1168223</v>
      </c>
      <c r="J34" s="51">
        <f t="shared" si="0"/>
        <v>1138516</v>
      </c>
    </row>
    <row r="35" spans="1:10" x14ac:dyDescent="0.25">
      <c r="A35" s="42">
        <v>24563</v>
      </c>
      <c r="B35" s="5">
        <f>'Division - Monthly'!AZ35</f>
        <v>467342</v>
      </c>
      <c r="C35" s="5">
        <f>'Division - Monthly'!BA35</f>
        <v>347648</v>
      </c>
      <c r="D35" s="5">
        <f>'Division - Monthly'!BB35</f>
        <v>167979</v>
      </c>
      <c r="E35" s="5">
        <f>'Division - Monthly'!BC35</f>
        <v>12661</v>
      </c>
      <c r="F35" s="5">
        <f>'Division - Monthly'!BD35</f>
        <v>65100</v>
      </c>
      <c r="G35" s="5">
        <f>'Division - Monthly'!BE35</f>
        <v>0</v>
      </c>
      <c r="H35" s="5">
        <f>'Division - Monthly'!BF35</f>
        <v>29482</v>
      </c>
      <c r="I35" s="6">
        <f t="shared" si="2"/>
        <v>1090212</v>
      </c>
      <c r="J35" s="51">
        <f t="shared" si="0"/>
        <v>1060730</v>
      </c>
    </row>
    <row r="36" spans="1:10" x14ac:dyDescent="0.25">
      <c r="A36" s="42">
        <v>24593</v>
      </c>
      <c r="B36" s="5">
        <f>'Division - Monthly'!AZ36</f>
        <v>509769</v>
      </c>
      <c r="C36" s="5">
        <f>'Division - Monthly'!BA36</f>
        <v>387075</v>
      </c>
      <c r="D36" s="5">
        <f>'Division - Monthly'!BB36</f>
        <v>173277</v>
      </c>
      <c r="E36" s="5">
        <f>'Division - Monthly'!BC36</f>
        <v>12626</v>
      </c>
      <c r="F36" s="5">
        <f>'Division - Monthly'!BD36</f>
        <v>76034</v>
      </c>
      <c r="G36" s="5">
        <f>'Division - Monthly'!BE36</f>
        <v>0</v>
      </c>
      <c r="H36" s="5">
        <f>'Division - Monthly'!BF36</f>
        <v>31207</v>
      </c>
      <c r="I36" s="6">
        <f t="shared" si="2"/>
        <v>1189988</v>
      </c>
      <c r="J36" s="51">
        <f t="shared" si="0"/>
        <v>1158781</v>
      </c>
    </row>
    <row r="37" spans="1:10" x14ac:dyDescent="0.25">
      <c r="A37" s="42">
        <v>24624</v>
      </c>
      <c r="B37" s="5">
        <f>'Division - Monthly'!AZ37</f>
        <v>601291</v>
      </c>
      <c r="C37" s="5">
        <f>'Division - Monthly'!BA37</f>
        <v>408995</v>
      </c>
      <c r="D37" s="5">
        <f>'Division - Monthly'!BB37</f>
        <v>173826</v>
      </c>
      <c r="E37" s="5">
        <f>'Division - Monthly'!BC37</f>
        <v>12739</v>
      </c>
      <c r="F37" s="5">
        <f>'Division - Monthly'!BD37</f>
        <v>75459</v>
      </c>
      <c r="G37" s="5">
        <f>'Division - Monthly'!BE37</f>
        <v>0</v>
      </c>
      <c r="H37" s="5">
        <f>'Division - Monthly'!BF37</f>
        <v>31915</v>
      </c>
      <c r="I37" s="6">
        <f t="shared" si="2"/>
        <v>1304225</v>
      </c>
      <c r="J37" s="51">
        <f t="shared" si="0"/>
        <v>1272310</v>
      </c>
    </row>
    <row r="38" spans="1:10" x14ac:dyDescent="0.25">
      <c r="A38" s="42">
        <v>24654</v>
      </c>
      <c r="B38" s="5">
        <f>'Division - Monthly'!AZ38</f>
        <v>697725</v>
      </c>
      <c r="C38" s="5">
        <f>'Division - Monthly'!BA38</f>
        <v>433545</v>
      </c>
      <c r="D38" s="5">
        <f>'Division - Monthly'!BB38</f>
        <v>174667</v>
      </c>
      <c r="E38" s="5">
        <f>'Division - Monthly'!BC38</f>
        <v>12787</v>
      </c>
      <c r="F38" s="5">
        <f>'Division - Monthly'!BD38</f>
        <v>68793</v>
      </c>
      <c r="G38" s="5">
        <f>'Division - Monthly'!BE38</f>
        <v>0</v>
      </c>
      <c r="H38" s="5">
        <f>'Division - Monthly'!BF38</f>
        <v>35117</v>
      </c>
      <c r="I38" s="6">
        <f t="shared" si="2"/>
        <v>1422634</v>
      </c>
      <c r="J38" s="51">
        <f t="shared" si="0"/>
        <v>1387517</v>
      </c>
    </row>
    <row r="39" spans="1:10" x14ac:dyDescent="0.25">
      <c r="A39" s="42">
        <v>24685</v>
      </c>
      <c r="B39" s="5">
        <f>'Division - Monthly'!AZ39</f>
        <v>781325</v>
      </c>
      <c r="C39" s="5">
        <f>'Division - Monthly'!BA39</f>
        <v>457099</v>
      </c>
      <c r="D39" s="5">
        <f>'Division - Monthly'!BB39</f>
        <v>175331</v>
      </c>
      <c r="E39" s="5">
        <f>'Division - Monthly'!BC39</f>
        <v>12879</v>
      </c>
      <c r="F39" s="5">
        <f>'Division - Monthly'!BD39</f>
        <v>70775</v>
      </c>
      <c r="G39" s="5">
        <f>'Division - Monthly'!BE39</f>
        <v>0</v>
      </c>
      <c r="H39" s="5">
        <f>'Division - Monthly'!BF39</f>
        <v>37277</v>
      </c>
      <c r="I39" s="6">
        <f t="shared" si="2"/>
        <v>1534686</v>
      </c>
      <c r="J39" s="51">
        <f t="shared" si="0"/>
        <v>1497409</v>
      </c>
    </row>
    <row r="40" spans="1:10" x14ac:dyDescent="0.25">
      <c r="A40" s="42">
        <v>24716</v>
      </c>
      <c r="B40" s="5">
        <f>'Division - Monthly'!AZ40</f>
        <v>798786</v>
      </c>
      <c r="C40" s="5">
        <f>'Division - Monthly'!BA40</f>
        <v>456664</v>
      </c>
      <c r="D40" s="5">
        <f>'Division - Monthly'!BB40</f>
        <v>177542</v>
      </c>
      <c r="E40" s="5">
        <f>'Division - Monthly'!BC40</f>
        <v>12937</v>
      </c>
      <c r="F40" s="5">
        <f>'Division - Monthly'!BD40</f>
        <v>76637</v>
      </c>
      <c r="G40" s="5">
        <f>'Division - Monthly'!BE40</f>
        <v>0</v>
      </c>
      <c r="H40" s="5">
        <f>'Division - Monthly'!BF40</f>
        <v>38190</v>
      </c>
      <c r="I40" s="6">
        <f t="shared" si="2"/>
        <v>1560756</v>
      </c>
      <c r="J40" s="51">
        <f t="shared" si="0"/>
        <v>1522566</v>
      </c>
    </row>
    <row r="41" spans="1:10" x14ac:dyDescent="0.25">
      <c r="A41" s="42">
        <v>24746</v>
      </c>
      <c r="B41" s="5">
        <f>'Division - Monthly'!AZ41</f>
        <v>685277</v>
      </c>
      <c r="C41" s="5">
        <f>'Division - Monthly'!BA41</f>
        <v>419700</v>
      </c>
      <c r="D41" s="5">
        <f>'Division - Monthly'!BB41</f>
        <v>169942</v>
      </c>
      <c r="E41" s="5">
        <f>'Division - Monthly'!BC41</f>
        <v>12952</v>
      </c>
      <c r="F41" s="5">
        <f>'Division - Monthly'!BD41</f>
        <v>77521</v>
      </c>
      <c r="G41" s="5">
        <f>'Division - Monthly'!BE41</f>
        <v>0</v>
      </c>
      <c r="H41" s="5">
        <f>'Division - Monthly'!BF41</f>
        <v>32209</v>
      </c>
      <c r="I41" s="6">
        <f t="shared" ref="I41:I56" si="3">SUM(B41:H41)</f>
        <v>1397601</v>
      </c>
      <c r="J41" s="51">
        <f t="shared" si="0"/>
        <v>1365392</v>
      </c>
    </row>
    <row r="42" spans="1:10" x14ac:dyDescent="0.25">
      <c r="A42" s="42">
        <v>24777</v>
      </c>
      <c r="B42" s="5">
        <f>'Division - Monthly'!AZ42</f>
        <v>540125</v>
      </c>
      <c r="C42" s="5">
        <f>'Division - Monthly'!BA42</f>
        <v>390297</v>
      </c>
      <c r="D42" s="5">
        <f>'Division - Monthly'!BB42</f>
        <v>170209</v>
      </c>
      <c r="E42" s="5">
        <f>'Division - Monthly'!BC42</f>
        <v>12953</v>
      </c>
      <c r="F42" s="5">
        <f>'Division - Monthly'!BD42</f>
        <v>72338</v>
      </c>
      <c r="G42" s="5">
        <f>'Division - Monthly'!BE42</f>
        <v>0</v>
      </c>
      <c r="H42" s="5">
        <f>'Division - Monthly'!BF42</f>
        <v>27817</v>
      </c>
      <c r="I42" s="6">
        <f t="shared" si="3"/>
        <v>1213739</v>
      </c>
      <c r="J42" s="51">
        <f t="shared" si="0"/>
        <v>1185922</v>
      </c>
    </row>
    <row r="43" spans="1:10" x14ac:dyDescent="0.25">
      <c r="A43" s="42">
        <v>24807</v>
      </c>
      <c r="B43" s="5">
        <f>'Division - Monthly'!AZ43</f>
        <v>512517</v>
      </c>
      <c r="C43" s="5">
        <f>'Division - Monthly'!BA43</f>
        <v>372907</v>
      </c>
      <c r="D43" s="5">
        <f>'Division - Monthly'!BB43</f>
        <v>161298</v>
      </c>
      <c r="E43" s="5">
        <f>'Division - Monthly'!BC43</f>
        <v>13135</v>
      </c>
      <c r="F43" s="5">
        <f>'Division - Monthly'!BD43</f>
        <v>68445</v>
      </c>
      <c r="G43" s="5">
        <f>'Division - Monthly'!BE43</f>
        <v>0</v>
      </c>
      <c r="H43" s="5">
        <f>'Division - Monthly'!BF43</f>
        <v>30190</v>
      </c>
      <c r="I43" s="6">
        <f t="shared" si="3"/>
        <v>1158492</v>
      </c>
      <c r="J43" s="51">
        <f t="shared" si="0"/>
        <v>1128302</v>
      </c>
    </row>
    <row r="44" spans="1:10" x14ac:dyDescent="0.25">
      <c r="A44" s="42">
        <v>24838</v>
      </c>
      <c r="B44" s="5">
        <f>'Division - Monthly'!AZ44</f>
        <v>595641</v>
      </c>
      <c r="C44" s="5">
        <f>'Division - Monthly'!BA44</f>
        <v>381150</v>
      </c>
      <c r="D44" s="5">
        <f>'Division - Monthly'!BB44</f>
        <v>171292</v>
      </c>
      <c r="E44" s="5">
        <f>'Division - Monthly'!BC44</f>
        <v>12356</v>
      </c>
      <c r="F44" s="5">
        <f>'Division - Monthly'!BD44</f>
        <v>77363</v>
      </c>
      <c r="G44" s="5">
        <f>'Division - Monthly'!BE44</f>
        <v>0</v>
      </c>
      <c r="H44" s="5">
        <f>'Division - Monthly'!BF44</f>
        <v>34584</v>
      </c>
      <c r="I44" s="6">
        <f t="shared" si="3"/>
        <v>1272386</v>
      </c>
      <c r="J44" s="51">
        <f t="shared" si="0"/>
        <v>1237802</v>
      </c>
    </row>
    <row r="45" spans="1:10" x14ac:dyDescent="0.25">
      <c r="A45" s="42">
        <v>24869</v>
      </c>
      <c r="B45" s="5">
        <f>'Division - Monthly'!AZ45</f>
        <v>632199</v>
      </c>
      <c r="C45" s="5">
        <f>'Division - Monthly'!BA45</f>
        <v>358675</v>
      </c>
      <c r="D45" s="5">
        <f>'Division - Monthly'!BB45</f>
        <v>164531</v>
      </c>
      <c r="E45" s="5">
        <f>'Division - Monthly'!BC45</f>
        <v>14031</v>
      </c>
      <c r="F45" s="5">
        <f>'Division - Monthly'!BD45</f>
        <v>69188</v>
      </c>
      <c r="G45" s="5">
        <f>'Division - Monthly'!BE45</f>
        <v>0</v>
      </c>
      <c r="H45" s="5">
        <f>'Division - Monthly'!BF45</f>
        <v>37176</v>
      </c>
      <c r="I45" s="6">
        <f t="shared" si="3"/>
        <v>1275800</v>
      </c>
      <c r="J45" s="51">
        <f t="shared" si="0"/>
        <v>1238624</v>
      </c>
    </row>
    <row r="46" spans="1:10" x14ac:dyDescent="0.25">
      <c r="A46" s="42">
        <v>24898</v>
      </c>
      <c r="B46" s="5">
        <f>'Division - Monthly'!AZ46</f>
        <v>705201</v>
      </c>
      <c r="C46" s="5">
        <f>'Division - Monthly'!BA46</f>
        <v>370471</v>
      </c>
      <c r="D46" s="5">
        <f>'Division - Monthly'!BB46</f>
        <v>178218</v>
      </c>
      <c r="E46" s="5">
        <f>'Division - Monthly'!BC46</f>
        <v>13339</v>
      </c>
      <c r="F46" s="5">
        <f>'Division - Monthly'!BD46</f>
        <v>72713</v>
      </c>
      <c r="G46" s="5">
        <f>'Division - Monthly'!BE46</f>
        <v>0</v>
      </c>
      <c r="H46" s="5">
        <f>'Division - Monthly'!BF46</f>
        <v>39368</v>
      </c>
      <c r="I46" s="6">
        <f t="shared" si="3"/>
        <v>1379310</v>
      </c>
      <c r="J46" s="51">
        <f t="shared" si="0"/>
        <v>1339942</v>
      </c>
    </row>
    <row r="47" spans="1:10" x14ac:dyDescent="0.25">
      <c r="A47" s="42">
        <v>24929</v>
      </c>
      <c r="B47" s="5">
        <f>'Division - Monthly'!AZ47</f>
        <v>585791</v>
      </c>
      <c r="C47" s="5">
        <f>'Division - Monthly'!BA47</f>
        <v>396255</v>
      </c>
      <c r="D47" s="5">
        <f>'Division - Monthly'!BB47</f>
        <v>180698</v>
      </c>
      <c r="E47" s="5">
        <f>'Division - Monthly'!BC47</f>
        <v>13380</v>
      </c>
      <c r="F47" s="5">
        <f>'Division - Monthly'!BD47</f>
        <v>77343</v>
      </c>
      <c r="G47" s="5">
        <f>'Division - Monthly'!BE47</f>
        <v>0</v>
      </c>
      <c r="H47" s="5">
        <f>'Division - Monthly'!BF47</f>
        <v>38640</v>
      </c>
      <c r="I47" s="6">
        <f t="shared" si="3"/>
        <v>1292107</v>
      </c>
      <c r="J47" s="51">
        <f t="shared" si="0"/>
        <v>1253467</v>
      </c>
    </row>
    <row r="48" spans="1:10" x14ac:dyDescent="0.25">
      <c r="A48" s="42">
        <v>24959</v>
      </c>
      <c r="B48" s="5">
        <f>'Division - Monthly'!AZ48</f>
        <v>567662</v>
      </c>
      <c r="C48" s="5">
        <f>'Division - Monthly'!BA48</f>
        <v>428467</v>
      </c>
      <c r="D48" s="5">
        <f>'Division - Monthly'!BB48</f>
        <v>174201</v>
      </c>
      <c r="E48" s="5">
        <f>'Division - Monthly'!BC48</f>
        <v>13376</v>
      </c>
      <c r="F48" s="5">
        <f>'Division - Monthly'!BD48</f>
        <v>82578</v>
      </c>
      <c r="G48" s="5">
        <f>'Division - Monthly'!BE48</f>
        <v>0</v>
      </c>
      <c r="H48" s="5">
        <f>'Division - Monthly'!BF48</f>
        <v>36457</v>
      </c>
      <c r="I48" s="6">
        <f t="shared" si="3"/>
        <v>1302741</v>
      </c>
      <c r="J48" s="51">
        <f t="shared" si="0"/>
        <v>1266284</v>
      </c>
    </row>
    <row r="49" spans="1:10" x14ac:dyDescent="0.25">
      <c r="A49" s="42">
        <v>24990</v>
      </c>
      <c r="B49" s="5">
        <f>'Division - Monthly'!AZ49</f>
        <v>677958</v>
      </c>
      <c r="C49" s="5">
        <f>'Division - Monthly'!BA49</f>
        <v>455224</v>
      </c>
      <c r="D49" s="5">
        <f>'Division - Monthly'!BB49</f>
        <v>202462</v>
      </c>
      <c r="E49" s="5">
        <f>'Division - Monthly'!BC49</f>
        <v>13467</v>
      </c>
      <c r="F49" s="5">
        <f>'Division - Monthly'!BD49</f>
        <v>84505</v>
      </c>
      <c r="G49" s="5">
        <f>'Division - Monthly'!BE49</f>
        <v>0</v>
      </c>
      <c r="H49" s="5">
        <f>'Division - Monthly'!BF49</f>
        <v>40818</v>
      </c>
      <c r="I49" s="6">
        <f t="shared" si="3"/>
        <v>1474434</v>
      </c>
      <c r="J49" s="51">
        <f t="shared" si="0"/>
        <v>1433616</v>
      </c>
    </row>
    <row r="50" spans="1:10" x14ac:dyDescent="0.25">
      <c r="A50" s="42">
        <v>25020</v>
      </c>
      <c r="B50" s="5">
        <f>'Division - Monthly'!AZ50</f>
        <v>779301</v>
      </c>
      <c r="C50" s="5">
        <f>'Division - Monthly'!BA50</f>
        <v>477328</v>
      </c>
      <c r="D50" s="5">
        <f>'Division - Monthly'!BB50</f>
        <v>194751</v>
      </c>
      <c r="E50" s="5">
        <f>'Division - Monthly'!BC50</f>
        <v>13467</v>
      </c>
      <c r="F50" s="5">
        <f>'Division - Monthly'!BD50</f>
        <v>78896</v>
      </c>
      <c r="G50" s="5">
        <f>'Division - Monthly'!BE50</f>
        <v>0</v>
      </c>
      <c r="H50" s="5">
        <f>'Division - Monthly'!BF50</f>
        <v>45154</v>
      </c>
      <c r="I50" s="6">
        <f t="shared" si="3"/>
        <v>1588897</v>
      </c>
      <c r="J50" s="51">
        <f t="shared" si="0"/>
        <v>1543743</v>
      </c>
    </row>
    <row r="51" spans="1:10" x14ac:dyDescent="0.25">
      <c r="A51" s="42">
        <v>25051</v>
      </c>
      <c r="B51" s="5">
        <f>'Division - Monthly'!AZ51</f>
        <v>943780</v>
      </c>
      <c r="C51" s="5">
        <f>'Division - Monthly'!BA51</f>
        <v>529287</v>
      </c>
      <c r="D51" s="5">
        <f>'Division - Monthly'!BB51</f>
        <v>193291</v>
      </c>
      <c r="E51" s="5">
        <f>'Division - Monthly'!BC51</f>
        <v>13508</v>
      </c>
      <c r="F51" s="5">
        <f>'Division - Monthly'!BD51</f>
        <v>85210</v>
      </c>
      <c r="G51" s="5">
        <f>'Division - Monthly'!BE51</f>
        <v>0</v>
      </c>
      <c r="H51" s="5">
        <f>'Division - Monthly'!BF51</f>
        <v>51914</v>
      </c>
      <c r="I51" s="6">
        <f t="shared" si="3"/>
        <v>1816990</v>
      </c>
      <c r="J51" s="51">
        <f t="shared" si="0"/>
        <v>1765076</v>
      </c>
    </row>
    <row r="52" spans="1:10" x14ac:dyDescent="0.25">
      <c r="A52" s="42">
        <v>25082</v>
      </c>
      <c r="B52" s="5">
        <f>'Division - Monthly'!AZ52</f>
        <v>972604</v>
      </c>
      <c r="C52" s="5">
        <f>'Division - Monthly'!BA52</f>
        <v>525169</v>
      </c>
      <c r="D52" s="5">
        <f>'Division - Monthly'!BB52</f>
        <v>200188</v>
      </c>
      <c r="E52" s="5">
        <f>'Division - Monthly'!BC52</f>
        <v>13545</v>
      </c>
      <c r="F52" s="5">
        <f>'Division - Monthly'!BD52</f>
        <v>88793</v>
      </c>
      <c r="G52" s="5">
        <f>'Division - Monthly'!BE52</f>
        <v>0</v>
      </c>
      <c r="H52" s="5">
        <f>'Division - Monthly'!BF52</f>
        <v>52402</v>
      </c>
      <c r="I52" s="6">
        <f t="shared" si="3"/>
        <v>1852701</v>
      </c>
      <c r="J52" s="51">
        <f t="shared" si="0"/>
        <v>1800299</v>
      </c>
    </row>
    <row r="53" spans="1:10" x14ac:dyDescent="0.25">
      <c r="A53" s="42">
        <v>25112</v>
      </c>
      <c r="B53" s="5">
        <f>'Division - Monthly'!AZ53</f>
        <v>851339</v>
      </c>
      <c r="C53" s="5">
        <f>'Division - Monthly'!BA53</f>
        <v>498159</v>
      </c>
      <c r="D53" s="5">
        <f>'Division - Monthly'!BB53</f>
        <v>193098</v>
      </c>
      <c r="E53" s="5">
        <f>'Division - Monthly'!BC53</f>
        <v>13683</v>
      </c>
      <c r="F53" s="5">
        <f>'Division - Monthly'!BD53</f>
        <v>93467</v>
      </c>
      <c r="G53" s="5">
        <f>'Division - Monthly'!BE53</f>
        <v>0</v>
      </c>
      <c r="H53" s="5">
        <f>'Division - Monthly'!BF53</f>
        <v>47628</v>
      </c>
      <c r="I53" s="6">
        <f t="shared" si="3"/>
        <v>1697374</v>
      </c>
      <c r="J53" s="51">
        <f t="shared" si="0"/>
        <v>1649746</v>
      </c>
    </row>
    <row r="54" spans="1:10" x14ac:dyDescent="0.25">
      <c r="A54" s="42">
        <v>25143</v>
      </c>
      <c r="B54" s="8">
        <v>295363</v>
      </c>
      <c r="C54" s="8">
        <f>'Division - Monthly'!BA54</f>
        <v>156052</v>
      </c>
      <c r="D54" s="8">
        <f>'Division - Monthly'!BB54</f>
        <v>57131</v>
      </c>
      <c r="E54" s="8">
        <f>'Division - Monthly'!BC54</f>
        <v>5272</v>
      </c>
      <c r="F54" s="8">
        <f>'Division - Monthly'!BD54</f>
        <v>35182</v>
      </c>
      <c r="G54" s="5">
        <f>'Division - Monthly'!BE54</f>
        <v>0</v>
      </c>
      <c r="H54" s="5">
        <f>'Division - Monthly'!BF54</f>
        <v>21755</v>
      </c>
      <c r="I54" s="7">
        <f t="shared" si="3"/>
        <v>570755</v>
      </c>
      <c r="J54" s="51">
        <f t="shared" si="0"/>
        <v>549000</v>
      </c>
    </row>
    <row r="55" spans="1:10" x14ac:dyDescent="0.25">
      <c r="A55" s="42">
        <v>25173</v>
      </c>
      <c r="B55" s="5">
        <f>'Division - Monthly'!AZ55</f>
        <v>660799</v>
      </c>
      <c r="C55" s="5">
        <f>'Division - Monthly'!BA55</f>
        <v>391337</v>
      </c>
      <c r="D55" s="5">
        <f>'Division - Monthly'!BB55</f>
        <v>177625</v>
      </c>
      <c r="E55" s="5">
        <f>'Division - Monthly'!BC55</f>
        <v>13800</v>
      </c>
      <c r="F55" s="5">
        <f>'Division - Monthly'!BD55</f>
        <v>79102</v>
      </c>
      <c r="G55" s="5">
        <f>'Division - Monthly'!BE55</f>
        <v>0</v>
      </c>
      <c r="H55" s="5">
        <f>'Division - Monthly'!BF55</f>
        <v>42794</v>
      </c>
      <c r="I55" s="6">
        <f t="shared" si="3"/>
        <v>1365457</v>
      </c>
      <c r="J55" s="51">
        <f t="shared" si="0"/>
        <v>1322663</v>
      </c>
    </row>
    <row r="56" spans="1:10" x14ac:dyDescent="0.25">
      <c r="A56" s="42">
        <v>25204</v>
      </c>
      <c r="B56" s="5">
        <f>'Division - Monthly'!AZ56</f>
        <v>754227</v>
      </c>
      <c r="C56" s="5">
        <f>'Division - Monthly'!BA56</f>
        <v>381929</v>
      </c>
      <c r="D56" s="5">
        <f>'Division - Monthly'!BB56</f>
        <v>134469</v>
      </c>
      <c r="E56" s="5">
        <f>'Division - Monthly'!BC56</f>
        <v>13936</v>
      </c>
      <c r="F56" s="5">
        <f>'Division - Monthly'!BD56</f>
        <v>137857</v>
      </c>
      <c r="G56" s="5">
        <f>'Division - Monthly'!BE56</f>
        <v>0</v>
      </c>
      <c r="H56" s="5">
        <f>'Division - Monthly'!BF56</f>
        <v>47102</v>
      </c>
      <c r="I56" s="6">
        <f t="shared" si="3"/>
        <v>1469520</v>
      </c>
      <c r="J56" s="51">
        <f t="shared" si="0"/>
        <v>1422418</v>
      </c>
    </row>
    <row r="57" spans="1:10" x14ac:dyDescent="0.25">
      <c r="A57" s="42">
        <v>25235</v>
      </c>
      <c r="B57" s="5">
        <f>'Division - Monthly'!AZ57</f>
        <v>663526</v>
      </c>
      <c r="C57" s="5">
        <f>'Division - Monthly'!BA57</f>
        <v>369755</v>
      </c>
      <c r="D57" s="5">
        <f>'Division - Monthly'!BB57</f>
        <v>71615</v>
      </c>
      <c r="E57" s="5">
        <f>'Division - Monthly'!BC57</f>
        <v>14065</v>
      </c>
      <c r="F57" s="5">
        <f>'Division - Monthly'!BD57</f>
        <v>226615</v>
      </c>
      <c r="G57" s="5">
        <f>'Division - Monthly'!BE57</f>
        <v>0</v>
      </c>
      <c r="H57" s="5">
        <f>'Division - Monthly'!BF57</f>
        <v>43531</v>
      </c>
      <c r="I57" s="6">
        <f t="shared" ref="I57:I72" si="4">SUM(B57:H57)</f>
        <v>1389107</v>
      </c>
      <c r="J57" s="51">
        <f t="shared" si="0"/>
        <v>1345576</v>
      </c>
    </row>
    <row r="58" spans="1:10" x14ac:dyDescent="0.25">
      <c r="A58" s="42">
        <v>25263</v>
      </c>
      <c r="B58" s="5">
        <f>'Division - Monthly'!AZ58</f>
        <v>724717</v>
      </c>
      <c r="C58" s="5">
        <f>'Division - Monthly'!BA58</f>
        <v>379155</v>
      </c>
      <c r="D58" s="5">
        <f>'Division - Monthly'!BB58</f>
        <v>156632</v>
      </c>
      <c r="E58" s="5">
        <f>'Division - Monthly'!BC58</f>
        <v>14142</v>
      </c>
      <c r="F58" s="5">
        <f>'Division - Monthly'!BD58</f>
        <v>125753</v>
      </c>
      <c r="G58" s="5">
        <f>'Division - Monthly'!BE58</f>
        <v>0</v>
      </c>
      <c r="H58" s="5">
        <f>'Division - Monthly'!BF58</f>
        <v>47384</v>
      </c>
      <c r="I58" s="6">
        <f t="shared" si="4"/>
        <v>1447783</v>
      </c>
      <c r="J58" s="51">
        <f t="shared" si="0"/>
        <v>1400399</v>
      </c>
    </row>
    <row r="59" spans="1:10" x14ac:dyDescent="0.25">
      <c r="A59" s="42">
        <v>25294</v>
      </c>
      <c r="B59" s="5">
        <f>'Division - Monthly'!AZ59</f>
        <v>672644</v>
      </c>
      <c r="C59" s="5">
        <f>'Division - Monthly'!BA59</f>
        <v>419100</v>
      </c>
      <c r="D59" s="5">
        <f>'Division - Monthly'!BB59</f>
        <v>153203</v>
      </c>
      <c r="E59" s="5">
        <f>'Division - Monthly'!BC59</f>
        <v>14303</v>
      </c>
      <c r="F59" s="5">
        <f>'Division - Monthly'!BD59</f>
        <v>137945</v>
      </c>
      <c r="G59" s="5">
        <f>'Division - Monthly'!BE59</f>
        <v>0</v>
      </c>
      <c r="H59" s="5">
        <f>'Division - Monthly'!BF59</f>
        <v>44375</v>
      </c>
      <c r="I59" s="6">
        <f t="shared" si="4"/>
        <v>1441570</v>
      </c>
      <c r="J59" s="51">
        <f t="shared" si="0"/>
        <v>1397195</v>
      </c>
    </row>
    <row r="60" spans="1:10" x14ac:dyDescent="0.25">
      <c r="A60" s="42">
        <v>25324</v>
      </c>
      <c r="B60" s="5">
        <f>'Division - Monthly'!AZ60</f>
        <v>647351</v>
      </c>
      <c r="C60" s="5">
        <f>'Division - Monthly'!BA60</f>
        <v>458001</v>
      </c>
      <c r="D60" s="5">
        <f>'Division - Monthly'!BB60</f>
        <v>159447</v>
      </c>
      <c r="E60" s="5">
        <f>'Division - Monthly'!BC60</f>
        <v>14340</v>
      </c>
      <c r="F60" s="5">
        <f>'Division - Monthly'!BD60</f>
        <v>141986</v>
      </c>
      <c r="G60" s="5">
        <f>'Division - Monthly'!BE60</f>
        <v>0</v>
      </c>
      <c r="H60" s="5">
        <f>'Division - Monthly'!BF60</f>
        <v>45484</v>
      </c>
      <c r="I60" s="6">
        <f t="shared" si="4"/>
        <v>1466609</v>
      </c>
      <c r="J60" s="51">
        <f t="shared" si="0"/>
        <v>1421125</v>
      </c>
    </row>
    <row r="61" spans="1:10" x14ac:dyDescent="0.25">
      <c r="A61" s="42">
        <v>25355</v>
      </c>
      <c r="B61" s="5">
        <f>'Division - Monthly'!AZ61</f>
        <v>832579</v>
      </c>
      <c r="C61" s="5">
        <f>'Division - Monthly'!BA61</f>
        <v>507955</v>
      </c>
      <c r="D61" s="5">
        <f>'Division - Monthly'!BB61</f>
        <v>166163</v>
      </c>
      <c r="E61" s="5">
        <f>'Division - Monthly'!BC61</f>
        <v>14333</v>
      </c>
      <c r="F61" s="5">
        <f>'Division - Monthly'!BD61</f>
        <v>159203</v>
      </c>
      <c r="G61" s="5">
        <f>'Division - Monthly'!BE61</f>
        <v>0</v>
      </c>
      <c r="H61" s="5">
        <f>'Division - Monthly'!BF61</f>
        <v>53664</v>
      </c>
      <c r="I61" s="6">
        <f t="shared" si="4"/>
        <v>1733897</v>
      </c>
      <c r="J61" s="51">
        <f t="shared" si="0"/>
        <v>1680233</v>
      </c>
    </row>
    <row r="62" spans="1:10" x14ac:dyDescent="0.25">
      <c r="A62" s="42">
        <v>25385</v>
      </c>
      <c r="B62" s="5">
        <f>'Division - Monthly'!AZ62</f>
        <v>1083454</v>
      </c>
      <c r="C62" s="5">
        <f>'Division - Monthly'!BA62</f>
        <v>549185</v>
      </c>
      <c r="D62" s="5">
        <f>'Division - Monthly'!BB62</f>
        <v>162844</v>
      </c>
      <c r="E62" s="5">
        <f>'Division - Monthly'!BC62</f>
        <v>14366</v>
      </c>
      <c r="F62" s="5">
        <f>'Division - Monthly'!BD62</f>
        <v>158047</v>
      </c>
      <c r="G62" s="5">
        <f>'Division - Monthly'!BE62</f>
        <v>0</v>
      </c>
      <c r="H62" s="5">
        <f>'Division - Monthly'!BF62</f>
        <v>65769</v>
      </c>
      <c r="I62" s="6">
        <f t="shared" si="4"/>
        <v>2033665</v>
      </c>
      <c r="J62" s="51">
        <f t="shared" si="0"/>
        <v>1967896</v>
      </c>
    </row>
    <row r="63" spans="1:10" x14ac:dyDescent="0.25">
      <c r="A63" s="42">
        <v>25416</v>
      </c>
      <c r="B63" s="5">
        <f>'Division - Monthly'!AZ63</f>
        <v>1162491</v>
      </c>
      <c r="C63" s="5">
        <f>'Division - Monthly'!BA63</f>
        <v>581702</v>
      </c>
      <c r="D63" s="5">
        <f>'Division - Monthly'!BB63</f>
        <v>163881</v>
      </c>
      <c r="E63" s="5">
        <f>'Division - Monthly'!BC63</f>
        <v>14376</v>
      </c>
      <c r="F63" s="5">
        <f>'Division - Monthly'!BD63</f>
        <v>157090</v>
      </c>
      <c r="G63" s="5">
        <f>'Division - Monthly'!BE63</f>
        <v>0</v>
      </c>
      <c r="H63" s="5">
        <f>'Division - Monthly'!BF63</f>
        <v>71253</v>
      </c>
      <c r="I63" s="6">
        <f t="shared" si="4"/>
        <v>2150793</v>
      </c>
      <c r="J63" s="51">
        <f t="shared" si="0"/>
        <v>2079540</v>
      </c>
    </row>
    <row r="64" spans="1:10" x14ac:dyDescent="0.25">
      <c r="A64" s="42">
        <v>25447</v>
      </c>
      <c r="B64" s="5">
        <f>'Division - Monthly'!AZ64</f>
        <v>1139964</v>
      </c>
      <c r="C64" s="5">
        <f>'Division - Monthly'!BA64</f>
        <v>567794</v>
      </c>
      <c r="D64" s="5">
        <f>'Division - Monthly'!BB64</f>
        <v>167311</v>
      </c>
      <c r="E64" s="5">
        <f>'Division - Monthly'!BC64</f>
        <v>15015</v>
      </c>
      <c r="F64" s="5">
        <f>'Division - Monthly'!BD64</f>
        <v>157186</v>
      </c>
      <c r="G64" s="5">
        <f>'Division - Monthly'!BE64</f>
        <v>0</v>
      </c>
      <c r="H64" s="5">
        <f>'Division - Monthly'!BF64</f>
        <v>68182</v>
      </c>
      <c r="I64" s="6">
        <f t="shared" si="4"/>
        <v>2115452</v>
      </c>
      <c r="J64" s="51">
        <f t="shared" si="0"/>
        <v>2047270</v>
      </c>
    </row>
    <row r="65" spans="1:10" x14ac:dyDescent="0.25">
      <c r="A65" s="42">
        <v>25477</v>
      </c>
      <c r="B65" s="5">
        <f>'Division - Monthly'!AZ65</f>
        <v>1036865</v>
      </c>
      <c r="C65" s="5">
        <f>'Division - Monthly'!BA65</f>
        <v>551333</v>
      </c>
      <c r="D65" s="5">
        <f>'Division - Monthly'!BB65</f>
        <v>168140</v>
      </c>
      <c r="E65" s="5">
        <f>'Division - Monthly'!BC65</f>
        <v>14503</v>
      </c>
      <c r="F65" s="5">
        <f>'Division - Monthly'!BD65</f>
        <v>162425</v>
      </c>
      <c r="G65" s="5">
        <f>'Division - Monthly'!BE65</f>
        <v>0</v>
      </c>
      <c r="H65" s="5">
        <f>'Division - Monthly'!BF65</f>
        <v>61456</v>
      </c>
      <c r="I65" s="6">
        <f t="shared" si="4"/>
        <v>1994722</v>
      </c>
      <c r="J65" s="51">
        <f t="shared" si="0"/>
        <v>1933266</v>
      </c>
    </row>
    <row r="66" spans="1:10" x14ac:dyDescent="0.25">
      <c r="A66" s="42">
        <v>25508</v>
      </c>
      <c r="B66" s="5">
        <f>'Division - Monthly'!AZ66</f>
        <v>834683</v>
      </c>
      <c r="C66" s="5">
        <f>'Division - Monthly'!BA66</f>
        <v>496129</v>
      </c>
      <c r="D66" s="5">
        <f>'Division - Monthly'!BB66</f>
        <v>164903</v>
      </c>
      <c r="E66" s="5">
        <f>'Division - Monthly'!BC66</f>
        <v>16543</v>
      </c>
      <c r="F66" s="5">
        <f>'Division - Monthly'!BD66</f>
        <v>149143</v>
      </c>
      <c r="G66" s="5">
        <f>'Division - Monthly'!BE66</f>
        <v>0</v>
      </c>
      <c r="H66" s="5">
        <f>'Division - Monthly'!BF66</f>
        <v>50844</v>
      </c>
      <c r="I66" s="6">
        <f t="shared" si="4"/>
        <v>1712245</v>
      </c>
      <c r="J66" s="51">
        <f t="shared" si="0"/>
        <v>1661401</v>
      </c>
    </row>
    <row r="67" spans="1:10" x14ac:dyDescent="0.25">
      <c r="A67" s="42">
        <v>25538</v>
      </c>
      <c r="B67" s="5">
        <f>'Division - Monthly'!AZ67</f>
        <v>725398</v>
      </c>
      <c r="C67" s="5">
        <f>'Division - Monthly'!BA67</f>
        <v>427114</v>
      </c>
      <c r="D67" s="5">
        <f>'Division - Monthly'!BB67</f>
        <v>145273</v>
      </c>
      <c r="E67" s="5">
        <f>'Division - Monthly'!BC67</f>
        <v>15136</v>
      </c>
      <c r="F67" s="5">
        <f>'Division - Monthly'!BD67</f>
        <v>127352</v>
      </c>
      <c r="G67" s="5">
        <f>'Division - Monthly'!BE67</f>
        <v>0</v>
      </c>
      <c r="H67" s="5">
        <f>'Division - Monthly'!BF67</f>
        <v>49536</v>
      </c>
      <c r="I67" s="6">
        <f t="shared" si="4"/>
        <v>1489809</v>
      </c>
      <c r="J67" s="51">
        <f t="shared" si="0"/>
        <v>1440273</v>
      </c>
    </row>
    <row r="68" spans="1:10" x14ac:dyDescent="0.25">
      <c r="A68" s="42">
        <v>25569</v>
      </c>
      <c r="B68" s="5">
        <f>'Division - Monthly'!AZ68</f>
        <v>889310</v>
      </c>
      <c r="C68" s="5">
        <f>'Division - Monthly'!BA68</f>
        <v>429571</v>
      </c>
      <c r="D68" s="5">
        <f>'Division - Monthly'!BB68</f>
        <v>150471</v>
      </c>
      <c r="E68" s="5">
        <f>'Division - Monthly'!BC68</f>
        <v>15107</v>
      </c>
      <c r="F68" s="5">
        <f>'Division - Monthly'!BD68</f>
        <v>127579</v>
      </c>
      <c r="G68" s="5">
        <f>'Division - Monthly'!BE68</f>
        <v>0</v>
      </c>
      <c r="H68" s="5">
        <f>'Division - Monthly'!BF68</f>
        <v>59335</v>
      </c>
      <c r="I68" s="6">
        <f t="shared" si="4"/>
        <v>1671373</v>
      </c>
      <c r="J68" s="51">
        <f t="shared" si="0"/>
        <v>1612038</v>
      </c>
    </row>
    <row r="69" spans="1:10" x14ac:dyDescent="0.25">
      <c r="A69" s="42">
        <v>25600</v>
      </c>
      <c r="B69" s="5">
        <f>'Division - Monthly'!AZ69</f>
        <v>871956</v>
      </c>
      <c r="C69" s="5">
        <f>'Division - Monthly'!BA69</f>
        <v>426849</v>
      </c>
      <c r="D69" s="5">
        <f>'Division - Monthly'!BB69</f>
        <v>153518</v>
      </c>
      <c r="E69" s="5">
        <f>'Division - Monthly'!BC69</f>
        <v>15732</v>
      </c>
      <c r="F69" s="5">
        <f>'Division - Monthly'!BD69</f>
        <v>130680</v>
      </c>
      <c r="G69" s="5">
        <f>'Division - Monthly'!BE69</f>
        <v>0</v>
      </c>
      <c r="H69" s="5">
        <f>'Division - Monthly'!BF69</f>
        <v>59206</v>
      </c>
      <c r="I69" s="6">
        <f t="shared" si="4"/>
        <v>1657941</v>
      </c>
      <c r="J69" s="51">
        <f t="shared" si="0"/>
        <v>1598735</v>
      </c>
    </row>
    <row r="70" spans="1:10" x14ac:dyDescent="0.25">
      <c r="A70" s="42">
        <v>25628</v>
      </c>
      <c r="B70" s="5">
        <f>'Division - Monthly'!AZ70</f>
        <v>763146</v>
      </c>
      <c r="C70" s="5">
        <f>'Division - Monthly'!BA70</f>
        <v>430902</v>
      </c>
      <c r="D70" s="5">
        <f>'Division - Monthly'!BB70</f>
        <v>155002</v>
      </c>
      <c r="E70" s="5">
        <f>'Division - Monthly'!BC70</f>
        <v>14778</v>
      </c>
      <c r="F70" s="5">
        <f>'Division - Monthly'!BD70</f>
        <v>130477</v>
      </c>
      <c r="G70" s="5">
        <f>'Division - Monthly'!BE70</f>
        <v>0</v>
      </c>
      <c r="H70" s="5">
        <f>'Division - Monthly'!BF70</f>
        <v>54486</v>
      </c>
      <c r="I70" s="6">
        <f t="shared" si="4"/>
        <v>1548791</v>
      </c>
      <c r="J70" s="51">
        <f t="shared" si="0"/>
        <v>1494305</v>
      </c>
    </row>
    <row r="71" spans="1:10" x14ac:dyDescent="0.25">
      <c r="A71" s="42">
        <v>25659</v>
      </c>
      <c r="B71" s="5">
        <f>'Division - Monthly'!AZ71</f>
        <v>761232</v>
      </c>
      <c r="C71" s="5">
        <f>'Division - Monthly'!BA71</f>
        <v>488910</v>
      </c>
      <c r="D71" s="5">
        <f>'Division - Monthly'!BB71</f>
        <v>166233</v>
      </c>
      <c r="E71" s="5">
        <f>'Division - Monthly'!BC71</f>
        <v>13582</v>
      </c>
      <c r="F71" s="5">
        <f>'Division - Monthly'!BD71</f>
        <v>143242</v>
      </c>
      <c r="G71" s="5">
        <f>'Division - Monthly'!BE71</f>
        <v>0</v>
      </c>
      <c r="H71" s="5">
        <f>'Division - Monthly'!BF71</f>
        <v>54184</v>
      </c>
      <c r="I71" s="6">
        <f t="shared" si="4"/>
        <v>1627383</v>
      </c>
      <c r="J71" s="51">
        <f t="shared" si="0"/>
        <v>1573199</v>
      </c>
    </row>
    <row r="72" spans="1:10" x14ac:dyDescent="0.25">
      <c r="A72" s="42">
        <v>25689</v>
      </c>
      <c r="B72" s="5">
        <f>'Division - Monthly'!AZ72</f>
        <v>851128</v>
      </c>
      <c r="C72" s="5">
        <f>'Division - Monthly'!BA72</f>
        <v>558198</v>
      </c>
      <c r="D72" s="5">
        <f>'Division - Monthly'!BB72</f>
        <v>178189</v>
      </c>
      <c r="E72" s="5">
        <f>'Division - Monthly'!BC72</f>
        <v>15879</v>
      </c>
      <c r="F72" s="5">
        <f>'Division - Monthly'!BD72</f>
        <v>161691</v>
      </c>
      <c r="G72" s="5">
        <f>'Division - Monthly'!BE72</f>
        <v>0</v>
      </c>
      <c r="H72" s="5">
        <f>'Division - Monthly'!BF72</f>
        <v>61150</v>
      </c>
      <c r="I72" s="6">
        <f t="shared" si="4"/>
        <v>1826235</v>
      </c>
      <c r="J72" s="51">
        <f t="shared" ref="J72:J135" si="5">+I72-H72</f>
        <v>1765085</v>
      </c>
    </row>
    <row r="73" spans="1:10" x14ac:dyDescent="0.25">
      <c r="A73" s="42">
        <v>25720</v>
      </c>
      <c r="B73" s="5">
        <f>'Division - Monthly'!AZ73</f>
        <v>898773</v>
      </c>
      <c r="C73" s="5">
        <f>'Division - Monthly'!BA73</f>
        <v>564257</v>
      </c>
      <c r="D73" s="5">
        <f>'Division - Monthly'!BB73</f>
        <v>181224</v>
      </c>
      <c r="E73" s="5">
        <f>'Division - Monthly'!BC73</f>
        <v>15349</v>
      </c>
      <c r="F73" s="5">
        <f>'Division - Monthly'!BD73</f>
        <v>160356</v>
      </c>
      <c r="G73" s="5">
        <f>'Division - Monthly'!BE73</f>
        <v>0</v>
      </c>
      <c r="H73" s="5">
        <f>'Division - Monthly'!BF73</f>
        <v>62966</v>
      </c>
      <c r="I73" s="6">
        <f t="shared" ref="I73:I88" si="6">SUM(B73:H73)</f>
        <v>1882925</v>
      </c>
      <c r="J73" s="51">
        <f t="shared" si="5"/>
        <v>1819959</v>
      </c>
    </row>
    <row r="74" spans="1:10" x14ac:dyDescent="0.25">
      <c r="A74" s="42">
        <v>25750</v>
      </c>
      <c r="B74" s="5">
        <f>'Division - Monthly'!AZ74</f>
        <v>1151313</v>
      </c>
      <c r="C74" s="5">
        <f>'Division - Monthly'!BA74</f>
        <v>606641</v>
      </c>
      <c r="D74" s="5">
        <f>'Division - Monthly'!BB74</f>
        <v>178351</v>
      </c>
      <c r="E74" s="5">
        <f>'Division - Monthly'!BC74</f>
        <v>15575</v>
      </c>
      <c r="F74" s="5">
        <f>'Division - Monthly'!BD74</f>
        <v>155163</v>
      </c>
      <c r="G74" s="5">
        <f>'Division - Monthly'!BE74</f>
        <v>0</v>
      </c>
      <c r="H74" s="5">
        <f>'Division - Monthly'!BF74</f>
        <v>75455</v>
      </c>
      <c r="I74" s="6">
        <f t="shared" si="6"/>
        <v>2182498</v>
      </c>
      <c r="J74" s="51">
        <f t="shared" si="5"/>
        <v>2107043</v>
      </c>
    </row>
    <row r="75" spans="1:10" x14ac:dyDescent="0.25">
      <c r="A75" s="42">
        <v>25781</v>
      </c>
      <c r="B75" s="5">
        <f>'Division - Monthly'!AZ75</f>
        <v>1275113</v>
      </c>
      <c r="C75" s="5">
        <f>'Division - Monthly'!BA75</f>
        <v>623387</v>
      </c>
      <c r="D75" s="5">
        <f>'Division - Monthly'!BB75</f>
        <v>171304</v>
      </c>
      <c r="E75" s="5">
        <f>'Division - Monthly'!BC75</f>
        <v>15693</v>
      </c>
      <c r="F75" s="5">
        <f>'Division - Monthly'!BD75</f>
        <v>156409</v>
      </c>
      <c r="G75" s="5">
        <f>'Division - Monthly'!BE75</f>
        <v>0</v>
      </c>
      <c r="H75" s="5">
        <f>'Division - Monthly'!BF75</f>
        <v>77449</v>
      </c>
      <c r="I75" s="6">
        <f t="shared" si="6"/>
        <v>2319355</v>
      </c>
      <c r="J75" s="51">
        <f t="shared" si="5"/>
        <v>2241906</v>
      </c>
    </row>
    <row r="76" spans="1:10" x14ac:dyDescent="0.25">
      <c r="A76" s="42">
        <v>25812</v>
      </c>
      <c r="B76" s="5">
        <f>'Division - Monthly'!AZ76</f>
        <v>1345128</v>
      </c>
      <c r="C76" s="5">
        <f>'Division - Monthly'!BA76</f>
        <v>639426</v>
      </c>
      <c r="D76" s="5">
        <f>'Division - Monthly'!BB76</f>
        <v>174631</v>
      </c>
      <c r="E76" s="5">
        <f>'Division - Monthly'!BC76</f>
        <v>15832</v>
      </c>
      <c r="F76" s="5">
        <f>'Division - Monthly'!BD76</f>
        <v>169626</v>
      </c>
      <c r="G76" s="5">
        <f>'Division - Monthly'!BE76</f>
        <v>0</v>
      </c>
      <c r="H76" s="5">
        <f>'Division - Monthly'!BF76</f>
        <v>83693</v>
      </c>
      <c r="I76" s="6">
        <f t="shared" si="6"/>
        <v>2428336</v>
      </c>
      <c r="J76" s="51">
        <f t="shared" si="5"/>
        <v>2344643</v>
      </c>
    </row>
    <row r="77" spans="1:10" x14ac:dyDescent="0.25">
      <c r="A77" s="42">
        <v>25842</v>
      </c>
      <c r="B77" s="5">
        <f>'Division - Monthly'!AZ77</f>
        <v>1253039</v>
      </c>
      <c r="C77" s="5">
        <f>'Division - Monthly'!BA77</f>
        <v>632006</v>
      </c>
      <c r="D77" s="5">
        <f>'Division - Monthly'!BB77</f>
        <v>189140</v>
      </c>
      <c r="E77" s="5">
        <f>'Division - Monthly'!BC77</f>
        <v>15727</v>
      </c>
      <c r="F77" s="5">
        <f>'Division - Monthly'!BD77</f>
        <v>173450</v>
      </c>
      <c r="G77" s="5">
        <f>'Division - Monthly'!BE77</f>
        <v>0</v>
      </c>
      <c r="H77" s="5">
        <f>'Division - Monthly'!BF77</f>
        <v>76531</v>
      </c>
      <c r="I77" s="6">
        <f t="shared" si="6"/>
        <v>2339893</v>
      </c>
      <c r="J77" s="51">
        <f t="shared" si="5"/>
        <v>2263362</v>
      </c>
    </row>
    <row r="78" spans="1:10" x14ac:dyDescent="0.25">
      <c r="A78" s="42">
        <v>25873</v>
      </c>
      <c r="B78" s="5">
        <f>'Division - Monthly'!AZ78</f>
        <v>942157</v>
      </c>
      <c r="C78" s="5">
        <f>'Division - Monthly'!BA78</f>
        <v>569817</v>
      </c>
      <c r="D78" s="5">
        <f>'Division - Monthly'!BB78</f>
        <v>177820</v>
      </c>
      <c r="E78" s="5">
        <f>'Division - Monthly'!BC78</f>
        <v>15969</v>
      </c>
      <c r="F78" s="5">
        <f>'Division - Monthly'!BD78</f>
        <v>160088</v>
      </c>
      <c r="G78" s="5">
        <f>'Division - Monthly'!BE78</f>
        <v>0</v>
      </c>
      <c r="H78" s="5">
        <f>'Division - Monthly'!BF78</f>
        <v>62246</v>
      </c>
      <c r="I78" s="6">
        <f t="shared" si="6"/>
        <v>1928097</v>
      </c>
      <c r="J78" s="51">
        <f t="shared" si="5"/>
        <v>1865851</v>
      </c>
    </row>
    <row r="79" spans="1:10" x14ac:dyDescent="0.25">
      <c r="A79" s="42">
        <v>25903</v>
      </c>
      <c r="B79" s="5">
        <f>'Division - Monthly'!AZ79</f>
        <v>811876</v>
      </c>
      <c r="C79" s="5">
        <f>'Division - Monthly'!BA79</f>
        <v>505679</v>
      </c>
      <c r="D79" s="5">
        <f>'Division - Monthly'!BB79</f>
        <v>168133</v>
      </c>
      <c r="E79" s="5">
        <f>'Division - Monthly'!BC79</f>
        <v>15843</v>
      </c>
      <c r="F79" s="5">
        <f>'Division - Monthly'!BD79</f>
        <v>141425</v>
      </c>
      <c r="G79" s="5">
        <f>'Division - Monthly'!BE79</f>
        <v>0</v>
      </c>
      <c r="H79" s="5">
        <f>'Division - Monthly'!BF79</f>
        <v>59598</v>
      </c>
      <c r="I79" s="6">
        <f t="shared" si="6"/>
        <v>1702554</v>
      </c>
      <c r="J79" s="51">
        <f t="shared" si="5"/>
        <v>1642956</v>
      </c>
    </row>
    <row r="80" spans="1:10" x14ac:dyDescent="0.25">
      <c r="A80" s="42">
        <v>25934</v>
      </c>
      <c r="B80" s="5">
        <f>'Division - Monthly'!AZ80</f>
        <v>861274</v>
      </c>
      <c r="C80" s="5">
        <f>'Division - Monthly'!BA80</f>
        <v>518384</v>
      </c>
      <c r="D80" s="5">
        <f>'Division - Monthly'!BB80</f>
        <v>169720</v>
      </c>
      <c r="E80" s="5">
        <f>'Division - Monthly'!BC80</f>
        <v>16535</v>
      </c>
      <c r="F80" s="5">
        <f>'Division - Monthly'!BD80</f>
        <v>138818</v>
      </c>
      <c r="G80" s="5">
        <f>'Division - Monthly'!BE80</f>
        <v>0</v>
      </c>
      <c r="H80" s="5">
        <f>'Division - Monthly'!BF80</f>
        <v>65494</v>
      </c>
      <c r="I80" s="6">
        <f t="shared" si="6"/>
        <v>1770225</v>
      </c>
      <c r="J80" s="51">
        <f t="shared" si="5"/>
        <v>1704731</v>
      </c>
    </row>
    <row r="81" spans="1:10" x14ac:dyDescent="0.25">
      <c r="A81" s="42">
        <v>25965</v>
      </c>
      <c r="B81" s="5">
        <f>'Division - Monthly'!AZ81</f>
        <v>925153</v>
      </c>
      <c r="C81" s="5">
        <f>'Division - Monthly'!BA81</f>
        <v>505937</v>
      </c>
      <c r="D81" s="5">
        <f>'Division - Monthly'!BB81</f>
        <v>173281</v>
      </c>
      <c r="E81" s="5">
        <f>'Division - Monthly'!BC81</f>
        <v>16526</v>
      </c>
      <c r="F81" s="5">
        <f>'Division - Monthly'!BD81</f>
        <v>145436</v>
      </c>
      <c r="G81" s="5">
        <f>'Division - Monthly'!BE81</f>
        <v>0</v>
      </c>
      <c r="H81" s="5">
        <f>'Division - Monthly'!BF81</f>
        <v>68596</v>
      </c>
      <c r="I81" s="6">
        <f t="shared" si="6"/>
        <v>1834929</v>
      </c>
      <c r="J81" s="51">
        <f t="shared" si="5"/>
        <v>1766333</v>
      </c>
    </row>
    <row r="82" spans="1:10" x14ac:dyDescent="0.25">
      <c r="A82" s="42">
        <v>25993</v>
      </c>
      <c r="B82" s="5">
        <f>'Division - Monthly'!AZ82</f>
        <v>864153</v>
      </c>
      <c r="C82" s="5">
        <f>'Division - Monthly'!BA82</f>
        <v>521641</v>
      </c>
      <c r="D82" s="5">
        <f>'Division - Monthly'!BB82</f>
        <v>173679</v>
      </c>
      <c r="E82" s="5">
        <f>'Division - Monthly'!BC82</f>
        <v>16625</v>
      </c>
      <c r="F82" s="5">
        <f>'Division - Monthly'!BD82</f>
        <v>145295</v>
      </c>
      <c r="G82" s="5">
        <f>'Division - Monthly'!BE82</f>
        <v>0</v>
      </c>
      <c r="H82" s="5">
        <f>'Division - Monthly'!BF82</f>
        <v>65229</v>
      </c>
      <c r="I82" s="6">
        <f t="shared" si="6"/>
        <v>1786622</v>
      </c>
      <c r="J82" s="51">
        <f t="shared" si="5"/>
        <v>1721393</v>
      </c>
    </row>
    <row r="83" spans="1:10" x14ac:dyDescent="0.25">
      <c r="A83" s="42">
        <v>26024</v>
      </c>
      <c r="B83" s="5">
        <f>'Division - Monthly'!AZ83</f>
        <v>818539</v>
      </c>
      <c r="C83" s="5">
        <f>'Division - Monthly'!BA83</f>
        <v>533130</v>
      </c>
      <c r="D83" s="5">
        <f>'Division - Monthly'!BB83</f>
        <v>180630</v>
      </c>
      <c r="E83" s="5">
        <f>'Division - Monthly'!BC83</f>
        <v>16654</v>
      </c>
      <c r="F83" s="5">
        <f>'Division - Monthly'!BD83</f>
        <v>148122</v>
      </c>
      <c r="G83" s="5">
        <f>'Division - Monthly'!BE83</f>
        <v>0</v>
      </c>
      <c r="H83" s="5">
        <f>'Division - Monthly'!BF83</f>
        <v>62901</v>
      </c>
      <c r="I83" s="6">
        <f t="shared" si="6"/>
        <v>1759976</v>
      </c>
      <c r="J83" s="51">
        <f t="shared" si="5"/>
        <v>1697075</v>
      </c>
    </row>
    <row r="84" spans="1:10" x14ac:dyDescent="0.25">
      <c r="A84" s="42">
        <v>26054</v>
      </c>
      <c r="B84" s="5">
        <f>'Division - Monthly'!AZ84</f>
        <v>979115</v>
      </c>
      <c r="C84" s="5">
        <f>'Division - Monthly'!BA84</f>
        <v>612875</v>
      </c>
      <c r="D84" s="5">
        <f>'Division - Monthly'!BB84</f>
        <v>192031</v>
      </c>
      <c r="E84" s="5">
        <f>'Division - Monthly'!BC84</f>
        <v>16721</v>
      </c>
      <c r="F84" s="5">
        <f>'Division - Monthly'!BD84</f>
        <v>166554</v>
      </c>
      <c r="G84" s="5">
        <f>'Division - Monthly'!BE84</f>
        <v>0</v>
      </c>
      <c r="H84" s="5">
        <f>'Division - Monthly'!BF84</f>
        <v>85754</v>
      </c>
      <c r="I84" s="6">
        <f t="shared" si="6"/>
        <v>2053050</v>
      </c>
      <c r="J84" s="51">
        <f t="shared" si="5"/>
        <v>1967296</v>
      </c>
    </row>
    <row r="85" spans="1:10" x14ac:dyDescent="0.25">
      <c r="A85" s="42">
        <v>26085</v>
      </c>
      <c r="B85" s="5">
        <f>'Division - Monthly'!AZ85</f>
        <v>1122470</v>
      </c>
      <c r="C85" s="5">
        <f>'Division - Monthly'!BA85</f>
        <v>644151</v>
      </c>
      <c r="D85" s="5">
        <f>'Division - Monthly'!BB85</f>
        <v>195799</v>
      </c>
      <c r="E85" s="5">
        <f>'Division - Monthly'!BC85</f>
        <v>17865</v>
      </c>
      <c r="F85" s="5">
        <f>'Division - Monthly'!BD85</f>
        <v>169902</v>
      </c>
      <c r="G85" s="5">
        <f>'Division - Monthly'!BE85</f>
        <v>0</v>
      </c>
      <c r="H85" s="5">
        <f>'Division - Monthly'!BF85</f>
        <v>79552</v>
      </c>
      <c r="I85" s="6">
        <f t="shared" si="6"/>
        <v>2229739</v>
      </c>
      <c r="J85" s="51">
        <f t="shared" si="5"/>
        <v>2150187</v>
      </c>
    </row>
    <row r="86" spans="1:10" x14ac:dyDescent="0.25">
      <c r="A86" s="42">
        <v>26115</v>
      </c>
      <c r="B86" s="5">
        <f>'Division - Monthly'!AZ86</f>
        <v>1291609</v>
      </c>
      <c r="C86" s="5">
        <f>'Division - Monthly'!BA86</f>
        <v>677790</v>
      </c>
      <c r="D86" s="5">
        <f>'Division - Monthly'!BB86</f>
        <v>184566</v>
      </c>
      <c r="E86" s="5">
        <f>'Division - Monthly'!BC86</f>
        <v>17069</v>
      </c>
      <c r="F86" s="5">
        <f>'Division - Monthly'!BD86</f>
        <v>162382</v>
      </c>
      <c r="G86" s="5">
        <f>'Division - Monthly'!BE86</f>
        <v>0</v>
      </c>
      <c r="H86" s="5">
        <f>'Division - Monthly'!BF86</f>
        <v>91145</v>
      </c>
      <c r="I86" s="6">
        <f t="shared" si="6"/>
        <v>2424561</v>
      </c>
      <c r="J86" s="51">
        <f t="shared" si="5"/>
        <v>2333416</v>
      </c>
    </row>
    <row r="87" spans="1:10" x14ac:dyDescent="0.25">
      <c r="A87" s="42">
        <v>26146</v>
      </c>
      <c r="B87" s="5">
        <f>'Division - Monthly'!AZ87</f>
        <v>1446768</v>
      </c>
      <c r="C87" s="5">
        <f>'Division - Monthly'!BA87</f>
        <v>716004</v>
      </c>
      <c r="D87" s="5">
        <f>'Division - Monthly'!BB87</f>
        <v>195577</v>
      </c>
      <c r="E87" s="5">
        <f>'Division - Monthly'!BC87</f>
        <v>17112</v>
      </c>
      <c r="F87" s="5">
        <f>'Division - Monthly'!BD87</f>
        <v>158622</v>
      </c>
      <c r="G87" s="5">
        <f>'Division - Monthly'!BE87</f>
        <v>0</v>
      </c>
      <c r="H87" s="5">
        <f>'Division - Monthly'!BF87</f>
        <v>91560</v>
      </c>
      <c r="I87" s="6">
        <f t="shared" si="6"/>
        <v>2625643</v>
      </c>
      <c r="J87" s="51">
        <f t="shared" si="5"/>
        <v>2534083</v>
      </c>
    </row>
    <row r="88" spans="1:10" x14ac:dyDescent="0.25">
      <c r="A88" s="42">
        <v>26177</v>
      </c>
      <c r="B88" s="5">
        <f>'Division - Monthly'!AZ88</f>
        <v>1423401</v>
      </c>
      <c r="C88" s="5">
        <f>'Division - Monthly'!BA88</f>
        <v>706421</v>
      </c>
      <c r="D88" s="5">
        <f>'Division - Monthly'!BB88</f>
        <v>191915</v>
      </c>
      <c r="E88" s="5">
        <f>'Division - Monthly'!BC88</f>
        <v>17102</v>
      </c>
      <c r="F88" s="5">
        <f>'Division - Monthly'!BD88</f>
        <v>183088</v>
      </c>
      <c r="G88" s="5">
        <f>'Division - Monthly'!BE88</f>
        <v>0</v>
      </c>
      <c r="H88" s="5">
        <f>'Division - Monthly'!BF88</f>
        <v>91208</v>
      </c>
      <c r="I88" s="6">
        <f t="shared" si="6"/>
        <v>2613135</v>
      </c>
      <c r="J88" s="51">
        <f t="shared" si="5"/>
        <v>2521927</v>
      </c>
    </row>
    <row r="89" spans="1:10" x14ac:dyDescent="0.25">
      <c r="A89" s="42">
        <v>26207</v>
      </c>
      <c r="B89" s="5">
        <f>'Division - Monthly'!AZ89</f>
        <v>1360348</v>
      </c>
      <c r="C89" s="5">
        <f>'Division - Monthly'!BA89</f>
        <v>689927</v>
      </c>
      <c r="D89" s="5">
        <f>'Division - Monthly'!BB89</f>
        <v>196089</v>
      </c>
      <c r="E89" s="5">
        <f>'Division - Monthly'!BC89</f>
        <v>17261</v>
      </c>
      <c r="F89" s="5">
        <f>'Division - Monthly'!BD89</f>
        <v>182726</v>
      </c>
      <c r="G89" s="5">
        <f>'Division - Monthly'!BE89</f>
        <v>0</v>
      </c>
      <c r="H89" s="5">
        <f>'Division - Monthly'!BF89</f>
        <v>91475</v>
      </c>
      <c r="I89" s="6">
        <f t="shared" ref="I89:I104" si="7">SUM(B89:H89)</f>
        <v>2537826</v>
      </c>
      <c r="J89" s="51">
        <f t="shared" si="5"/>
        <v>2446351</v>
      </c>
    </row>
    <row r="90" spans="1:10" x14ac:dyDescent="0.25">
      <c r="A90" s="42">
        <v>26238</v>
      </c>
      <c r="B90" s="5">
        <f>'Division - Monthly'!AZ90</f>
        <v>1137542</v>
      </c>
      <c r="C90" s="5">
        <f>'Division - Monthly'!BA90</f>
        <v>679016</v>
      </c>
      <c r="D90" s="5">
        <f>'Division - Monthly'!BB90</f>
        <v>200352</v>
      </c>
      <c r="E90" s="5">
        <f>'Division - Monthly'!BC90</f>
        <v>17279</v>
      </c>
      <c r="F90" s="5">
        <f>'Division - Monthly'!BD90</f>
        <v>172047</v>
      </c>
      <c r="G90" s="5">
        <f>'Division - Monthly'!BE90</f>
        <v>0</v>
      </c>
      <c r="H90" s="5">
        <f>'Division - Monthly'!BF90</f>
        <v>79060</v>
      </c>
      <c r="I90" s="6">
        <f t="shared" si="7"/>
        <v>2285296</v>
      </c>
      <c r="J90" s="51">
        <f t="shared" si="5"/>
        <v>2206236</v>
      </c>
    </row>
    <row r="91" spans="1:10" x14ac:dyDescent="0.25">
      <c r="A91" s="42">
        <v>26268</v>
      </c>
      <c r="B91" s="5">
        <f>'Division - Monthly'!AZ91</f>
        <v>850066</v>
      </c>
      <c r="C91" s="5">
        <f>'Division - Monthly'!BA91</f>
        <v>589692</v>
      </c>
      <c r="D91" s="5">
        <f>'Division - Monthly'!BB91</f>
        <v>182652</v>
      </c>
      <c r="E91" s="5">
        <f>'Division - Monthly'!BC91</f>
        <v>17407</v>
      </c>
      <c r="F91" s="5">
        <f>'Division - Monthly'!BD91</f>
        <v>152507</v>
      </c>
      <c r="G91" s="5">
        <f>'Division - Monthly'!BE91</f>
        <v>0</v>
      </c>
      <c r="H91" s="5">
        <f>'Division - Monthly'!BF91</f>
        <v>75256</v>
      </c>
      <c r="I91" s="6">
        <f t="shared" si="7"/>
        <v>1867580</v>
      </c>
      <c r="J91" s="51">
        <f t="shared" si="5"/>
        <v>1792324</v>
      </c>
    </row>
    <row r="92" spans="1:10" x14ac:dyDescent="0.25">
      <c r="A92" s="42">
        <v>26299</v>
      </c>
      <c r="B92" s="5">
        <f>'Division - Monthly'!AZ92</f>
        <v>927642</v>
      </c>
      <c r="C92" s="5">
        <f>'Division - Monthly'!BA92</f>
        <v>618829</v>
      </c>
      <c r="D92" s="5">
        <f>'Division - Monthly'!BB92</f>
        <v>189364</v>
      </c>
      <c r="E92" s="5">
        <f>'Division - Monthly'!BC92</f>
        <v>17411</v>
      </c>
      <c r="F92" s="5">
        <f>'Division - Monthly'!BD92</f>
        <v>154515</v>
      </c>
      <c r="G92" s="5">
        <f>'Division - Monthly'!BE92</f>
        <v>0</v>
      </c>
      <c r="H92" s="5">
        <f>'Division - Monthly'!BF92</f>
        <v>73892</v>
      </c>
      <c r="I92" s="6">
        <f t="shared" si="7"/>
        <v>1981653</v>
      </c>
      <c r="J92" s="51">
        <f t="shared" si="5"/>
        <v>1907761</v>
      </c>
    </row>
    <row r="93" spans="1:10" x14ac:dyDescent="0.25">
      <c r="A93" s="42">
        <v>26330</v>
      </c>
      <c r="B93" s="5">
        <f>'Division - Monthly'!AZ93</f>
        <v>919192</v>
      </c>
      <c r="C93" s="5">
        <f>'Division - Monthly'!BA93</f>
        <v>602081</v>
      </c>
      <c r="D93" s="5">
        <f>'Division - Monthly'!BB93</f>
        <v>193196</v>
      </c>
      <c r="E93" s="5">
        <f>'Division - Monthly'!BC93</f>
        <v>17447</v>
      </c>
      <c r="F93" s="5">
        <f>'Division - Monthly'!BD93</f>
        <v>157421</v>
      </c>
      <c r="G93" s="5">
        <f>'Division - Monthly'!BE93</f>
        <v>0</v>
      </c>
      <c r="H93" s="5">
        <f>'Division - Monthly'!BF93</f>
        <v>77811</v>
      </c>
      <c r="I93" s="6">
        <f t="shared" si="7"/>
        <v>1967148</v>
      </c>
      <c r="J93" s="51">
        <f t="shared" si="5"/>
        <v>1889337</v>
      </c>
    </row>
    <row r="94" spans="1:10" x14ac:dyDescent="0.25">
      <c r="A94" s="42">
        <v>26359</v>
      </c>
      <c r="B94" s="5">
        <f>'Division - Monthly'!AZ94</f>
        <v>963521</v>
      </c>
      <c r="C94" s="5">
        <f>'Division - Monthly'!BA94</f>
        <v>611545</v>
      </c>
      <c r="D94" s="5">
        <f>'Division - Monthly'!BB94</f>
        <v>198767</v>
      </c>
      <c r="E94" s="5">
        <f>'Division - Monthly'!BC94</f>
        <v>17586</v>
      </c>
      <c r="F94" s="5">
        <f>'Division - Monthly'!BD94</f>
        <v>160694</v>
      </c>
      <c r="G94" s="5">
        <f>'Division - Monthly'!BE94</f>
        <v>0</v>
      </c>
      <c r="H94" s="5">
        <f>'Division - Monthly'!BF94</f>
        <v>77780</v>
      </c>
      <c r="I94" s="6">
        <f t="shared" si="7"/>
        <v>2029893</v>
      </c>
      <c r="J94" s="51">
        <f t="shared" si="5"/>
        <v>1952113</v>
      </c>
    </row>
    <row r="95" spans="1:10" x14ac:dyDescent="0.25">
      <c r="A95" s="42">
        <v>26390</v>
      </c>
      <c r="B95" s="5">
        <f>'Division - Monthly'!AZ95</f>
        <v>893161</v>
      </c>
      <c r="C95" s="5">
        <f>'Division - Monthly'!BA95</f>
        <v>612683</v>
      </c>
      <c r="D95" s="5">
        <f>'Division - Monthly'!BB95</f>
        <v>195403</v>
      </c>
      <c r="E95" s="5">
        <f>'Division - Monthly'!BC95</f>
        <v>17666</v>
      </c>
      <c r="F95" s="5">
        <f>'Division - Monthly'!BD95</f>
        <v>159255</v>
      </c>
      <c r="G95" s="5">
        <f>'Division - Monthly'!BE95</f>
        <v>0</v>
      </c>
      <c r="H95" s="5">
        <f>'Division - Monthly'!BF95</f>
        <v>73370</v>
      </c>
      <c r="I95" s="6">
        <f t="shared" si="7"/>
        <v>1951538</v>
      </c>
      <c r="J95" s="51">
        <f t="shared" si="5"/>
        <v>1878168</v>
      </c>
    </row>
    <row r="96" spans="1:10" x14ac:dyDescent="0.25">
      <c r="A96" s="42">
        <v>26420</v>
      </c>
      <c r="B96" s="5">
        <f>'Division - Monthly'!AZ96</f>
        <v>1070474</v>
      </c>
      <c r="C96" s="5">
        <f>'Division - Monthly'!BA96</f>
        <v>682534</v>
      </c>
      <c r="D96" s="5">
        <f>'Division - Monthly'!BB96</f>
        <v>210050</v>
      </c>
      <c r="E96" s="5">
        <f>'Division - Monthly'!BC96</f>
        <v>18273</v>
      </c>
      <c r="F96" s="5">
        <f>'Division - Monthly'!BD96</f>
        <v>175486</v>
      </c>
      <c r="G96" s="5">
        <f>'Division - Monthly'!BE96</f>
        <v>0</v>
      </c>
      <c r="H96" s="5">
        <f>'Division - Monthly'!BF96</f>
        <v>80424</v>
      </c>
      <c r="I96" s="6">
        <f t="shared" si="7"/>
        <v>2237241</v>
      </c>
      <c r="J96" s="51">
        <f t="shared" si="5"/>
        <v>2156817</v>
      </c>
    </row>
    <row r="97" spans="1:10" x14ac:dyDescent="0.25">
      <c r="A97" s="42">
        <v>26451</v>
      </c>
      <c r="B97" s="5">
        <f>'Division - Monthly'!AZ97</f>
        <v>1202616</v>
      </c>
      <c r="C97" s="5">
        <f>'Division - Monthly'!BA97</f>
        <v>710150</v>
      </c>
      <c r="D97" s="5">
        <f>'Division - Monthly'!BB97</f>
        <v>208848</v>
      </c>
      <c r="E97" s="5">
        <f>'Division - Monthly'!BC97</f>
        <v>18233</v>
      </c>
      <c r="F97" s="5">
        <f>'Division - Monthly'!BD97</f>
        <v>178438</v>
      </c>
      <c r="G97" s="5">
        <f>'Division - Monthly'!BE97</f>
        <v>0</v>
      </c>
      <c r="H97" s="5">
        <f>'Division - Monthly'!BF97</f>
        <v>99326</v>
      </c>
      <c r="I97" s="6">
        <f t="shared" si="7"/>
        <v>2417611</v>
      </c>
      <c r="J97" s="51">
        <f t="shared" si="5"/>
        <v>2318285</v>
      </c>
    </row>
    <row r="98" spans="1:10" x14ac:dyDescent="0.25">
      <c r="A98" s="42">
        <v>26481</v>
      </c>
      <c r="B98" s="5">
        <f>'Division - Monthly'!AZ98</f>
        <v>1524162</v>
      </c>
      <c r="C98" s="5">
        <f>'Division - Monthly'!BA98</f>
        <v>767181</v>
      </c>
      <c r="D98" s="5">
        <f>'Division - Monthly'!BB98</f>
        <v>210141</v>
      </c>
      <c r="E98" s="5">
        <f>'Division - Monthly'!BC98</f>
        <v>18007</v>
      </c>
      <c r="F98" s="5">
        <f>'Division - Monthly'!BD98</f>
        <v>180250</v>
      </c>
      <c r="G98" s="5">
        <f>'Division - Monthly'!BE98</f>
        <v>0</v>
      </c>
      <c r="H98" s="5">
        <f>'Division - Monthly'!BF98</f>
        <v>106146</v>
      </c>
      <c r="I98" s="6">
        <f t="shared" si="7"/>
        <v>2805887</v>
      </c>
      <c r="J98" s="51">
        <f t="shared" si="5"/>
        <v>2699741</v>
      </c>
    </row>
    <row r="99" spans="1:10" x14ac:dyDescent="0.25">
      <c r="A99" s="42">
        <v>26512</v>
      </c>
      <c r="B99" s="5">
        <f>'Division - Monthly'!AZ99</f>
        <v>1635036</v>
      </c>
      <c r="C99" s="5">
        <f>'Division - Monthly'!BA99</f>
        <v>798949</v>
      </c>
      <c r="D99" s="5">
        <f>'Division - Monthly'!BB99</f>
        <v>215713</v>
      </c>
      <c r="E99" s="5">
        <f>'Division - Monthly'!BC99</f>
        <v>18487</v>
      </c>
      <c r="F99" s="5">
        <f>'Division - Monthly'!BD99</f>
        <v>178091</v>
      </c>
      <c r="G99" s="5">
        <f>'Division - Monthly'!BE99</f>
        <v>0</v>
      </c>
      <c r="H99" s="5">
        <f>'Division - Monthly'!BF99</f>
        <v>118670</v>
      </c>
      <c r="I99" s="6">
        <f t="shared" si="7"/>
        <v>2964946</v>
      </c>
      <c r="J99" s="51">
        <f t="shared" si="5"/>
        <v>2846276</v>
      </c>
    </row>
    <row r="100" spans="1:10" x14ac:dyDescent="0.25">
      <c r="A100" s="42">
        <v>26543</v>
      </c>
      <c r="B100" s="5">
        <f>'Division - Monthly'!AZ100</f>
        <v>1627868</v>
      </c>
      <c r="C100" s="5">
        <f>'Division - Monthly'!BA100</f>
        <v>789509</v>
      </c>
      <c r="D100" s="5">
        <f>'Division - Monthly'!BB100</f>
        <v>212031</v>
      </c>
      <c r="E100" s="5">
        <f>'Division - Monthly'!BC100</f>
        <v>18222</v>
      </c>
      <c r="F100" s="5">
        <f>'Division - Monthly'!BD100</f>
        <v>188702</v>
      </c>
      <c r="G100" s="5">
        <f>'Division - Monthly'!BE100</f>
        <v>0</v>
      </c>
      <c r="H100" s="5">
        <f>'Division - Monthly'!BF100</f>
        <v>120246</v>
      </c>
      <c r="I100" s="6">
        <f t="shared" si="7"/>
        <v>2956578</v>
      </c>
      <c r="J100" s="51">
        <f t="shared" si="5"/>
        <v>2836332</v>
      </c>
    </row>
    <row r="101" spans="1:10" x14ac:dyDescent="0.25">
      <c r="A101" s="42">
        <v>26573</v>
      </c>
      <c r="B101" s="5">
        <f>'Division - Monthly'!AZ101</f>
        <v>1480511</v>
      </c>
      <c r="C101" s="5">
        <f>'Division - Monthly'!BA101</f>
        <v>753884</v>
      </c>
      <c r="D101" s="5">
        <f>'Division - Monthly'!BB101</f>
        <v>210742</v>
      </c>
      <c r="E101" s="5">
        <f>'Division - Monthly'!BC101</f>
        <v>18127</v>
      </c>
      <c r="F101" s="5">
        <f>'Division - Monthly'!BD101</f>
        <v>189280</v>
      </c>
      <c r="G101" s="5">
        <f>'Division - Monthly'!BE101</f>
        <v>0</v>
      </c>
      <c r="H101" s="5">
        <f>'Division - Monthly'!BF101</f>
        <v>101254</v>
      </c>
      <c r="I101" s="6">
        <f t="shared" si="7"/>
        <v>2753798</v>
      </c>
      <c r="J101" s="51">
        <f t="shared" si="5"/>
        <v>2652544</v>
      </c>
    </row>
    <row r="102" spans="1:10" x14ac:dyDescent="0.25">
      <c r="A102" s="42">
        <v>26604</v>
      </c>
      <c r="B102" s="5">
        <f>'Division - Monthly'!AZ102</f>
        <v>1275046</v>
      </c>
      <c r="C102" s="5">
        <f>'Division - Monthly'!BA102</f>
        <v>752445</v>
      </c>
      <c r="D102" s="5">
        <f>'Division - Monthly'!BB102</f>
        <v>216613</v>
      </c>
      <c r="E102" s="5">
        <f>'Division - Monthly'!BC102</f>
        <v>18349</v>
      </c>
      <c r="F102" s="5">
        <f>'Division - Monthly'!BD102</f>
        <v>185310</v>
      </c>
      <c r="G102" s="5">
        <f>'Division - Monthly'!BE102</f>
        <v>0</v>
      </c>
      <c r="H102" s="5">
        <f>'Division - Monthly'!BF102</f>
        <v>98521</v>
      </c>
      <c r="I102" s="6">
        <f t="shared" si="7"/>
        <v>2546284</v>
      </c>
      <c r="J102" s="51">
        <f t="shared" si="5"/>
        <v>2447763</v>
      </c>
    </row>
    <row r="103" spans="1:10" x14ac:dyDescent="0.25">
      <c r="A103" s="42">
        <v>26634</v>
      </c>
      <c r="B103" s="5">
        <f>'Division - Monthly'!AZ103</f>
        <v>1133520</v>
      </c>
      <c r="C103" s="5">
        <f>'Division - Monthly'!BA103</f>
        <v>689704</v>
      </c>
      <c r="D103" s="5">
        <f>'Division - Monthly'!BB103</f>
        <v>207474</v>
      </c>
      <c r="E103" s="5">
        <f>'Division - Monthly'!BC103</f>
        <v>18423</v>
      </c>
      <c r="F103" s="5">
        <f>'Division - Monthly'!BD103</f>
        <v>171460</v>
      </c>
      <c r="G103" s="5">
        <f>'Division - Monthly'!BE103</f>
        <v>0</v>
      </c>
      <c r="H103" s="5">
        <f>'Division - Monthly'!BF103</f>
        <v>94650</v>
      </c>
      <c r="I103" s="6">
        <f t="shared" si="7"/>
        <v>2315231</v>
      </c>
      <c r="J103" s="51">
        <f t="shared" si="5"/>
        <v>2220581</v>
      </c>
    </row>
    <row r="104" spans="1:10" x14ac:dyDescent="0.25">
      <c r="A104" s="42">
        <v>26665</v>
      </c>
      <c r="B104" s="5">
        <f>'Division - Monthly'!AZ104</f>
        <v>1219277</v>
      </c>
      <c r="C104" s="5">
        <f>'Division - Monthly'!BA104</f>
        <v>673132</v>
      </c>
      <c r="D104" s="5">
        <f>'Division - Monthly'!BB104</f>
        <v>208614</v>
      </c>
      <c r="E104" s="5">
        <f>'Division - Monthly'!BC104</f>
        <v>18606</v>
      </c>
      <c r="F104" s="5">
        <f>'Division - Monthly'!BD104</f>
        <v>156728</v>
      </c>
      <c r="G104" s="5">
        <f>'Division - Monthly'!BE104</f>
        <v>0</v>
      </c>
      <c r="H104" s="5">
        <f>'Division - Monthly'!BF104</f>
        <v>95992</v>
      </c>
      <c r="I104" s="6">
        <f t="shared" si="7"/>
        <v>2372349</v>
      </c>
      <c r="J104" s="51">
        <f t="shared" si="5"/>
        <v>2276357</v>
      </c>
    </row>
    <row r="105" spans="1:10" x14ac:dyDescent="0.25">
      <c r="A105" s="42">
        <v>26696</v>
      </c>
      <c r="B105" s="5">
        <f>'Division - Monthly'!AZ105</f>
        <v>1204260</v>
      </c>
      <c r="C105" s="5">
        <f>'Division - Monthly'!BA105</f>
        <v>646849</v>
      </c>
      <c r="D105" s="5">
        <f>'Division - Monthly'!BB105</f>
        <v>211929</v>
      </c>
      <c r="E105" s="5">
        <f>'Division - Monthly'!BC105</f>
        <v>18716</v>
      </c>
      <c r="F105" s="5">
        <f>'Division - Monthly'!BD105</f>
        <v>158260</v>
      </c>
      <c r="G105" s="5">
        <f>'Division - Monthly'!BE105</f>
        <v>0</v>
      </c>
      <c r="H105" s="5">
        <f>'Division - Monthly'!BF105</f>
        <v>99781</v>
      </c>
      <c r="I105" s="6">
        <f t="shared" ref="I105:I120" si="8">SUM(B105:H105)</f>
        <v>2339795</v>
      </c>
      <c r="J105" s="51">
        <f t="shared" si="5"/>
        <v>2240014</v>
      </c>
    </row>
    <row r="106" spans="1:10" x14ac:dyDescent="0.25">
      <c r="A106" s="42">
        <v>26724</v>
      </c>
      <c r="B106" s="5">
        <f>'Division - Monthly'!AZ106</f>
        <v>1179988</v>
      </c>
      <c r="C106" s="5">
        <f>'Division - Monthly'!BA106</f>
        <v>649037</v>
      </c>
      <c r="D106" s="5">
        <f>'Division - Monthly'!BB106</f>
        <v>212201</v>
      </c>
      <c r="E106" s="5">
        <f>'Division - Monthly'!BC106</f>
        <v>18618</v>
      </c>
      <c r="F106" s="5">
        <f>'Division - Monthly'!BD106</f>
        <v>165511</v>
      </c>
      <c r="G106" s="5">
        <f>'Division - Monthly'!BE106</f>
        <v>0</v>
      </c>
      <c r="H106" s="5">
        <f>'Division - Monthly'!BF106</f>
        <v>91444</v>
      </c>
      <c r="I106" s="6">
        <f t="shared" si="8"/>
        <v>2316799</v>
      </c>
      <c r="J106" s="51">
        <f t="shared" si="5"/>
        <v>2225355</v>
      </c>
    </row>
    <row r="107" spans="1:10" x14ac:dyDescent="0.25">
      <c r="A107" s="42">
        <v>26755</v>
      </c>
      <c r="B107" s="5">
        <f>'Division - Monthly'!AZ107</f>
        <v>1088151</v>
      </c>
      <c r="C107" s="5">
        <f>'Division - Monthly'!BA107</f>
        <v>715213</v>
      </c>
      <c r="D107" s="5">
        <f>'Division - Monthly'!BB107</f>
        <v>225461</v>
      </c>
      <c r="E107" s="5">
        <f>'Division - Monthly'!BC107</f>
        <v>18920</v>
      </c>
      <c r="F107" s="5">
        <f>'Division - Monthly'!BD107</f>
        <v>173296</v>
      </c>
      <c r="G107" s="5">
        <f>'Division - Monthly'!BE107</f>
        <v>0</v>
      </c>
      <c r="H107" s="5">
        <f>'Division - Monthly'!BF107</f>
        <v>87362</v>
      </c>
      <c r="I107" s="6">
        <f t="shared" si="8"/>
        <v>2308403</v>
      </c>
      <c r="J107" s="51">
        <f t="shared" si="5"/>
        <v>2221041</v>
      </c>
    </row>
    <row r="108" spans="1:10" x14ac:dyDescent="0.25">
      <c r="A108" s="42">
        <v>26785</v>
      </c>
      <c r="B108" s="5">
        <f>'Division - Monthly'!AZ108</f>
        <v>1094056</v>
      </c>
      <c r="C108" s="5">
        <f>'Division - Monthly'!BA108</f>
        <v>787075</v>
      </c>
      <c r="D108" s="5">
        <f>'Division - Monthly'!BB108</f>
        <v>226362</v>
      </c>
      <c r="E108" s="5">
        <f>'Division - Monthly'!BC108</f>
        <v>18247</v>
      </c>
      <c r="F108" s="5">
        <f>'Division - Monthly'!BD108</f>
        <v>102978</v>
      </c>
      <c r="G108" s="5">
        <f>'Division - Monthly'!BE108</f>
        <v>0</v>
      </c>
      <c r="H108" s="5">
        <f>'Division - Monthly'!BF108</f>
        <v>91810</v>
      </c>
      <c r="I108" s="6">
        <f t="shared" si="8"/>
        <v>2320528</v>
      </c>
      <c r="J108" s="51">
        <f t="shared" si="5"/>
        <v>2228718</v>
      </c>
    </row>
    <row r="109" spans="1:10" x14ac:dyDescent="0.25">
      <c r="A109" s="42">
        <v>26816</v>
      </c>
      <c r="B109" s="5">
        <f>'Division - Monthly'!AZ109</f>
        <v>1539978</v>
      </c>
      <c r="C109" s="5">
        <f>'Division - Monthly'!BA109</f>
        <v>945080</v>
      </c>
      <c r="D109" s="5">
        <f>'Division - Monthly'!BB109</f>
        <v>234886</v>
      </c>
      <c r="E109" s="5">
        <f>'Division - Monthly'!BC109</f>
        <v>22276</v>
      </c>
      <c r="F109" s="5">
        <f>'Division - Monthly'!BD109</f>
        <v>62649</v>
      </c>
      <c r="G109" s="5">
        <f>'Division - Monthly'!BE109</f>
        <v>0</v>
      </c>
      <c r="H109" s="5">
        <f>'Division - Monthly'!BF109</f>
        <v>124796</v>
      </c>
      <c r="I109" s="6">
        <f t="shared" si="8"/>
        <v>2929665</v>
      </c>
      <c r="J109" s="51">
        <f t="shared" si="5"/>
        <v>2804869</v>
      </c>
    </row>
    <row r="110" spans="1:10" x14ac:dyDescent="0.25">
      <c r="A110" s="42">
        <v>26846</v>
      </c>
      <c r="B110" s="5">
        <f>'Division - Monthly'!AZ110</f>
        <v>1672671</v>
      </c>
      <c r="C110" s="5">
        <f>'Division - Monthly'!BA110</f>
        <v>973573</v>
      </c>
      <c r="D110" s="5">
        <f>'Division - Monthly'!BB110</f>
        <v>230148</v>
      </c>
      <c r="E110" s="5">
        <f>'Division - Monthly'!BC110</f>
        <v>19320</v>
      </c>
      <c r="F110" s="5">
        <f>'Division - Monthly'!BD110</f>
        <v>55983</v>
      </c>
      <c r="G110" s="5">
        <f>'Division - Monthly'!BE110</f>
        <v>0</v>
      </c>
      <c r="H110" s="5">
        <f>'Division - Monthly'!BF110</f>
        <v>134224</v>
      </c>
      <c r="I110" s="6">
        <f t="shared" si="8"/>
        <v>3085919</v>
      </c>
      <c r="J110" s="51">
        <f t="shared" si="5"/>
        <v>2951695</v>
      </c>
    </row>
    <row r="111" spans="1:10" x14ac:dyDescent="0.25">
      <c r="A111" s="42">
        <v>26877</v>
      </c>
      <c r="B111" s="5">
        <f>'Division - Monthly'!AZ111</f>
        <v>1810764</v>
      </c>
      <c r="C111" s="5">
        <f>'Division - Monthly'!BA111</f>
        <v>1023594</v>
      </c>
      <c r="D111" s="5">
        <f>'Division - Monthly'!BB111</f>
        <v>259199</v>
      </c>
      <c r="E111" s="5">
        <f>'Division - Monthly'!BC111</f>
        <v>20798</v>
      </c>
      <c r="F111" s="5">
        <f>'Division - Monthly'!BD111</f>
        <v>51256</v>
      </c>
      <c r="G111" s="5">
        <f>'Division - Monthly'!BE111</f>
        <v>0</v>
      </c>
      <c r="H111" s="5">
        <f>'Division - Monthly'!BF111</f>
        <v>140869</v>
      </c>
      <c r="I111" s="6">
        <f t="shared" si="8"/>
        <v>3306480</v>
      </c>
      <c r="J111" s="51">
        <f t="shared" si="5"/>
        <v>3165611</v>
      </c>
    </row>
    <row r="112" spans="1:10" x14ac:dyDescent="0.25">
      <c r="A112" s="42">
        <v>26908</v>
      </c>
      <c r="B112" s="5">
        <f>'Division - Monthly'!AZ112</f>
        <v>1818815</v>
      </c>
      <c r="C112" s="5">
        <f>'Division - Monthly'!BA112</f>
        <v>1008104</v>
      </c>
      <c r="D112" s="5">
        <f>'Division - Monthly'!BB112</f>
        <v>256647</v>
      </c>
      <c r="E112" s="5">
        <f>'Division - Monthly'!BC112</f>
        <v>21198</v>
      </c>
      <c r="F112" s="5">
        <f>'Division - Monthly'!BD112</f>
        <v>56253</v>
      </c>
      <c r="G112" s="5">
        <f>'Division - Monthly'!BE112</f>
        <v>0</v>
      </c>
      <c r="H112" s="5">
        <f>'Division - Monthly'!BF112</f>
        <v>136764</v>
      </c>
      <c r="I112" s="6">
        <f t="shared" si="8"/>
        <v>3297781</v>
      </c>
      <c r="J112" s="51">
        <f t="shared" si="5"/>
        <v>3161017</v>
      </c>
    </row>
    <row r="113" spans="1:10" x14ac:dyDescent="0.25">
      <c r="A113" s="42">
        <v>26938</v>
      </c>
      <c r="B113" s="5">
        <f>'Division - Monthly'!AZ113</f>
        <v>1690934</v>
      </c>
      <c r="C113" s="5">
        <f>'Division - Monthly'!BA113</f>
        <v>989741</v>
      </c>
      <c r="D113" s="5">
        <f>'Division - Monthly'!BB113</f>
        <v>228403</v>
      </c>
      <c r="E113" s="5">
        <f>'Division - Monthly'!BC113</f>
        <v>20553</v>
      </c>
      <c r="F113" s="5">
        <f>'Division - Monthly'!BD113</f>
        <v>12204</v>
      </c>
      <c r="G113" s="5">
        <f>'Division - Monthly'!BE113</f>
        <v>0</v>
      </c>
      <c r="H113" s="5">
        <f>'Division - Monthly'!BF113</f>
        <v>126492</v>
      </c>
      <c r="I113" s="6">
        <f t="shared" si="8"/>
        <v>3068327</v>
      </c>
      <c r="J113" s="51">
        <f t="shared" si="5"/>
        <v>2941835</v>
      </c>
    </row>
    <row r="114" spans="1:10" x14ac:dyDescent="0.25">
      <c r="A114" s="42">
        <v>26969</v>
      </c>
      <c r="B114" s="5">
        <f>'Division - Monthly'!AZ114</f>
        <v>1280809</v>
      </c>
      <c r="C114" s="5">
        <f>'Division - Monthly'!BA114</f>
        <v>924839</v>
      </c>
      <c r="D114" s="5">
        <f>'Division - Monthly'!BB114</f>
        <v>238488</v>
      </c>
      <c r="E114" s="5">
        <f>'Division - Monthly'!BC114</f>
        <v>20290</v>
      </c>
      <c r="F114" s="5">
        <f>'Division - Monthly'!BD114</f>
        <v>48766</v>
      </c>
      <c r="G114" s="5">
        <f>'Division - Monthly'!BE114</f>
        <v>0</v>
      </c>
      <c r="H114" s="5">
        <f>'Division - Monthly'!BF114</f>
        <v>112556</v>
      </c>
      <c r="I114" s="6">
        <f t="shared" si="8"/>
        <v>2625748</v>
      </c>
      <c r="J114" s="51">
        <f t="shared" si="5"/>
        <v>2513192</v>
      </c>
    </row>
    <row r="115" spans="1:10" x14ac:dyDescent="0.25">
      <c r="A115" s="42">
        <v>26999</v>
      </c>
      <c r="B115" s="5">
        <f>'Division - Monthly'!AZ115</f>
        <v>1223274</v>
      </c>
      <c r="C115" s="5">
        <f>'Division - Monthly'!BA115</f>
        <v>844148</v>
      </c>
      <c r="D115" s="5">
        <f>'Division - Monthly'!BB115</f>
        <v>222583</v>
      </c>
      <c r="E115" s="5">
        <f>'Division - Monthly'!BC115</f>
        <v>21579</v>
      </c>
      <c r="F115" s="5">
        <f>'Division - Monthly'!BD115</f>
        <v>38763</v>
      </c>
      <c r="G115" s="5">
        <f>'Division - Monthly'!BE115</f>
        <v>0</v>
      </c>
      <c r="H115" s="5">
        <f>'Division - Monthly'!BF115</f>
        <v>107940</v>
      </c>
      <c r="I115" s="6">
        <f t="shared" si="8"/>
        <v>2458287</v>
      </c>
      <c r="J115" s="51">
        <f t="shared" si="5"/>
        <v>2350347</v>
      </c>
    </row>
    <row r="116" spans="1:10" x14ac:dyDescent="0.25">
      <c r="A116" s="42">
        <v>27030</v>
      </c>
      <c r="B116" s="5">
        <f>'Division - Monthly'!AZ116</f>
        <v>1233193</v>
      </c>
      <c r="C116" s="5">
        <f>'Division - Monthly'!BA116</f>
        <v>772086</v>
      </c>
      <c r="D116" s="5">
        <f>'Division - Monthly'!BB116</f>
        <v>206206</v>
      </c>
      <c r="E116" s="5">
        <f>'Division - Monthly'!BC116</f>
        <v>21354</v>
      </c>
      <c r="F116" s="5">
        <f>'Division - Monthly'!BD116</f>
        <v>34951</v>
      </c>
      <c r="G116" s="5">
        <f>'Division - Monthly'!BE116</f>
        <v>0</v>
      </c>
      <c r="H116" s="5">
        <f>'Division - Monthly'!BF116</f>
        <v>102504</v>
      </c>
      <c r="I116" s="6">
        <f t="shared" si="8"/>
        <v>2370294</v>
      </c>
      <c r="J116" s="51">
        <f t="shared" si="5"/>
        <v>2267790</v>
      </c>
    </row>
    <row r="117" spans="1:10" x14ac:dyDescent="0.25">
      <c r="A117" s="42">
        <v>27061</v>
      </c>
      <c r="B117" s="5">
        <f>'Division - Monthly'!AZ117</f>
        <v>1083115</v>
      </c>
      <c r="C117" s="5">
        <f>'Division - Monthly'!BA117</f>
        <v>815590</v>
      </c>
      <c r="D117" s="5">
        <f>'Division - Monthly'!BB117</f>
        <v>216388</v>
      </c>
      <c r="E117" s="5">
        <f>'Division - Monthly'!BC117</f>
        <v>21005</v>
      </c>
      <c r="F117" s="5">
        <f>'Division - Monthly'!BD117</f>
        <v>36593</v>
      </c>
      <c r="G117" s="5">
        <f>'Division - Monthly'!BE117</f>
        <v>0</v>
      </c>
      <c r="H117" s="5">
        <f>'Division - Monthly'!BF117</f>
        <v>105639</v>
      </c>
      <c r="I117" s="6">
        <f t="shared" si="8"/>
        <v>2278330</v>
      </c>
      <c r="J117" s="51">
        <f t="shared" si="5"/>
        <v>2172691</v>
      </c>
    </row>
    <row r="118" spans="1:10" x14ac:dyDescent="0.25">
      <c r="A118" s="42">
        <v>27089</v>
      </c>
      <c r="B118" s="5">
        <f>'Division - Monthly'!AZ118</f>
        <v>1182257</v>
      </c>
      <c r="C118" s="5">
        <f>'Division - Monthly'!BA118</f>
        <v>817835</v>
      </c>
      <c r="D118" s="5">
        <f>'Division - Monthly'!BB118</f>
        <v>221167</v>
      </c>
      <c r="E118" s="5">
        <f>'Division - Monthly'!BC118</f>
        <v>19987</v>
      </c>
      <c r="F118" s="5">
        <f>'Division - Monthly'!BD118</f>
        <v>37733</v>
      </c>
      <c r="G118" s="5">
        <f>'Division - Monthly'!BE118</f>
        <v>0</v>
      </c>
      <c r="H118" s="5">
        <f>'Division - Monthly'!BF118</f>
        <v>109917</v>
      </c>
      <c r="I118" s="6">
        <f t="shared" si="8"/>
        <v>2388896</v>
      </c>
      <c r="J118" s="51">
        <f t="shared" si="5"/>
        <v>2278979</v>
      </c>
    </row>
    <row r="119" spans="1:10" x14ac:dyDescent="0.25">
      <c r="A119" s="42">
        <v>27120</v>
      </c>
      <c r="B119" s="5">
        <f>'Division - Monthly'!AZ119</f>
        <v>1215258</v>
      </c>
      <c r="C119" s="5">
        <f>'Division - Monthly'!BA119</f>
        <v>887266</v>
      </c>
      <c r="D119" s="5">
        <f>'Division - Monthly'!BB119</f>
        <v>228859</v>
      </c>
      <c r="E119" s="5">
        <f>'Division - Monthly'!BC119</f>
        <v>20811</v>
      </c>
      <c r="F119" s="5">
        <f>'Division - Monthly'!BD119</f>
        <v>39035</v>
      </c>
      <c r="G119" s="5">
        <f>'Division - Monthly'!BE119</f>
        <v>0</v>
      </c>
      <c r="H119" s="5">
        <f>'Division - Monthly'!BF119</f>
        <v>114923</v>
      </c>
      <c r="I119" s="6">
        <f t="shared" si="8"/>
        <v>2506152</v>
      </c>
      <c r="J119" s="51">
        <f t="shared" si="5"/>
        <v>2391229</v>
      </c>
    </row>
    <row r="120" spans="1:10" x14ac:dyDescent="0.25">
      <c r="A120" s="42">
        <v>27150</v>
      </c>
      <c r="B120" s="5">
        <f>'Division - Monthly'!AZ120</f>
        <v>1188528</v>
      </c>
      <c r="C120" s="5">
        <f>'Division - Monthly'!BA120</f>
        <v>890452</v>
      </c>
      <c r="D120" s="5">
        <f>'Division - Monthly'!BB120</f>
        <v>223958</v>
      </c>
      <c r="E120" s="5">
        <f>'Division - Monthly'!BC120</f>
        <v>20880</v>
      </c>
      <c r="F120" s="5">
        <f>'Division - Monthly'!BD120</f>
        <v>39704</v>
      </c>
      <c r="G120" s="5">
        <f>'Division - Monthly'!BE120</f>
        <v>0</v>
      </c>
      <c r="H120" s="5">
        <f>'Division - Monthly'!BF120</f>
        <v>119609</v>
      </c>
      <c r="I120" s="6">
        <f t="shared" si="8"/>
        <v>2483131</v>
      </c>
      <c r="J120" s="51">
        <f t="shared" si="5"/>
        <v>2363522</v>
      </c>
    </row>
    <row r="121" spans="1:10" x14ac:dyDescent="0.25">
      <c r="A121" s="42">
        <v>27181</v>
      </c>
      <c r="B121" s="5">
        <f>'Division - Monthly'!AZ121</f>
        <v>1572878</v>
      </c>
      <c r="C121" s="5">
        <f>'Division - Monthly'!BA121</f>
        <v>963614</v>
      </c>
      <c r="D121" s="5">
        <f>'Division - Monthly'!BB121</f>
        <v>223410</v>
      </c>
      <c r="E121" s="5">
        <f>'Division - Monthly'!BC121</f>
        <v>21262</v>
      </c>
      <c r="F121" s="5">
        <f>'Division - Monthly'!BD121</f>
        <v>46495</v>
      </c>
      <c r="G121" s="5">
        <f>'Division - Monthly'!BE121</f>
        <v>0</v>
      </c>
      <c r="H121" s="5">
        <f>'Division - Monthly'!BF121</f>
        <v>138736</v>
      </c>
      <c r="I121" s="6">
        <f t="shared" ref="I121:I136" si="9">SUM(B121:H121)</f>
        <v>2966395</v>
      </c>
      <c r="J121" s="51">
        <f t="shared" si="5"/>
        <v>2827659</v>
      </c>
    </row>
    <row r="122" spans="1:10" x14ac:dyDescent="0.25">
      <c r="A122" s="42">
        <v>27211</v>
      </c>
      <c r="B122" s="5">
        <f>'Division - Monthly'!AZ122</f>
        <v>1661724</v>
      </c>
      <c r="C122" s="5">
        <f>'Division - Monthly'!BA122</f>
        <v>983872</v>
      </c>
      <c r="D122" s="5">
        <f>'Division - Monthly'!BB122</f>
        <v>218309</v>
      </c>
      <c r="E122" s="5">
        <f>'Division - Monthly'!BC122</f>
        <v>21040</v>
      </c>
      <c r="F122" s="5">
        <f>'Division - Monthly'!BD122</f>
        <v>43965</v>
      </c>
      <c r="G122" s="5">
        <f>'Division - Monthly'!BE122</f>
        <v>0</v>
      </c>
      <c r="H122" s="5">
        <f>'Division - Monthly'!BF122</f>
        <v>139996</v>
      </c>
      <c r="I122" s="6">
        <f t="shared" si="9"/>
        <v>3068906</v>
      </c>
      <c r="J122" s="51">
        <f t="shared" si="5"/>
        <v>2928910</v>
      </c>
    </row>
    <row r="123" spans="1:10" x14ac:dyDescent="0.25">
      <c r="A123" s="42">
        <v>27242</v>
      </c>
      <c r="B123" s="5">
        <f>'Division - Monthly'!AZ123</f>
        <v>1743166</v>
      </c>
      <c r="C123" s="5">
        <f>'Division - Monthly'!BA123</f>
        <v>1005432</v>
      </c>
      <c r="D123" s="5">
        <f>'Division - Monthly'!BB123</f>
        <v>222807</v>
      </c>
      <c r="E123" s="5">
        <f>'Division - Monthly'!BC123</f>
        <v>21152</v>
      </c>
      <c r="F123" s="5">
        <f>'Division - Monthly'!BD123</f>
        <v>43338</v>
      </c>
      <c r="G123" s="5">
        <f>'Division - Monthly'!BE123</f>
        <v>0</v>
      </c>
      <c r="H123" s="5">
        <f>'Division - Monthly'!BF123</f>
        <v>145530</v>
      </c>
      <c r="I123" s="6">
        <f t="shared" si="9"/>
        <v>3181425</v>
      </c>
      <c r="J123" s="51">
        <f t="shared" si="5"/>
        <v>3035895</v>
      </c>
    </row>
    <row r="124" spans="1:10" x14ac:dyDescent="0.25">
      <c r="A124" s="42">
        <v>27273</v>
      </c>
      <c r="B124" s="5">
        <f>'Division - Monthly'!AZ124</f>
        <v>1930092</v>
      </c>
      <c r="C124" s="5">
        <f>'Division - Monthly'!BA124</f>
        <v>1061525</v>
      </c>
      <c r="D124" s="5">
        <f>'Division - Monthly'!BB124</f>
        <v>246602</v>
      </c>
      <c r="E124" s="5">
        <f>'Division - Monthly'!BC124</f>
        <v>22550</v>
      </c>
      <c r="F124" s="5">
        <f>'Division - Monthly'!BD124</f>
        <v>49197</v>
      </c>
      <c r="G124" s="5">
        <f>'Division - Monthly'!BE124</f>
        <v>0</v>
      </c>
      <c r="H124" s="5">
        <f>'Division - Monthly'!BF124</f>
        <v>147841</v>
      </c>
      <c r="I124" s="6">
        <f t="shared" si="9"/>
        <v>3457807</v>
      </c>
      <c r="J124" s="51">
        <f t="shared" si="5"/>
        <v>3309966</v>
      </c>
    </row>
    <row r="125" spans="1:10" x14ac:dyDescent="0.25">
      <c r="A125" s="42">
        <v>27303</v>
      </c>
      <c r="B125" s="5">
        <f>'Division - Monthly'!AZ125</f>
        <v>1667706</v>
      </c>
      <c r="C125" s="5">
        <f>'Division - Monthly'!BA125</f>
        <v>1033788</v>
      </c>
      <c r="D125" s="5">
        <f>'Division - Monthly'!BB125</f>
        <v>202201</v>
      </c>
      <c r="E125" s="5">
        <f>'Division - Monthly'!BC125</f>
        <v>21798</v>
      </c>
      <c r="F125" s="5">
        <f>'Division - Monthly'!BD125</f>
        <v>41739</v>
      </c>
      <c r="G125" s="5">
        <f>'Division - Monthly'!BE125</f>
        <v>0</v>
      </c>
      <c r="H125" s="5">
        <f>'Division - Monthly'!BF125</f>
        <v>125694</v>
      </c>
      <c r="I125" s="6">
        <f t="shared" si="9"/>
        <v>3092926</v>
      </c>
      <c r="J125" s="51">
        <f t="shared" si="5"/>
        <v>2967232</v>
      </c>
    </row>
    <row r="126" spans="1:10" x14ac:dyDescent="0.25">
      <c r="A126" s="42">
        <v>27334</v>
      </c>
      <c r="B126" s="5">
        <f>'Division - Monthly'!AZ126</f>
        <v>1132794</v>
      </c>
      <c r="C126" s="5">
        <f>'Division - Monthly'!BA126</f>
        <v>928182</v>
      </c>
      <c r="D126" s="5">
        <f>'Division - Monthly'!BB126</f>
        <v>225855</v>
      </c>
      <c r="E126" s="5">
        <f>'Division - Monthly'!BC126</f>
        <v>22038</v>
      </c>
      <c r="F126" s="5">
        <f>'Division - Monthly'!BD126</f>
        <v>39834</v>
      </c>
      <c r="G126" s="5">
        <f>'Division - Monthly'!BE126</f>
        <v>0</v>
      </c>
      <c r="H126" s="5">
        <f>'Division - Monthly'!BF126</f>
        <v>107579</v>
      </c>
      <c r="I126" s="6">
        <f t="shared" si="9"/>
        <v>2456282</v>
      </c>
      <c r="J126" s="51">
        <f t="shared" si="5"/>
        <v>2348703</v>
      </c>
    </row>
    <row r="127" spans="1:10" x14ac:dyDescent="0.25">
      <c r="A127" s="42">
        <v>27364</v>
      </c>
      <c r="B127" s="5">
        <f>'Division - Monthly'!AZ127</f>
        <v>1191697</v>
      </c>
      <c r="C127" s="5">
        <f>'Division - Monthly'!BA127</f>
        <v>881564</v>
      </c>
      <c r="D127" s="5">
        <f>'Division - Monthly'!BB127</f>
        <v>209966</v>
      </c>
      <c r="E127" s="5">
        <f>'Division - Monthly'!BC127</f>
        <v>22863</v>
      </c>
      <c r="F127" s="5">
        <f>'Division - Monthly'!BD127</f>
        <v>37694</v>
      </c>
      <c r="G127" s="5">
        <f>'Division - Monthly'!BE127</f>
        <v>0</v>
      </c>
      <c r="H127" s="5">
        <f>'Division - Monthly'!BF127</f>
        <v>116843</v>
      </c>
      <c r="I127" s="6">
        <f t="shared" si="9"/>
        <v>2460627</v>
      </c>
      <c r="J127" s="51">
        <f t="shared" si="5"/>
        <v>2343784</v>
      </c>
    </row>
    <row r="128" spans="1:10" x14ac:dyDescent="0.25">
      <c r="A128" s="42">
        <v>27395</v>
      </c>
      <c r="B128" s="5">
        <f>'Division - Monthly'!AZ128</f>
        <v>1243870</v>
      </c>
      <c r="C128" s="5">
        <f>'Division - Monthly'!BA128</f>
        <v>884713</v>
      </c>
      <c r="D128" s="5">
        <f>'Division - Monthly'!BB128</f>
        <v>192614</v>
      </c>
      <c r="E128" s="5">
        <f>'Division - Monthly'!BC128</f>
        <v>23516</v>
      </c>
      <c r="F128" s="5">
        <f>'Division - Monthly'!BD128</f>
        <v>37009</v>
      </c>
      <c r="G128" s="5">
        <f>'Division - Monthly'!BE128</f>
        <v>0</v>
      </c>
      <c r="H128" s="5">
        <f>'Division - Monthly'!BF128</f>
        <v>115900</v>
      </c>
      <c r="I128" s="6">
        <f t="shared" si="9"/>
        <v>2497622</v>
      </c>
      <c r="J128" s="51">
        <f t="shared" si="5"/>
        <v>2381722</v>
      </c>
    </row>
    <row r="129" spans="1:10" x14ac:dyDescent="0.25">
      <c r="A129" s="42">
        <v>27426</v>
      </c>
      <c r="B129" s="5">
        <f>'Division - Monthly'!AZ129</f>
        <v>1128492</v>
      </c>
      <c r="C129" s="5">
        <f>'Division - Monthly'!BA129</f>
        <v>870590</v>
      </c>
      <c r="D129" s="5">
        <f>'Division - Monthly'!BB129</f>
        <v>203372</v>
      </c>
      <c r="E129" s="5">
        <f>'Division - Monthly'!BC129</f>
        <v>23053</v>
      </c>
      <c r="F129" s="5">
        <f>'Division - Monthly'!BD129</f>
        <v>38280</v>
      </c>
      <c r="G129" s="5">
        <f>'Division - Monthly'!BE129</f>
        <v>0</v>
      </c>
      <c r="H129" s="5">
        <f>'Division - Monthly'!BF129</f>
        <v>110031</v>
      </c>
      <c r="I129" s="6">
        <f t="shared" si="9"/>
        <v>2373818</v>
      </c>
      <c r="J129" s="51">
        <f t="shared" si="5"/>
        <v>2263787</v>
      </c>
    </row>
    <row r="130" spans="1:10" x14ac:dyDescent="0.25">
      <c r="A130" s="42">
        <v>27454</v>
      </c>
      <c r="B130" s="5">
        <f>'Division - Monthly'!AZ130</f>
        <v>1127083</v>
      </c>
      <c r="C130" s="5">
        <f>'Division - Monthly'!BA130</f>
        <v>882270</v>
      </c>
      <c r="D130" s="5">
        <f>'Division - Monthly'!BB130</f>
        <v>200448</v>
      </c>
      <c r="E130" s="5">
        <f>'Division - Monthly'!BC130</f>
        <v>23088</v>
      </c>
      <c r="F130" s="5">
        <f>'Division - Monthly'!BD130</f>
        <v>38387</v>
      </c>
      <c r="G130" s="5">
        <f>'Division - Monthly'!BE130</f>
        <v>0</v>
      </c>
      <c r="H130" s="5">
        <f>'Division - Monthly'!BF130</f>
        <v>114719</v>
      </c>
      <c r="I130" s="6">
        <f t="shared" si="9"/>
        <v>2385995</v>
      </c>
      <c r="J130" s="51">
        <f t="shared" si="5"/>
        <v>2271276</v>
      </c>
    </row>
    <row r="131" spans="1:10" x14ac:dyDescent="0.25">
      <c r="A131" s="42">
        <v>27485</v>
      </c>
      <c r="B131" s="5">
        <f>'Division - Monthly'!AZ131</f>
        <v>1208139</v>
      </c>
      <c r="C131" s="5">
        <f>'Division - Monthly'!BA131</f>
        <v>927832</v>
      </c>
      <c r="D131" s="5">
        <f>'Division - Monthly'!BB131</f>
        <v>207538</v>
      </c>
      <c r="E131" s="5">
        <f>'Division - Monthly'!BC131</f>
        <v>23185</v>
      </c>
      <c r="F131" s="5">
        <f>'Division - Monthly'!BD131</f>
        <v>41690</v>
      </c>
      <c r="G131" s="5">
        <f>'Division - Monthly'!BE131</f>
        <v>0</v>
      </c>
      <c r="H131" s="5">
        <f>'Division - Monthly'!BF131</f>
        <v>117885</v>
      </c>
      <c r="I131" s="6">
        <f t="shared" si="9"/>
        <v>2526269</v>
      </c>
      <c r="J131" s="51">
        <f t="shared" si="5"/>
        <v>2408384</v>
      </c>
    </row>
    <row r="132" spans="1:10" x14ac:dyDescent="0.25">
      <c r="A132" s="42">
        <v>27515</v>
      </c>
      <c r="B132" s="5">
        <f>'Division - Monthly'!AZ132</f>
        <v>1383291</v>
      </c>
      <c r="C132" s="5">
        <f>'Division - Monthly'!BA132</f>
        <v>1010237</v>
      </c>
      <c r="D132" s="5">
        <f>'Division - Monthly'!BB132</f>
        <v>213259</v>
      </c>
      <c r="E132" s="5">
        <f>'Division - Monthly'!BC132</f>
        <v>23545</v>
      </c>
      <c r="F132" s="5">
        <f>'Division - Monthly'!BD132</f>
        <v>46726</v>
      </c>
      <c r="G132" s="5">
        <f>'Division - Monthly'!BE132</f>
        <v>0</v>
      </c>
      <c r="H132" s="5">
        <f>'Division - Monthly'!BF132</f>
        <v>141222</v>
      </c>
      <c r="I132" s="6">
        <f t="shared" si="9"/>
        <v>2818280</v>
      </c>
      <c r="J132" s="51">
        <f t="shared" si="5"/>
        <v>2677058</v>
      </c>
    </row>
    <row r="133" spans="1:10" x14ac:dyDescent="0.25">
      <c r="A133" s="42">
        <v>27546</v>
      </c>
      <c r="B133" s="5">
        <f>'Division - Monthly'!AZ133</f>
        <v>1659354</v>
      </c>
      <c r="C133" s="5">
        <f>'Division - Monthly'!BA133</f>
        <v>1076341</v>
      </c>
      <c r="D133" s="5">
        <f>'Division - Monthly'!BB133</f>
        <v>213449</v>
      </c>
      <c r="E133" s="5">
        <f>'Division - Monthly'!BC133</f>
        <v>23935</v>
      </c>
      <c r="F133" s="5">
        <f>'Division - Monthly'!BD133</f>
        <v>51291</v>
      </c>
      <c r="G133" s="5">
        <f>'Division - Monthly'!BE133</f>
        <v>0</v>
      </c>
      <c r="H133" s="5">
        <f>'Division - Monthly'!BF133</f>
        <v>149509</v>
      </c>
      <c r="I133" s="6">
        <f t="shared" si="9"/>
        <v>3173879</v>
      </c>
      <c r="J133" s="51">
        <f t="shared" si="5"/>
        <v>3024370</v>
      </c>
    </row>
    <row r="134" spans="1:10" x14ac:dyDescent="0.25">
      <c r="A134" s="42">
        <v>27576</v>
      </c>
      <c r="B134" s="5">
        <f>'Division - Monthly'!AZ134</f>
        <v>1680919</v>
      </c>
      <c r="C134" s="5">
        <f>'Division - Monthly'!BA134</f>
        <v>1055355</v>
      </c>
      <c r="D134" s="5">
        <f>'Division - Monthly'!BB134</f>
        <v>221042</v>
      </c>
      <c r="E134" s="5">
        <f>'Division - Monthly'!BC134</f>
        <v>23821</v>
      </c>
      <c r="F134" s="5">
        <f>'Division - Monthly'!BD134</f>
        <v>47856</v>
      </c>
      <c r="G134" s="5">
        <f>'Division - Monthly'!BE134</f>
        <v>0</v>
      </c>
      <c r="H134" s="5">
        <f>'Division - Monthly'!BF134</f>
        <v>152089</v>
      </c>
      <c r="I134" s="6">
        <f t="shared" si="9"/>
        <v>3181082</v>
      </c>
      <c r="J134" s="51">
        <f t="shared" si="5"/>
        <v>3028993</v>
      </c>
    </row>
    <row r="135" spans="1:10" x14ac:dyDescent="0.25">
      <c r="A135" s="42">
        <v>27607</v>
      </c>
      <c r="B135" s="5">
        <f>'Division - Monthly'!AZ135</f>
        <v>1808772</v>
      </c>
      <c r="C135" s="5">
        <f>'Division - Monthly'!BA135</f>
        <v>1072931</v>
      </c>
      <c r="D135" s="5">
        <f>'Division - Monthly'!BB135</f>
        <v>221119</v>
      </c>
      <c r="E135" s="5">
        <f>'Division - Monthly'!BC135</f>
        <v>24013</v>
      </c>
      <c r="F135" s="5">
        <f>'Division - Monthly'!BD135</f>
        <v>50209</v>
      </c>
      <c r="G135" s="5">
        <f>'Division - Monthly'!BE135</f>
        <v>0</v>
      </c>
      <c r="H135" s="5">
        <f>'Division - Monthly'!BF135</f>
        <v>158304</v>
      </c>
      <c r="I135" s="6">
        <f t="shared" si="9"/>
        <v>3335348</v>
      </c>
      <c r="J135" s="51">
        <f t="shared" si="5"/>
        <v>3177044</v>
      </c>
    </row>
    <row r="136" spans="1:10" x14ac:dyDescent="0.25">
      <c r="A136" s="42">
        <v>27638</v>
      </c>
      <c r="B136" s="5">
        <f>'Division - Monthly'!AZ136</f>
        <v>1890747</v>
      </c>
      <c r="C136" s="5">
        <f>'Division - Monthly'!BA136</f>
        <v>1117583</v>
      </c>
      <c r="D136" s="5">
        <f>'Division - Monthly'!BB136</f>
        <v>222440</v>
      </c>
      <c r="E136" s="5">
        <f>'Division - Monthly'!BC136</f>
        <v>24244</v>
      </c>
      <c r="F136" s="5">
        <f>'Division - Monthly'!BD136</f>
        <v>48294</v>
      </c>
      <c r="G136" s="5">
        <f>'Division - Monthly'!BE136</f>
        <v>0</v>
      </c>
      <c r="H136" s="5">
        <f>'Division - Monthly'!BF136</f>
        <v>150474</v>
      </c>
      <c r="I136" s="6">
        <f t="shared" si="9"/>
        <v>3453782</v>
      </c>
      <c r="J136" s="51">
        <f t="shared" ref="J136:J199" si="10">+I136-H136</f>
        <v>3303308</v>
      </c>
    </row>
    <row r="137" spans="1:10" x14ac:dyDescent="0.25">
      <c r="A137" s="42">
        <v>27668</v>
      </c>
      <c r="B137" s="5">
        <f>'Division - Monthly'!AZ137</f>
        <v>1653378</v>
      </c>
      <c r="C137" s="5">
        <f>'Division - Monthly'!BA137</f>
        <v>1083333</v>
      </c>
      <c r="D137" s="5">
        <f>'Division - Monthly'!BB137</f>
        <v>225642</v>
      </c>
      <c r="E137" s="5">
        <f>'Division - Monthly'!BC137</f>
        <v>23994</v>
      </c>
      <c r="F137" s="5">
        <f>'Division - Monthly'!BD137</f>
        <v>48471</v>
      </c>
      <c r="G137" s="5">
        <f>'Division - Monthly'!BE137</f>
        <v>0</v>
      </c>
      <c r="H137" s="5">
        <f>'Division - Monthly'!BF137</f>
        <v>138919</v>
      </c>
      <c r="I137" s="6">
        <f t="shared" ref="I137:I152" si="11">SUM(B137:H137)</f>
        <v>3173737</v>
      </c>
      <c r="J137" s="51">
        <f t="shared" si="10"/>
        <v>3034818</v>
      </c>
    </row>
    <row r="138" spans="1:10" x14ac:dyDescent="0.25">
      <c r="A138" s="42">
        <v>27699</v>
      </c>
      <c r="B138" s="5">
        <f>'Division - Monthly'!AZ138</f>
        <v>1370669</v>
      </c>
      <c r="C138" s="5">
        <f>'Division - Monthly'!BA138</f>
        <v>1008780</v>
      </c>
      <c r="D138" s="5">
        <f>'Division - Monthly'!BB138</f>
        <v>219340</v>
      </c>
      <c r="E138" s="5">
        <f>'Division - Monthly'!BC138</f>
        <v>24342</v>
      </c>
      <c r="F138" s="5">
        <f>'Division - Monthly'!BD138</f>
        <v>39998</v>
      </c>
      <c r="G138" s="5">
        <f>'Division - Monthly'!BE138</f>
        <v>0</v>
      </c>
      <c r="H138" s="5">
        <f>'Division - Monthly'!BF138</f>
        <v>128717</v>
      </c>
      <c r="I138" s="6">
        <f t="shared" si="11"/>
        <v>2791846</v>
      </c>
      <c r="J138" s="51">
        <f t="shared" si="10"/>
        <v>2663129</v>
      </c>
    </row>
    <row r="139" spans="1:10" x14ac:dyDescent="0.25">
      <c r="A139" s="42">
        <v>27729</v>
      </c>
      <c r="B139" s="5">
        <f>'Division - Monthly'!AZ139</f>
        <v>1157785</v>
      </c>
      <c r="C139" s="5">
        <f>'Division - Monthly'!BA139</f>
        <v>860790</v>
      </c>
      <c r="D139" s="5">
        <f>'Division - Monthly'!BB139</f>
        <v>194222</v>
      </c>
      <c r="E139" s="5">
        <f>'Division - Monthly'!BC139</f>
        <v>24277</v>
      </c>
      <c r="F139" s="5">
        <f>'Division - Monthly'!BD139</f>
        <v>36196</v>
      </c>
      <c r="G139" s="5">
        <f>'Division - Monthly'!BE139</f>
        <v>0</v>
      </c>
      <c r="H139" s="5">
        <f>'Division - Monthly'!BF139</f>
        <v>125971</v>
      </c>
      <c r="I139" s="6">
        <f t="shared" si="11"/>
        <v>2399241</v>
      </c>
      <c r="J139" s="51">
        <f t="shared" si="10"/>
        <v>2273270</v>
      </c>
    </row>
    <row r="140" spans="1:10" x14ac:dyDescent="0.25">
      <c r="A140" s="42">
        <v>27760</v>
      </c>
      <c r="B140" s="5">
        <f>'Division - Monthly'!AZ140</f>
        <v>1479393</v>
      </c>
      <c r="C140" s="5">
        <f>'Division - Monthly'!BA140</f>
        <v>922277</v>
      </c>
      <c r="D140" s="5">
        <f>'Division - Monthly'!BB140</f>
        <v>206911</v>
      </c>
      <c r="E140" s="5">
        <f>'Division - Monthly'!BC140</f>
        <v>25380</v>
      </c>
      <c r="F140" s="5">
        <f>'Division - Monthly'!BD140</f>
        <v>38093</v>
      </c>
      <c r="G140" s="5">
        <f>'Division - Monthly'!BE140</f>
        <v>0</v>
      </c>
      <c r="H140" s="5">
        <f>'Division - Monthly'!BF140</f>
        <v>170336</v>
      </c>
      <c r="I140" s="6">
        <f t="shared" si="11"/>
        <v>2842390</v>
      </c>
      <c r="J140" s="51">
        <f t="shared" si="10"/>
        <v>2672054</v>
      </c>
    </row>
    <row r="141" spans="1:10" x14ac:dyDescent="0.25">
      <c r="A141" s="42">
        <v>27791</v>
      </c>
      <c r="B141" s="5">
        <f>'Division - Monthly'!AZ141</f>
        <v>1409889</v>
      </c>
      <c r="C141" s="5">
        <f>'Division - Monthly'!BA141</f>
        <v>848366</v>
      </c>
      <c r="D141" s="5">
        <f>'Division - Monthly'!BB141</f>
        <v>197629</v>
      </c>
      <c r="E141" s="5">
        <f>'Division - Monthly'!BC141</f>
        <v>23662</v>
      </c>
      <c r="F141" s="5">
        <f>'Division - Monthly'!BD141</f>
        <v>34898</v>
      </c>
      <c r="G141" s="5">
        <f>'Division - Monthly'!BE141</f>
        <v>0</v>
      </c>
      <c r="H141" s="5">
        <f>'Division - Monthly'!BF141</f>
        <v>146983</v>
      </c>
      <c r="I141" s="6">
        <f t="shared" si="11"/>
        <v>2661427</v>
      </c>
      <c r="J141" s="51">
        <f t="shared" si="10"/>
        <v>2514444</v>
      </c>
    </row>
    <row r="142" spans="1:10" x14ac:dyDescent="0.25">
      <c r="A142" s="42">
        <v>27820</v>
      </c>
      <c r="B142" s="5">
        <f>'Division - Monthly'!AZ142</f>
        <v>1172924</v>
      </c>
      <c r="C142" s="5">
        <f>'Division - Monthly'!BA142</f>
        <v>901027</v>
      </c>
      <c r="D142" s="5">
        <f>'Division - Monthly'!BB142</f>
        <v>204808</v>
      </c>
      <c r="E142" s="5">
        <f>'Division - Monthly'!BC142</f>
        <v>24504</v>
      </c>
      <c r="F142" s="5">
        <f>'Division - Monthly'!BD142</f>
        <v>35879</v>
      </c>
      <c r="G142" s="5">
        <f>'Division - Monthly'!BE142</f>
        <v>0</v>
      </c>
      <c r="H142" s="5">
        <f>'Division - Monthly'!BF142</f>
        <v>120692</v>
      </c>
      <c r="I142" s="6">
        <f t="shared" si="11"/>
        <v>2459834</v>
      </c>
      <c r="J142" s="51">
        <f t="shared" si="10"/>
        <v>2339142</v>
      </c>
    </row>
    <row r="143" spans="1:10" x14ac:dyDescent="0.25">
      <c r="A143" s="42">
        <v>27851</v>
      </c>
      <c r="B143" s="5">
        <f>'Division - Monthly'!AZ143</f>
        <v>1163381</v>
      </c>
      <c r="C143" s="5">
        <f>'Division - Monthly'!BA143</f>
        <v>975797</v>
      </c>
      <c r="D143" s="5">
        <f>'Division - Monthly'!BB143</f>
        <v>209802</v>
      </c>
      <c r="E143" s="5">
        <f>'Division - Monthly'!BC143</f>
        <v>26987</v>
      </c>
      <c r="F143" s="5">
        <f>'Division - Monthly'!BD143</f>
        <v>36670</v>
      </c>
      <c r="G143" s="5">
        <f>'Division - Monthly'!BE143</f>
        <v>0</v>
      </c>
      <c r="H143" s="5">
        <f>'Division - Monthly'!BF143</f>
        <v>133899</v>
      </c>
      <c r="I143" s="6">
        <f t="shared" si="11"/>
        <v>2546536</v>
      </c>
      <c r="J143" s="51">
        <f t="shared" si="10"/>
        <v>2412637</v>
      </c>
    </row>
    <row r="144" spans="1:10" x14ac:dyDescent="0.25">
      <c r="A144" s="42">
        <v>27881</v>
      </c>
      <c r="B144" s="5">
        <f>'Division - Monthly'!AZ144</f>
        <v>1234949</v>
      </c>
      <c r="C144" s="5">
        <f>'Division - Monthly'!BA144</f>
        <v>1013150</v>
      </c>
      <c r="D144" s="5">
        <f>'Division - Monthly'!BB144</f>
        <v>224807</v>
      </c>
      <c r="E144" s="5">
        <f>'Division - Monthly'!BC144</f>
        <v>25704</v>
      </c>
      <c r="F144" s="5">
        <f>'Division - Monthly'!BD144</f>
        <v>41832</v>
      </c>
      <c r="G144" s="5">
        <f>'Division - Monthly'!BE144</f>
        <v>0</v>
      </c>
      <c r="H144" s="5">
        <f>'Division - Monthly'!BF144</f>
        <v>134443</v>
      </c>
      <c r="I144" s="6">
        <f t="shared" si="11"/>
        <v>2674885</v>
      </c>
      <c r="J144" s="51">
        <f t="shared" si="10"/>
        <v>2540442</v>
      </c>
    </row>
    <row r="145" spans="1:10" x14ac:dyDescent="0.25">
      <c r="A145" s="42">
        <v>27912</v>
      </c>
      <c r="B145" s="5">
        <f>'Division - Monthly'!AZ145</f>
        <v>1436877</v>
      </c>
      <c r="C145" s="5">
        <f>'Division - Monthly'!BA145</f>
        <v>1047551</v>
      </c>
      <c r="D145" s="5">
        <f>'Division - Monthly'!BB145</f>
        <v>215879</v>
      </c>
      <c r="E145" s="5">
        <f>'Division - Monthly'!BC145</f>
        <v>24572</v>
      </c>
      <c r="F145" s="5">
        <f>'Division - Monthly'!BD145</f>
        <v>43906</v>
      </c>
      <c r="G145" s="5">
        <f>'Division - Monthly'!BE145</f>
        <v>0</v>
      </c>
      <c r="H145" s="5">
        <f>'Division - Monthly'!BF145</f>
        <v>140906</v>
      </c>
      <c r="I145" s="6">
        <f t="shared" si="11"/>
        <v>2909691</v>
      </c>
      <c r="J145" s="51">
        <f t="shared" si="10"/>
        <v>2768785</v>
      </c>
    </row>
    <row r="146" spans="1:10" x14ac:dyDescent="0.25">
      <c r="A146" s="42">
        <v>27942</v>
      </c>
      <c r="B146" s="5">
        <f>'Division - Monthly'!AZ146</f>
        <v>1705507</v>
      </c>
      <c r="C146" s="5">
        <f>'Division - Monthly'!BA146</f>
        <v>1101180</v>
      </c>
      <c r="D146" s="5">
        <f>'Division - Monthly'!BB146</f>
        <v>234689</v>
      </c>
      <c r="E146" s="5">
        <f>'Division - Monthly'!BC146</f>
        <v>25972</v>
      </c>
      <c r="F146" s="5">
        <f>'Division - Monthly'!BD146</f>
        <v>46972</v>
      </c>
      <c r="G146" s="5">
        <f>'Division - Monthly'!BE146</f>
        <v>0</v>
      </c>
      <c r="H146" s="5">
        <f>'Division - Monthly'!BF146</f>
        <v>172290</v>
      </c>
      <c r="I146" s="6">
        <f t="shared" si="11"/>
        <v>3286610</v>
      </c>
      <c r="J146" s="51">
        <f t="shared" si="10"/>
        <v>3114320</v>
      </c>
    </row>
    <row r="147" spans="1:10" x14ac:dyDescent="0.25">
      <c r="A147" s="42">
        <v>27973</v>
      </c>
      <c r="B147" s="5">
        <f>'Division - Monthly'!AZ147</f>
        <v>1899748</v>
      </c>
      <c r="C147" s="5">
        <f>'Division - Monthly'!BA147</f>
        <v>1123065</v>
      </c>
      <c r="D147" s="5">
        <f>'Division - Monthly'!BB147</f>
        <v>217440</v>
      </c>
      <c r="E147" s="5">
        <f>'Division - Monthly'!BC147</f>
        <v>25538</v>
      </c>
      <c r="F147" s="5">
        <f>'Division - Monthly'!BD147</f>
        <v>44847</v>
      </c>
      <c r="G147" s="5">
        <f>'Division - Monthly'!BE147</f>
        <v>0</v>
      </c>
      <c r="H147" s="5">
        <f>'Division - Monthly'!BF147</f>
        <v>177023</v>
      </c>
      <c r="I147" s="6">
        <f t="shared" si="11"/>
        <v>3487661</v>
      </c>
      <c r="J147" s="51">
        <f t="shared" si="10"/>
        <v>3310638</v>
      </c>
    </row>
    <row r="148" spans="1:10" x14ac:dyDescent="0.25">
      <c r="A148" s="42">
        <v>28004</v>
      </c>
      <c r="B148" s="5">
        <f>'Division - Monthly'!AZ148</f>
        <v>1938195</v>
      </c>
      <c r="C148" s="5">
        <f>'Division - Monthly'!BA148</f>
        <v>1182688</v>
      </c>
      <c r="D148" s="5">
        <f>'Division - Monthly'!BB148</f>
        <v>225821</v>
      </c>
      <c r="E148" s="5">
        <f>'Division - Monthly'!BC148</f>
        <v>26867</v>
      </c>
      <c r="F148" s="5">
        <f>'Division - Monthly'!BD148</f>
        <v>45874</v>
      </c>
      <c r="G148" s="5">
        <f>'Division - Monthly'!BE148</f>
        <v>0</v>
      </c>
      <c r="H148" s="5">
        <f>'Division - Monthly'!BF148</f>
        <v>184055</v>
      </c>
      <c r="I148" s="6">
        <f t="shared" si="11"/>
        <v>3603500</v>
      </c>
      <c r="J148" s="51">
        <f t="shared" si="10"/>
        <v>3419445</v>
      </c>
    </row>
    <row r="149" spans="1:10" x14ac:dyDescent="0.25">
      <c r="A149" s="42">
        <v>28034</v>
      </c>
      <c r="B149" s="5">
        <f>'Division - Monthly'!AZ149</f>
        <v>1633462</v>
      </c>
      <c r="C149" s="5">
        <f>'Division - Monthly'!BA149</f>
        <v>1092689</v>
      </c>
      <c r="D149" s="5">
        <f>'Division - Monthly'!BB149</f>
        <v>222952</v>
      </c>
      <c r="E149" s="5">
        <f>'Division - Monthly'!BC149</f>
        <v>26282</v>
      </c>
      <c r="F149" s="5">
        <f>'Division - Monthly'!BD149</f>
        <v>42119</v>
      </c>
      <c r="G149" s="5">
        <f>'Division - Monthly'!BE149</f>
        <v>0</v>
      </c>
      <c r="H149" s="5">
        <f>'Division - Monthly'!BF149</f>
        <v>145069</v>
      </c>
      <c r="I149" s="6">
        <f t="shared" si="11"/>
        <v>3162573</v>
      </c>
      <c r="J149" s="51">
        <f t="shared" si="10"/>
        <v>3017504</v>
      </c>
    </row>
    <row r="150" spans="1:10" x14ac:dyDescent="0.25">
      <c r="A150" s="42">
        <v>28065</v>
      </c>
      <c r="B150" s="5">
        <f>'Division - Monthly'!AZ150</f>
        <v>1220829</v>
      </c>
      <c r="C150" s="5">
        <f>'Division - Monthly'!BA150</f>
        <v>952780</v>
      </c>
      <c r="D150" s="5">
        <f>'Division - Monthly'!BB150</f>
        <v>215518</v>
      </c>
      <c r="E150" s="5">
        <f>'Division - Monthly'!BC150</f>
        <v>26081</v>
      </c>
      <c r="F150" s="5">
        <f>'Division - Monthly'!BD150</f>
        <v>35789</v>
      </c>
      <c r="G150" s="5">
        <f>'Division - Monthly'!BE150</f>
        <v>0</v>
      </c>
      <c r="H150" s="5">
        <f>'Division - Monthly'!BF150</f>
        <v>129656</v>
      </c>
      <c r="I150" s="6">
        <f t="shared" si="11"/>
        <v>2580653</v>
      </c>
      <c r="J150" s="51">
        <f t="shared" si="10"/>
        <v>2450997</v>
      </c>
    </row>
    <row r="151" spans="1:10" x14ac:dyDescent="0.25">
      <c r="A151" s="42">
        <v>28095</v>
      </c>
      <c r="B151" s="5">
        <f>'Division - Monthly'!AZ151</f>
        <v>1330184</v>
      </c>
      <c r="C151" s="5">
        <f>'Division - Monthly'!BA151</f>
        <v>956494</v>
      </c>
      <c r="D151" s="5">
        <f>'Division - Monthly'!BB151</f>
        <v>220225</v>
      </c>
      <c r="E151" s="5">
        <f>'Division - Monthly'!BC151</f>
        <v>26861</v>
      </c>
      <c r="F151" s="5">
        <f>'Division - Monthly'!BD151</f>
        <v>34580</v>
      </c>
      <c r="G151" s="5">
        <f>'Division - Monthly'!BE151</f>
        <v>0</v>
      </c>
      <c r="H151" s="5">
        <f>'Division - Monthly'!BF151</f>
        <v>145433</v>
      </c>
      <c r="I151" s="6">
        <f t="shared" si="11"/>
        <v>2713777</v>
      </c>
      <c r="J151" s="51">
        <f t="shared" si="10"/>
        <v>2568344</v>
      </c>
    </row>
    <row r="152" spans="1:10" x14ac:dyDescent="0.25">
      <c r="A152" s="42">
        <v>28126</v>
      </c>
      <c r="B152" s="5">
        <f>'Division - Monthly'!AZ152</f>
        <v>1596308</v>
      </c>
      <c r="C152" s="5">
        <f>'Division - Monthly'!BA152</f>
        <v>949587</v>
      </c>
      <c r="D152" s="5">
        <f>'Division - Monthly'!BB152</f>
        <v>217421</v>
      </c>
      <c r="E152" s="5">
        <f>'Division - Monthly'!BC152</f>
        <v>26885</v>
      </c>
      <c r="F152" s="5">
        <f>'Division - Monthly'!BD152</f>
        <v>36864</v>
      </c>
      <c r="G152" s="5">
        <f>'Division - Monthly'!BE152</f>
        <v>0</v>
      </c>
      <c r="H152" s="5">
        <f>'Division - Monthly'!BF152</f>
        <v>179277</v>
      </c>
      <c r="I152" s="6">
        <f t="shared" si="11"/>
        <v>3006342</v>
      </c>
      <c r="J152" s="51">
        <f t="shared" si="10"/>
        <v>2827065</v>
      </c>
    </row>
    <row r="153" spans="1:10" x14ac:dyDescent="0.25">
      <c r="A153" s="42">
        <v>28157</v>
      </c>
      <c r="B153" s="5">
        <f>'Division - Monthly'!AZ153</f>
        <v>1718197</v>
      </c>
      <c r="C153" s="5">
        <f>'Division - Monthly'!BA153</f>
        <v>886486</v>
      </c>
      <c r="D153" s="5">
        <f>'Division - Monthly'!BB153</f>
        <v>208870</v>
      </c>
      <c r="E153" s="5">
        <f>'Division - Monthly'!BC153</f>
        <v>26643</v>
      </c>
      <c r="F153" s="5">
        <f>'Division - Monthly'!BD153</f>
        <v>34084</v>
      </c>
      <c r="G153" s="5">
        <f>'Division - Monthly'!BE153</f>
        <v>0</v>
      </c>
      <c r="H153" s="5">
        <f>'Division - Monthly'!BF153</f>
        <v>183109</v>
      </c>
      <c r="I153" s="6">
        <f t="shared" ref="I153:I168" si="12">SUM(B153:H153)</f>
        <v>3057389</v>
      </c>
      <c r="J153" s="51">
        <f t="shared" si="10"/>
        <v>2874280</v>
      </c>
    </row>
    <row r="154" spans="1:10" x14ac:dyDescent="0.25">
      <c r="A154" s="42">
        <v>28185</v>
      </c>
      <c r="B154" s="5">
        <f>'Division - Monthly'!AZ154</f>
        <v>1425500</v>
      </c>
      <c r="C154" s="5">
        <f>'Division - Monthly'!BA154</f>
        <v>959083</v>
      </c>
      <c r="D154" s="5">
        <f>'Division - Monthly'!BB154</f>
        <v>216913</v>
      </c>
      <c r="E154" s="5">
        <f>'Division - Monthly'!BC154</f>
        <v>26836</v>
      </c>
      <c r="F154" s="5">
        <f>'Division - Monthly'!BD154</f>
        <v>35079</v>
      </c>
      <c r="G154" s="5">
        <f>'Division - Monthly'!BE154</f>
        <v>0</v>
      </c>
      <c r="H154" s="5">
        <f>'Division - Monthly'!BF154</f>
        <v>155819</v>
      </c>
      <c r="I154" s="6">
        <f t="shared" si="12"/>
        <v>2819230</v>
      </c>
      <c r="J154" s="51">
        <f t="shared" si="10"/>
        <v>2663411</v>
      </c>
    </row>
    <row r="155" spans="1:10" x14ac:dyDescent="0.25">
      <c r="A155" s="42">
        <v>28216</v>
      </c>
      <c r="B155" s="5">
        <f>'Division - Monthly'!AZ155</f>
        <v>1330009</v>
      </c>
      <c r="C155" s="5">
        <f>'Division - Monthly'!BA155</f>
        <v>1054965</v>
      </c>
      <c r="D155" s="5">
        <f>'Division - Monthly'!BB155</f>
        <v>238688</v>
      </c>
      <c r="E155" s="5">
        <f>'Division - Monthly'!BC155</f>
        <v>26919</v>
      </c>
      <c r="F155" s="5">
        <f>'Division - Monthly'!BD155</f>
        <v>38695</v>
      </c>
      <c r="G155" s="5">
        <f>'Division - Monthly'!BE155</f>
        <v>0</v>
      </c>
      <c r="H155" s="5">
        <f>'Division - Monthly'!BF155</f>
        <v>149076</v>
      </c>
      <c r="I155" s="6">
        <f t="shared" si="12"/>
        <v>2838352</v>
      </c>
      <c r="J155" s="51">
        <f t="shared" si="10"/>
        <v>2689276</v>
      </c>
    </row>
    <row r="156" spans="1:10" x14ac:dyDescent="0.25">
      <c r="A156" s="42">
        <v>28246</v>
      </c>
      <c r="B156" s="5">
        <f>'Division - Monthly'!AZ156</f>
        <v>1203224</v>
      </c>
      <c r="C156" s="5">
        <f>'Division - Monthly'!BA156</f>
        <v>1021510</v>
      </c>
      <c r="D156" s="5">
        <f>'Division - Monthly'!BB156</f>
        <v>227552</v>
      </c>
      <c r="E156" s="5">
        <f>'Division - Monthly'!BC156</f>
        <v>26800</v>
      </c>
      <c r="F156" s="5">
        <f>'Division - Monthly'!BD156</f>
        <v>38247</v>
      </c>
      <c r="G156" s="5">
        <f>'Division - Monthly'!BE156</f>
        <v>0</v>
      </c>
      <c r="H156" s="5">
        <f>'Division - Monthly'!BF156</f>
        <v>136207</v>
      </c>
      <c r="I156" s="6">
        <f t="shared" si="12"/>
        <v>2653540</v>
      </c>
      <c r="J156" s="51">
        <f t="shared" si="10"/>
        <v>2517333</v>
      </c>
    </row>
    <row r="157" spans="1:10" x14ac:dyDescent="0.25">
      <c r="A157" s="42">
        <v>28277</v>
      </c>
      <c r="B157" s="5">
        <f>'Division - Monthly'!AZ157</f>
        <v>1509396</v>
      </c>
      <c r="C157" s="5">
        <f>'Division - Monthly'!BA157</f>
        <v>1116054</v>
      </c>
      <c r="D157" s="5">
        <f>'Division - Monthly'!BB157</f>
        <v>231965</v>
      </c>
      <c r="E157" s="5">
        <f>'Division - Monthly'!BC157</f>
        <v>26655</v>
      </c>
      <c r="F157" s="5">
        <f>'Division - Monthly'!BD157</f>
        <v>41875</v>
      </c>
      <c r="G157" s="5">
        <f>'Division - Monthly'!BE157</f>
        <v>0</v>
      </c>
      <c r="H157" s="5">
        <f>'Division - Monthly'!BF157</f>
        <v>163538</v>
      </c>
      <c r="I157" s="6">
        <f t="shared" si="12"/>
        <v>3089483</v>
      </c>
      <c r="J157" s="51">
        <f t="shared" si="10"/>
        <v>2925945</v>
      </c>
    </row>
    <row r="158" spans="1:10" x14ac:dyDescent="0.25">
      <c r="A158" s="42">
        <v>28307</v>
      </c>
      <c r="B158" s="5">
        <f>'Division - Monthly'!AZ158</f>
        <v>2127907</v>
      </c>
      <c r="C158" s="5">
        <f>'Division - Monthly'!BA158</f>
        <v>1273051</v>
      </c>
      <c r="D158" s="5">
        <f>'Division - Monthly'!BB158</f>
        <v>237467</v>
      </c>
      <c r="E158" s="5">
        <f>'Division - Monthly'!BC158</f>
        <v>27544</v>
      </c>
      <c r="F158" s="5">
        <f>'Division - Monthly'!BD158</f>
        <v>49137</v>
      </c>
      <c r="G158" s="5">
        <f>'Division - Monthly'!BE158</f>
        <v>0</v>
      </c>
      <c r="H158" s="5">
        <f>'Division - Monthly'!BF158</f>
        <v>207507</v>
      </c>
      <c r="I158" s="6">
        <f t="shared" si="12"/>
        <v>3922613</v>
      </c>
      <c r="J158" s="51">
        <f t="shared" si="10"/>
        <v>3715106</v>
      </c>
    </row>
    <row r="159" spans="1:10" x14ac:dyDescent="0.25">
      <c r="A159" s="42">
        <v>28338</v>
      </c>
      <c r="B159" s="5">
        <f>'Division - Monthly'!AZ159</f>
        <v>2051487</v>
      </c>
      <c r="C159" s="5">
        <f>'Division - Monthly'!BA159</f>
        <v>1239555</v>
      </c>
      <c r="D159" s="5">
        <f>'Division - Monthly'!BB159</f>
        <v>242699</v>
      </c>
      <c r="E159" s="5">
        <f>'Division - Monthly'!BC159</f>
        <v>27895</v>
      </c>
      <c r="F159" s="5">
        <f>'Division - Monthly'!BD159</f>
        <v>46505</v>
      </c>
      <c r="G159" s="5">
        <f>'Division - Monthly'!BE159</f>
        <v>0</v>
      </c>
      <c r="H159" s="5">
        <f>'Division - Monthly'!BF159</f>
        <v>199770</v>
      </c>
      <c r="I159" s="6">
        <f t="shared" si="12"/>
        <v>3807911</v>
      </c>
      <c r="J159" s="51">
        <f t="shared" si="10"/>
        <v>3608141</v>
      </c>
    </row>
    <row r="160" spans="1:10" x14ac:dyDescent="0.25">
      <c r="A160" s="42">
        <v>28369</v>
      </c>
      <c r="B160" s="5">
        <f>'Division - Monthly'!AZ160</f>
        <v>1927251</v>
      </c>
      <c r="C160" s="5">
        <f>'Division - Monthly'!BA160</f>
        <v>1215843</v>
      </c>
      <c r="D160" s="5">
        <f>'Division - Monthly'!BB160</f>
        <v>232252</v>
      </c>
      <c r="E160" s="5">
        <f>'Division - Monthly'!BC160</f>
        <v>27811</v>
      </c>
      <c r="F160" s="5">
        <f>'Division - Monthly'!BD160</f>
        <v>46359</v>
      </c>
      <c r="G160" s="5">
        <f>'Division - Monthly'!BE160</f>
        <v>0</v>
      </c>
      <c r="H160" s="5">
        <f>'Division - Monthly'!BF160</f>
        <v>200688</v>
      </c>
      <c r="I160" s="6">
        <f t="shared" si="12"/>
        <v>3650204</v>
      </c>
      <c r="J160" s="51">
        <f t="shared" si="10"/>
        <v>3449516</v>
      </c>
    </row>
    <row r="161" spans="1:10" x14ac:dyDescent="0.25">
      <c r="A161" s="42">
        <v>28399</v>
      </c>
      <c r="B161" s="5">
        <f>'Division - Monthly'!AZ161</f>
        <v>1687785</v>
      </c>
      <c r="C161" s="5">
        <f>'Division - Monthly'!BA161</f>
        <v>1127514</v>
      </c>
      <c r="D161" s="5">
        <f>'Division - Monthly'!BB161</f>
        <v>251196</v>
      </c>
      <c r="E161" s="5">
        <f>'Division - Monthly'!BC161</f>
        <v>28551</v>
      </c>
      <c r="F161" s="5">
        <f>'Division - Monthly'!BD161</f>
        <v>38204</v>
      </c>
      <c r="G161" s="5">
        <f>'Division - Monthly'!BE161</f>
        <v>0</v>
      </c>
      <c r="H161" s="5">
        <f>'Division - Monthly'!BF161</f>
        <v>163019</v>
      </c>
      <c r="I161" s="6">
        <f t="shared" si="12"/>
        <v>3296269</v>
      </c>
      <c r="J161" s="51">
        <f t="shared" si="10"/>
        <v>3133250</v>
      </c>
    </row>
    <row r="162" spans="1:10" x14ac:dyDescent="0.25">
      <c r="A162" s="42">
        <v>28430</v>
      </c>
      <c r="B162" s="5">
        <f>'Division - Monthly'!AZ162</f>
        <v>1234546</v>
      </c>
      <c r="C162" s="5">
        <f>'Division - Monthly'!BA162</f>
        <v>1034653</v>
      </c>
      <c r="D162" s="5">
        <f>'Division - Monthly'!BB162</f>
        <v>220054</v>
      </c>
      <c r="E162" s="5">
        <f>'Division - Monthly'!BC162</f>
        <v>28034</v>
      </c>
      <c r="F162" s="5">
        <f>'Division - Monthly'!BD162</f>
        <v>35973</v>
      </c>
      <c r="G162" s="5">
        <f>'Division - Monthly'!BE162</f>
        <v>0</v>
      </c>
      <c r="H162" s="5">
        <f>'Division - Monthly'!BF162</f>
        <v>134961</v>
      </c>
      <c r="I162" s="6">
        <f t="shared" si="12"/>
        <v>2688221</v>
      </c>
      <c r="J162" s="51">
        <f t="shared" si="10"/>
        <v>2553260</v>
      </c>
    </row>
    <row r="163" spans="1:10" x14ac:dyDescent="0.25">
      <c r="A163" s="42">
        <v>28460</v>
      </c>
      <c r="B163" s="5">
        <f>'Division - Monthly'!AZ163</f>
        <v>1262068</v>
      </c>
      <c r="C163" s="5">
        <f>'Division - Monthly'!BA163</f>
        <v>1006778</v>
      </c>
      <c r="D163" s="5">
        <f>'Division - Monthly'!BB163</f>
        <v>231214</v>
      </c>
      <c r="E163" s="5">
        <f>'Division - Monthly'!BC163</f>
        <v>28143</v>
      </c>
      <c r="F163" s="5">
        <f>'Division - Monthly'!BD163</f>
        <v>32839</v>
      </c>
      <c r="G163" s="5">
        <f>'Division - Monthly'!BE163</f>
        <v>0</v>
      </c>
      <c r="H163" s="5">
        <f>'Division - Monthly'!BF163</f>
        <v>138816</v>
      </c>
      <c r="I163" s="6">
        <f t="shared" si="12"/>
        <v>2699858</v>
      </c>
      <c r="J163" s="51">
        <f t="shared" si="10"/>
        <v>2561042</v>
      </c>
    </row>
    <row r="164" spans="1:10" x14ac:dyDescent="0.25">
      <c r="A164" s="42">
        <v>28491</v>
      </c>
      <c r="B164" s="5">
        <f>'Division - Monthly'!AZ164</f>
        <v>1654907</v>
      </c>
      <c r="C164" s="5">
        <f>'Division - Monthly'!BA164</f>
        <v>993768</v>
      </c>
      <c r="D164" s="5">
        <f>'Division - Monthly'!BB164</f>
        <v>228355</v>
      </c>
      <c r="E164" s="5">
        <f>'Division - Monthly'!BC164</f>
        <v>28174</v>
      </c>
      <c r="F164" s="5">
        <f>'Division - Monthly'!BD164</f>
        <v>33729</v>
      </c>
      <c r="G164" s="5">
        <f>'Division - Monthly'!BE164</f>
        <v>0</v>
      </c>
      <c r="H164" s="5">
        <f>'Division - Monthly'!BF164</f>
        <v>188337</v>
      </c>
      <c r="I164" s="6">
        <f t="shared" si="12"/>
        <v>3127270</v>
      </c>
      <c r="J164" s="51">
        <f t="shared" si="10"/>
        <v>2938933</v>
      </c>
    </row>
    <row r="165" spans="1:10" x14ac:dyDescent="0.25">
      <c r="A165" s="42">
        <v>28522</v>
      </c>
      <c r="B165" s="5">
        <f>'Division - Monthly'!AZ165</f>
        <v>1688121</v>
      </c>
      <c r="C165" s="5">
        <f>'Division - Monthly'!BA165</f>
        <v>927120</v>
      </c>
      <c r="D165" s="5">
        <f>'Division - Monthly'!BB165</f>
        <v>220840</v>
      </c>
      <c r="E165" s="5">
        <f>'Division - Monthly'!BC165</f>
        <v>28753</v>
      </c>
      <c r="F165" s="5">
        <f>'Division - Monthly'!BD165</f>
        <v>33907</v>
      </c>
      <c r="G165" s="5">
        <f>'Division - Monthly'!BE165</f>
        <v>0</v>
      </c>
      <c r="H165" s="5">
        <f>'Division - Monthly'!BF165</f>
        <v>185619</v>
      </c>
      <c r="I165" s="6">
        <f t="shared" si="12"/>
        <v>3084360</v>
      </c>
      <c r="J165" s="51">
        <f t="shared" si="10"/>
        <v>2898741</v>
      </c>
    </row>
    <row r="166" spans="1:10" x14ac:dyDescent="0.25">
      <c r="A166" s="42">
        <v>28550</v>
      </c>
      <c r="B166" s="5">
        <f>'Division - Monthly'!AZ166</f>
        <v>1645963</v>
      </c>
      <c r="C166" s="5">
        <f>'Division - Monthly'!BA166</f>
        <v>995703</v>
      </c>
      <c r="D166" s="5">
        <f>'Division - Monthly'!BB166</f>
        <v>251577</v>
      </c>
      <c r="E166" s="5">
        <f>'Division - Monthly'!BC166</f>
        <v>27599</v>
      </c>
      <c r="F166" s="5">
        <f>'Division - Monthly'!BD166</f>
        <v>35847</v>
      </c>
      <c r="G166" s="5">
        <f>'Division - Monthly'!BE166</f>
        <v>0</v>
      </c>
      <c r="H166" s="5">
        <f>'Division - Monthly'!BF166</f>
        <v>176263</v>
      </c>
      <c r="I166" s="6">
        <f t="shared" si="12"/>
        <v>3132952</v>
      </c>
      <c r="J166" s="51">
        <f t="shared" si="10"/>
        <v>2956689</v>
      </c>
    </row>
    <row r="167" spans="1:10" x14ac:dyDescent="0.25">
      <c r="A167" s="42">
        <v>28581</v>
      </c>
      <c r="B167" s="5">
        <f>'Division - Monthly'!AZ167</f>
        <v>1294860</v>
      </c>
      <c r="C167" s="5">
        <f>'Division - Monthly'!BA167</f>
        <v>1039796</v>
      </c>
      <c r="D167" s="5">
        <f>'Division - Monthly'!BB167</f>
        <v>244009</v>
      </c>
      <c r="E167" s="5">
        <f>'Division - Monthly'!BC167</f>
        <v>28391</v>
      </c>
      <c r="F167" s="5">
        <f>'Division - Monthly'!BD167</f>
        <v>35957</v>
      </c>
      <c r="G167" s="5">
        <f>'Division - Monthly'!BE167</f>
        <v>0</v>
      </c>
      <c r="H167" s="5">
        <f>'Division - Monthly'!BF167</f>
        <v>147661</v>
      </c>
      <c r="I167" s="6">
        <f t="shared" si="12"/>
        <v>2790674</v>
      </c>
      <c r="J167" s="51">
        <f t="shared" si="10"/>
        <v>2643013</v>
      </c>
    </row>
    <row r="168" spans="1:10" x14ac:dyDescent="0.25">
      <c r="A168" s="42">
        <v>28611</v>
      </c>
      <c r="B168" s="5">
        <f>'Division - Monthly'!AZ168</f>
        <v>1364206</v>
      </c>
      <c r="C168" s="5">
        <f>'Division - Monthly'!BA168</f>
        <v>1100266</v>
      </c>
      <c r="D168" s="5">
        <f>'Division - Monthly'!BB168</f>
        <v>247538</v>
      </c>
      <c r="E168" s="5">
        <f>'Division - Monthly'!BC168</f>
        <v>28834</v>
      </c>
      <c r="F168" s="5">
        <f>'Division - Monthly'!BD168</f>
        <v>39263</v>
      </c>
      <c r="G168" s="5">
        <f>'Division - Monthly'!BE168</f>
        <v>0</v>
      </c>
      <c r="H168" s="5">
        <f>'Division - Monthly'!BF168</f>
        <v>158421</v>
      </c>
      <c r="I168" s="6">
        <f t="shared" si="12"/>
        <v>2938528</v>
      </c>
      <c r="J168" s="51">
        <f t="shared" si="10"/>
        <v>2780107</v>
      </c>
    </row>
    <row r="169" spans="1:10" x14ac:dyDescent="0.25">
      <c r="A169" s="42">
        <v>28642</v>
      </c>
      <c r="B169" s="5">
        <f>'Division - Monthly'!AZ169</f>
        <v>1840382</v>
      </c>
      <c r="C169" s="5">
        <f>'Division - Monthly'!BA169</f>
        <v>1247554</v>
      </c>
      <c r="D169" s="5">
        <f>'Division - Monthly'!BB169</f>
        <v>255314</v>
      </c>
      <c r="E169" s="5">
        <f>'Division - Monthly'!BC169</f>
        <v>28910</v>
      </c>
      <c r="F169" s="5">
        <f>'Division - Monthly'!BD169</f>
        <v>46883</v>
      </c>
      <c r="G169" s="5">
        <f>'Division - Monthly'!BE169</f>
        <v>0</v>
      </c>
      <c r="H169" s="5">
        <f>'Division - Monthly'!BF169</f>
        <v>204613</v>
      </c>
      <c r="I169" s="6">
        <f t="shared" ref="I169:I184" si="13">SUM(B169:H169)</f>
        <v>3623656</v>
      </c>
      <c r="J169" s="51">
        <f t="shared" si="10"/>
        <v>3419043</v>
      </c>
    </row>
    <row r="170" spans="1:10" x14ac:dyDescent="0.25">
      <c r="A170" s="42">
        <v>28672</v>
      </c>
      <c r="B170" s="5">
        <f>'Division - Monthly'!AZ170</f>
        <v>2142902</v>
      </c>
      <c r="C170" s="5">
        <f>'Division - Monthly'!BA170</f>
        <v>1308045</v>
      </c>
      <c r="D170" s="5">
        <f>'Division - Monthly'!BB170</f>
        <v>270044</v>
      </c>
      <c r="E170" s="5">
        <f>'Division - Monthly'!BC170</f>
        <v>28300</v>
      </c>
      <c r="F170" s="5">
        <f>'Division - Monthly'!BD170</f>
        <v>45667</v>
      </c>
      <c r="G170" s="5">
        <f>'Division - Monthly'!BE170</f>
        <v>0</v>
      </c>
      <c r="H170" s="5">
        <f>'Division - Monthly'!BF170</f>
        <v>228063</v>
      </c>
      <c r="I170" s="6">
        <f t="shared" si="13"/>
        <v>4023021</v>
      </c>
      <c r="J170" s="51">
        <f t="shared" si="10"/>
        <v>3794958</v>
      </c>
    </row>
    <row r="171" spans="1:10" x14ac:dyDescent="0.25">
      <c r="A171" s="42">
        <v>28703</v>
      </c>
      <c r="B171" s="5">
        <f>'Division - Monthly'!AZ171</f>
        <v>2135794</v>
      </c>
      <c r="C171" s="5">
        <f>'Division - Monthly'!BA171</f>
        <v>1296826</v>
      </c>
      <c r="D171" s="5">
        <f>'Division - Monthly'!BB171</f>
        <v>257022</v>
      </c>
      <c r="E171" s="5">
        <f>'Division - Monthly'!BC171</f>
        <v>28767</v>
      </c>
      <c r="F171" s="5">
        <f>'Division - Monthly'!BD171</f>
        <v>43872</v>
      </c>
      <c r="G171" s="5">
        <f>'Division - Monthly'!BE171</f>
        <v>0</v>
      </c>
      <c r="H171" s="5">
        <f>'Division - Monthly'!BF171</f>
        <v>236314</v>
      </c>
      <c r="I171" s="6">
        <f t="shared" si="13"/>
        <v>3998595</v>
      </c>
      <c r="J171" s="51">
        <f t="shared" si="10"/>
        <v>3762281</v>
      </c>
    </row>
    <row r="172" spans="1:10" x14ac:dyDescent="0.25">
      <c r="A172" s="42">
        <v>28734</v>
      </c>
      <c r="B172" s="5">
        <f>'Division - Monthly'!AZ172</f>
        <v>2198226</v>
      </c>
      <c r="C172" s="5">
        <f>'Division - Monthly'!BA172</f>
        <v>1318724</v>
      </c>
      <c r="D172" s="5">
        <f>'Division - Monthly'!BB172</f>
        <v>256557</v>
      </c>
      <c r="E172" s="5">
        <f>'Division - Monthly'!BC172</f>
        <v>29043</v>
      </c>
      <c r="F172" s="5">
        <f>'Division - Monthly'!BD172</f>
        <v>44498</v>
      </c>
      <c r="G172" s="5">
        <f>'Division - Monthly'!BE172</f>
        <v>0</v>
      </c>
      <c r="H172" s="5">
        <f>'Division - Monthly'!BF172</f>
        <v>233259</v>
      </c>
      <c r="I172" s="6">
        <f t="shared" si="13"/>
        <v>4080307</v>
      </c>
      <c r="J172" s="51">
        <f t="shared" si="10"/>
        <v>3847048</v>
      </c>
    </row>
    <row r="173" spans="1:10" x14ac:dyDescent="0.25">
      <c r="A173" s="42">
        <v>28764</v>
      </c>
      <c r="B173" s="5">
        <f>'Division - Monthly'!AZ173</f>
        <v>1863888</v>
      </c>
      <c r="C173" s="5">
        <f>'Division - Monthly'!BA173</f>
        <v>1221395</v>
      </c>
      <c r="D173" s="5">
        <f>'Division - Monthly'!BB173</f>
        <v>260099</v>
      </c>
      <c r="E173" s="5">
        <f>'Division - Monthly'!BC173</f>
        <v>28863</v>
      </c>
      <c r="F173" s="5">
        <f>'Division - Monthly'!BD173</f>
        <v>40196</v>
      </c>
      <c r="G173" s="5">
        <f>'Division - Monthly'!BE173</f>
        <v>0</v>
      </c>
      <c r="H173" s="5">
        <f>'Division - Monthly'!BF173</f>
        <v>197299</v>
      </c>
      <c r="I173" s="6">
        <f t="shared" si="13"/>
        <v>3611740</v>
      </c>
      <c r="J173" s="51">
        <f t="shared" si="10"/>
        <v>3414441</v>
      </c>
    </row>
    <row r="174" spans="1:10" x14ac:dyDescent="0.25">
      <c r="A174" s="42">
        <v>28795</v>
      </c>
      <c r="B174" s="5">
        <f>'Division - Monthly'!AZ174</f>
        <v>1462553</v>
      </c>
      <c r="C174" s="5">
        <f>'Division - Monthly'!BA174</f>
        <v>1159200</v>
      </c>
      <c r="D174" s="5">
        <f>'Division - Monthly'!BB174</f>
        <v>253399</v>
      </c>
      <c r="E174" s="5">
        <f>'Division - Monthly'!BC174</f>
        <v>28907</v>
      </c>
      <c r="F174" s="5">
        <f>'Division - Monthly'!BD174</f>
        <v>41702</v>
      </c>
      <c r="G174" s="5">
        <f>'Division - Monthly'!BE174</f>
        <v>0</v>
      </c>
      <c r="H174" s="5">
        <f>'Division - Monthly'!BF174</f>
        <v>175872</v>
      </c>
      <c r="I174" s="6">
        <f t="shared" si="13"/>
        <v>3121633</v>
      </c>
      <c r="J174" s="51">
        <f t="shared" si="10"/>
        <v>2945761</v>
      </c>
    </row>
    <row r="175" spans="1:10" x14ac:dyDescent="0.25">
      <c r="A175" s="42">
        <v>28825</v>
      </c>
      <c r="B175" s="5">
        <f>'Division - Monthly'!AZ175</f>
        <v>1444399</v>
      </c>
      <c r="C175" s="5">
        <f>'Division - Monthly'!BA175</f>
        <v>1139943</v>
      </c>
      <c r="D175" s="5">
        <f>'Division - Monthly'!BB175</f>
        <v>247967</v>
      </c>
      <c r="E175" s="5">
        <f>'Division - Monthly'!BC175</f>
        <v>28671</v>
      </c>
      <c r="F175" s="5">
        <f>'Division - Monthly'!BD175</f>
        <v>36175</v>
      </c>
      <c r="G175" s="5">
        <f>'Division - Monthly'!BE175</f>
        <v>0</v>
      </c>
      <c r="H175" s="5">
        <f>'Division - Monthly'!BF175</f>
        <v>172183</v>
      </c>
      <c r="I175" s="6">
        <f t="shared" si="13"/>
        <v>3069338</v>
      </c>
      <c r="J175" s="51">
        <f t="shared" si="10"/>
        <v>2897155</v>
      </c>
    </row>
    <row r="176" spans="1:10" x14ac:dyDescent="0.25">
      <c r="A176" s="42">
        <v>28856</v>
      </c>
      <c r="B176" s="5">
        <f>'Division - Monthly'!AZ176</f>
        <v>1555265</v>
      </c>
      <c r="C176" s="5">
        <f>'Division - Monthly'!BA176</f>
        <v>1081982</v>
      </c>
      <c r="D176" s="5">
        <f>'Division - Monthly'!BB176</f>
        <v>251302</v>
      </c>
      <c r="E176" s="5">
        <f>'Division - Monthly'!BC176</f>
        <v>29317</v>
      </c>
      <c r="F176" s="5">
        <f>'Division - Monthly'!BD176</f>
        <v>32746</v>
      </c>
      <c r="G176" s="5">
        <f>'Division - Monthly'!BE176</f>
        <v>0</v>
      </c>
      <c r="H176" s="5">
        <f>'Division - Monthly'!BF176</f>
        <v>202161</v>
      </c>
      <c r="I176" s="6">
        <f t="shared" si="13"/>
        <v>3152773</v>
      </c>
      <c r="J176" s="51">
        <f t="shared" si="10"/>
        <v>2950612</v>
      </c>
    </row>
    <row r="177" spans="1:10" x14ac:dyDescent="0.25">
      <c r="A177" s="42">
        <v>28887</v>
      </c>
      <c r="B177" s="5">
        <f>'Division - Monthly'!AZ177</f>
        <v>1631336</v>
      </c>
      <c r="C177" s="5">
        <f>'Division - Monthly'!BA177</f>
        <v>988934</v>
      </c>
      <c r="D177" s="5">
        <f>'Division - Monthly'!BB177</f>
        <v>245800</v>
      </c>
      <c r="E177" s="5">
        <f>'Division - Monthly'!BC177</f>
        <v>29741</v>
      </c>
      <c r="F177" s="5">
        <f>'Division - Monthly'!BD177</f>
        <v>32447</v>
      </c>
      <c r="G177" s="5">
        <f>'Division - Monthly'!BE177</f>
        <v>0</v>
      </c>
      <c r="H177" s="5">
        <f>'Division - Monthly'!BF177</f>
        <v>220636</v>
      </c>
      <c r="I177" s="6">
        <f t="shared" si="13"/>
        <v>3148894</v>
      </c>
      <c r="J177" s="51">
        <f t="shared" si="10"/>
        <v>2928258</v>
      </c>
    </row>
    <row r="178" spans="1:10" x14ac:dyDescent="0.25">
      <c r="A178" s="42">
        <v>28915</v>
      </c>
      <c r="B178" s="5">
        <f>'Division - Monthly'!AZ178</f>
        <v>1429987</v>
      </c>
      <c r="C178" s="5">
        <f>'Division - Monthly'!BA178</f>
        <v>1033602</v>
      </c>
      <c r="D178" s="5">
        <f>'Division - Monthly'!BB178</f>
        <v>248404</v>
      </c>
      <c r="E178" s="5">
        <f>'Division - Monthly'!BC178</f>
        <v>29447</v>
      </c>
      <c r="F178" s="5">
        <f>'Division - Monthly'!BD178</f>
        <v>34879</v>
      </c>
      <c r="G178" s="5">
        <f>'Division - Monthly'!BE178</f>
        <v>0</v>
      </c>
      <c r="H178" s="5">
        <f>'Division - Monthly'!BF178</f>
        <v>186467</v>
      </c>
      <c r="I178" s="6">
        <f t="shared" si="13"/>
        <v>2962786</v>
      </c>
      <c r="J178" s="51">
        <f t="shared" si="10"/>
        <v>2776319</v>
      </c>
    </row>
    <row r="179" spans="1:10" x14ac:dyDescent="0.25">
      <c r="A179" s="42">
        <v>28946</v>
      </c>
      <c r="B179" s="5">
        <f>'Division - Monthly'!AZ179</f>
        <v>1321117</v>
      </c>
      <c r="C179" s="5">
        <f>'Division - Monthly'!BA179</f>
        <v>1065621</v>
      </c>
      <c r="D179" s="5">
        <f>'Division - Monthly'!BB179</f>
        <v>253727</v>
      </c>
      <c r="E179" s="5">
        <f>'Division - Monthly'!BC179</f>
        <v>29618</v>
      </c>
      <c r="F179" s="5">
        <f>'Division - Monthly'!BD179</f>
        <v>36256</v>
      </c>
      <c r="G179" s="5">
        <f>'Division - Monthly'!BE179</f>
        <v>0</v>
      </c>
      <c r="H179" s="5">
        <f>'Division - Monthly'!BF179</f>
        <v>183955</v>
      </c>
      <c r="I179" s="6">
        <f t="shared" si="13"/>
        <v>2890294</v>
      </c>
      <c r="J179" s="51">
        <f t="shared" si="10"/>
        <v>2706339</v>
      </c>
    </row>
    <row r="180" spans="1:10" x14ac:dyDescent="0.25">
      <c r="A180" s="42">
        <v>28976</v>
      </c>
      <c r="B180" s="5">
        <f>'Division - Monthly'!AZ180</f>
        <v>1498181</v>
      </c>
      <c r="C180" s="5">
        <f>'Division - Monthly'!BA180</f>
        <v>1212609</v>
      </c>
      <c r="D180" s="5">
        <f>'Division - Monthly'!BB180</f>
        <v>269039</v>
      </c>
      <c r="E180" s="5">
        <f>'Division - Monthly'!BC180</f>
        <v>29834</v>
      </c>
      <c r="F180" s="5">
        <f>'Division - Monthly'!BD180</f>
        <v>39297</v>
      </c>
      <c r="G180" s="5">
        <f>'Division - Monthly'!BE180</f>
        <v>0</v>
      </c>
      <c r="H180" s="5">
        <f>'Division - Monthly'!BF180</f>
        <v>189539</v>
      </c>
      <c r="I180" s="6">
        <f t="shared" si="13"/>
        <v>3238499</v>
      </c>
      <c r="J180" s="51">
        <f t="shared" si="10"/>
        <v>3048960</v>
      </c>
    </row>
    <row r="181" spans="1:10" x14ac:dyDescent="0.25">
      <c r="A181" s="42">
        <v>29007</v>
      </c>
      <c r="B181" s="5">
        <f>'Division - Monthly'!AZ181</f>
        <v>1828052</v>
      </c>
      <c r="C181" s="5">
        <f>'Division - Monthly'!BA181</f>
        <v>1287223</v>
      </c>
      <c r="D181" s="5">
        <f>'Division - Monthly'!BB181</f>
        <v>287105</v>
      </c>
      <c r="E181" s="5">
        <f>'Division - Monthly'!BC181</f>
        <v>29849</v>
      </c>
      <c r="F181" s="5">
        <f>'Division - Monthly'!BD181</f>
        <v>43019</v>
      </c>
      <c r="G181" s="5">
        <f>'Division - Monthly'!BE181</f>
        <v>0</v>
      </c>
      <c r="H181" s="5">
        <f>'Division - Monthly'!BF181</f>
        <v>231484</v>
      </c>
      <c r="I181" s="6">
        <f t="shared" si="13"/>
        <v>3706732</v>
      </c>
      <c r="J181" s="51">
        <f t="shared" si="10"/>
        <v>3475248</v>
      </c>
    </row>
    <row r="182" spans="1:10" x14ac:dyDescent="0.25">
      <c r="A182" s="42">
        <v>29037</v>
      </c>
      <c r="B182" s="5">
        <f>'Division - Monthly'!AZ182</f>
        <v>2206549</v>
      </c>
      <c r="C182" s="5">
        <f>'Division - Monthly'!BA182</f>
        <v>1332263</v>
      </c>
      <c r="D182" s="5">
        <f>'Division - Monthly'!BB182</f>
        <v>273335</v>
      </c>
      <c r="E182" s="5">
        <f>'Division - Monthly'!BC182</f>
        <v>29621</v>
      </c>
      <c r="F182" s="5">
        <f>'Division - Monthly'!BD182</f>
        <v>44213</v>
      </c>
      <c r="G182" s="5">
        <f>'Division - Monthly'!BE182</f>
        <v>0</v>
      </c>
      <c r="H182" s="5">
        <f>'Division - Monthly'!BF182</f>
        <v>244089</v>
      </c>
      <c r="I182" s="6">
        <f t="shared" si="13"/>
        <v>4130070</v>
      </c>
      <c r="J182" s="51">
        <f t="shared" si="10"/>
        <v>3885981</v>
      </c>
    </row>
    <row r="183" spans="1:10" x14ac:dyDescent="0.25">
      <c r="A183" s="42">
        <v>29068</v>
      </c>
      <c r="B183" s="5">
        <f>'Division - Monthly'!AZ183</f>
        <v>2351521</v>
      </c>
      <c r="C183" s="5">
        <f>'Division - Monthly'!BA183</f>
        <v>1366727</v>
      </c>
      <c r="D183" s="5">
        <f>'Division - Monthly'!BB183</f>
        <v>275807</v>
      </c>
      <c r="E183" s="5">
        <f>'Division - Monthly'!BC183</f>
        <v>29834</v>
      </c>
      <c r="F183" s="5">
        <f>'Division - Monthly'!BD183</f>
        <v>44272</v>
      </c>
      <c r="G183" s="5">
        <f>'Division - Monthly'!BE183</f>
        <v>0</v>
      </c>
      <c r="H183" s="5">
        <f>'Division - Monthly'!BF183</f>
        <v>261787</v>
      </c>
      <c r="I183" s="6">
        <f t="shared" si="13"/>
        <v>4329948</v>
      </c>
      <c r="J183" s="51">
        <f t="shared" si="10"/>
        <v>4068161</v>
      </c>
    </row>
    <row r="184" spans="1:10" x14ac:dyDescent="0.25">
      <c r="A184" s="42">
        <v>29099</v>
      </c>
      <c r="B184" s="5">
        <f>'Division - Monthly'!AZ184</f>
        <v>2224004</v>
      </c>
      <c r="C184" s="5">
        <f>'Division - Monthly'!BA184</f>
        <v>1342539</v>
      </c>
      <c r="D184" s="5">
        <f>'Division - Monthly'!BB184</f>
        <v>263196</v>
      </c>
      <c r="E184" s="5">
        <f>'Division - Monthly'!BC184</f>
        <v>30261</v>
      </c>
      <c r="F184" s="5">
        <f>'Division - Monthly'!BD184</f>
        <v>44505</v>
      </c>
      <c r="G184" s="5">
        <f>'Division - Monthly'!BE184</f>
        <v>0</v>
      </c>
      <c r="H184" s="5">
        <f>'Division - Monthly'!BF184</f>
        <v>238738</v>
      </c>
      <c r="I184" s="6">
        <f t="shared" si="13"/>
        <v>4143243</v>
      </c>
      <c r="J184" s="51">
        <f t="shared" si="10"/>
        <v>3904505</v>
      </c>
    </row>
    <row r="185" spans="1:10" x14ac:dyDescent="0.25">
      <c r="A185" s="42">
        <v>29129</v>
      </c>
      <c r="B185" s="5">
        <f>'Division - Monthly'!AZ185</f>
        <v>2007324</v>
      </c>
      <c r="C185" s="5">
        <f>'Division - Monthly'!BA185</f>
        <v>1350202</v>
      </c>
      <c r="D185" s="5">
        <f>'Division - Monthly'!BB185</f>
        <v>265503</v>
      </c>
      <c r="E185" s="5">
        <f>'Division - Monthly'!BC185</f>
        <v>30408</v>
      </c>
      <c r="F185" s="5">
        <f>'Division - Monthly'!BD185</f>
        <v>41086</v>
      </c>
      <c r="G185" s="5">
        <f>'Division - Monthly'!BE185</f>
        <v>0</v>
      </c>
      <c r="H185" s="5">
        <f>'Division - Monthly'!BF185</f>
        <v>211057</v>
      </c>
      <c r="I185" s="6">
        <f t="shared" ref="I185:I200" si="14">SUM(B185:H185)</f>
        <v>3905580</v>
      </c>
      <c r="J185" s="51">
        <f t="shared" si="10"/>
        <v>3694523</v>
      </c>
    </row>
    <row r="186" spans="1:10" x14ac:dyDescent="0.25">
      <c r="A186" s="42">
        <v>29160</v>
      </c>
      <c r="B186" s="5">
        <f>'Division - Monthly'!AZ186</f>
        <v>1556450</v>
      </c>
      <c r="C186" s="5">
        <f>'Division - Monthly'!BA186</f>
        <v>1198685</v>
      </c>
      <c r="D186" s="5">
        <f>'Division - Monthly'!BB186</f>
        <v>255698</v>
      </c>
      <c r="E186" s="5">
        <f>'Division - Monthly'!BC186</f>
        <v>30159</v>
      </c>
      <c r="F186" s="5">
        <f>'Division - Monthly'!BD186</f>
        <v>37695</v>
      </c>
      <c r="G186" s="5">
        <f>'Division - Monthly'!BE186</f>
        <v>0</v>
      </c>
      <c r="H186" s="5">
        <f>'Division - Monthly'!BF186</f>
        <v>197219</v>
      </c>
      <c r="I186" s="6">
        <f t="shared" si="14"/>
        <v>3275906</v>
      </c>
      <c r="J186" s="51">
        <f t="shared" si="10"/>
        <v>3078687</v>
      </c>
    </row>
    <row r="187" spans="1:10" x14ac:dyDescent="0.25">
      <c r="A187" s="42">
        <v>29190</v>
      </c>
      <c r="B187" s="5">
        <f>'Division - Monthly'!AZ187</f>
        <v>1449926</v>
      </c>
      <c r="C187" s="5">
        <f>'Division - Monthly'!BA187</f>
        <v>1113900</v>
      </c>
      <c r="D187" s="5">
        <f>'Division - Monthly'!BB187</f>
        <v>258534</v>
      </c>
      <c r="E187" s="5">
        <f>'Division - Monthly'!BC187</f>
        <v>30306</v>
      </c>
      <c r="F187" s="5">
        <f>'Division - Monthly'!BD187</f>
        <v>32771</v>
      </c>
      <c r="G187" s="5">
        <f>'Division - Monthly'!BE187</f>
        <v>0</v>
      </c>
      <c r="H187" s="5">
        <f>'Division - Monthly'!BF187</f>
        <v>195653</v>
      </c>
      <c r="I187" s="6">
        <f t="shared" si="14"/>
        <v>3081090</v>
      </c>
      <c r="J187" s="51">
        <f t="shared" si="10"/>
        <v>2885437</v>
      </c>
    </row>
    <row r="188" spans="1:10" x14ac:dyDescent="0.25">
      <c r="A188" s="42">
        <v>29221</v>
      </c>
      <c r="B188" s="5">
        <f>'Division - Monthly'!AZ188</f>
        <v>1609457</v>
      </c>
      <c r="C188" s="5">
        <f>'Division - Monthly'!BA188</f>
        <v>1058300</v>
      </c>
      <c r="D188" s="5">
        <f>'Division - Monthly'!BB188</f>
        <v>255632</v>
      </c>
      <c r="E188" s="5">
        <f>'Division - Monthly'!BC188</f>
        <v>30636</v>
      </c>
      <c r="F188" s="5">
        <f>'Division - Monthly'!BD188</f>
        <v>30651</v>
      </c>
      <c r="G188" s="5">
        <f>'Division - Monthly'!BE188</f>
        <v>0</v>
      </c>
      <c r="H188" s="5">
        <f>'Division - Monthly'!BF188</f>
        <v>222612</v>
      </c>
      <c r="I188" s="6">
        <f t="shared" si="14"/>
        <v>3207288</v>
      </c>
      <c r="J188" s="51">
        <f t="shared" si="10"/>
        <v>2984676</v>
      </c>
    </row>
    <row r="189" spans="1:10" x14ac:dyDescent="0.25">
      <c r="A189" s="42">
        <v>29252</v>
      </c>
      <c r="B189" s="5">
        <f>'Division - Monthly'!AZ189</f>
        <v>1742861</v>
      </c>
      <c r="C189" s="5">
        <f>'Division - Monthly'!BA189</f>
        <v>1075872</v>
      </c>
      <c r="D189" s="5">
        <f>'Division - Monthly'!BB189</f>
        <v>247713</v>
      </c>
      <c r="E189" s="5">
        <f>'Division - Monthly'!BC189</f>
        <v>30450</v>
      </c>
      <c r="F189" s="5">
        <f>'Division - Monthly'!BD189</f>
        <v>34067</v>
      </c>
      <c r="G189" s="5">
        <f>'Division - Monthly'!BE189</f>
        <v>0</v>
      </c>
      <c r="H189" s="5">
        <f>'Division - Monthly'!BF189</f>
        <v>247222</v>
      </c>
      <c r="I189" s="6">
        <f t="shared" si="14"/>
        <v>3378185</v>
      </c>
      <c r="J189" s="51">
        <f t="shared" si="10"/>
        <v>3130963</v>
      </c>
    </row>
    <row r="190" spans="1:10" x14ac:dyDescent="0.25">
      <c r="A190" s="42">
        <v>29281</v>
      </c>
      <c r="B190" s="5">
        <f>'Division - Monthly'!AZ190</f>
        <v>1663588</v>
      </c>
      <c r="C190" s="5">
        <f>'Division - Monthly'!BA190</f>
        <v>1066909</v>
      </c>
      <c r="D190" s="5">
        <f>'Division - Monthly'!BB190</f>
        <v>279501</v>
      </c>
      <c r="E190" s="5">
        <f>'Division - Monthly'!BC190</f>
        <v>30631</v>
      </c>
      <c r="F190" s="5">
        <f>'Division - Monthly'!BD190</f>
        <v>32722</v>
      </c>
      <c r="G190" s="5">
        <f>'Division - Monthly'!BE190</f>
        <v>0</v>
      </c>
      <c r="H190" s="5">
        <f>'Division - Monthly'!BF190</f>
        <v>208740</v>
      </c>
      <c r="I190" s="6">
        <f t="shared" si="14"/>
        <v>3282091</v>
      </c>
      <c r="J190" s="51">
        <f t="shared" si="10"/>
        <v>3073351</v>
      </c>
    </row>
    <row r="191" spans="1:10" x14ac:dyDescent="0.25">
      <c r="A191" s="42">
        <v>29312</v>
      </c>
      <c r="B191" s="5">
        <f>'Division - Monthly'!AZ191</f>
        <v>1569585</v>
      </c>
      <c r="C191" s="5">
        <f>'Division - Monthly'!BA191</f>
        <v>1219483</v>
      </c>
      <c r="D191" s="5">
        <f>'Division - Monthly'!BB191</f>
        <v>281969</v>
      </c>
      <c r="E191" s="5">
        <f>'Division - Monthly'!BC191</f>
        <v>31482</v>
      </c>
      <c r="F191" s="5">
        <f>'Division - Monthly'!BD191</f>
        <v>35845</v>
      </c>
      <c r="G191" s="5">
        <f>'Division - Monthly'!BE191</f>
        <v>0</v>
      </c>
      <c r="H191" s="5">
        <f>'Division - Monthly'!BF191</f>
        <v>200405</v>
      </c>
      <c r="I191" s="6">
        <f t="shared" si="14"/>
        <v>3338769</v>
      </c>
      <c r="J191" s="51">
        <f t="shared" si="10"/>
        <v>3138364</v>
      </c>
    </row>
    <row r="192" spans="1:10" x14ac:dyDescent="0.25">
      <c r="A192" s="42">
        <v>29342</v>
      </c>
      <c r="B192" s="5">
        <f>'Division - Monthly'!AZ192</f>
        <v>1466719</v>
      </c>
      <c r="C192" s="5">
        <f>'Division - Monthly'!BA192</f>
        <v>1176311</v>
      </c>
      <c r="D192" s="5">
        <f>'Division - Monthly'!BB192</f>
        <v>277474</v>
      </c>
      <c r="E192" s="5">
        <f>'Division - Monthly'!BC192</f>
        <v>30890</v>
      </c>
      <c r="F192" s="5">
        <f>'Division - Monthly'!BD192</f>
        <v>36222</v>
      </c>
      <c r="G192" s="5">
        <f>'Division - Monthly'!BE192</f>
        <v>0</v>
      </c>
      <c r="H192" s="5">
        <f>'Division - Monthly'!BF192</f>
        <v>215180</v>
      </c>
      <c r="I192" s="6">
        <f t="shared" si="14"/>
        <v>3202796</v>
      </c>
      <c r="J192" s="51">
        <f t="shared" si="10"/>
        <v>2987616</v>
      </c>
    </row>
    <row r="193" spans="1:10" x14ac:dyDescent="0.25">
      <c r="A193" s="42">
        <v>29373</v>
      </c>
      <c r="B193" s="5">
        <f>'Division - Monthly'!AZ193</f>
        <v>1893799</v>
      </c>
      <c r="C193" s="5">
        <f>'Division - Monthly'!BA193</f>
        <v>1344544</v>
      </c>
      <c r="D193" s="5">
        <f>'Division - Monthly'!BB193</f>
        <v>288047</v>
      </c>
      <c r="E193" s="5">
        <f>'Division - Monthly'!BC193</f>
        <v>31110</v>
      </c>
      <c r="F193" s="5">
        <f>'Division - Monthly'!BD193</f>
        <v>42706</v>
      </c>
      <c r="G193" s="5">
        <f>'Division - Monthly'!BE193</f>
        <v>0</v>
      </c>
      <c r="H193" s="5">
        <f>'Division - Monthly'!BF193</f>
        <v>258812</v>
      </c>
      <c r="I193" s="6">
        <f t="shared" si="14"/>
        <v>3859018</v>
      </c>
      <c r="J193" s="51">
        <f t="shared" si="10"/>
        <v>3600206</v>
      </c>
    </row>
    <row r="194" spans="1:10" x14ac:dyDescent="0.25">
      <c r="A194" s="42">
        <v>29403</v>
      </c>
      <c r="B194" s="5">
        <f>'Division - Monthly'!AZ194</f>
        <v>2262698</v>
      </c>
      <c r="C194" s="5">
        <f>'Division - Monthly'!BA194</f>
        <v>1385421</v>
      </c>
      <c r="D194" s="5">
        <f>'Division - Monthly'!BB194</f>
        <v>284692</v>
      </c>
      <c r="E194" s="5">
        <f>'Division - Monthly'!BC194</f>
        <v>31065</v>
      </c>
      <c r="F194" s="5">
        <f>'Division - Monthly'!BD194</f>
        <v>44456</v>
      </c>
      <c r="G194" s="5">
        <f>'Division - Monthly'!BE194</f>
        <v>0</v>
      </c>
      <c r="H194" s="5">
        <f>'Division - Monthly'!BF194</f>
        <v>292621</v>
      </c>
      <c r="I194" s="6">
        <f t="shared" si="14"/>
        <v>4300953</v>
      </c>
      <c r="J194" s="51">
        <f t="shared" si="10"/>
        <v>4008332</v>
      </c>
    </row>
    <row r="195" spans="1:10" x14ac:dyDescent="0.25">
      <c r="A195" s="42">
        <v>29434</v>
      </c>
      <c r="B195" s="5">
        <f>'Division - Monthly'!AZ195</f>
        <v>2470693</v>
      </c>
      <c r="C195" s="5">
        <f>'Division - Monthly'!BA195</f>
        <v>1446387</v>
      </c>
      <c r="D195" s="5">
        <f>'Division - Monthly'!BB195</f>
        <v>281471</v>
      </c>
      <c r="E195" s="5">
        <f>'Division - Monthly'!BC195</f>
        <v>30765</v>
      </c>
      <c r="F195" s="5">
        <f>'Division - Monthly'!BD195</f>
        <v>46485</v>
      </c>
      <c r="G195" s="5">
        <f>'Division - Monthly'!BE195</f>
        <v>0</v>
      </c>
      <c r="H195" s="5">
        <f>'Division - Monthly'!BF195</f>
        <v>309086</v>
      </c>
      <c r="I195" s="6">
        <f t="shared" si="14"/>
        <v>4584887</v>
      </c>
      <c r="J195" s="51">
        <f t="shared" si="10"/>
        <v>4275801</v>
      </c>
    </row>
    <row r="196" spans="1:10" x14ac:dyDescent="0.25">
      <c r="A196" s="42">
        <v>29465</v>
      </c>
      <c r="B196" s="5">
        <f>'Division - Monthly'!AZ196</f>
        <v>2335145</v>
      </c>
      <c r="C196" s="5">
        <f>'Division - Monthly'!BA196</f>
        <v>1435008</v>
      </c>
      <c r="D196" s="5">
        <f>'Division - Monthly'!BB196</f>
        <v>292029</v>
      </c>
      <c r="E196" s="5">
        <f>'Division - Monthly'!BC196</f>
        <v>31354</v>
      </c>
      <c r="F196" s="5">
        <f>'Division - Monthly'!BD196</f>
        <v>44195</v>
      </c>
      <c r="G196" s="5">
        <f>'Division - Monthly'!BE196</f>
        <v>0</v>
      </c>
      <c r="H196" s="5">
        <f>'Division - Monthly'!BF196</f>
        <v>281547</v>
      </c>
      <c r="I196" s="6">
        <f t="shared" si="14"/>
        <v>4419278</v>
      </c>
      <c r="J196" s="51">
        <f t="shared" si="10"/>
        <v>4137731</v>
      </c>
    </row>
    <row r="197" spans="1:10" x14ac:dyDescent="0.25">
      <c r="A197" s="42">
        <v>29495</v>
      </c>
      <c r="B197" s="5">
        <f>'Division - Monthly'!AZ197</f>
        <v>2126808</v>
      </c>
      <c r="C197" s="5">
        <f>'Division - Monthly'!BA197</f>
        <v>1384321</v>
      </c>
      <c r="D197" s="5">
        <f>'Division - Monthly'!BB197</f>
        <v>287200</v>
      </c>
      <c r="E197" s="5">
        <f>'Division - Monthly'!BC197</f>
        <v>31278</v>
      </c>
      <c r="F197" s="5">
        <f>'Division - Monthly'!BD197</f>
        <v>41541</v>
      </c>
      <c r="G197" s="5">
        <f>'Division - Monthly'!BE197</f>
        <v>0</v>
      </c>
      <c r="H197" s="5">
        <f>'Division - Monthly'!BF197</f>
        <v>259617</v>
      </c>
      <c r="I197" s="6">
        <f t="shared" si="14"/>
        <v>4130765</v>
      </c>
      <c r="J197" s="51">
        <f t="shared" si="10"/>
        <v>3871148</v>
      </c>
    </row>
    <row r="198" spans="1:10" x14ac:dyDescent="0.25">
      <c r="A198" s="42">
        <v>29526</v>
      </c>
      <c r="B198" s="5">
        <f>'Division - Monthly'!AZ198</f>
        <v>1731217</v>
      </c>
      <c r="C198" s="5">
        <f>'Division - Monthly'!BA198</f>
        <v>1301485</v>
      </c>
      <c r="D198" s="5">
        <f>'Division - Monthly'!BB198</f>
        <v>284740</v>
      </c>
      <c r="E198" s="5">
        <f>'Division - Monthly'!BC198</f>
        <v>31346</v>
      </c>
      <c r="F198" s="5">
        <f>'Division - Monthly'!BD198</f>
        <v>41037</v>
      </c>
      <c r="G198" s="5">
        <f>'Division - Monthly'!BE198</f>
        <v>0</v>
      </c>
      <c r="H198" s="5">
        <f>'Division - Monthly'!BF198</f>
        <v>263256</v>
      </c>
      <c r="I198" s="6">
        <f t="shared" si="14"/>
        <v>3653081</v>
      </c>
      <c r="J198" s="51">
        <f t="shared" si="10"/>
        <v>3389825</v>
      </c>
    </row>
    <row r="199" spans="1:10" x14ac:dyDescent="0.25">
      <c r="A199" s="42">
        <v>29556</v>
      </c>
      <c r="B199" s="5">
        <f>'Division - Monthly'!AZ199</f>
        <v>1559625</v>
      </c>
      <c r="C199" s="5">
        <f>'Division - Monthly'!BA199</f>
        <v>1195241</v>
      </c>
      <c r="D199" s="5">
        <f>'Division - Monthly'!BB199</f>
        <v>287026</v>
      </c>
      <c r="E199" s="5">
        <f>'Division - Monthly'!BC199</f>
        <v>31152</v>
      </c>
      <c r="F199" s="5">
        <f>'Division - Monthly'!BD199</f>
        <v>33137</v>
      </c>
      <c r="G199" s="5">
        <f>'Division - Monthly'!BE199</f>
        <v>0</v>
      </c>
      <c r="H199" s="5">
        <f>'Division - Monthly'!BF199</f>
        <v>244299</v>
      </c>
      <c r="I199" s="6">
        <f t="shared" si="14"/>
        <v>3350480</v>
      </c>
      <c r="J199" s="51">
        <f t="shared" si="10"/>
        <v>3106181</v>
      </c>
    </row>
    <row r="200" spans="1:10" x14ac:dyDescent="0.25">
      <c r="A200" s="42">
        <v>29587</v>
      </c>
      <c r="B200" s="5">
        <f>'Division - Monthly'!AZ200</f>
        <v>2156723</v>
      </c>
      <c r="C200" s="5">
        <f>'Division - Monthly'!BA200</f>
        <v>1116379</v>
      </c>
      <c r="D200" s="5">
        <f>'Division - Monthly'!BB200</f>
        <v>273517</v>
      </c>
      <c r="E200" s="5">
        <f>'Division - Monthly'!BC200</f>
        <v>31604</v>
      </c>
      <c r="F200" s="5">
        <f>'Division - Monthly'!BD200</f>
        <v>33572</v>
      </c>
      <c r="G200" s="5">
        <f>'Division - Monthly'!BE200</f>
        <v>0</v>
      </c>
      <c r="H200" s="5">
        <f>'Division - Monthly'!BF200</f>
        <v>345940</v>
      </c>
      <c r="I200" s="6">
        <f t="shared" si="14"/>
        <v>3957735</v>
      </c>
      <c r="J200" s="51">
        <f t="shared" ref="J200:J263" si="15">+I200-H200</f>
        <v>3611795</v>
      </c>
    </row>
    <row r="201" spans="1:10" x14ac:dyDescent="0.25">
      <c r="A201" s="42">
        <v>29618</v>
      </c>
      <c r="B201" s="5">
        <f>'Division - Monthly'!AZ201</f>
        <v>2045327</v>
      </c>
      <c r="C201" s="5">
        <f>'Division - Monthly'!BA201</f>
        <v>1075681</v>
      </c>
      <c r="D201" s="5">
        <f>'Division - Monthly'!BB201</f>
        <v>272816</v>
      </c>
      <c r="E201" s="5">
        <f>'Division - Monthly'!BC201</f>
        <v>31862</v>
      </c>
      <c r="F201" s="5">
        <f>'Division - Monthly'!BD201</f>
        <v>36667</v>
      </c>
      <c r="G201" s="5">
        <f>'Division - Monthly'!BE201</f>
        <v>0</v>
      </c>
      <c r="H201" s="5">
        <f>'Division - Monthly'!BF201</f>
        <v>299849</v>
      </c>
      <c r="I201" s="6">
        <f t="shared" ref="I201:I216" si="16">SUM(B201:H201)</f>
        <v>3762202</v>
      </c>
      <c r="J201" s="51">
        <f t="shared" si="15"/>
        <v>3462353</v>
      </c>
    </row>
    <row r="202" spans="1:10" x14ac:dyDescent="0.25">
      <c r="A202" s="42">
        <v>29646</v>
      </c>
      <c r="B202" s="5">
        <f>'Division - Monthly'!AZ202</f>
        <v>1492934</v>
      </c>
      <c r="C202" s="5">
        <f>'Division - Monthly'!BA202</f>
        <v>1127872</v>
      </c>
      <c r="D202" s="5">
        <f>'Division - Monthly'!BB202</f>
        <v>295380</v>
      </c>
      <c r="E202" s="5">
        <f>'Division - Monthly'!BC202</f>
        <v>31732</v>
      </c>
      <c r="F202" s="5">
        <f>'Division - Monthly'!BD202</f>
        <v>33987</v>
      </c>
      <c r="G202" s="5">
        <f>'Division - Monthly'!BE202</f>
        <v>0</v>
      </c>
      <c r="H202" s="5">
        <f>'Division - Monthly'!BF202</f>
        <v>230842</v>
      </c>
      <c r="I202" s="6">
        <f t="shared" si="16"/>
        <v>3212747</v>
      </c>
      <c r="J202" s="51">
        <f t="shared" si="15"/>
        <v>2981905</v>
      </c>
    </row>
    <row r="203" spans="1:10" x14ac:dyDescent="0.25">
      <c r="A203" s="42">
        <v>29677</v>
      </c>
      <c r="B203" s="5">
        <f>'Division - Monthly'!AZ203</f>
        <v>1471039</v>
      </c>
      <c r="C203" s="5">
        <f>'Division - Monthly'!BA203</f>
        <v>1177841</v>
      </c>
      <c r="D203" s="5">
        <f>'Division - Monthly'!BB203</f>
        <v>287697</v>
      </c>
      <c r="E203" s="5">
        <f>'Division - Monthly'!BC203</f>
        <v>32321</v>
      </c>
      <c r="F203" s="5">
        <f>'Division - Monthly'!BD203</f>
        <v>38023</v>
      </c>
      <c r="G203" s="5">
        <f>'Division - Monthly'!BE203</f>
        <v>0</v>
      </c>
      <c r="H203" s="5">
        <f>'Division - Monthly'!BF203</f>
        <v>264328</v>
      </c>
      <c r="I203" s="6">
        <f t="shared" si="16"/>
        <v>3271249</v>
      </c>
      <c r="J203" s="51">
        <f t="shared" si="15"/>
        <v>3006921</v>
      </c>
    </row>
    <row r="204" spans="1:10" x14ac:dyDescent="0.25">
      <c r="A204" s="42">
        <v>29707</v>
      </c>
      <c r="B204" s="5">
        <f>'Division - Monthly'!AZ204</f>
        <v>1575286</v>
      </c>
      <c r="C204" s="5">
        <f>'Division - Monthly'!BA204</f>
        <v>1308292</v>
      </c>
      <c r="D204" s="5">
        <f>'Division - Monthly'!BB204</f>
        <v>295151</v>
      </c>
      <c r="E204" s="5">
        <f>'Division - Monthly'!BC204</f>
        <v>32075</v>
      </c>
      <c r="F204" s="5">
        <f>'Division - Monthly'!BD204</f>
        <v>32236</v>
      </c>
      <c r="G204" s="5">
        <f>'Division - Monthly'!BE204</f>
        <v>0</v>
      </c>
      <c r="H204" s="5">
        <f>'Division - Monthly'!BF204</f>
        <v>253037</v>
      </c>
      <c r="I204" s="6">
        <f t="shared" si="16"/>
        <v>3496077</v>
      </c>
      <c r="J204" s="51">
        <f t="shared" si="15"/>
        <v>3243040</v>
      </c>
    </row>
    <row r="205" spans="1:10" x14ac:dyDescent="0.25">
      <c r="A205" s="42">
        <v>29738</v>
      </c>
      <c r="B205" s="5">
        <f>'Division - Monthly'!AZ205</f>
        <v>1966715</v>
      </c>
      <c r="C205" s="5">
        <f>'Division - Monthly'!BA205</f>
        <v>1406777</v>
      </c>
      <c r="D205" s="5">
        <f>'Division - Monthly'!BB205</f>
        <v>298921</v>
      </c>
      <c r="E205" s="5">
        <f>'Division - Monthly'!BC205</f>
        <v>32155</v>
      </c>
      <c r="F205" s="5">
        <f>'Division - Monthly'!BD205</f>
        <v>44755</v>
      </c>
      <c r="G205" s="5">
        <f>'Division - Monthly'!BE205</f>
        <v>0</v>
      </c>
      <c r="H205" s="5">
        <f>'Division - Monthly'!BF205</f>
        <v>304757</v>
      </c>
      <c r="I205" s="6">
        <f t="shared" si="16"/>
        <v>4054080</v>
      </c>
      <c r="J205" s="51">
        <f t="shared" si="15"/>
        <v>3749323</v>
      </c>
    </row>
    <row r="206" spans="1:10" x14ac:dyDescent="0.25">
      <c r="A206" s="42">
        <v>29768</v>
      </c>
      <c r="B206" s="5">
        <f>'Division - Monthly'!AZ206</f>
        <v>2400866</v>
      </c>
      <c r="C206" s="5">
        <f>'Division - Monthly'!BA206</f>
        <v>1493084</v>
      </c>
      <c r="D206" s="5">
        <f>'Division - Monthly'!BB206</f>
        <v>309304</v>
      </c>
      <c r="E206" s="5">
        <f>'Division - Monthly'!BC206</f>
        <v>32038</v>
      </c>
      <c r="F206" s="5">
        <f>'Division - Monthly'!BD206</f>
        <v>53316</v>
      </c>
      <c r="G206" s="5">
        <f>'Division - Monthly'!BE206</f>
        <v>0</v>
      </c>
      <c r="H206" s="5">
        <f>'Division - Monthly'!BF206</f>
        <v>336175</v>
      </c>
      <c r="I206" s="6">
        <f t="shared" si="16"/>
        <v>4624783</v>
      </c>
      <c r="J206" s="51">
        <f t="shared" si="15"/>
        <v>4288608</v>
      </c>
    </row>
    <row r="207" spans="1:10" x14ac:dyDescent="0.25">
      <c r="A207" s="42">
        <v>29799</v>
      </c>
      <c r="B207" s="5">
        <f>'Division - Monthly'!AZ207</f>
        <v>2472076</v>
      </c>
      <c r="C207" s="5">
        <f>'Division - Monthly'!BA207</f>
        <v>1528396</v>
      </c>
      <c r="D207" s="5">
        <f>'Division - Monthly'!BB207</f>
        <v>305624</v>
      </c>
      <c r="E207" s="5">
        <f>'Division - Monthly'!BC207</f>
        <v>29086</v>
      </c>
      <c r="F207" s="5">
        <f>'Division - Monthly'!BD207</f>
        <v>48338</v>
      </c>
      <c r="G207" s="5">
        <f>'Division - Monthly'!BE207</f>
        <v>0</v>
      </c>
      <c r="H207" s="5">
        <f>'Division - Monthly'!BF207</f>
        <v>323942</v>
      </c>
      <c r="I207" s="6">
        <f t="shared" si="16"/>
        <v>4707462</v>
      </c>
      <c r="J207" s="51">
        <f t="shared" si="15"/>
        <v>4383520</v>
      </c>
    </row>
    <row r="208" spans="1:10" x14ac:dyDescent="0.25">
      <c r="A208" s="42">
        <v>29830</v>
      </c>
      <c r="B208" s="5">
        <f>'Division - Monthly'!AZ208</f>
        <v>2254185</v>
      </c>
      <c r="C208" s="5">
        <f>'Division - Monthly'!BA208</f>
        <v>1467892</v>
      </c>
      <c r="D208" s="5">
        <f>'Division - Monthly'!BB208</f>
        <v>296805</v>
      </c>
      <c r="E208" s="5">
        <f>'Division - Monthly'!BC208</f>
        <v>34127</v>
      </c>
      <c r="F208" s="5">
        <f>'Division - Monthly'!BD208</f>
        <v>46099</v>
      </c>
      <c r="G208" s="5">
        <f>'Division - Monthly'!BE208</f>
        <v>0</v>
      </c>
      <c r="H208" s="5">
        <f>'Division - Monthly'!BF208</f>
        <v>304154</v>
      </c>
      <c r="I208" s="6">
        <f t="shared" si="16"/>
        <v>4403262</v>
      </c>
      <c r="J208" s="51">
        <f t="shared" si="15"/>
        <v>4099108</v>
      </c>
    </row>
    <row r="209" spans="1:10" x14ac:dyDescent="0.25">
      <c r="A209" s="42">
        <v>29860</v>
      </c>
      <c r="B209" s="5">
        <f>'Division - Monthly'!AZ209</f>
        <v>1999224</v>
      </c>
      <c r="C209" s="5">
        <f>'Division - Monthly'!BA209</f>
        <v>1436686</v>
      </c>
      <c r="D209" s="5">
        <f>'Division - Monthly'!BB209</f>
        <v>287731</v>
      </c>
      <c r="E209" s="5">
        <f>'Division - Monthly'!BC209</f>
        <v>31733</v>
      </c>
      <c r="F209" s="5">
        <f>'Division - Monthly'!BD209</f>
        <v>46185</v>
      </c>
      <c r="G209" s="5">
        <f>'Division - Monthly'!BE209</f>
        <v>0</v>
      </c>
      <c r="H209" s="5">
        <f>'Division - Monthly'!BF209</f>
        <v>261064</v>
      </c>
      <c r="I209" s="6">
        <f t="shared" si="16"/>
        <v>4062623</v>
      </c>
      <c r="J209" s="51">
        <f t="shared" si="15"/>
        <v>3801559</v>
      </c>
    </row>
    <row r="210" spans="1:10" x14ac:dyDescent="0.25">
      <c r="A210" s="42">
        <v>29891</v>
      </c>
      <c r="B210" s="5">
        <f>'Division - Monthly'!AZ210</f>
        <v>1620400</v>
      </c>
      <c r="C210" s="5">
        <f>'Division - Monthly'!BA210</f>
        <v>1336114</v>
      </c>
      <c r="D210" s="5">
        <f>'Division - Monthly'!BB210</f>
        <v>287827</v>
      </c>
      <c r="E210" s="5">
        <f>'Division - Monthly'!BC210</f>
        <v>31543</v>
      </c>
      <c r="F210" s="5">
        <f>'Division - Monthly'!BD210</f>
        <v>38921</v>
      </c>
      <c r="G210" s="5">
        <f>'Division - Monthly'!BE210</f>
        <v>0</v>
      </c>
      <c r="H210" s="5">
        <f>'Division - Monthly'!BF210</f>
        <v>244236</v>
      </c>
      <c r="I210" s="6">
        <f t="shared" si="16"/>
        <v>3559041</v>
      </c>
      <c r="J210" s="51">
        <f t="shared" si="15"/>
        <v>3314805</v>
      </c>
    </row>
    <row r="211" spans="1:10" x14ac:dyDescent="0.25">
      <c r="A211" s="42">
        <v>29921</v>
      </c>
      <c r="B211" s="5">
        <f>'Division - Monthly'!AZ211</f>
        <v>1477467</v>
      </c>
      <c r="C211" s="5">
        <f>'Division - Monthly'!BA211</f>
        <v>1103054</v>
      </c>
      <c r="D211" s="5">
        <f>'Division - Monthly'!BB211</f>
        <v>256135</v>
      </c>
      <c r="E211" s="5">
        <f>'Division - Monthly'!BC211</f>
        <v>32169</v>
      </c>
      <c r="F211" s="5">
        <f>'Division - Monthly'!BD211</f>
        <v>32228</v>
      </c>
      <c r="G211" s="5">
        <f>'Division - Monthly'!BE211</f>
        <v>0</v>
      </c>
      <c r="H211" s="5">
        <f>'Division - Monthly'!BF211</f>
        <v>250765</v>
      </c>
      <c r="I211" s="6">
        <f t="shared" si="16"/>
        <v>3151818</v>
      </c>
      <c r="J211" s="51">
        <f t="shared" si="15"/>
        <v>2901053</v>
      </c>
    </row>
    <row r="212" spans="1:10" x14ac:dyDescent="0.25">
      <c r="A212" s="42">
        <v>29952</v>
      </c>
      <c r="B212" s="5">
        <f>'Division - Monthly'!AZ212</f>
        <v>1934985</v>
      </c>
      <c r="C212" s="5">
        <f>'Division - Monthly'!BA212</f>
        <v>1222612</v>
      </c>
      <c r="D212" s="5">
        <f>'Division - Monthly'!BB212</f>
        <v>272595</v>
      </c>
      <c r="E212" s="5">
        <f>'Division - Monthly'!BC212</f>
        <v>31597</v>
      </c>
      <c r="F212" s="5">
        <f>'Division - Monthly'!BD212</f>
        <v>35305</v>
      </c>
      <c r="G212" s="5">
        <f>'Division - Monthly'!BE212</f>
        <v>0</v>
      </c>
      <c r="H212" s="5">
        <f>'Division - Monthly'!BF212</f>
        <v>286310</v>
      </c>
      <c r="I212" s="6">
        <f t="shared" si="16"/>
        <v>3783404</v>
      </c>
      <c r="J212" s="51">
        <f t="shared" si="15"/>
        <v>3497094</v>
      </c>
    </row>
    <row r="213" spans="1:10" x14ac:dyDescent="0.25">
      <c r="A213" s="42">
        <v>29983</v>
      </c>
      <c r="B213" s="5">
        <f>'Division - Monthly'!AZ213</f>
        <v>1682216</v>
      </c>
      <c r="C213" s="5">
        <f>'Division - Monthly'!BA213</f>
        <v>1219435</v>
      </c>
      <c r="D213" s="5">
        <f>'Division - Monthly'!BB213</f>
        <v>281260</v>
      </c>
      <c r="E213" s="5">
        <f>'Division - Monthly'!BC213</f>
        <v>32303</v>
      </c>
      <c r="F213" s="5">
        <f>'Division - Monthly'!BD213</f>
        <v>40121</v>
      </c>
      <c r="G213" s="5">
        <f>'Division - Monthly'!BE213</f>
        <v>0</v>
      </c>
      <c r="H213" s="5">
        <f>'Division - Monthly'!BF213</f>
        <v>244074</v>
      </c>
      <c r="I213" s="6">
        <f t="shared" si="16"/>
        <v>3499409</v>
      </c>
      <c r="J213" s="51">
        <f t="shared" si="15"/>
        <v>3255335</v>
      </c>
    </row>
    <row r="214" spans="1:10" x14ac:dyDescent="0.25">
      <c r="A214" s="42">
        <v>30011</v>
      </c>
      <c r="B214" s="5">
        <f>'Division - Monthly'!AZ214</f>
        <v>1522207</v>
      </c>
      <c r="C214" s="5">
        <f>'Division - Monthly'!BA214</f>
        <v>1275037</v>
      </c>
      <c r="D214" s="5">
        <f>'Division - Monthly'!BB214</f>
        <v>280009</v>
      </c>
      <c r="E214" s="5">
        <f>'Division - Monthly'!BC214</f>
        <v>32146</v>
      </c>
      <c r="F214" s="5">
        <f>'Division - Monthly'!BD214</f>
        <v>38038</v>
      </c>
      <c r="G214" s="5">
        <f>'Division - Monthly'!BE214</f>
        <v>0</v>
      </c>
      <c r="H214" s="5">
        <f>'Division - Monthly'!BF214</f>
        <v>206390</v>
      </c>
      <c r="I214" s="6">
        <f t="shared" si="16"/>
        <v>3353827</v>
      </c>
      <c r="J214" s="51">
        <f t="shared" si="15"/>
        <v>3147437</v>
      </c>
    </row>
    <row r="215" spans="1:10" x14ac:dyDescent="0.25">
      <c r="A215" s="42">
        <v>30042</v>
      </c>
      <c r="B215" s="5">
        <f>'Division - Monthly'!AZ215</f>
        <v>1581708</v>
      </c>
      <c r="C215" s="5">
        <f>'Division - Monthly'!BA215</f>
        <v>1316203</v>
      </c>
      <c r="D215" s="5">
        <f>'Division - Monthly'!BB215</f>
        <v>279003</v>
      </c>
      <c r="E215" s="5">
        <f>'Division - Monthly'!BC215</f>
        <v>32167</v>
      </c>
      <c r="F215" s="5">
        <f>'Division - Monthly'!BD215</f>
        <v>38793</v>
      </c>
      <c r="G215" s="5">
        <f>'Division - Monthly'!BE215</f>
        <v>0</v>
      </c>
      <c r="H215" s="5">
        <f>'Division - Monthly'!BF215</f>
        <v>246175</v>
      </c>
      <c r="I215" s="6">
        <f t="shared" si="16"/>
        <v>3494049</v>
      </c>
      <c r="J215" s="51">
        <f t="shared" si="15"/>
        <v>3247874</v>
      </c>
    </row>
    <row r="216" spans="1:10" x14ac:dyDescent="0.25">
      <c r="A216" s="42">
        <v>30072</v>
      </c>
      <c r="B216" s="5">
        <f>'Division - Monthly'!AZ216</f>
        <v>1620211</v>
      </c>
      <c r="C216" s="5">
        <f>'Division - Monthly'!BA216</f>
        <v>1381627</v>
      </c>
      <c r="D216" s="5">
        <f>'Division - Monthly'!BB216</f>
        <v>295625</v>
      </c>
      <c r="E216" s="5">
        <f>'Division - Monthly'!BC216</f>
        <v>31621</v>
      </c>
      <c r="F216" s="5">
        <f>'Division - Monthly'!BD216</f>
        <v>31252</v>
      </c>
      <c r="G216" s="5">
        <f>'Division - Monthly'!BE216</f>
        <v>0</v>
      </c>
      <c r="H216" s="5">
        <f>'Division - Monthly'!BF216</f>
        <v>235605</v>
      </c>
      <c r="I216" s="6">
        <f t="shared" si="16"/>
        <v>3595941</v>
      </c>
      <c r="J216" s="51">
        <f t="shared" si="15"/>
        <v>3360336</v>
      </c>
    </row>
    <row r="217" spans="1:10" x14ac:dyDescent="0.25">
      <c r="A217" s="42">
        <v>30103</v>
      </c>
      <c r="B217" s="5">
        <f>'Division - Monthly'!AZ217</f>
        <v>1887419</v>
      </c>
      <c r="C217" s="5">
        <f>'Division - Monthly'!BA217</f>
        <v>1441964</v>
      </c>
      <c r="D217" s="5">
        <f>'Division - Monthly'!BB217</f>
        <v>287643</v>
      </c>
      <c r="E217" s="5">
        <f>'Division - Monthly'!BC217</f>
        <v>31977</v>
      </c>
      <c r="F217" s="5">
        <f>'Division - Monthly'!BD217</f>
        <v>52496</v>
      </c>
      <c r="G217" s="5">
        <f>'Division - Monthly'!BE217</f>
        <v>0</v>
      </c>
      <c r="H217" s="5">
        <f>'Division - Monthly'!BF217</f>
        <v>281216</v>
      </c>
      <c r="I217" s="6">
        <f t="shared" ref="I217:I232" si="17">SUM(B217:H217)</f>
        <v>3982715</v>
      </c>
      <c r="J217" s="51">
        <f t="shared" si="15"/>
        <v>3701499</v>
      </c>
    </row>
    <row r="218" spans="1:10" x14ac:dyDescent="0.25">
      <c r="A218" s="42">
        <v>30133</v>
      </c>
      <c r="B218" s="5">
        <f>'Division - Monthly'!AZ218</f>
        <v>2364322</v>
      </c>
      <c r="C218" s="5">
        <f>'Division - Monthly'!BA218</f>
        <v>1537407</v>
      </c>
      <c r="D218" s="5">
        <f>'Division - Monthly'!BB218</f>
        <v>277945</v>
      </c>
      <c r="E218" s="5">
        <f>'Division - Monthly'!BC218</f>
        <v>31556</v>
      </c>
      <c r="F218" s="5">
        <f>'Division - Monthly'!BD218</f>
        <v>53787</v>
      </c>
      <c r="G218" s="5">
        <f>'Division - Monthly'!BE218</f>
        <v>0</v>
      </c>
      <c r="H218" s="5">
        <f>'Division - Monthly'!BF218</f>
        <v>333834</v>
      </c>
      <c r="I218" s="6">
        <f t="shared" si="17"/>
        <v>4598851</v>
      </c>
      <c r="J218" s="51">
        <f t="shared" si="15"/>
        <v>4265017</v>
      </c>
    </row>
    <row r="219" spans="1:10" x14ac:dyDescent="0.25">
      <c r="A219" s="42">
        <v>30164</v>
      </c>
      <c r="B219" s="5">
        <f>'Division - Monthly'!AZ219</f>
        <v>2386355</v>
      </c>
      <c r="C219" s="5">
        <f>'Division - Monthly'!BA219</f>
        <v>1523464</v>
      </c>
      <c r="D219" s="5">
        <f>'Division - Monthly'!BB219</f>
        <v>284941</v>
      </c>
      <c r="E219" s="5">
        <f>'Division - Monthly'!BC219</f>
        <v>31319</v>
      </c>
      <c r="F219" s="5">
        <f>'Division - Monthly'!BD219</f>
        <v>47011</v>
      </c>
      <c r="G219" s="5">
        <f>'Division - Monthly'!BE219</f>
        <v>0</v>
      </c>
      <c r="H219" s="5">
        <f>'Division - Monthly'!BF219</f>
        <v>329289</v>
      </c>
      <c r="I219" s="6">
        <f t="shared" si="17"/>
        <v>4602379</v>
      </c>
      <c r="J219" s="51">
        <f t="shared" si="15"/>
        <v>4273090</v>
      </c>
    </row>
    <row r="220" spans="1:10" x14ac:dyDescent="0.25">
      <c r="A220" s="42">
        <v>30195</v>
      </c>
      <c r="B220" s="5">
        <f>'Division - Monthly'!AZ220</f>
        <v>2515938</v>
      </c>
      <c r="C220" s="5">
        <f>'Division - Monthly'!BA220</f>
        <v>1614417</v>
      </c>
      <c r="D220" s="5">
        <f>'Division - Monthly'!BB220</f>
        <v>306020</v>
      </c>
      <c r="E220" s="5">
        <f>'Division - Monthly'!BC220</f>
        <v>31787</v>
      </c>
      <c r="F220" s="5">
        <f>'Division - Monthly'!BD220</f>
        <v>50652</v>
      </c>
      <c r="G220" s="5">
        <f>'Division - Monthly'!BE220</f>
        <v>0</v>
      </c>
      <c r="H220" s="5">
        <f>'Division - Monthly'!BF220</f>
        <v>350262</v>
      </c>
      <c r="I220" s="6">
        <f t="shared" si="17"/>
        <v>4869076</v>
      </c>
      <c r="J220" s="51">
        <f t="shared" si="15"/>
        <v>4518814</v>
      </c>
    </row>
    <row r="221" spans="1:10" x14ac:dyDescent="0.25">
      <c r="A221" s="42">
        <v>30225</v>
      </c>
      <c r="B221" s="5">
        <f>'Division - Monthly'!AZ221</f>
        <v>2068228</v>
      </c>
      <c r="C221" s="5">
        <f>'Division - Monthly'!BA221</f>
        <v>1504211</v>
      </c>
      <c r="D221" s="5">
        <f>'Division - Monthly'!BB221</f>
        <v>298237</v>
      </c>
      <c r="E221" s="5">
        <f>'Division - Monthly'!BC221</f>
        <v>30681</v>
      </c>
      <c r="F221" s="5">
        <f>'Division - Monthly'!BD221</f>
        <v>46608</v>
      </c>
      <c r="G221" s="5">
        <f>'Division - Monthly'!BE221</f>
        <v>0</v>
      </c>
      <c r="H221" s="5">
        <f>'Division - Monthly'!BF221</f>
        <v>283227</v>
      </c>
      <c r="I221" s="6">
        <f t="shared" si="17"/>
        <v>4231192</v>
      </c>
      <c r="J221" s="51">
        <f t="shared" si="15"/>
        <v>3947965</v>
      </c>
    </row>
    <row r="222" spans="1:10" x14ac:dyDescent="0.25">
      <c r="A222" s="42">
        <v>30256</v>
      </c>
      <c r="B222" s="5">
        <f>'Division - Monthly'!AZ222</f>
        <v>1555452</v>
      </c>
      <c r="C222" s="5">
        <f>'Division - Monthly'!BA222</f>
        <v>1333658</v>
      </c>
      <c r="D222" s="5">
        <f>'Division - Monthly'!BB222</f>
        <v>292477</v>
      </c>
      <c r="E222" s="5">
        <f>'Division - Monthly'!BC222</f>
        <v>30726</v>
      </c>
      <c r="F222" s="5">
        <f>'Division - Monthly'!BD222</f>
        <v>39851</v>
      </c>
      <c r="G222" s="5">
        <f>'Division - Monthly'!BE222</f>
        <v>0</v>
      </c>
      <c r="H222" s="5">
        <f>'Division - Monthly'!BF222</f>
        <v>239234.318</v>
      </c>
      <c r="I222" s="6">
        <f t="shared" si="17"/>
        <v>3491398.318</v>
      </c>
      <c r="J222" s="51">
        <f t="shared" si="15"/>
        <v>3252164</v>
      </c>
    </row>
    <row r="223" spans="1:10" x14ac:dyDescent="0.25">
      <c r="A223" s="42">
        <v>30286</v>
      </c>
      <c r="B223" s="5">
        <f>'Division - Monthly'!AZ223</f>
        <v>1583509</v>
      </c>
      <c r="C223" s="5">
        <f>'Division - Monthly'!BA223</f>
        <v>1375150</v>
      </c>
      <c r="D223" s="5">
        <f>'Division - Monthly'!BB223</f>
        <v>293198</v>
      </c>
      <c r="E223" s="5">
        <f>'Division - Monthly'!BC223</f>
        <v>30777</v>
      </c>
      <c r="F223" s="5">
        <f>'Division - Monthly'!BD223</f>
        <v>39536</v>
      </c>
      <c r="G223" s="5">
        <f>'Division - Monthly'!BE223</f>
        <v>0</v>
      </c>
      <c r="H223" s="5">
        <f>'Division - Monthly'!BF223</f>
        <v>247383.277</v>
      </c>
      <c r="I223" s="6">
        <f t="shared" si="17"/>
        <v>3569553.2769999998</v>
      </c>
      <c r="J223" s="51">
        <f t="shared" si="15"/>
        <v>3322170</v>
      </c>
    </row>
    <row r="224" spans="1:10" x14ac:dyDescent="0.25">
      <c r="A224" s="42">
        <v>30317</v>
      </c>
      <c r="B224" s="5">
        <f>'Division - Monthly'!AZ224</f>
        <v>1750895</v>
      </c>
      <c r="C224" s="5">
        <f>'Division - Monthly'!BA224</f>
        <v>1260444</v>
      </c>
      <c r="D224" s="5">
        <f>'Division - Monthly'!BB224</f>
        <v>295686</v>
      </c>
      <c r="E224" s="5">
        <f>'Division - Monthly'!BC224</f>
        <v>29889</v>
      </c>
      <c r="F224" s="5">
        <f>'Division - Monthly'!BD224</f>
        <v>36024</v>
      </c>
      <c r="G224" s="5">
        <f>'Division - Monthly'!BE224</f>
        <v>0</v>
      </c>
      <c r="H224" s="5">
        <f>'Division - Monthly'!BF224</f>
        <v>293311.8</v>
      </c>
      <c r="I224" s="6">
        <f t="shared" si="17"/>
        <v>3666249.8</v>
      </c>
      <c r="J224" s="51">
        <f t="shared" si="15"/>
        <v>3372938</v>
      </c>
    </row>
    <row r="225" spans="1:10" x14ac:dyDescent="0.25">
      <c r="A225" s="42">
        <v>30348</v>
      </c>
      <c r="B225" s="5">
        <f>'Division - Monthly'!AZ225</f>
        <v>1764198</v>
      </c>
      <c r="C225" s="5">
        <f>'Division - Monthly'!BA225</f>
        <v>1184838</v>
      </c>
      <c r="D225" s="5">
        <f>'Division - Monthly'!BB225</f>
        <v>273270</v>
      </c>
      <c r="E225" s="5">
        <f>'Division - Monthly'!BC225</f>
        <v>29540</v>
      </c>
      <c r="F225" s="5">
        <f>'Division - Monthly'!BD225</f>
        <v>37414</v>
      </c>
      <c r="G225" s="5">
        <f>'Division - Monthly'!BE225</f>
        <v>0</v>
      </c>
      <c r="H225" s="5">
        <f>'Division - Monthly'!BF225</f>
        <v>287913.8</v>
      </c>
      <c r="I225" s="6">
        <f t="shared" si="17"/>
        <v>3577173.8</v>
      </c>
      <c r="J225" s="51">
        <f t="shared" si="15"/>
        <v>3289260</v>
      </c>
    </row>
    <row r="226" spans="1:10" x14ac:dyDescent="0.25">
      <c r="A226" s="42">
        <v>30376</v>
      </c>
      <c r="B226" s="5">
        <f>'Division - Monthly'!AZ226</f>
        <v>1700535</v>
      </c>
      <c r="C226" s="5">
        <f>'Division - Monthly'!BA226</f>
        <v>1271010</v>
      </c>
      <c r="D226" s="5">
        <f>'Division - Monthly'!BB226</f>
        <v>288228</v>
      </c>
      <c r="E226" s="5">
        <f>'Division - Monthly'!BC226</f>
        <v>28822</v>
      </c>
      <c r="F226" s="5">
        <f>'Division - Monthly'!BD226</f>
        <v>36542</v>
      </c>
      <c r="G226" s="5">
        <f>'Division - Monthly'!BE226</f>
        <v>0</v>
      </c>
      <c r="H226" s="5">
        <f>'Division - Monthly'!BF226</f>
        <v>280777.2</v>
      </c>
      <c r="I226" s="6">
        <f t="shared" si="17"/>
        <v>3605914.2</v>
      </c>
      <c r="J226" s="51">
        <f t="shared" si="15"/>
        <v>3325137</v>
      </c>
    </row>
    <row r="227" spans="1:10" x14ac:dyDescent="0.25">
      <c r="A227" s="42">
        <v>30407</v>
      </c>
      <c r="B227" s="5">
        <f>'Division - Monthly'!AZ227</f>
        <v>1568790</v>
      </c>
      <c r="C227" s="5">
        <f>'Division - Monthly'!BA227</f>
        <v>1275983</v>
      </c>
      <c r="D227" s="5">
        <f>'Division - Monthly'!BB227</f>
        <v>297217</v>
      </c>
      <c r="E227" s="5">
        <f>'Division - Monthly'!BC227</f>
        <v>28562</v>
      </c>
      <c r="F227" s="5">
        <f>'Division - Monthly'!BD227</f>
        <v>39233</v>
      </c>
      <c r="G227" s="5">
        <f>'Division - Monthly'!BE227</f>
        <v>0</v>
      </c>
      <c r="H227" s="5">
        <f>'Division - Monthly'!BF227</f>
        <v>256881.30000000002</v>
      </c>
      <c r="I227" s="6">
        <f t="shared" si="17"/>
        <v>3466666.3</v>
      </c>
      <c r="J227" s="51">
        <f t="shared" si="15"/>
        <v>3209785</v>
      </c>
    </row>
    <row r="228" spans="1:10" x14ac:dyDescent="0.25">
      <c r="A228" s="42">
        <v>30437</v>
      </c>
      <c r="B228" s="5">
        <f>'Division - Monthly'!AZ228</f>
        <v>1476721</v>
      </c>
      <c r="C228" s="5">
        <f>'Division - Monthly'!BA228</f>
        <v>1327193</v>
      </c>
      <c r="D228" s="5">
        <f>'Division - Monthly'!BB228</f>
        <v>314495</v>
      </c>
      <c r="E228" s="5">
        <f>'Division - Monthly'!BC228</f>
        <v>26696</v>
      </c>
      <c r="F228" s="5">
        <f>'Division - Monthly'!BD228</f>
        <v>42105</v>
      </c>
      <c r="G228" s="5">
        <f>'Division - Monthly'!BE228</f>
        <v>0</v>
      </c>
      <c r="H228" s="5">
        <f>'Division - Monthly'!BF228</f>
        <v>248639.4</v>
      </c>
      <c r="I228" s="6">
        <f t="shared" si="17"/>
        <v>3435849.4</v>
      </c>
      <c r="J228" s="51">
        <f t="shared" si="15"/>
        <v>3187210</v>
      </c>
    </row>
    <row r="229" spans="1:10" x14ac:dyDescent="0.25">
      <c r="A229" s="42">
        <v>30468</v>
      </c>
      <c r="B229" s="5">
        <f>'Division - Monthly'!AZ229</f>
        <v>1940825</v>
      </c>
      <c r="C229" s="5">
        <f>'Division - Monthly'!BA229</f>
        <v>1540460</v>
      </c>
      <c r="D229" s="5">
        <f>'Division - Monthly'!BB229</f>
        <v>314384</v>
      </c>
      <c r="E229" s="5">
        <f>'Division - Monthly'!BC229</f>
        <v>27618</v>
      </c>
      <c r="F229" s="5">
        <f>'Division - Monthly'!BD229</f>
        <v>46508</v>
      </c>
      <c r="G229" s="5">
        <f>'Division - Monthly'!BE229</f>
        <v>0</v>
      </c>
      <c r="H229" s="5">
        <f>'Division - Monthly'!BF229</f>
        <v>298015.59999999998</v>
      </c>
      <c r="I229" s="6">
        <f t="shared" si="17"/>
        <v>4167810.6</v>
      </c>
      <c r="J229" s="51">
        <f t="shared" si="15"/>
        <v>3869795</v>
      </c>
    </row>
    <row r="230" spans="1:10" x14ac:dyDescent="0.25">
      <c r="A230" s="42">
        <v>30498</v>
      </c>
      <c r="B230" s="5">
        <f>'Division - Monthly'!AZ230</f>
        <v>2366190</v>
      </c>
      <c r="C230" s="5">
        <f>'Division - Monthly'!BA230</f>
        <v>1617575</v>
      </c>
      <c r="D230" s="5">
        <f>'Division - Monthly'!BB230</f>
        <v>257938</v>
      </c>
      <c r="E230" s="5">
        <f>'Division - Monthly'!BC230</f>
        <v>27947</v>
      </c>
      <c r="F230" s="5">
        <f>'Division - Monthly'!BD230</f>
        <v>51658</v>
      </c>
      <c r="G230" s="5">
        <f>'Division - Monthly'!BE230</f>
        <v>0</v>
      </c>
      <c r="H230" s="5">
        <f>'Division - Monthly'!BF230</f>
        <v>319533.73499999999</v>
      </c>
      <c r="I230" s="6">
        <f t="shared" si="17"/>
        <v>4640841.7350000003</v>
      </c>
      <c r="J230" s="51">
        <f t="shared" si="15"/>
        <v>4321308</v>
      </c>
    </row>
    <row r="231" spans="1:10" x14ac:dyDescent="0.25">
      <c r="A231" s="42">
        <v>30529</v>
      </c>
      <c r="B231" s="5">
        <f>'Division - Monthly'!AZ231</f>
        <v>2610996</v>
      </c>
      <c r="C231" s="5">
        <f>'Division - Monthly'!BA231</f>
        <v>1687022</v>
      </c>
      <c r="D231" s="5">
        <f>'Division - Monthly'!BB231</f>
        <v>306235</v>
      </c>
      <c r="E231" s="5">
        <f>'Division - Monthly'!BC231</f>
        <v>27990</v>
      </c>
      <c r="F231" s="5">
        <f>'Division - Monthly'!BD231</f>
        <v>49793</v>
      </c>
      <c r="G231" s="5">
        <f>'Division - Monthly'!BE231</f>
        <v>0</v>
      </c>
      <c r="H231" s="5">
        <f>'Division - Monthly'!BF231</f>
        <v>347927.97600000002</v>
      </c>
      <c r="I231" s="6">
        <f t="shared" si="17"/>
        <v>5029963.9759999998</v>
      </c>
      <c r="J231" s="51">
        <f t="shared" si="15"/>
        <v>4682036</v>
      </c>
    </row>
    <row r="232" spans="1:10" x14ac:dyDescent="0.25">
      <c r="A232" s="42">
        <v>30560</v>
      </c>
      <c r="B232" s="5">
        <f>'Division - Monthly'!AZ232</f>
        <v>2570570</v>
      </c>
      <c r="C232" s="5">
        <f>'Division - Monthly'!BA232</f>
        <v>1700255</v>
      </c>
      <c r="D232" s="5">
        <f>'Division - Monthly'!BB232</f>
        <v>300251</v>
      </c>
      <c r="E232" s="5">
        <f>'Division - Monthly'!BC232</f>
        <v>26365</v>
      </c>
      <c r="F232" s="5">
        <f>'Division - Monthly'!BD232</f>
        <v>51046</v>
      </c>
      <c r="G232" s="5">
        <f>'Division - Monthly'!BE232</f>
        <v>0</v>
      </c>
      <c r="H232" s="5">
        <f>'Division - Monthly'!BF232</f>
        <v>347813.39</v>
      </c>
      <c r="I232" s="6">
        <f t="shared" si="17"/>
        <v>4996300.3899999997</v>
      </c>
      <c r="J232" s="51">
        <f t="shared" si="15"/>
        <v>4648487</v>
      </c>
    </row>
    <row r="233" spans="1:10" x14ac:dyDescent="0.25">
      <c r="A233" s="42">
        <v>30590</v>
      </c>
      <c r="B233" s="5">
        <f>'Division - Monthly'!AZ233</f>
        <v>2208332</v>
      </c>
      <c r="C233" s="5">
        <f>'Division - Monthly'!BA233</f>
        <v>1659564</v>
      </c>
      <c r="D233" s="5">
        <f>'Division - Monthly'!BB233</f>
        <v>298585</v>
      </c>
      <c r="E233" s="5">
        <f>'Division - Monthly'!BC233</f>
        <v>27508</v>
      </c>
      <c r="F233" s="5">
        <f>'Division - Monthly'!BD233</f>
        <v>46701</v>
      </c>
      <c r="G233" s="5">
        <f>'Division - Monthly'!BE233</f>
        <v>0</v>
      </c>
      <c r="H233" s="5">
        <f>'Division - Monthly'!BF233</f>
        <v>277802</v>
      </c>
      <c r="I233" s="6">
        <f t="shared" ref="I233:I248" si="18">SUM(B233:H233)</f>
        <v>4518492</v>
      </c>
      <c r="J233" s="51">
        <f t="shared" si="15"/>
        <v>4240690</v>
      </c>
    </row>
    <row r="234" spans="1:10" x14ac:dyDescent="0.25">
      <c r="A234" s="42">
        <v>30621</v>
      </c>
      <c r="B234" s="5">
        <f>'Division - Monthly'!AZ234</f>
        <v>1771775</v>
      </c>
      <c r="C234" s="5">
        <f>'Division - Monthly'!BA234</f>
        <v>1516126</v>
      </c>
      <c r="D234" s="5">
        <f>'Division - Monthly'!BB234</f>
        <v>310725</v>
      </c>
      <c r="E234" s="5">
        <f>'Division - Monthly'!BC234</f>
        <v>26140</v>
      </c>
      <c r="F234" s="5">
        <f>'Division - Monthly'!BD234</f>
        <v>42965</v>
      </c>
      <c r="G234" s="5">
        <f>'Division - Monthly'!BE234</f>
        <v>0</v>
      </c>
      <c r="H234" s="5">
        <f>'Division - Monthly'!BF234</f>
        <v>259365</v>
      </c>
      <c r="I234" s="6">
        <f t="shared" si="18"/>
        <v>3927096</v>
      </c>
      <c r="J234" s="51">
        <f t="shared" si="15"/>
        <v>3667731</v>
      </c>
    </row>
    <row r="235" spans="1:10" x14ac:dyDescent="0.25">
      <c r="A235" s="42">
        <v>30651</v>
      </c>
      <c r="B235" s="5">
        <f>'Division - Monthly'!AZ235</f>
        <v>1594234</v>
      </c>
      <c r="C235" s="5">
        <f>'Division - Monthly'!BA235</f>
        <v>1382729</v>
      </c>
      <c r="D235" s="5">
        <f>'Division - Monthly'!BB235</f>
        <v>287074</v>
      </c>
      <c r="E235" s="5">
        <f>'Division - Monthly'!BC235</f>
        <v>27522</v>
      </c>
      <c r="F235" s="5">
        <f>'Division - Monthly'!BD235</f>
        <v>37989</v>
      </c>
      <c r="G235" s="5">
        <f>'Division - Monthly'!BE235</f>
        <v>0</v>
      </c>
      <c r="H235" s="5">
        <f>'Division - Monthly'!BF235</f>
        <v>226830</v>
      </c>
      <c r="I235" s="6">
        <f t="shared" si="18"/>
        <v>3556378</v>
      </c>
      <c r="J235" s="51">
        <f t="shared" si="15"/>
        <v>3329548</v>
      </c>
    </row>
    <row r="236" spans="1:10" x14ac:dyDescent="0.25">
      <c r="A236" s="42">
        <v>30682</v>
      </c>
      <c r="B236" s="5">
        <f>'Division - Monthly'!AZ236</f>
        <v>2161318</v>
      </c>
      <c r="C236" s="5">
        <f>'Division - Monthly'!BA236</f>
        <v>1373995</v>
      </c>
      <c r="D236" s="5">
        <f>'Division - Monthly'!BB236</f>
        <v>299581</v>
      </c>
      <c r="E236" s="5">
        <f>'Division - Monthly'!BC236</f>
        <v>28048</v>
      </c>
      <c r="F236" s="5">
        <f>'Division - Monthly'!BD236</f>
        <v>41994</v>
      </c>
      <c r="G236" s="5">
        <f>'Division - Monthly'!BE236</f>
        <v>0</v>
      </c>
      <c r="H236" s="5">
        <f>'Division - Monthly'!BF236</f>
        <v>277677</v>
      </c>
      <c r="I236" s="6">
        <f t="shared" si="18"/>
        <v>4182613</v>
      </c>
      <c r="J236" s="51">
        <f t="shared" si="15"/>
        <v>3904936</v>
      </c>
    </row>
    <row r="237" spans="1:10" x14ac:dyDescent="0.25">
      <c r="A237" s="42">
        <v>30713</v>
      </c>
      <c r="B237" s="5">
        <f>'Division - Monthly'!AZ237</f>
        <v>1815172</v>
      </c>
      <c r="C237" s="5">
        <f>'Division - Monthly'!BA237</f>
        <v>1328003</v>
      </c>
      <c r="D237" s="5">
        <f>'Division - Monthly'!BB237</f>
        <v>298264</v>
      </c>
      <c r="E237" s="5">
        <f>'Division - Monthly'!BC237</f>
        <v>26967</v>
      </c>
      <c r="F237" s="5">
        <f>'Division - Monthly'!BD237</f>
        <v>39350</v>
      </c>
      <c r="G237" s="5">
        <f>'Division - Monthly'!BE237</f>
        <v>0</v>
      </c>
      <c r="H237" s="5">
        <f>'Division - Monthly'!BF237</f>
        <v>268141</v>
      </c>
      <c r="I237" s="6">
        <f t="shared" si="18"/>
        <v>3775897</v>
      </c>
      <c r="J237" s="51">
        <f t="shared" si="15"/>
        <v>3507756</v>
      </c>
    </row>
    <row r="238" spans="1:10" x14ac:dyDescent="0.25">
      <c r="A238" s="42">
        <v>30742</v>
      </c>
      <c r="B238" s="5">
        <f>'Division - Monthly'!AZ238</f>
        <v>1737889</v>
      </c>
      <c r="C238" s="5">
        <f>'Division - Monthly'!BA238</f>
        <v>1377075</v>
      </c>
      <c r="D238" s="5">
        <f>'Division - Monthly'!BB238</f>
        <v>306454</v>
      </c>
      <c r="E238" s="5">
        <f>'Division - Monthly'!BC238</f>
        <v>27178</v>
      </c>
      <c r="F238" s="5">
        <f>'Division - Monthly'!BD238</f>
        <v>39863</v>
      </c>
      <c r="G238" s="5">
        <f>'Division - Monthly'!BE238</f>
        <v>0</v>
      </c>
      <c r="H238" s="5">
        <f>'Division - Monthly'!BF238</f>
        <v>245001</v>
      </c>
      <c r="I238" s="6">
        <f t="shared" si="18"/>
        <v>3733460</v>
      </c>
      <c r="J238" s="51">
        <f t="shared" si="15"/>
        <v>3488459</v>
      </c>
    </row>
    <row r="239" spans="1:10" x14ac:dyDescent="0.25">
      <c r="A239" s="42">
        <v>30773</v>
      </c>
      <c r="B239" s="5">
        <f>'Division - Monthly'!AZ239</f>
        <v>1559005</v>
      </c>
      <c r="C239" s="5">
        <f>'Division - Monthly'!BA239</f>
        <v>1385457</v>
      </c>
      <c r="D239" s="5">
        <f>'Division - Monthly'!BB239</f>
        <v>303285</v>
      </c>
      <c r="E239" s="5">
        <f>'Division - Monthly'!BC239</f>
        <v>27291</v>
      </c>
      <c r="F239" s="5">
        <f>'Division - Monthly'!BD239</f>
        <v>39453</v>
      </c>
      <c r="G239" s="5">
        <f>'Division - Monthly'!BE239</f>
        <v>0</v>
      </c>
      <c r="H239" s="5">
        <f>'Division - Monthly'!BF239</f>
        <v>225512.32500000001</v>
      </c>
      <c r="I239" s="6">
        <f t="shared" si="18"/>
        <v>3540003.3250000002</v>
      </c>
      <c r="J239" s="51">
        <f t="shared" si="15"/>
        <v>3314491</v>
      </c>
    </row>
    <row r="240" spans="1:10" x14ac:dyDescent="0.25">
      <c r="A240" s="42">
        <v>30803</v>
      </c>
      <c r="B240" s="5">
        <f>'Division - Monthly'!AZ240</f>
        <v>1814473</v>
      </c>
      <c r="C240" s="5">
        <f>'Division - Monthly'!BA240</f>
        <v>1526108</v>
      </c>
      <c r="D240" s="5">
        <f>'Division - Monthly'!BB240</f>
        <v>313054</v>
      </c>
      <c r="E240" s="5">
        <f>'Division - Monthly'!BC240</f>
        <v>27155</v>
      </c>
      <c r="F240" s="5">
        <f>'Division - Monthly'!BD240</f>
        <v>45661</v>
      </c>
      <c r="G240" s="5">
        <f>'Division - Monthly'!BE240</f>
        <v>0</v>
      </c>
      <c r="H240" s="5">
        <f>'Division - Monthly'!BF240</f>
        <v>226695.23699999999</v>
      </c>
      <c r="I240" s="6">
        <f t="shared" si="18"/>
        <v>3953146.2370000002</v>
      </c>
      <c r="J240" s="51">
        <f t="shared" si="15"/>
        <v>3726451</v>
      </c>
    </row>
    <row r="241" spans="1:10" x14ac:dyDescent="0.25">
      <c r="A241" s="42">
        <v>30834</v>
      </c>
      <c r="B241" s="5">
        <f>'Division - Monthly'!AZ241</f>
        <v>1960069</v>
      </c>
      <c r="C241" s="5">
        <f>'Division - Monthly'!BA241</f>
        <v>1630495</v>
      </c>
      <c r="D241" s="5">
        <f>'Division - Monthly'!BB241</f>
        <v>321192</v>
      </c>
      <c r="E241" s="5">
        <f>'Division - Monthly'!BC241</f>
        <v>27187</v>
      </c>
      <c r="F241" s="5">
        <f>'Division - Monthly'!BD241</f>
        <v>48747</v>
      </c>
      <c r="G241" s="5">
        <f>'Division - Monthly'!BE241</f>
        <v>0</v>
      </c>
      <c r="H241" s="5">
        <f>'Division - Monthly'!BF241</f>
        <v>243926.09400000001</v>
      </c>
      <c r="I241" s="6">
        <f t="shared" si="18"/>
        <v>4231616.0939999996</v>
      </c>
      <c r="J241" s="51">
        <f t="shared" si="15"/>
        <v>3987689.9999999995</v>
      </c>
    </row>
    <row r="242" spans="1:10" x14ac:dyDescent="0.25">
      <c r="A242" s="42">
        <v>30864</v>
      </c>
      <c r="B242" s="5">
        <f>'Division - Monthly'!AZ242</f>
        <v>2292099</v>
      </c>
      <c r="C242" s="5">
        <f>'Division - Monthly'!BA242</f>
        <v>1678110</v>
      </c>
      <c r="D242" s="5">
        <f>'Division - Monthly'!BB242</f>
        <v>317401</v>
      </c>
      <c r="E242" s="5">
        <f>'Division - Monthly'!BC242</f>
        <v>26464</v>
      </c>
      <c r="F242" s="5">
        <f>'Division - Monthly'!BD242</f>
        <v>48702</v>
      </c>
      <c r="G242" s="5">
        <f>'Division - Monthly'!BE242</f>
        <v>2185</v>
      </c>
      <c r="H242" s="5">
        <f>'Division - Monthly'!BF242</f>
        <v>201848.03700000001</v>
      </c>
      <c r="I242" s="6">
        <f t="shared" si="18"/>
        <v>4566809.0370000005</v>
      </c>
      <c r="J242" s="51">
        <f t="shared" si="15"/>
        <v>4364961</v>
      </c>
    </row>
    <row r="243" spans="1:10" x14ac:dyDescent="0.25">
      <c r="A243" s="42">
        <v>30895</v>
      </c>
      <c r="B243" s="5">
        <f>'Division - Monthly'!AZ243</f>
        <v>2489635</v>
      </c>
      <c r="C243" s="5">
        <f>'Division - Monthly'!BA243</f>
        <v>1729299</v>
      </c>
      <c r="D243" s="5">
        <f>'Division - Monthly'!BB243</f>
        <v>314138</v>
      </c>
      <c r="E243" s="5">
        <f>'Division - Monthly'!BC243</f>
        <v>26867</v>
      </c>
      <c r="F243" s="5">
        <f>'Division - Monthly'!BD243</f>
        <v>52858</v>
      </c>
      <c r="G243" s="5">
        <f>'Division - Monthly'!BE243</f>
        <v>2064</v>
      </c>
      <c r="H243" s="5">
        <f>'Division - Monthly'!BF243</f>
        <v>226854.35500000001</v>
      </c>
      <c r="I243" s="6">
        <f t="shared" si="18"/>
        <v>4841715.3550000004</v>
      </c>
      <c r="J243" s="51">
        <f t="shared" si="15"/>
        <v>4614861</v>
      </c>
    </row>
    <row r="244" spans="1:10" x14ac:dyDescent="0.25">
      <c r="A244" s="42">
        <v>30926</v>
      </c>
      <c r="B244" s="5">
        <f>'Division - Monthly'!AZ244</f>
        <v>2384364</v>
      </c>
      <c r="C244" s="5">
        <f>'Division - Monthly'!BA244</f>
        <v>1701826</v>
      </c>
      <c r="D244" s="5">
        <f>'Division - Monthly'!BB244</f>
        <v>296145</v>
      </c>
      <c r="E244" s="5">
        <f>'Division - Monthly'!BC244</f>
        <v>27628</v>
      </c>
      <c r="F244" s="5">
        <f>'Division - Monthly'!BD244</f>
        <v>48111</v>
      </c>
      <c r="G244" s="5">
        <f>'Division - Monthly'!BE244</f>
        <v>2034</v>
      </c>
      <c r="H244" s="5">
        <f>'Division - Monthly'!BF244</f>
        <v>260930.91399999999</v>
      </c>
      <c r="I244" s="6">
        <f t="shared" si="18"/>
        <v>4721038.9139999999</v>
      </c>
      <c r="J244" s="51">
        <f t="shared" si="15"/>
        <v>4460108</v>
      </c>
    </row>
    <row r="245" spans="1:10" x14ac:dyDescent="0.25">
      <c r="A245" s="42">
        <v>30956</v>
      </c>
      <c r="B245" s="5">
        <f>'Division - Monthly'!AZ245</f>
        <v>1976170</v>
      </c>
      <c r="C245" s="5">
        <f>'Division - Monthly'!BA245</f>
        <v>1639421</v>
      </c>
      <c r="D245" s="5">
        <f>'Division - Monthly'!BB245</f>
        <v>318861</v>
      </c>
      <c r="E245" s="5">
        <f>'Division - Monthly'!BC245</f>
        <v>24850</v>
      </c>
      <c r="F245" s="5">
        <f>'Division - Monthly'!BD245</f>
        <v>46673</v>
      </c>
      <c r="G245" s="5">
        <f>'Division - Monthly'!BE245</f>
        <v>2127</v>
      </c>
      <c r="H245" s="5">
        <f>'Division - Monthly'!BF245</f>
        <v>217767.68400000001</v>
      </c>
      <c r="I245" s="6">
        <f t="shared" si="18"/>
        <v>4225869.6840000004</v>
      </c>
      <c r="J245" s="51">
        <f t="shared" si="15"/>
        <v>4008102.0000000005</v>
      </c>
    </row>
    <row r="246" spans="1:10" x14ac:dyDescent="0.25">
      <c r="A246" s="42">
        <v>30987</v>
      </c>
      <c r="B246" s="5">
        <f>'Division - Monthly'!AZ246</f>
        <v>1816189</v>
      </c>
      <c r="C246" s="5">
        <f>'Division - Monthly'!BA246</f>
        <v>1603277</v>
      </c>
      <c r="D246" s="5">
        <f>'Division - Monthly'!BB246</f>
        <v>317982</v>
      </c>
      <c r="E246" s="5">
        <f>'Division - Monthly'!BC246</f>
        <v>24591</v>
      </c>
      <c r="F246" s="5">
        <f>'Division - Monthly'!BD246</f>
        <v>46995</v>
      </c>
      <c r="G246" s="5">
        <f>'Division - Monthly'!BE246</f>
        <v>2041</v>
      </c>
      <c r="H246" s="5">
        <f>'Division - Monthly'!BF246</f>
        <v>199423.859</v>
      </c>
      <c r="I246" s="6">
        <f t="shared" si="18"/>
        <v>4010498.8590000002</v>
      </c>
      <c r="J246" s="51">
        <f t="shared" si="15"/>
        <v>3811075</v>
      </c>
    </row>
    <row r="247" spans="1:10" x14ac:dyDescent="0.25">
      <c r="A247" s="42">
        <v>31017</v>
      </c>
      <c r="B247" s="5">
        <f>'Division - Monthly'!AZ247</f>
        <v>1629963</v>
      </c>
      <c r="C247" s="5">
        <f>'Division - Monthly'!BA247</f>
        <v>1423696</v>
      </c>
      <c r="D247" s="5">
        <f>'Division - Monthly'!BB247</f>
        <v>300573</v>
      </c>
      <c r="E247" s="5">
        <f>'Division - Monthly'!BC247</f>
        <v>26828</v>
      </c>
      <c r="F247" s="5">
        <f>'Division - Monthly'!BD247</f>
        <v>39855</v>
      </c>
      <c r="G247" s="5">
        <f>'Division - Monthly'!BE247</f>
        <v>2185</v>
      </c>
      <c r="H247" s="5">
        <f>'Division - Monthly'!BF247</f>
        <v>145526.283</v>
      </c>
      <c r="I247" s="6">
        <f t="shared" si="18"/>
        <v>3568626.2829999998</v>
      </c>
      <c r="J247" s="51">
        <f t="shared" si="15"/>
        <v>3423100</v>
      </c>
    </row>
    <row r="248" spans="1:10" x14ac:dyDescent="0.25">
      <c r="A248" s="42">
        <v>31048</v>
      </c>
      <c r="B248" s="5">
        <f>'Division - Monthly'!AZ248</f>
        <v>1891757</v>
      </c>
      <c r="C248" s="5">
        <f>'Division - Monthly'!BA248</f>
        <v>1431652</v>
      </c>
      <c r="D248" s="5">
        <f>'Division - Monthly'!BB248</f>
        <v>304441</v>
      </c>
      <c r="E248" s="5">
        <f>'Division - Monthly'!BC248</f>
        <v>26411</v>
      </c>
      <c r="F248" s="5">
        <f>'Division - Monthly'!BD248</f>
        <v>39075</v>
      </c>
      <c r="G248" s="5">
        <f>'Division - Monthly'!BE248</f>
        <v>3245</v>
      </c>
      <c r="H248" s="5">
        <f>'Division - Monthly'!BF248</f>
        <v>118355.9</v>
      </c>
      <c r="I248" s="6">
        <f t="shared" si="18"/>
        <v>3814936.9</v>
      </c>
      <c r="J248" s="51">
        <f t="shared" si="15"/>
        <v>3696581</v>
      </c>
    </row>
    <row r="249" spans="1:10" x14ac:dyDescent="0.25">
      <c r="A249" s="42">
        <v>31079</v>
      </c>
      <c r="B249" s="5">
        <f>'Division - Monthly'!AZ249</f>
        <v>2150816</v>
      </c>
      <c r="C249" s="5">
        <f>'Division - Monthly'!BA249</f>
        <v>1355822</v>
      </c>
      <c r="D249" s="5">
        <f>'Division - Monthly'!BB249</f>
        <v>308906</v>
      </c>
      <c r="E249" s="5">
        <f>'Division - Monthly'!BC249</f>
        <v>25963</v>
      </c>
      <c r="F249" s="5">
        <f>'Division - Monthly'!BD249</f>
        <v>37928</v>
      </c>
      <c r="G249" s="5">
        <f>'Division - Monthly'!BE249</f>
        <v>2944</v>
      </c>
      <c r="H249" s="5">
        <f>'Division - Monthly'!BF249</f>
        <v>110791.4</v>
      </c>
      <c r="I249" s="6">
        <f t="shared" ref="I249:I264" si="19">SUM(B249:H249)</f>
        <v>3993170.4</v>
      </c>
      <c r="J249" s="51">
        <f t="shared" si="15"/>
        <v>3882379</v>
      </c>
    </row>
    <row r="250" spans="1:10" x14ac:dyDescent="0.25">
      <c r="A250" s="42">
        <v>31107</v>
      </c>
      <c r="B250" s="5">
        <f>'Division - Monthly'!AZ250</f>
        <v>1722612</v>
      </c>
      <c r="C250" s="5">
        <f>'Division - Monthly'!BA250</f>
        <v>1431883</v>
      </c>
      <c r="D250" s="5">
        <f>'Division - Monthly'!BB250</f>
        <v>315114</v>
      </c>
      <c r="E250" s="5">
        <f>'Division - Monthly'!BC250</f>
        <v>25185</v>
      </c>
      <c r="F250" s="5">
        <f>'Division - Monthly'!BD250</f>
        <v>40733</v>
      </c>
      <c r="G250" s="5">
        <f>'Division - Monthly'!BE250</f>
        <v>3210</v>
      </c>
      <c r="H250" s="5">
        <f>'Division - Monthly'!BF250</f>
        <v>89461.6</v>
      </c>
      <c r="I250" s="6">
        <f t="shared" si="19"/>
        <v>3628198.6</v>
      </c>
      <c r="J250" s="51">
        <f t="shared" si="15"/>
        <v>3538737</v>
      </c>
    </row>
    <row r="251" spans="1:10" x14ac:dyDescent="0.25">
      <c r="A251" s="42">
        <v>31138</v>
      </c>
      <c r="B251" s="5">
        <f>'Division - Monthly'!AZ251</f>
        <v>1630855</v>
      </c>
      <c r="C251" s="5">
        <f>'Division - Monthly'!BA251</f>
        <v>1493052</v>
      </c>
      <c r="D251" s="5">
        <f>'Division - Monthly'!BB251</f>
        <v>324666</v>
      </c>
      <c r="E251" s="5">
        <f>'Division - Monthly'!BC251</f>
        <v>26029</v>
      </c>
      <c r="F251" s="5">
        <f>'Division - Monthly'!BD251</f>
        <v>44483</v>
      </c>
      <c r="G251" s="5">
        <f>'Division - Monthly'!BE251</f>
        <v>3485</v>
      </c>
      <c r="H251" s="5">
        <f>'Division - Monthly'!BF251</f>
        <v>79779.600000000006</v>
      </c>
      <c r="I251" s="6">
        <f t="shared" si="19"/>
        <v>3602349.6</v>
      </c>
      <c r="J251" s="51">
        <f t="shared" si="15"/>
        <v>3522570</v>
      </c>
    </row>
    <row r="252" spans="1:10" x14ac:dyDescent="0.25">
      <c r="A252" s="42">
        <v>31168</v>
      </c>
      <c r="B252" s="5">
        <f>'Division - Monthly'!AZ252</f>
        <v>1730337</v>
      </c>
      <c r="C252" s="5">
        <f>'Division - Monthly'!BA252</f>
        <v>1573454</v>
      </c>
      <c r="D252" s="5">
        <f>'Division - Monthly'!BB252</f>
        <v>322286</v>
      </c>
      <c r="E252" s="5">
        <f>'Division - Monthly'!BC252</f>
        <v>26079</v>
      </c>
      <c r="F252" s="5">
        <f>'Division - Monthly'!BD252</f>
        <v>45535</v>
      </c>
      <c r="G252" s="5">
        <f>'Division - Monthly'!BE252</f>
        <v>3307</v>
      </c>
      <c r="H252" s="5">
        <f>'Division - Monthly'!BF252</f>
        <v>87246.1</v>
      </c>
      <c r="I252" s="6">
        <f t="shared" si="19"/>
        <v>3788244.1</v>
      </c>
      <c r="J252" s="51">
        <f t="shared" si="15"/>
        <v>3700998</v>
      </c>
    </row>
    <row r="253" spans="1:10" x14ac:dyDescent="0.25">
      <c r="A253" s="42">
        <v>31199</v>
      </c>
      <c r="B253" s="5">
        <f>'Division - Monthly'!AZ253</f>
        <v>2337534</v>
      </c>
      <c r="C253" s="5">
        <f>'Division - Monthly'!BA253</f>
        <v>1776677</v>
      </c>
      <c r="D253" s="5">
        <f>'Division - Monthly'!BB253</f>
        <v>329951</v>
      </c>
      <c r="E253" s="5">
        <f>'Division - Monthly'!BC253</f>
        <v>25478</v>
      </c>
      <c r="F253" s="5">
        <f>'Division - Monthly'!BD253</f>
        <v>47428</v>
      </c>
      <c r="G253" s="5">
        <f>'Division - Monthly'!BE253</f>
        <v>4892</v>
      </c>
      <c r="H253" s="5">
        <f>'Division - Monthly'!BF253</f>
        <v>105206.39999999999</v>
      </c>
      <c r="I253" s="6">
        <f t="shared" si="19"/>
        <v>4627166.4000000004</v>
      </c>
      <c r="J253" s="51">
        <f t="shared" si="15"/>
        <v>4521960</v>
      </c>
    </row>
    <row r="254" spans="1:10" x14ac:dyDescent="0.25">
      <c r="A254" s="42">
        <v>31229</v>
      </c>
      <c r="B254" s="5">
        <f>'Division - Monthly'!AZ254</f>
        <v>2506946</v>
      </c>
      <c r="C254" s="5">
        <f>'Division - Monthly'!BA254</f>
        <v>1775963</v>
      </c>
      <c r="D254" s="5">
        <f>'Division - Monthly'!BB254</f>
        <v>324790</v>
      </c>
      <c r="E254" s="5">
        <f>'Division - Monthly'!BC254</f>
        <v>25348</v>
      </c>
      <c r="F254" s="5">
        <f>'Division - Monthly'!BD254</f>
        <v>58266</v>
      </c>
      <c r="G254" s="5">
        <f>'Division - Monthly'!BE254</f>
        <v>5519</v>
      </c>
      <c r="H254" s="5">
        <f>'Division - Monthly'!BF254</f>
        <v>121452.6</v>
      </c>
      <c r="I254" s="6">
        <f t="shared" si="19"/>
        <v>4818284.5999999996</v>
      </c>
      <c r="J254" s="51">
        <f t="shared" si="15"/>
        <v>4696832</v>
      </c>
    </row>
    <row r="255" spans="1:10" x14ac:dyDescent="0.25">
      <c r="A255" s="42">
        <v>31260</v>
      </c>
      <c r="B255" s="5">
        <f>'Division - Monthly'!AZ255</f>
        <v>2554535</v>
      </c>
      <c r="C255" s="5">
        <f>'Division - Monthly'!BA255</f>
        <v>1826150</v>
      </c>
      <c r="D255" s="5">
        <f>'Division - Monthly'!BB255</f>
        <v>337365</v>
      </c>
      <c r="E255" s="5">
        <f>'Division - Monthly'!BC255</f>
        <v>25480</v>
      </c>
      <c r="F255" s="5">
        <f>'Division - Monthly'!BD255</f>
        <v>57133</v>
      </c>
      <c r="G255" s="5">
        <f>'Division - Monthly'!BE255</f>
        <v>5074</v>
      </c>
      <c r="H255" s="5">
        <f>'Division - Monthly'!BF255</f>
        <v>121725.1</v>
      </c>
      <c r="I255" s="6">
        <f t="shared" si="19"/>
        <v>4927462.0999999996</v>
      </c>
      <c r="J255" s="51">
        <f t="shared" si="15"/>
        <v>4805737</v>
      </c>
    </row>
    <row r="256" spans="1:10" x14ac:dyDescent="0.25">
      <c r="A256" s="42">
        <v>31291</v>
      </c>
      <c r="B256" s="5">
        <f>'Division - Monthly'!AZ256</f>
        <v>2650347</v>
      </c>
      <c r="C256" s="5">
        <f>'Division - Monthly'!BA256</f>
        <v>1861819</v>
      </c>
      <c r="D256" s="5">
        <f>'Division - Monthly'!BB256</f>
        <v>315065</v>
      </c>
      <c r="E256" s="5">
        <f>'Division - Monthly'!BC256</f>
        <v>25608</v>
      </c>
      <c r="F256" s="5">
        <f>'Division - Monthly'!BD256</f>
        <v>54216</v>
      </c>
      <c r="G256" s="5">
        <f>'Division - Monthly'!BE256</f>
        <v>5280</v>
      </c>
      <c r="H256" s="5">
        <f>'Division - Monthly'!BF256</f>
        <v>140262.39999999999</v>
      </c>
      <c r="I256" s="6">
        <f t="shared" si="19"/>
        <v>5052597.4000000004</v>
      </c>
      <c r="J256" s="51">
        <f t="shared" si="15"/>
        <v>4912335</v>
      </c>
    </row>
    <row r="257" spans="1:10" x14ac:dyDescent="0.25">
      <c r="A257" s="42">
        <v>31321</v>
      </c>
      <c r="B257" s="5">
        <f>'Division - Monthly'!AZ257</f>
        <v>2392266</v>
      </c>
      <c r="C257" s="5">
        <f>'Division - Monthly'!BA257</f>
        <v>1826945</v>
      </c>
      <c r="D257" s="5">
        <f>'Division - Monthly'!BB257</f>
        <v>346445</v>
      </c>
      <c r="E257" s="5">
        <f>'Division - Monthly'!BC257</f>
        <v>26048</v>
      </c>
      <c r="F257" s="5">
        <f>'Division - Monthly'!BD257</f>
        <v>54155</v>
      </c>
      <c r="G257" s="5">
        <f>'Division - Monthly'!BE257</f>
        <v>5187</v>
      </c>
      <c r="H257" s="5">
        <f>'Division - Monthly'!BF257</f>
        <v>119380</v>
      </c>
      <c r="I257" s="6">
        <f t="shared" si="19"/>
        <v>4770426</v>
      </c>
      <c r="J257" s="51">
        <f t="shared" si="15"/>
        <v>4651046</v>
      </c>
    </row>
    <row r="258" spans="1:10" x14ac:dyDescent="0.25">
      <c r="A258" s="42">
        <v>31352</v>
      </c>
      <c r="B258" s="5">
        <f>'Division - Monthly'!AZ258</f>
        <v>2152173</v>
      </c>
      <c r="C258" s="5">
        <f>'Division - Monthly'!BA258</f>
        <v>1757246</v>
      </c>
      <c r="D258" s="5">
        <f>'Division - Monthly'!BB258</f>
        <v>326915</v>
      </c>
      <c r="E258" s="5">
        <f>'Division - Monthly'!BC258</f>
        <v>25732</v>
      </c>
      <c r="F258" s="5">
        <f>'Division - Monthly'!BD258</f>
        <v>51671</v>
      </c>
      <c r="G258" s="5">
        <f>'Division - Monthly'!BE258</f>
        <v>5212</v>
      </c>
      <c r="H258" s="5">
        <f>'Division - Monthly'!BF258</f>
        <v>116526</v>
      </c>
      <c r="I258" s="6">
        <f t="shared" si="19"/>
        <v>4435475</v>
      </c>
      <c r="J258" s="51">
        <f t="shared" si="15"/>
        <v>4318949</v>
      </c>
    </row>
    <row r="259" spans="1:10" x14ac:dyDescent="0.25">
      <c r="A259" s="42">
        <v>31382</v>
      </c>
      <c r="B259" s="5">
        <f>'Division - Monthly'!AZ259</f>
        <v>1853180</v>
      </c>
      <c r="C259" s="5">
        <f>'Division - Monthly'!BA259</f>
        <v>1623372</v>
      </c>
      <c r="D259" s="5">
        <f>'Division - Monthly'!BB259</f>
        <v>329502</v>
      </c>
      <c r="E259" s="5">
        <f>'Division - Monthly'!BC259</f>
        <v>25051</v>
      </c>
      <c r="F259" s="5">
        <f>'Division - Monthly'!BD259</f>
        <v>45626</v>
      </c>
      <c r="G259" s="5">
        <f>'Division - Monthly'!BE259</f>
        <v>5600</v>
      </c>
      <c r="H259" s="5">
        <f>'Division - Monthly'!BF259</f>
        <v>93708</v>
      </c>
      <c r="I259" s="6">
        <f t="shared" si="19"/>
        <v>3976039</v>
      </c>
      <c r="J259" s="51">
        <f t="shared" si="15"/>
        <v>3882331</v>
      </c>
    </row>
    <row r="260" spans="1:10" x14ac:dyDescent="0.25">
      <c r="A260" s="42">
        <v>31413</v>
      </c>
      <c r="B260" s="5">
        <f>'Division - Monthly'!AZ260</f>
        <v>2196136</v>
      </c>
      <c r="C260" s="5">
        <f>'Division - Monthly'!BA260</f>
        <v>1486100</v>
      </c>
      <c r="D260" s="5">
        <f>'Division - Monthly'!BB260</f>
        <v>256311</v>
      </c>
      <c r="E260" s="5">
        <f>'Division - Monthly'!BC260</f>
        <v>25349</v>
      </c>
      <c r="F260" s="5">
        <f>'Division - Monthly'!BD260</f>
        <v>44066</v>
      </c>
      <c r="G260" s="5">
        <f>'Division - Monthly'!BE260</f>
        <v>5250</v>
      </c>
      <c r="H260" s="5">
        <f>'Division - Monthly'!BF260</f>
        <v>103207</v>
      </c>
      <c r="I260" s="6">
        <f t="shared" si="19"/>
        <v>4116419</v>
      </c>
      <c r="J260" s="51">
        <f t="shared" si="15"/>
        <v>4013212</v>
      </c>
    </row>
    <row r="261" spans="1:10" x14ac:dyDescent="0.25">
      <c r="A261" s="42">
        <v>31444</v>
      </c>
      <c r="B261" s="5">
        <f>'Division - Monthly'!AZ261</f>
        <v>1966607.3540000001</v>
      </c>
      <c r="C261" s="5">
        <f>'Division - Monthly'!BA261</f>
        <v>1459178.5260000001</v>
      </c>
      <c r="D261" s="5">
        <f>'Division - Monthly'!BB261</f>
        <v>316150</v>
      </c>
      <c r="E261" s="5">
        <f>'Division - Monthly'!BC261</f>
        <v>25262</v>
      </c>
      <c r="F261" s="5">
        <f>'Division - Monthly'!BD261</f>
        <v>42326</v>
      </c>
      <c r="G261" s="5">
        <f>'Division - Monthly'!BE261</f>
        <v>4818</v>
      </c>
      <c r="H261" s="5">
        <f>'Division - Monthly'!BF261</f>
        <v>107444</v>
      </c>
      <c r="I261" s="6">
        <f t="shared" si="19"/>
        <v>3921785.88</v>
      </c>
      <c r="J261" s="51">
        <f t="shared" si="15"/>
        <v>3814341.88</v>
      </c>
    </row>
    <row r="262" spans="1:10" x14ac:dyDescent="0.25">
      <c r="A262" s="42">
        <v>31472</v>
      </c>
      <c r="B262" s="5">
        <f>'Division - Monthly'!AZ262</f>
        <v>1835692</v>
      </c>
      <c r="C262" s="5">
        <f>'Division - Monthly'!BA262</f>
        <v>1481644</v>
      </c>
      <c r="D262" s="5">
        <f>'Division - Monthly'!BB262</f>
        <v>329784</v>
      </c>
      <c r="E262" s="5">
        <f>'Division - Monthly'!BC262</f>
        <v>25028</v>
      </c>
      <c r="F262" s="5">
        <f>'Division - Monthly'!BD262</f>
        <v>41295</v>
      </c>
      <c r="G262" s="5">
        <f>'Division - Monthly'!BE262</f>
        <v>5284</v>
      </c>
      <c r="H262" s="5">
        <f>'Division - Monthly'!BF262</f>
        <v>88063</v>
      </c>
      <c r="I262" s="6">
        <f t="shared" si="19"/>
        <v>3806790</v>
      </c>
      <c r="J262" s="51">
        <f t="shared" si="15"/>
        <v>3718727</v>
      </c>
    </row>
    <row r="263" spans="1:10" x14ac:dyDescent="0.25">
      <c r="A263" s="42">
        <v>31503</v>
      </c>
      <c r="B263" s="5">
        <f>'Division - Monthly'!AZ263</f>
        <v>1776384.068</v>
      </c>
      <c r="C263" s="5">
        <f>'Division - Monthly'!BA263</f>
        <v>1578246.3049999999</v>
      </c>
      <c r="D263" s="5">
        <f>'Division - Monthly'!BB263</f>
        <v>330185.75300000003</v>
      </c>
      <c r="E263" s="5">
        <f>'Division - Monthly'!BC263</f>
        <v>25412</v>
      </c>
      <c r="F263" s="5">
        <f>'Division - Monthly'!BD263</f>
        <v>43128</v>
      </c>
      <c r="G263" s="5">
        <f>'Division - Monthly'!BE263</f>
        <v>5409</v>
      </c>
      <c r="H263" s="5">
        <f>'Division - Monthly'!BF263</f>
        <v>89954</v>
      </c>
      <c r="I263" s="6">
        <f t="shared" si="19"/>
        <v>3848719.1259999997</v>
      </c>
      <c r="J263" s="51">
        <f t="shared" si="15"/>
        <v>3758765.1259999997</v>
      </c>
    </row>
    <row r="264" spans="1:10" x14ac:dyDescent="0.25">
      <c r="A264" s="42">
        <v>31533</v>
      </c>
      <c r="B264" s="5">
        <f>'Division - Monthly'!AZ264</f>
        <v>1716258.6170000001</v>
      </c>
      <c r="C264" s="5">
        <f>'Division - Monthly'!BA264</f>
        <v>1623173.1830000002</v>
      </c>
      <c r="D264" s="5">
        <f>'Division - Monthly'!BB264</f>
        <v>339073.98300000001</v>
      </c>
      <c r="E264" s="5">
        <f>'Division - Monthly'!BC264</f>
        <v>25315</v>
      </c>
      <c r="F264" s="5">
        <f>'Division - Monthly'!BD264</f>
        <v>48173</v>
      </c>
      <c r="G264" s="5">
        <f>'Division - Monthly'!BE264</f>
        <v>5644</v>
      </c>
      <c r="H264" s="5">
        <f>'Division - Monthly'!BF264</f>
        <v>92217</v>
      </c>
      <c r="I264" s="6">
        <f t="shared" si="19"/>
        <v>3849854.7830000003</v>
      </c>
      <c r="J264" s="51">
        <f t="shared" ref="J264:J327" si="20">+I264-H264</f>
        <v>3757637.7830000003</v>
      </c>
    </row>
    <row r="265" spans="1:10" x14ac:dyDescent="0.25">
      <c r="A265" s="42">
        <v>31564</v>
      </c>
      <c r="B265" s="5">
        <f>'Division - Monthly'!AZ265</f>
        <v>2257272</v>
      </c>
      <c r="C265" s="5">
        <f>'Division - Monthly'!BA265</f>
        <v>1840760</v>
      </c>
      <c r="D265" s="5">
        <f>'Division - Monthly'!BB265</f>
        <v>356553</v>
      </c>
      <c r="E265" s="5">
        <f>'Division - Monthly'!BC265</f>
        <v>25342</v>
      </c>
      <c r="F265" s="5">
        <f>'Division - Monthly'!BD265</f>
        <v>47296</v>
      </c>
      <c r="G265" s="5">
        <f>'Division - Monthly'!BE265</f>
        <v>6413</v>
      </c>
      <c r="H265" s="5">
        <f>'Division - Monthly'!BF265</f>
        <v>68743</v>
      </c>
      <c r="I265" s="6">
        <f t="shared" ref="I265:I280" si="21">SUM(B265:H265)</f>
        <v>4602379</v>
      </c>
      <c r="J265" s="51">
        <f t="shared" si="20"/>
        <v>4533636</v>
      </c>
    </row>
    <row r="266" spans="1:10" x14ac:dyDescent="0.25">
      <c r="A266" s="42">
        <v>31594</v>
      </c>
      <c r="B266" s="5">
        <f>'Division - Monthly'!AZ266</f>
        <v>2559210</v>
      </c>
      <c r="C266" s="5">
        <f>'Division - Monthly'!BA266</f>
        <v>1886614</v>
      </c>
      <c r="D266" s="5">
        <f>'Division - Monthly'!BB266</f>
        <v>333300</v>
      </c>
      <c r="E266" s="5">
        <f>'Division - Monthly'!BC266</f>
        <v>25261</v>
      </c>
      <c r="F266" s="5">
        <f>'Division - Monthly'!BD266</f>
        <v>49784</v>
      </c>
      <c r="G266" s="5">
        <f>'Division - Monthly'!BE266</f>
        <v>6224</v>
      </c>
      <c r="H266" s="5">
        <f>'Division - Monthly'!BF266</f>
        <v>77830</v>
      </c>
      <c r="I266" s="6">
        <f t="shared" si="21"/>
        <v>4938223</v>
      </c>
      <c r="J266" s="51">
        <f t="shared" si="20"/>
        <v>4860393</v>
      </c>
    </row>
    <row r="267" spans="1:10" x14ac:dyDescent="0.25">
      <c r="A267" s="42">
        <v>31625</v>
      </c>
      <c r="B267" s="5">
        <f>'Division - Monthly'!AZ267</f>
        <v>2892793</v>
      </c>
      <c r="C267" s="5">
        <f>'Division - Monthly'!BA267</f>
        <v>1990604</v>
      </c>
      <c r="D267" s="5">
        <f>'Division - Monthly'!BB267</f>
        <v>342859</v>
      </c>
      <c r="E267" s="5">
        <f>'Division - Monthly'!BC267</f>
        <v>24820</v>
      </c>
      <c r="F267" s="5">
        <f>'Division - Monthly'!BD267</f>
        <v>53811</v>
      </c>
      <c r="G267" s="5">
        <f>'Division - Monthly'!BE267</f>
        <v>6525</v>
      </c>
      <c r="H267" s="5">
        <f>'Division - Monthly'!BF267</f>
        <v>93859</v>
      </c>
      <c r="I267" s="6">
        <f t="shared" si="21"/>
        <v>5405271</v>
      </c>
      <c r="J267" s="51">
        <f t="shared" si="20"/>
        <v>5311412</v>
      </c>
    </row>
    <row r="268" spans="1:10" x14ac:dyDescent="0.25">
      <c r="A268" s="42">
        <v>31656</v>
      </c>
      <c r="B268" s="5">
        <f>'Division - Monthly'!AZ268</f>
        <v>2902273</v>
      </c>
      <c r="C268" s="5">
        <f>'Division - Monthly'!BA268</f>
        <v>2013409</v>
      </c>
      <c r="D268" s="5">
        <f>'Division - Monthly'!BB268</f>
        <v>335860</v>
      </c>
      <c r="E268" s="5">
        <f>'Division - Monthly'!BC268</f>
        <v>24860</v>
      </c>
      <c r="F268" s="5">
        <f>'Division - Monthly'!BD268</f>
        <v>51918</v>
      </c>
      <c r="G268" s="5">
        <f>'Division - Monthly'!BE268</f>
        <v>6874</v>
      </c>
      <c r="H268" s="5">
        <f>'Division - Monthly'!BF268</f>
        <v>84355</v>
      </c>
      <c r="I268" s="6">
        <f t="shared" si="21"/>
        <v>5419549</v>
      </c>
      <c r="J268" s="51">
        <f t="shared" si="20"/>
        <v>5335194</v>
      </c>
    </row>
    <row r="269" spans="1:10" x14ac:dyDescent="0.25">
      <c r="A269" s="42">
        <v>31686</v>
      </c>
      <c r="B269" s="5">
        <f>'Division - Monthly'!AZ269</f>
        <v>2684059</v>
      </c>
      <c r="C269" s="5">
        <f>'Division - Monthly'!BA269</f>
        <v>1939607</v>
      </c>
      <c r="D269" s="5">
        <f>'Division - Monthly'!BB269</f>
        <v>332992</v>
      </c>
      <c r="E269" s="5">
        <f>'Division - Monthly'!BC269</f>
        <v>25420</v>
      </c>
      <c r="F269" s="5">
        <f>'Division - Monthly'!BD269</f>
        <v>49249</v>
      </c>
      <c r="G269" s="5">
        <f>'Division - Monthly'!BE269</f>
        <v>6557</v>
      </c>
      <c r="H269" s="5">
        <f>'Division - Monthly'!BF269</f>
        <v>89175</v>
      </c>
      <c r="I269" s="6">
        <f t="shared" si="21"/>
        <v>5127059</v>
      </c>
      <c r="J269" s="51">
        <f t="shared" si="20"/>
        <v>5037884</v>
      </c>
    </row>
    <row r="270" spans="1:10" x14ac:dyDescent="0.25">
      <c r="A270" s="42">
        <v>31717</v>
      </c>
      <c r="B270" s="5">
        <f>'Division - Monthly'!AZ270</f>
        <v>2247195</v>
      </c>
      <c r="C270" s="5">
        <f>'Division - Monthly'!BA270</f>
        <v>1882618</v>
      </c>
      <c r="D270" s="5">
        <f>'Division - Monthly'!BB270</f>
        <v>323205</v>
      </c>
      <c r="E270" s="5">
        <f>'Division - Monthly'!BC270</f>
        <v>24266</v>
      </c>
      <c r="F270" s="5">
        <f>'Division - Monthly'!BD270</f>
        <v>51421</v>
      </c>
      <c r="G270" s="5">
        <f>'Division - Monthly'!BE270</f>
        <v>6618</v>
      </c>
      <c r="H270" s="5">
        <f>'Division - Monthly'!BF270</f>
        <v>71359</v>
      </c>
      <c r="I270" s="6">
        <f t="shared" si="21"/>
        <v>4606682</v>
      </c>
      <c r="J270" s="51">
        <f t="shared" si="20"/>
        <v>4535323</v>
      </c>
    </row>
    <row r="271" spans="1:10" x14ac:dyDescent="0.25">
      <c r="A271" s="42">
        <v>31747</v>
      </c>
      <c r="B271" s="5">
        <f>'Division - Monthly'!AZ271</f>
        <v>2184161.5470000003</v>
      </c>
      <c r="C271" s="5">
        <f>'Division - Monthly'!BA271</f>
        <v>1895638.226</v>
      </c>
      <c r="D271" s="5">
        <f>'Division - Monthly'!BB271</f>
        <v>343272.19</v>
      </c>
      <c r="E271" s="5">
        <f>'Division - Monthly'!BC271</f>
        <v>25160.544000000002</v>
      </c>
      <c r="F271" s="5">
        <f>'Division - Monthly'!BD271</f>
        <v>48461.415999999997</v>
      </c>
      <c r="G271" s="5">
        <f>'Division - Monthly'!BE271</f>
        <v>7340</v>
      </c>
      <c r="H271" s="5">
        <f>'Division - Monthly'!BF271</f>
        <v>74056</v>
      </c>
      <c r="I271" s="6">
        <f t="shared" si="21"/>
        <v>4578089.9230000004</v>
      </c>
      <c r="J271" s="51">
        <f t="shared" si="20"/>
        <v>4504033.9230000004</v>
      </c>
    </row>
    <row r="272" spans="1:10" x14ac:dyDescent="0.25">
      <c r="A272" s="42">
        <v>31778</v>
      </c>
      <c r="B272" s="5">
        <f>'Division - Monthly'!AZ272</f>
        <v>2129354.2919999999</v>
      </c>
      <c r="C272" s="5">
        <f>'Division - Monthly'!BA272</f>
        <v>1672496.1109999998</v>
      </c>
      <c r="D272" s="5">
        <f>'Division - Monthly'!BB272</f>
        <v>322461.09599999996</v>
      </c>
      <c r="E272" s="5">
        <f>'Division - Monthly'!BC272</f>
        <v>25112.510000000002</v>
      </c>
      <c r="F272" s="5">
        <f>'Division - Monthly'!BD272</f>
        <v>44170.298000000003</v>
      </c>
      <c r="G272" s="5">
        <f>'Division - Monthly'!BE272</f>
        <v>6692</v>
      </c>
      <c r="H272" s="5">
        <f>'Division - Monthly'!BF272</f>
        <v>76300.923999999999</v>
      </c>
      <c r="I272" s="6">
        <f t="shared" si="21"/>
        <v>4276587.2309999997</v>
      </c>
      <c r="J272" s="51">
        <f t="shared" si="20"/>
        <v>4200286.307</v>
      </c>
    </row>
    <row r="273" spans="1:10" x14ac:dyDescent="0.25">
      <c r="A273" s="42">
        <v>31809</v>
      </c>
      <c r="B273" s="5">
        <f>'Division - Monthly'!AZ273</f>
        <v>2051777.798</v>
      </c>
      <c r="C273" s="5">
        <f>'Division - Monthly'!BA273</f>
        <v>1542685.0290000001</v>
      </c>
      <c r="D273" s="5">
        <f>'Division - Monthly'!BB273</f>
        <v>323171.13099999999</v>
      </c>
      <c r="E273" s="5">
        <f>'Division - Monthly'!BC273</f>
        <v>25328.992000000002</v>
      </c>
      <c r="F273" s="5">
        <f>'Division - Monthly'!BD273</f>
        <v>42267.781000000003</v>
      </c>
      <c r="G273" s="5">
        <f>'Division - Monthly'!BE273</f>
        <v>5747</v>
      </c>
      <c r="H273" s="5">
        <f>'Division - Monthly'!BF273</f>
        <v>79245.933000000005</v>
      </c>
      <c r="I273" s="6">
        <f t="shared" si="21"/>
        <v>4070223.6640000003</v>
      </c>
      <c r="J273" s="51">
        <f t="shared" si="20"/>
        <v>3990977.7310000001</v>
      </c>
    </row>
    <row r="274" spans="1:10" x14ac:dyDescent="0.25">
      <c r="A274" s="42">
        <v>31837</v>
      </c>
      <c r="B274" s="5">
        <f>'Division - Monthly'!AZ274</f>
        <v>1832554.6660000002</v>
      </c>
      <c r="C274" s="5">
        <f>'Division - Monthly'!BA274</f>
        <v>1598708.9659999998</v>
      </c>
      <c r="D274" s="5">
        <f>'Division - Monthly'!BB274</f>
        <v>323947.40100000001</v>
      </c>
      <c r="E274" s="5">
        <f>'Division - Monthly'!BC274</f>
        <v>25192.553</v>
      </c>
      <c r="F274" s="5">
        <f>'Division - Monthly'!BD274</f>
        <v>43512.781999999992</v>
      </c>
      <c r="G274" s="5">
        <f>'Division - Monthly'!BE274</f>
        <v>6005</v>
      </c>
      <c r="H274" s="5">
        <f>'Division - Monthly'!BF274</f>
        <v>70923.202999999994</v>
      </c>
      <c r="I274" s="6">
        <f t="shared" si="21"/>
        <v>3900844.5710000005</v>
      </c>
      <c r="J274" s="51">
        <f t="shared" si="20"/>
        <v>3829921.3680000002</v>
      </c>
    </row>
    <row r="275" spans="1:10" x14ac:dyDescent="0.25">
      <c r="A275" s="42">
        <v>31868</v>
      </c>
      <c r="B275" s="5">
        <f>'Division - Monthly'!AZ275</f>
        <v>1847216.7220000001</v>
      </c>
      <c r="C275" s="5">
        <f>'Division - Monthly'!BA275</f>
        <v>1617858.5600000001</v>
      </c>
      <c r="D275" s="5">
        <f>'Division - Monthly'!BB275</f>
        <v>312302.38499999995</v>
      </c>
      <c r="E275" s="5">
        <f>'Division - Monthly'!BC275</f>
        <v>24777.06</v>
      </c>
      <c r="F275" s="5">
        <f>'Division - Monthly'!BD275</f>
        <v>43430.840000000004</v>
      </c>
      <c r="G275" s="5">
        <f>'Division - Monthly'!BE275</f>
        <v>5823</v>
      </c>
      <c r="H275" s="5">
        <f>'Division - Monthly'!BF275</f>
        <v>79700.955000000002</v>
      </c>
      <c r="I275" s="6">
        <f t="shared" si="21"/>
        <v>3931109.5219999999</v>
      </c>
      <c r="J275" s="51">
        <f t="shared" si="20"/>
        <v>3851408.5669999998</v>
      </c>
    </row>
    <row r="276" spans="1:10" x14ac:dyDescent="0.25">
      <c r="A276" s="42">
        <v>31898</v>
      </c>
      <c r="B276" s="5">
        <f>'Division - Monthly'!AZ276</f>
        <v>2009626.1360000002</v>
      </c>
      <c r="C276" s="5">
        <f>'Division - Monthly'!BA276</f>
        <v>1796630.023</v>
      </c>
      <c r="D276" s="5">
        <f>'Division - Monthly'!BB276</f>
        <v>347605.05599999998</v>
      </c>
      <c r="E276" s="5">
        <f>'Division - Monthly'!BC276</f>
        <v>25396.881000000001</v>
      </c>
      <c r="F276" s="5">
        <f>'Division - Monthly'!BD276</f>
        <v>54200.663</v>
      </c>
      <c r="G276" s="5">
        <f>'Division - Monthly'!BE276</f>
        <v>6906</v>
      </c>
      <c r="H276" s="5">
        <f>'Division - Monthly'!BF276</f>
        <v>75682.426999999996</v>
      </c>
      <c r="I276" s="6">
        <f t="shared" si="21"/>
        <v>4316047.1859999998</v>
      </c>
      <c r="J276" s="51">
        <f t="shared" si="20"/>
        <v>4240364.7589999996</v>
      </c>
    </row>
    <row r="277" spans="1:10" x14ac:dyDescent="0.25">
      <c r="A277" s="42">
        <v>31929</v>
      </c>
      <c r="B277" s="5">
        <f>'Division - Monthly'!AZ277</f>
        <v>2511202.6429999997</v>
      </c>
      <c r="C277" s="5">
        <f>'Division - Monthly'!BA277</f>
        <v>2009725.9</v>
      </c>
      <c r="D277" s="5">
        <f>'Division - Monthly'!BB277</f>
        <v>345829.19199999998</v>
      </c>
      <c r="E277" s="5">
        <f>'Division - Monthly'!BC277</f>
        <v>25383.592999999997</v>
      </c>
      <c r="F277" s="5">
        <f>'Division - Monthly'!BD277</f>
        <v>52899.499000000003</v>
      </c>
      <c r="G277" s="5">
        <f>'Division - Monthly'!BE277</f>
        <v>6661</v>
      </c>
      <c r="H277" s="5">
        <f>'Division - Monthly'!BF277</f>
        <v>89092.346000000005</v>
      </c>
      <c r="I277" s="6">
        <f t="shared" si="21"/>
        <v>5040794.1729999995</v>
      </c>
      <c r="J277" s="51">
        <f t="shared" si="20"/>
        <v>4951701.8269999996</v>
      </c>
    </row>
    <row r="278" spans="1:10" x14ac:dyDescent="0.25">
      <c r="A278" s="42">
        <v>31959</v>
      </c>
      <c r="B278" s="5">
        <f>'Division - Monthly'!AZ278</f>
        <v>3072761.7969999998</v>
      </c>
      <c r="C278" s="5">
        <f>'Division - Monthly'!BA278</f>
        <v>2122035.173</v>
      </c>
      <c r="D278" s="5">
        <f>'Division - Monthly'!BB278</f>
        <v>339463.94799999997</v>
      </c>
      <c r="E278" s="5">
        <f>'Division - Monthly'!BC278</f>
        <v>25558.024000000001</v>
      </c>
      <c r="F278" s="5">
        <f>'Division - Monthly'!BD278</f>
        <v>58384.483999999997</v>
      </c>
      <c r="G278" s="5">
        <f>'Division - Monthly'!BE278</f>
        <v>6692</v>
      </c>
      <c r="H278" s="5">
        <f>'Division - Monthly'!BF278</f>
        <v>88231.342999999993</v>
      </c>
      <c r="I278" s="6">
        <f t="shared" si="21"/>
        <v>5713126.7690000003</v>
      </c>
      <c r="J278" s="51">
        <f t="shared" si="20"/>
        <v>5624895.426</v>
      </c>
    </row>
    <row r="279" spans="1:10" x14ac:dyDescent="0.25">
      <c r="A279" s="42">
        <v>31990</v>
      </c>
      <c r="B279" s="5">
        <f>'Division - Monthly'!AZ279</f>
        <v>3184896.0639999998</v>
      </c>
      <c r="C279" s="5">
        <f>'Division - Monthly'!BA279</f>
        <v>2156022.227</v>
      </c>
      <c r="D279" s="5">
        <f>'Division - Monthly'!BB279</f>
        <v>345046.02899999998</v>
      </c>
      <c r="E279" s="5">
        <f>'Division - Monthly'!BC279</f>
        <v>25276.616999999998</v>
      </c>
      <c r="F279" s="5">
        <f>'Division - Monthly'!BD279</f>
        <v>57477.804000000004</v>
      </c>
      <c r="G279" s="5">
        <f>'Division - Monthly'!BE279</f>
        <v>7074</v>
      </c>
      <c r="H279" s="5">
        <f>'Division - Monthly'!BF279</f>
        <v>86517.960999999996</v>
      </c>
      <c r="I279" s="6">
        <f t="shared" si="21"/>
        <v>5862310.7019999987</v>
      </c>
      <c r="J279" s="51">
        <f t="shared" si="20"/>
        <v>5775792.7409999985</v>
      </c>
    </row>
    <row r="280" spans="1:10" x14ac:dyDescent="0.25">
      <c r="A280" s="42">
        <v>32021</v>
      </c>
      <c r="B280" s="5">
        <f>'Division - Monthly'!AZ280</f>
        <v>3218530.7009999999</v>
      </c>
      <c r="C280" s="5">
        <f>'Division - Monthly'!BA280</f>
        <v>2226537.7179999999</v>
      </c>
      <c r="D280" s="5">
        <f>'Division - Monthly'!BB280</f>
        <v>336489.07499999995</v>
      </c>
      <c r="E280" s="5">
        <f>'Division - Monthly'!BC280</f>
        <v>25115.675999999999</v>
      </c>
      <c r="F280" s="5">
        <f>'Division - Monthly'!BD280</f>
        <v>57244.415000000001</v>
      </c>
      <c r="G280" s="5">
        <f>'Division - Monthly'!BE280</f>
        <v>6788</v>
      </c>
      <c r="H280" s="5">
        <f>'Division - Monthly'!BF280</f>
        <v>93223.709000000003</v>
      </c>
      <c r="I280" s="6">
        <f t="shared" si="21"/>
        <v>5963929.2939999998</v>
      </c>
      <c r="J280" s="51">
        <f t="shared" si="20"/>
        <v>5870705.585</v>
      </c>
    </row>
    <row r="281" spans="1:10" x14ac:dyDescent="0.25">
      <c r="A281" s="42">
        <v>32051</v>
      </c>
      <c r="B281" s="5">
        <f>'Division - Monthly'!AZ281</f>
        <v>2514719.9619999998</v>
      </c>
      <c r="C281" s="5">
        <f>'Division - Monthly'!BA281</f>
        <v>2003580.0929999999</v>
      </c>
      <c r="D281" s="5">
        <f>'Division - Monthly'!BB281</f>
        <v>326051.20299999998</v>
      </c>
      <c r="E281" s="5">
        <f>'Division - Monthly'!BC281</f>
        <v>25117.556</v>
      </c>
      <c r="F281" s="5">
        <f>'Division - Monthly'!BD281</f>
        <v>53162.241000000009</v>
      </c>
      <c r="G281" s="5">
        <f>'Division - Monthly'!BE281</f>
        <v>6490</v>
      </c>
      <c r="H281" s="5">
        <f>'Division - Monthly'!BF281</f>
        <v>84449.418000000005</v>
      </c>
      <c r="I281" s="6">
        <f t="shared" ref="I281:I296" si="22">SUM(B281:H281)</f>
        <v>5013570.4729999993</v>
      </c>
      <c r="J281" s="51">
        <f t="shared" si="20"/>
        <v>4929121.0549999997</v>
      </c>
    </row>
    <row r="282" spans="1:10" x14ac:dyDescent="0.25">
      <c r="A282" s="42">
        <v>32082</v>
      </c>
      <c r="B282" s="5">
        <f>'Division - Monthly'!AZ282</f>
        <v>1987324.6160000002</v>
      </c>
      <c r="C282" s="5">
        <f>'Division - Monthly'!BA282</f>
        <v>1864100.8430000001</v>
      </c>
      <c r="D282" s="5">
        <f>'Division - Monthly'!BB282</f>
        <v>313787.95699999999</v>
      </c>
      <c r="E282" s="5">
        <f>'Division - Monthly'!BC282</f>
        <v>25519.583999999999</v>
      </c>
      <c r="F282" s="5">
        <f>'Division - Monthly'!BD282</f>
        <v>49800.496999999996</v>
      </c>
      <c r="G282" s="5">
        <f>'Division - Monthly'!BE282</f>
        <v>6696</v>
      </c>
      <c r="H282" s="5">
        <f>'Division - Monthly'!BF282</f>
        <v>59607.542999999998</v>
      </c>
      <c r="I282" s="6">
        <f t="shared" si="22"/>
        <v>4306837.04</v>
      </c>
      <c r="J282" s="51">
        <f t="shared" si="20"/>
        <v>4247229.4970000004</v>
      </c>
    </row>
    <row r="283" spans="1:10" x14ac:dyDescent="0.25">
      <c r="A283" s="42">
        <v>32112</v>
      </c>
      <c r="B283" s="5">
        <f>'Division - Monthly'!AZ283</f>
        <v>1970209.74</v>
      </c>
      <c r="C283" s="5">
        <f>'Division - Monthly'!BA283</f>
        <v>1761307.4669999999</v>
      </c>
      <c r="D283" s="5">
        <f>'Division - Monthly'!BB283</f>
        <v>326067.99199999997</v>
      </c>
      <c r="E283" s="5">
        <f>'Division - Monthly'!BC283</f>
        <v>25103.069</v>
      </c>
      <c r="F283" s="5">
        <f>'Division - Monthly'!BD283</f>
        <v>45934.001000000004</v>
      </c>
      <c r="G283" s="5">
        <f>'Division - Monthly'!BE283</f>
        <v>6231</v>
      </c>
      <c r="H283" s="5">
        <f>'Division - Monthly'!BF283</f>
        <v>61293.277999999998</v>
      </c>
      <c r="I283" s="6">
        <f t="shared" si="22"/>
        <v>4196146.5470000003</v>
      </c>
      <c r="J283" s="51">
        <f t="shared" si="20"/>
        <v>4134853.2690000003</v>
      </c>
    </row>
    <row r="284" spans="1:10" x14ac:dyDescent="0.25">
      <c r="A284" s="42">
        <v>32143</v>
      </c>
      <c r="B284" s="5">
        <f>'Division - Monthly'!AZ284</f>
        <v>2163221.1579999998</v>
      </c>
      <c r="C284" s="5">
        <f>'Division - Monthly'!BA284</f>
        <v>1739990.2009999999</v>
      </c>
      <c r="D284" s="5">
        <f>'Division - Monthly'!BB284</f>
        <v>325800.62400000001</v>
      </c>
      <c r="E284" s="5">
        <f>'Division - Monthly'!BC284</f>
        <v>25575.113000000001</v>
      </c>
      <c r="F284" s="5">
        <f>'Division - Monthly'!BD284</f>
        <v>47011.074999999997</v>
      </c>
      <c r="G284" s="5">
        <f>'Division - Monthly'!BE284</f>
        <v>6589</v>
      </c>
      <c r="H284" s="5">
        <f>'Division - Monthly'!BF284</f>
        <v>51997.326000000001</v>
      </c>
      <c r="I284" s="6">
        <f t="shared" si="22"/>
        <v>4360184.4970000004</v>
      </c>
      <c r="J284" s="51">
        <f t="shared" si="20"/>
        <v>4308187.1710000001</v>
      </c>
    </row>
    <row r="285" spans="1:10" x14ac:dyDescent="0.25">
      <c r="A285" s="42">
        <v>32174</v>
      </c>
      <c r="B285" s="5">
        <f>'Division - Monthly'!AZ285</f>
        <v>2336198.37</v>
      </c>
      <c r="C285" s="5">
        <f>'Division - Monthly'!BA285</f>
        <v>1712967.7830000001</v>
      </c>
      <c r="D285" s="5">
        <f>'Division - Monthly'!BB285</f>
        <v>331324.92200000002</v>
      </c>
      <c r="E285" s="5">
        <f>'Division - Monthly'!BC285</f>
        <v>25973.339</v>
      </c>
      <c r="F285" s="5">
        <f>'Division - Monthly'!BD285</f>
        <v>46284.946999999993</v>
      </c>
      <c r="G285" s="5">
        <f>'Division - Monthly'!BE285</f>
        <v>6035</v>
      </c>
      <c r="H285" s="5">
        <f>'Division - Monthly'!BF285</f>
        <v>56404.451000000001</v>
      </c>
      <c r="I285" s="6">
        <f t="shared" si="22"/>
        <v>4515188.8119999999</v>
      </c>
      <c r="J285" s="51">
        <f t="shared" si="20"/>
        <v>4458784.3609999996</v>
      </c>
    </row>
    <row r="286" spans="1:10" x14ac:dyDescent="0.25">
      <c r="A286" s="42">
        <v>32203</v>
      </c>
      <c r="B286" s="5">
        <f>'Division - Monthly'!AZ286</f>
        <v>2140591.0810000002</v>
      </c>
      <c r="C286" s="5">
        <f>'Division - Monthly'!BA286</f>
        <v>1696770.9380000001</v>
      </c>
      <c r="D286" s="5">
        <f>'Division - Monthly'!BB286</f>
        <v>340659.44799999997</v>
      </c>
      <c r="E286" s="5">
        <f>'Division - Monthly'!BC286</f>
        <v>25819.131999999998</v>
      </c>
      <c r="F286" s="5">
        <f>'Division - Monthly'!BD286</f>
        <v>45806.468000000001</v>
      </c>
      <c r="G286" s="5">
        <f>'Division - Monthly'!BE286</f>
        <v>6074</v>
      </c>
      <c r="H286" s="5">
        <f>'Division - Monthly'!BF286</f>
        <v>52762.298000000003</v>
      </c>
      <c r="I286" s="6">
        <f t="shared" si="22"/>
        <v>4308483.3650000012</v>
      </c>
      <c r="J286" s="51">
        <f t="shared" si="20"/>
        <v>4255721.0670000007</v>
      </c>
    </row>
    <row r="287" spans="1:10" x14ac:dyDescent="0.25">
      <c r="A287" s="42">
        <v>32234</v>
      </c>
      <c r="B287" s="5">
        <f>'Division - Monthly'!AZ287</f>
        <v>2072621.5249999999</v>
      </c>
      <c r="C287" s="5">
        <f>'Division - Monthly'!BA287</f>
        <v>1881732.2779999999</v>
      </c>
      <c r="D287" s="5">
        <f>'Division - Monthly'!BB287</f>
        <v>351066.20900000003</v>
      </c>
      <c r="E287" s="5">
        <f>'Division - Monthly'!BC287</f>
        <v>25440.092000000001</v>
      </c>
      <c r="F287" s="5">
        <f>'Division - Monthly'!BD287</f>
        <v>54085.02</v>
      </c>
      <c r="G287" s="5">
        <f>'Division - Monthly'!BE287</f>
        <v>6530</v>
      </c>
      <c r="H287" s="5">
        <f>'Division - Monthly'!BF287</f>
        <v>52568.881999999998</v>
      </c>
      <c r="I287" s="6">
        <f t="shared" si="22"/>
        <v>4444044.0060000001</v>
      </c>
      <c r="J287" s="51">
        <f t="shared" si="20"/>
        <v>4391475.1239999998</v>
      </c>
    </row>
    <row r="288" spans="1:10" x14ac:dyDescent="0.25">
      <c r="A288" s="42">
        <v>32264</v>
      </c>
      <c r="B288" s="5">
        <f>'Division - Monthly'!AZ288</f>
        <v>2084020.04</v>
      </c>
      <c r="C288" s="5">
        <f>'Division - Monthly'!BA288</f>
        <v>1860639.841</v>
      </c>
      <c r="D288" s="5">
        <f>'Division - Monthly'!BB288</f>
        <v>334694.78700000001</v>
      </c>
      <c r="E288" s="5">
        <f>'Division - Monthly'!BC288</f>
        <v>24698.934000000001</v>
      </c>
      <c r="F288" s="5">
        <f>'Division - Monthly'!BD288</f>
        <v>48225.72</v>
      </c>
      <c r="G288" s="5">
        <f>'Division - Monthly'!BE288</f>
        <v>5943</v>
      </c>
      <c r="H288" s="5">
        <f>'Division - Monthly'!BF288</f>
        <v>54088.97</v>
      </c>
      <c r="I288" s="6">
        <f t="shared" si="22"/>
        <v>4412311.2919999994</v>
      </c>
      <c r="J288" s="51">
        <f t="shared" si="20"/>
        <v>4358222.3219999997</v>
      </c>
    </row>
    <row r="289" spans="1:10" x14ac:dyDescent="0.25">
      <c r="A289" s="42">
        <v>32295</v>
      </c>
      <c r="B289" s="5">
        <f>'Division - Monthly'!AZ289</f>
        <v>2534006.83</v>
      </c>
      <c r="C289" s="5">
        <f>'Division - Monthly'!BA289</f>
        <v>2082355.8370000001</v>
      </c>
      <c r="D289" s="5">
        <f>'Division - Monthly'!BB289</f>
        <v>352769.23200000002</v>
      </c>
      <c r="E289" s="5">
        <f>'Division - Monthly'!BC289</f>
        <v>25800.413</v>
      </c>
      <c r="F289" s="5">
        <f>'Division - Monthly'!BD289</f>
        <v>55716.862000000008</v>
      </c>
      <c r="G289" s="5">
        <f>'Division - Monthly'!BE289</f>
        <v>6284</v>
      </c>
      <c r="H289" s="5">
        <f>'Division - Monthly'!BF289</f>
        <v>53938.911</v>
      </c>
      <c r="I289" s="6">
        <f t="shared" si="22"/>
        <v>5110872.085</v>
      </c>
      <c r="J289" s="51">
        <f t="shared" si="20"/>
        <v>5056933.1739999996</v>
      </c>
    </row>
    <row r="290" spans="1:10" x14ac:dyDescent="0.25">
      <c r="A290" s="42">
        <v>32325</v>
      </c>
      <c r="B290" s="5">
        <f>'Division - Monthly'!AZ290</f>
        <v>3004880.3829999999</v>
      </c>
      <c r="C290" s="5">
        <f>'Division - Monthly'!BA290</f>
        <v>2189708.8679999998</v>
      </c>
      <c r="D290" s="5">
        <f>'Division - Monthly'!BB290</f>
        <v>344178.63800000004</v>
      </c>
      <c r="E290" s="5">
        <f>'Division - Monthly'!BC290</f>
        <v>26399.530000000002</v>
      </c>
      <c r="F290" s="5">
        <f>'Division - Monthly'!BD290</f>
        <v>66638.312000000005</v>
      </c>
      <c r="G290" s="5">
        <f>'Division - Monthly'!BE290</f>
        <v>6657</v>
      </c>
      <c r="H290" s="5">
        <f>'Division - Monthly'!BF290</f>
        <v>65124.927000000003</v>
      </c>
      <c r="I290" s="6">
        <f t="shared" si="22"/>
        <v>5703587.6580000008</v>
      </c>
      <c r="J290" s="51">
        <f t="shared" si="20"/>
        <v>5638462.7310000006</v>
      </c>
    </row>
    <row r="291" spans="1:10" x14ac:dyDescent="0.25">
      <c r="A291" s="42">
        <v>32356</v>
      </c>
      <c r="B291" s="5">
        <f>'Division - Monthly'!AZ291</f>
        <v>3045541.088</v>
      </c>
      <c r="C291" s="5">
        <f>'Division - Monthly'!BA291</f>
        <v>2185890.571</v>
      </c>
      <c r="D291" s="5">
        <f>'Division - Monthly'!BB291</f>
        <v>332484.48900000006</v>
      </c>
      <c r="E291" s="5">
        <f>'Division - Monthly'!BC291</f>
        <v>25980.137999999999</v>
      </c>
      <c r="F291" s="5">
        <f>'Division - Monthly'!BD291</f>
        <v>58735.697999999997</v>
      </c>
      <c r="G291" s="5">
        <f>'Division - Monthly'!BE291</f>
        <v>6225</v>
      </c>
      <c r="H291" s="5">
        <f>'Division - Monthly'!BF291</f>
        <v>69734.111000000004</v>
      </c>
      <c r="I291" s="6">
        <f t="shared" si="22"/>
        <v>5724591.0949999997</v>
      </c>
      <c r="J291" s="51">
        <f t="shared" si="20"/>
        <v>5654856.9840000002</v>
      </c>
    </row>
    <row r="292" spans="1:10" x14ac:dyDescent="0.25">
      <c r="A292" s="42">
        <v>32387</v>
      </c>
      <c r="B292" s="5">
        <f>'Division - Monthly'!AZ292</f>
        <v>3369853.4569999999</v>
      </c>
      <c r="C292" s="5">
        <f>'Division - Monthly'!BA292</f>
        <v>2348997.3789999997</v>
      </c>
      <c r="D292" s="5">
        <f>'Division - Monthly'!BB292</f>
        <v>365129.5</v>
      </c>
      <c r="E292" s="5">
        <f>'Division - Monthly'!BC292</f>
        <v>26127.794000000002</v>
      </c>
      <c r="F292" s="5">
        <f>'Division - Monthly'!BD292</f>
        <v>66626.017999999996</v>
      </c>
      <c r="G292" s="5">
        <f>'Division - Monthly'!BE292</f>
        <v>6616</v>
      </c>
      <c r="H292" s="5">
        <f>'Division - Monthly'!BF292</f>
        <v>78147.308000000005</v>
      </c>
      <c r="I292" s="6">
        <f t="shared" si="22"/>
        <v>6261497.4559999993</v>
      </c>
      <c r="J292" s="51">
        <f t="shared" si="20"/>
        <v>6183350.1479999991</v>
      </c>
    </row>
    <row r="293" spans="1:10" x14ac:dyDescent="0.25">
      <c r="A293" s="42">
        <v>32417</v>
      </c>
      <c r="B293" s="5">
        <f>'Division - Monthly'!AZ293</f>
        <v>2983895.6260000002</v>
      </c>
      <c r="C293" s="5">
        <f>'Division - Monthly'!BA293</f>
        <v>2280132.0950000002</v>
      </c>
      <c r="D293" s="5">
        <f>'Division - Monthly'!BB293</f>
        <v>369082.73200000002</v>
      </c>
      <c r="E293" s="5">
        <f>'Division - Monthly'!BC293</f>
        <v>26195.815000000002</v>
      </c>
      <c r="F293" s="5">
        <f>'Division - Monthly'!BD293</f>
        <v>55162.714000000007</v>
      </c>
      <c r="G293" s="5">
        <f>'Division - Monthly'!BE293</f>
        <v>6663</v>
      </c>
      <c r="H293" s="5">
        <f>'Division - Monthly'!BF293</f>
        <v>75348.592000000004</v>
      </c>
      <c r="I293" s="6">
        <f t="shared" si="22"/>
        <v>5796480.574000001</v>
      </c>
      <c r="J293" s="51">
        <f t="shared" si="20"/>
        <v>5721131.9820000008</v>
      </c>
    </row>
    <row r="294" spans="1:10" x14ac:dyDescent="0.25">
      <c r="A294" s="42">
        <v>32448</v>
      </c>
      <c r="B294" s="5">
        <f>'Division - Monthly'!AZ294</f>
        <v>2184660.0329999998</v>
      </c>
      <c r="C294" s="5">
        <f>'Division - Monthly'!BA294</f>
        <v>2002616.852</v>
      </c>
      <c r="D294" s="5">
        <f>'Division - Monthly'!BB294</f>
        <v>343351.94900000002</v>
      </c>
      <c r="E294" s="5">
        <f>'Division - Monthly'!BC294</f>
        <v>26078.429</v>
      </c>
      <c r="F294" s="5">
        <f>'Division - Monthly'!BD294</f>
        <v>53883.738000000005</v>
      </c>
      <c r="G294" s="5">
        <f>'Division - Monthly'!BE294</f>
        <v>5778</v>
      </c>
      <c r="H294" s="5">
        <f>'Division - Monthly'!BF294</f>
        <v>60341.300999999999</v>
      </c>
      <c r="I294" s="6">
        <f t="shared" si="22"/>
        <v>4676710.3019999992</v>
      </c>
      <c r="J294" s="51">
        <f t="shared" si="20"/>
        <v>4616369.0009999992</v>
      </c>
    </row>
    <row r="295" spans="1:10" x14ac:dyDescent="0.25">
      <c r="A295" s="42">
        <v>32478</v>
      </c>
      <c r="B295" s="5">
        <f>'Division - Monthly'!AZ295</f>
        <v>2163558.9330000002</v>
      </c>
      <c r="C295" s="5">
        <f>'Division - Monthly'!BA295</f>
        <v>1929877.9989999998</v>
      </c>
      <c r="D295" s="5">
        <f>'Division - Monthly'!BB295</f>
        <v>341105.77900000004</v>
      </c>
      <c r="E295" s="5">
        <f>'Division - Monthly'!BC295</f>
        <v>26260.985999999997</v>
      </c>
      <c r="F295" s="5">
        <f>'Division - Monthly'!BD295</f>
        <v>52619.81700000001</v>
      </c>
      <c r="G295" s="5">
        <f>'Division - Monthly'!BE295</f>
        <v>5921</v>
      </c>
      <c r="H295" s="5">
        <f>'Division - Monthly'!BF295</f>
        <v>58739.766000000003</v>
      </c>
      <c r="I295" s="6">
        <f t="shared" si="22"/>
        <v>4578084.2799999993</v>
      </c>
      <c r="J295" s="51">
        <f t="shared" si="20"/>
        <v>4519344.5139999995</v>
      </c>
    </row>
    <row r="296" spans="1:10" x14ac:dyDescent="0.25">
      <c r="A296" s="42">
        <v>32509</v>
      </c>
      <c r="B296" s="5">
        <f>'Division - Monthly'!AZ296</f>
        <v>2238029.5279999999</v>
      </c>
      <c r="C296" s="5">
        <f>'Division - Monthly'!BA296</f>
        <v>1876829.3830000001</v>
      </c>
      <c r="D296" s="5">
        <f>'Division - Monthly'!BB296</f>
        <v>326954.57</v>
      </c>
      <c r="E296" s="5">
        <f>'Division - Monthly'!BC296</f>
        <v>26564.185999999998</v>
      </c>
      <c r="F296" s="5">
        <f>'Division - Monthly'!BD296</f>
        <v>50299.960000000006</v>
      </c>
      <c r="G296" s="5">
        <f>'Division - Monthly'!BE296</f>
        <v>6565.11</v>
      </c>
      <c r="H296" s="5">
        <f>'Division - Monthly'!BF296</f>
        <v>56256.737999999998</v>
      </c>
      <c r="I296" s="6">
        <f t="shared" si="22"/>
        <v>4581499.4750000006</v>
      </c>
      <c r="J296" s="51">
        <f t="shared" si="20"/>
        <v>4525242.7370000007</v>
      </c>
    </row>
    <row r="297" spans="1:10" x14ac:dyDescent="0.25">
      <c r="A297" s="42">
        <v>32540</v>
      </c>
      <c r="B297" s="5">
        <f>'Division - Monthly'!AZ297</f>
        <v>2085897.818</v>
      </c>
      <c r="C297" s="5">
        <f>'Division - Monthly'!BA297</f>
        <v>1935702.5400000003</v>
      </c>
      <c r="D297" s="5">
        <f>'Division - Monthly'!BB297</f>
        <v>369979.0992</v>
      </c>
      <c r="E297" s="5">
        <f>'Division - Monthly'!BC297</f>
        <v>26458.357</v>
      </c>
      <c r="F297" s="5">
        <f>'Division - Monthly'!BD297</f>
        <v>52626.7523</v>
      </c>
      <c r="G297" s="5">
        <f>'Division - Monthly'!BE297</f>
        <v>6513.5739999999996</v>
      </c>
      <c r="H297" s="5">
        <f>'Division - Monthly'!BF297</f>
        <v>56000.209000000003</v>
      </c>
      <c r="I297" s="6">
        <f t="shared" ref="I297:I312" si="23">SUM(B297:H297)</f>
        <v>4533178.3494999995</v>
      </c>
      <c r="J297" s="51">
        <f t="shared" si="20"/>
        <v>4477178.1404999997</v>
      </c>
    </row>
    <row r="298" spans="1:10" x14ac:dyDescent="0.25">
      <c r="A298" s="42">
        <v>32568</v>
      </c>
      <c r="B298" s="5">
        <f>'Division - Monthly'!AZ298</f>
        <v>2402735.12</v>
      </c>
      <c r="C298" s="5">
        <f>'Division - Monthly'!BA298</f>
        <v>1926304.8659999999</v>
      </c>
      <c r="D298" s="5">
        <f>'Division - Monthly'!BB298</f>
        <v>351375.41</v>
      </c>
      <c r="E298" s="5">
        <f>'Division - Monthly'!BC298</f>
        <v>26585.991999999998</v>
      </c>
      <c r="F298" s="5">
        <f>'Division - Monthly'!BD298</f>
        <v>54568.638999999996</v>
      </c>
      <c r="G298" s="5">
        <f>'Division - Monthly'!BE298</f>
        <v>6859.44</v>
      </c>
      <c r="H298" s="5">
        <f>'Division - Monthly'!BF298</f>
        <v>59413.091</v>
      </c>
      <c r="I298" s="6">
        <f t="shared" si="23"/>
        <v>4827842.5580000002</v>
      </c>
      <c r="J298" s="51">
        <f t="shared" si="20"/>
        <v>4768429.4670000002</v>
      </c>
    </row>
    <row r="299" spans="1:10" x14ac:dyDescent="0.25">
      <c r="A299" s="42">
        <v>32599</v>
      </c>
      <c r="B299" s="5">
        <f>'Division - Monthly'!AZ299</f>
        <v>2185792.8850000002</v>
      </c>
      <c r="C299" s="5">
        <f>'Division - Monthly'!BA299</f>
        <v>1993154.939</v>
      </c>
      <c r="D299" s="5">
        <f>'Division - Monthly'!BB299</f>
        <v>347694.47899999999</v>
      </c>
      <c r="E299" s="5">
        <f>'Division - Monthly'!BC299</f>
        <v>26791.377999999997</v>
      </c>
      <c r="F299" s="5">
        <f>'Division - Monthly'!BD299</f>
        <v>51415.093000000001</v>
      </c>
      <c r="G299" s="5">
        <f>'Division - Monthly'!BE299</f>
        <v>6069.3059999999996</v>
      </c>
      <c r="H299" s="5">
        <f>'Division - Monthly'!BF299</f>
        <v>69062.365999999995</v>
      </c>
      <c r="I299" s="6">
        <f t="shared" si="23"/>
        <v>4679980.4460000005</v>
      </c>
      <c r="J299" s="51">
        <f t="shared" si="20"/>
        <v>4610918.08</v>
      </c>
    </row>
    <row r="300" spans="1:10" x14ac:dyDescent="0.25">
      <c r="A300" s="42">
        <v>32629</v>
      </c>
      <c r="B300" s="5">
        <f>'Division - Monthly'!AZ300</f>
        <v>2341861.6159999999</v>
      </c>
      <c r="C300" s="5">
        <f>'Division - Monthly'!BA300</f>
        <v>2083346.9290000002</v>
      </c>
      <c r="D300" s="5">
        <f>'Division - Monthly'!BB300</f>
        <v>353501.60400000005</v>
      </c>
      <c r="E300" s="5">
        <f>'Division - Monthly'!BC300</f>
        <v>26798.875</v>
      </c>
      <c r="F300" s="5">
        <f>'Division - Monthly'!BD300</f>
        <v>53723.397900000004</v>
      </c>
      <c r="G300" s="5">
        <f>'Division - Monthly'!BE300</f>
        <v>6107.1620000000003</v>
      </c>
      <c r="H300" s="5">
        <f>'Division - Monthly'!BF300</f>
        <v>76653.06</v>
      </c>
      <c r="I300" s="6">
        <f t="shared" si="23"/>
        <v>4941992.6438999996</v>
      </c>
      <c r="J300" s="51">
        <f t="shared" si="20"/>
        <v>4865339.5839</v>
      </c>
    </row>
    <row r="301" spans="1:10" x14ac:dyDescent="0.25">
      <c r="A301" s="42">
        <v>32660</v>
      </c>
      <c r="B301" s="5">
        <f>'Division - Monthly'!AZ301</f>
        <v>3077586.1749999998</v>
      </c>
      <c r="C301" s="5">
        <f>'Division - Monthly'!BA301</f>
        <v>2279342.8279999997</v>
      </c>
      <c r="D301" s="5">
        <f>'Division - Monthly'!BB301</f>
        <v>369949.97899999999</v>
      </c>
      <c r="E301" s="5">
        <f>'Division - Monthly'!BC301</f>
        <v>26814.773000000001</v>
      </c>
      <c r="F301" s="5">
        <f>'Division - Monthly'!BD301</f>
        <v>64208.134999999995</v>
      </c>
      <c r="G301" s="5">
        <f>'Division - Monthly'!BE301</f>
        <v>6628.3329999999996</v>
      </c>
      <c r="H301" s="5">
        <f>'Division - Monthly'!BF301</f>
        <v>81302.076000000001</v>
      </c>
      <c r="I301" s="6">
        <f t="shared" si="23"/>
        <v>5905832.2989999996</v>
      </c>
      <c r="J301" s="51">
        <f t="shared" si="20"/>
        <v>5824530.2229999993</v>
      </c>
    </row>
    <row r="302" spans="1:10" x14ac:dyDescent="0.25">
      <c r="A302" s="42">
        <v>32690</v>
      </c>
      <c r="B302" s="5">
        <f>'Division - Monthly'!AZ302</f>
        <v>3138562.3229999999</v>
      </c>
      <c r="C302" s="5">
        <f>'Division - Monthly'!BA302</f>
        <v>2280675.8190000001</v>
      </c>
      <c r="D302" s="5">
        <f>'Division - Monthly'!BB302</f>
        <v>356111.19099999999</v>
      </c>
      <c r="E302" s="5">
        <f>'Division - Monthly'!BC302</f>
        <v>27007.914000000004</v>
      </c>
      <c r="F302" s="5">
        <f>'Division - Monthly'!BD302</f>
        <v>62054.593000000001</v>
      </c>
      <c r="G302" s="5">
        <f>'Division - Monthly'!BE302</f>
        <v>7090.2</v>
      </c>
      <c r="H302" s="5">
        <f>'Division - Monthly'!BF302</f>
        <v>81542.835000000006</v>
      </c>
      <c r="I302" s="6">
        <f t="shared" si="23"/>
        <v>5953044.875</v>
      </c>
      <c r="J302" s="51">
        <f t="shared" si="20"/>
        <v>5871502.04</v>
      </c>
    </row>
    <row r="303" spans="1:10" x14ac:dyDescent="0.25">
      <c r="A303" s="42">
        <v>32721</v>
      </c>
      <c r="B303" s="5">
        <f>'Division - Monthly'!AZ303</f>
        <v>3422674.3969999999</v>
      </c>
      <c r="C303" s="5">
        <f>'Division - Monthly'!BA303</f>
        <v>2393458.3089999999</v>
      </c>
      <c r="D303" s="5">
        <f>'Division - Monthly'!BB303</f>
        <v>352070.61100000003</v>
      </c>
      <c r="E303" s="5">
        <f>'Division - Monthly'!BC303</f>
        <v>27100.91</v>
      </c>
      <c r="F303" s="5">
        <f>'Division - Monthly'!BD303</f>
        <v>64186.999999999993</v>
      </c>
      <c r="G303" s="5">
        <f>'Division - Monthly'!BE303</f>
        <v>6725.942</v>
      </c>
      <c r="H303" s="5">
        <f>'Division - Monthly'!BF303</f>
        <v>79977.095000000001</v>
      </c>
      <c r="I303" s="6">
        <f t="shared" si="23"/>
        <v>6346194.2639999995</v>
      </c>
      <c r="J303" s="51">
        <f t="shared" si="20"/>
        <v>6266217.1689999998</v>
      </c>
    </row>
    <row r="304" spans="1:10" x14ac:dyDescent="0.25">
      <c r="A304" s="42">
        <v>32752</v>
      </c>
      <c r="B304" s="5">
        <f>'Division - Monthly'!AZ304</f>
        <v>3487838.5049999999</v>
      </c>
      <c r="C304" s="5">
        <f>'Division - Monthly'!BA304</f>
        <v>2412109.5189999999</v>
      </c>
      <c r="D304" s="5">
        <f>'Division - Monthly'!BB304</f>
        <v>351258.989</v>
      </c>
      <c r="E304" s="5">
        <f>'Division - Monthly'!BC304</f>
        <v>26920.467000000001</v>
      </c>
      <c r="F304" s="5">
        <f>'Division - Monthly'!BD304</f>
        <v>67343.06</v>
      </c>
      <c r="G304" s="5">
        <f>'Division - Monthly'!BE304</f>
        <v>6946.45</v>
      </c>
      <c r="H304" s="5">
        <f>'Division - Monthly'!BF304</f>
        <v>89069.351999999999</v>
      </c>
      <c r="I304" s="6">
        <f t="shared" si="23"/>
        <v>6441486.3420000002</v>
      </c>
      <c r="J304" s="51">
        <f t="shared" si="20"/>
        <v>6352416.9900000002</v>
      </c>
    </row>
    <row r="305" spans="1:10" x14ac:dyDescent="0.25">
      <c r="A305" s="42">
        <v>32782</v>
      </c>
      <c r="B305" s="5">
        <f>'Division - Monthly'!AZ305</f>
        <v>3165289.7769999998</v>
      </c>
      <c r="C305" s="5">
        <f>'Division - Monthly'!BA305</f>
        <v>2342463.9339999999</v>
      </c>
      <c r="D305" s="5">
        <f>'Division - Monthly'!BB305</f>
        <v>404521.84100000001</v>
      </c>
      <c r="E305" s="5">
        <f>'Division - Monthly'!BC305</f>
        <v>27088.054</v>
      </c>
      <c r="F305" s="5">
        <f>'Division - Monthly'!BD305</f>
        <v>60996.101999999999</v>
      </c>
      <c r="G305" s="5">
        <f>'Division - Monthly'!BE305</f>
        <v>6721.6779999999999</v>
      </c>
      <c r="H305" s="5">
        <f>'Division - Monthly'!BF305</f>
        <v>81421.873999999996</v>
      </c>
      <c r="I305" s="6">
        <f t="shared" si="23"/>
        <v>6088503.2599999988</v>
      </c>
      <c r="J305" s="51">
        <f t="shared" si="20"/>
        <v>6007081.385999999</v>
      </c>
    </row>
    <row r="306" spans="1:10" x14ac:dyDescent="0.25">
      <c r="A306" s="42">
        <v>32813</v>
      </c>
      <c r="B306" s="5">
        <f>'Division - Monthly'!AZ306</f>
        <v>2458930.7379999999</v>
      </c>
      <c r="C306" s="5">
        <f>'Division - Monthly'!BA306</f>
        <v>2203485.3539999998</v>
      </c>
      <c r="D306" s="5">
        <f>'Division - Monthly'!BB306</f>
        <v>290239.53099999996</v>
      </c>
      <c r="E306" s="5">
        <f>'Division - Monthly'!BC306</f>
        <v>27695.683000000001</v>
      </c>
      <c r="F306" s="5">
        <f>'Division - Monthly'!BD306</f>
        <v>58869.3</v>
      </c>
      <c r="G306" s="5">
        <f>'Division - Monthly'!BE306</f>
        <v>6767.8850000000002</v>
      </c>
      <c r="H306" s="5">
        <f>'Division - Monthly'!BF306</f>
        <v>67078.854999999996</v>
      </c>
      <c r="I306" s="6">
        <f t="shared" si="23"/>
        <v>5113067.3459999999</v>
      </c>
      <c r="J306" s="51">
        <f t="shared" si="20"/>
        <v>5045988.4909999995</v>
      </c>
    </row>
    <row r="307" spans="1:10" x14ac:dyDescent="0.25">
      <c r="A307" s="42">
        <v>32843</v>
      </c>
      <c r="B307" s="5">
        <f>'Division - Monthly'!AZ307</f>
        <v>2302866.6379999998</v>
      </c>
      <c r="C307" s="5">
        <f>'Division - Monthly'!BA307</f>
        <v>1961112.8509999998</v>
      </c>
      <c r="D307" s="5">
        <f>'Division - Monthly'!BB307</f>
        <v>336198.18600000005</v>
      </c>
      <c r="E307" s="5">
        <f>'Division - Monthly'!BC307</f>
        <v>27132.235000000001</v>
      </c>
      <c r="F307" s="5">
        <f>'Division - Monthly'!BD307</f>
        <v>52000.615000000005</v>
      </c>
      <c r="G307" s="5">
        <f>'Division - Monthly'!BE307</f>
        <v>6986.0690000000004</v>
      </c>
      <c r="H307" s="5">
        <f>'Division - Monthly'!BF307</f>
        <v>56699.216999999997</v>
      </c>
      <c r="I307" s="6">
        <f t="shared" si="23"/>
        <v>4742995.8110000007</v>
      </c>
      <c r="J307" s="51">
        <f t="shared" si="20"/>
        <v>4686296.5940000005</v>
      </c>
    </row>
    <row r="308" spans="1:10" x14ac:dyDescent="0.25">
      <c r="A308" s="42">
        <v>32874</v>
      </c>
      <c r="B308" s="5">
        <f>'Division - Monthly'!AZ308</f>
        <v>2816884.1859999998</v>
      </c>
      <c r="C308" s="5">
        <f>'Division - Monthly'!BA308</f>
        <v>1917825.8690000002</v>
      </c>
      <c r="D308" s="5">
        <f>'Division - Monthly'!BB308</f>
        <v>335737.20000000007</v>
      </c>
      <c r="E308" s="5">
        <f>'Division - Monthly'!BC308</f>
        <v>26748.404999999999</v>
      </c>
      <c r="F308" s="5">
        <f>'Division - Monthly'!BD308</f>
        <v>49971.428</v>
      </c>
      <c r="G308" s="5">
        <f>'Division - Monthly'!BE308</f>
        <v>6619.4759999999997</v>
      </c>
      <c r="H308" s="5">
        <f>'Division - Monthly'!BF308</f>
        <v>80436.850999999995</v>
      </c>
      <c r="I308" s="6">
        <f t="shared" si="23"/>
        <v>5234223.415</v>
      </c>
      <c r="J308" s="51">
        <f t="shared" si="20"/>
        <v>5153786.5640000002</v>
      </c>
    </row>
    <row r="309" spans="1:10" x14ac:dyDescent="0.25">
      <c r="A309" s="42">
        <v>32905</v>
      </c>
      <c r="B309" s="5">
        <f>'Division - Monthly'!AZ309</f>
        <v>2212568.5090000001</v>
      </c>
      <c r="C309" s="5">
        <f>'Division - Monthly'!BA309</f>
        <v>2006408.0369999998</v>
      </c>
      <c r="D309" s="5">
        <f>'Division - Monthly'!BB309</f>
        <v>344730.85499999998</v>
      </c>
      <c r="E309" s="5">
        <f>'Division - Monthly'!BC309</f>
        <v>25580.614999999998</v>
      </c>
      <c r="F309" s="5">
        <f>'Division - Monthly'!BD309</f>
        <v>56009.544000000002</v>
      </c>
      <c r="G309" s="5">
        <f>'Division - Monthly'!BE309</f>
        <v>6706.1</v>
      </c>
      <c r="H309" s="5">
        <f>'Division - Monthly'!BF309</f>
        <v>58029.766000000003</v>
      </c>
      <c r="I309" s="6">
        <f t="shared" si="23"/>
        <v>4710033.426</v>
      </c>
      <c r="J309" s="51">
        <f t="shared" si="20"/>
        <v>4652003.66</v>
      </c>
    </row>
    <row r="310" spans="1:10" x14ac:dyDescent="0.25">
      <c r="A310" s="42">
        <v>32933</v>
      </c>
      <c r="B310" s="5">
        <f>'Division - Monthly'!AZ310</f>
        <v>2098897.6189999995</v>
      </c>
      <c r="C310" s="5">
        <f>'Division - Monthly'!BA310</f>
        <v>1982676.0009999999</v>
      </c>
      <c r="D310" s="5">
        <f>'Division - Monthly'!BB310</f>
        <v>344856.09</v>
      </c>
      <c r="E310" s="5">
        <f>'Division - Monthly'!BC310</f>
        <v>27419.685000000001</v>
      </c>
      <c r="F310" s="5">
        <f>'Division - Monthly'!BD310</f>
        <v>52381.342000000004</v>
      </c>
      <c r="G310" s="5">
        <f>'Division - Monthly'!BE310</f>
        <v>6945.57</v>
      </c>
      <c r="H310" s="5">
        <f>'Division - Monthly'!BF310</f>
        <v>54137.336000000003</v>
      </c>
      <c r="I310" s="6">
        <f t="shared" si="23"/>
        <v>4567313.6429999992</v>
      </c>
      <c r="J310" s="51">
        <f t="shared" si="20"/>
        <v>4513176.3069999991</v>
      </c>
    </row>
    <row r="311" spans="1:10" x14ac:dyDescent="0.25">
      <c r="A311" s="42">
        <v>32964</v>
      </c>
      <c r="B311" s="5">
        <f>'Division - Monthly'!AZ311</f>
        <v>2126638.8480000002</v>
      </c>
      <c r="C311" s="5">
        <f>'Division - Monthly'!BA311</f>
        <v>2002697.8090000001</v>
      </c>
      <c r="D311" s="5">
        <f>'Division - Monthly'!BB311</f>
        <v>333075.19299999997</v>
      </c>
      <c r="E311" s="5">
        <f>'Division - Monthly'!BC311</f>
        <v>28049.673000000003</v>
      </c>
      <c r="F311" s="5">
        <f>'Division - Monthly'!BD311</f>
        <v>50778.195999999996</v>
      </c>
      <c r="G311" s="5">
        <f>'Division - Monthly'!BE311</f>
        <v>6472.11</v>
      </c>
      <c r="H311" s="5">
        <f>'Division - Monthly'!BF311</f>
        <v>55080.595000000001</v>
      </c>
      <c r="I311" s="6">
        <f t="shared" si="23"/>
        <v>4602792.4240000006</v>
      </c>
      <c r="J311" s="51">
        <f t="shared" si="20"/>
        <v>4547711.8290000008</v>
      </c>
    </row>
    <row r="312" spans="1:10" x14ac:dyDescent="0.25">
      <c r="A312" s="42">
        <v>32994</v>
      </c>
      <c r="B312" s="5">
        <f>'Division - Monthly'!AZ312</f>
        <v>2497873.6100000003</v>
      </c>
      <c r="C312" s="5">
        <f>'Division - Monthly'!BA312</f>
        <v>2196056.8560000001</v>
      </c>
      <c r="D312" s="5">
        <f>'Division - Monthly'!BB312</f>
        <v>338527.41099999996</v>
      </c>
      <c r="E312" s="5">
        <f>'Division - Monthly'!BC312</f>
        <v>27514.168999999998</v>
      </c>
      <c r="F312" s="5">
        <f>'Division - Monthly'!BD312</f>
        <v>64752.335999999996</v>
      </c>
      <c r="G312" s="5">
        <f>'Division - Monthly'!BE312</f>
        <v>6785.4160000000002</v>
      </c>
      <c r="H312" s="5">
        <f>'Division - Monthly'!BF312</f>
        <v>59550.720000000001</v>
      </c>
      <c r="I312" s="6">
        <f t="shared" si="23"/>
        <v>5191060.5180000002</v>
      </c>
      <c r="J312" s="51">
        <f t="shared" si="20"/>
        <v>5131509.7980000004</v>
      </c>
    </row>
    <row r="313" spans="1:10" x14ac:dyDescent="0.25">
      <c r="A313" s="42">
        <v>33025</v>
      </c>
      <c r="B313" s="5">
        <f>'Division - Monthly'!AZ313</f>
        <v>3127803.9569999999</v>
      </c>
      <c r="C313" s="5">
        <f>'Division - Monthly'!BA313</f>
        <v>2378233.6179999998</v>
      </c>
      <c r="D313" s="5">
        <f>'Division - Monthly'!BB313</f>
        <v>337126.45600000001</v>
      </c>
      <c r="E313" s="5">
        <f>'Division - Monthly'!BC313</f>
        <v>27600.786000000004</v>
      </c>
      <c r="F313" s="5">
        <f>'Division - Monthly'!BD313</f>
        <v>67653.310999999987</v>
      </c>
      <c r="G313" s="5">
        <f>'Division - Monthly'!BE313</f>
        <v>7199.98</v>
      </c>
      <c r="H313" s="5">
        <f>'Division - Monthly'!BF313</f>
        <v>69176.41</v>
      </c>
      <c r="I313" s="6">
        <f t="shared" ref="I313:I328" si="24">SUM(B313:H313)</f>
        <v>6014794.5180000002</v>
      </c>
      <c r="J313" s="51">
        <f t="shared" si="20"/>
        <v>5945618.108</v>
      </c>
    </row>
    <row r="314" spans="1:10" x14ac:dyDescent="0.25">
      <c r="A314" s="42">
        <v>33055</v>
      </c>
      <c r="B314" s="5">
        <f>'Division - Monthly'!AZ314</f>
        <v>3360770.5409999997</v>
      </c>
      <c r="C314" s="5">
        <f>'Division - Monthly'!BA314</f>
        <v>2399312.4169999999</v>
      </c>
      <c r="D314" s="5">
        <f>'Division - Monthly'!BB314</f>
        <v>323538.82</v>
      </c>
      <c r="E314" s="5">
        <f>'Division - Monthly'!BC314</f>
        <v>27892.291000000001</v>
      </c>
      <c r="F314" s="5">
        <f>'Division - Monthly'!BD314</f>
        <v>64548.415000000008</v>
      </c>
      <c r="G314" s="5">
        <f>'Division - Monthly'!BE314</f>
        <v>6829.08</v>
      </c>
      <c r="H314" s="5">
        <f>'Division - Monthly'!BF314</f>
        <v>84257.418999999994</v>
      </c>
      <c r="I314" s="6">
        <f t="shared" si="24"/>
        <v>6267148.983</v>
      </c>
      <c r="J314" s="51">
        <f t="shared" si="20"/>
        <v>6182891.5640000002</v>
      </c>
    </row>
    <row r="315" spans="1:10" x14ac:dyDescent="0.25">
      <c r="A315" s="42">
        <v>33086</v>
      </c>
      <c r="B315" s="5">
        <f>'Division - Monthly'!AZ315</f>
        <v>3601235.9729999998</v>
      </c>
      <c r="C315" s="5">
        <f>'Division - Monthly'!BA315</f>
        <v>2503745.6850000001</v>
      </c>
      <c r="D315" s="5">
        <f>'Division - Monthly'!BB315</f>
        <v>345991.46299999999</v>
      </c>
      <c r="E315" s="5">
        <f>'Division - Monthly'!BC315</f>
        <v>28040.359</v>
      </c>
      <c r="F315" s="5">
        <f>'Division - Monthly'!BD315</f>
        <v>59346.881000000001</v>
      </c>
      <c r="G315" s="5">
        <f>'Division - Monthly'!BE315</f>
        <v>6962.25</v>
      </c>
      <c r="H315" s="5">
        <f>'Division - Monthly'!BF315</f>
        <v>87414.354999999996</v>
      </c>
      <c r="I315" s="6">
        <f t="shared" si="24"/>
        <v>6632736.966</v>
      </c>
      <c r="J315" s="51">
        <f t="shared" si="20"/>
        <v>6545322.6109999996</v>
      </c>
    </row>
    <row r="316" spans="1:10" x14ac:dyDescent="0.25">
      <c r="A316" s="42">
        <v>33117</v>
      </c>
      <c r="B316" s="5">
        <f>'Division - Monthly'!AZ316</f>
        <v>3418344.9889999996</v>
      </c>
      <c r="C316" s="5">
        <f>'Division - Monthly'!BA316</f>
        <v>2374665.827</v>
      </c>
      <c r="D316" s="5">
        <f>'Division - Monthly'!BB316</f>
        <v>331340.886</v>
      </c>
      <c r="E316" s="5">
        <f>'Division - Monthly'!BC316</f>
        <v>27842.177</v>
      </c>
      <c r="F316" s="5">
        <f>'Division - Monthly'!BD316</f>
        <v>72744.402000000016</v>
      </c>
      <c r="G316" s="5">
        <f>'Division - Monthly'!BE316</f>
        <v>6968.57</v>
      </c>
      <c r="H316" s="5">
        <f>'Division - Monthly'!BF316</f>
        <v>102710.202</v>
      </c>
      <c r="I316" s="6">
        <f t="shared" si="24"/>
        <v>6334617.0529999994</v>
      </c>
      <c r="J316" s="51">
        <f t="shared" si="20"/>
        <v>6231906.8509999998</v>
      </c>
    </row>
    <row r="317" spans="1:10" x14ac:dyDescent="0.25">
      <c r="A317" s="42">
        <v>33147</v>
      </c>
      <c r="B317" s="5">
        <f>'Division - Monthly'!AZ317</f>
        <v>3353247.6369999996</v>
      </c>
      <c r="C317" s="5">
        <f>'Division - Monthly'!BA317</f>
        <v>2434791.0329999998</v>
      </c>
      <c r="D317" s="5">
        <f>'Division - Monthly'!BB317</f>
        <v>349307.05500000005</v>
      </c>
      <c r="E317" s="5">
        <f>'Division - Monthly'!BC317</f>
        <v>27746.294999999998</v>
      </c>
      <c r="F317" s="5">
        <f>'Division - Monthly'!BD317</f>
        <v>63455.172999999988</v>
      </c>
      <c r="G317" s="5">
        <f>'Division - Monthly'!BE317</f>
        <v>6925.6</v>
      </c>
      <c r="H317" s="5">
        <f>'Division - Monthly'!BF317</f>
        <v>97235.423999999999</v>
      </c>
      <c r="I317" s="6">
        <f t="shared" si="24"/>
        <v>6332708.2169999992</v>
      </c>
      <c r="J317" s="51">
        <f t="shared" si="20"/>
        <v>6235472.7929999996</v>
      </c>
    </row>
    <row r="318" spans="1:10" x14ac:dyDescent="0.25">
      <c r="A318" s="42">
        <v>33178</v>
      </c>
      <c r="B318" s="5">
        <f>'Division - Monthly'!AZ318</f>
        <v>2624581.1939999997</v>
      </c>
      <c r="C318" s="5">
        <f>'Division - Monthly'!BA318</f>
        <v>2262446.7820000001</v>
      </c>
      <c r="D318" s="5">
        <f>'Division - Monthly'!BB318</f>
        <v>342957.58799999999</v>
      </c>
      <c r="E318" s="5">
        <f>'Division - Monthly'!BC318</f>
        <v>28341.125</v>
      </c>
      <c r="F318" s="5">
        <f>'Division - Monthly'!BD318</f>
        <v>60008.192999999999</v>
      </c>
      <c r="G318" s="5">
        <f>'Division - Monthly'!BE318</f>
        <v>6614.8</v>
      </c>
      <c r="H318" s="5">
        <f>'Division - Monthly'!BF318</f>
        <v>76536.118000000002</v>
      </c>
      <c r="I318" s="6">
        <f t="shared" si="24"/>
        <v>5401485.7999999989</v>
      </c>
      <c r="J318" s="51">
        <f t="shared" si="20"/>
        <v>5324949.6819999991</v>
      </c>
    </row>
    <row r="319" spans="1:10" x14ac:dyDescent="0.25">
      <c r="A319" s="42">
        <v>33208</v>
      </c>
      <c r="B319" s="5">
        <f>'Division - Monthly'!AZ319</f>
        <v>2249278.9610000001</v>
      </c>
      <c r="C319" s="5">
        <f>'Division - Monthly'!BA319</f>
        <v>2084255.8419999999</v>
      </c>
      <c r="D319" s="5">
        <f>'Division - Monthly'!BB319</f>
        <v>337716.049</v>
      </c>
      <c r="E319" s="5">
        <f>'Division - Monthly'!BC319</f>
        <v>28353.545999999998</v>
      </c>
      <c r="F319" s="5">
        <f>'Division - Monthly'!BD319</f>
        <v>50073.008999999998</v>
      </c>
      <c r="G319" s="5">
        <f>'Division - Monthly'!BE319</f>
        <v>7169.2129999999997</v>
      </c>
      <c r="H319" s="5">
        <f>'Division - Monthly'!BF319</f>
        <v>57073.864000000001</v>
      </c>
      <c r="I319" s="6">
        <f t="shared" si="24"/>
        <v>4813920.4840000002</v>
      </c>
      <c r="J319" s="51">
        <f t="shared" si="20"/>
        <v>4756846.62</v>
      </c>
    </row>
    <row r="320" spans="1:10" x14ac:dyDescent="0.25">
      <c r="A320" s="42">
        <v>33239</v>
      </c>
      <c r="B320" s="5">
        <f>'Division - Monthly'!AZ320</f>
        <v>2413808.6970000002</v>
      </c>
      <c r="C320" s="5">
        <f>'Division - Monthly'!BA320</f>
        <v>2067181.2229999998</v>
      </c>
      <c r="D320" s="5">
        <f>'Division - Monthly'!BB320</f>
        <v>318710.65999999997</v>
      </c>
      <c r="E320" s="5">
        <f>'Division - Monthly'!BC320</f>
        <v>28340.423999999999</v>
      </c>
      <c r="F320" s="5">
        <f>'Division - Monthly'!BD320</f>
        <v>53820.509999999995</v>
      </c>
      <c r="G320" s="5">
        <f>'Division - Monthly'!BE320</f>
        <v>6905.5940000000001</v>
      </c>
      <c r="H320" s="5">
        <f>'Division - Monthly'!BF320</f>
        <v>47898.237000000001</v>
      </c>
      <c r="I320" s="6">
        <f t="shared" si="24"/>
        <v>4936665.3449999988</v>
      </c>
      <c r="J320" s="51">
        <f t="shared" si="20"/>
        <v>4888767.1079999991</v>
      </c>
    </row>
    <row r="321" spans="1:10" x14ac:dyDescent="0.25">
      <c r="A321" s="42">
        <v>33270</v>
      </c>
      <c r="B321" s="5">
        <f>'Division - Monthly'!AZ321</f>
        <v>2252665.594</v>
      </c>
      <c r="C321" s="5">
        <f>'Division - Monthly'!BA321</f>
        <v>1947817.3779999998</v>
      </c>
      <c r="D321" s="5">
        <f>'Division - Monthly'!BB321</f>
        <v>329415.77299999993</v>
      </c>
      <c r="E321" s="5">
        <f>'Division - Monthly'!BC321</f>
        <v>28412.942000000003</v>
      </c>
      <c r="F321" s="5">
        <f>'Division - Monthly'!BD321</f>
        <v>52687.648000000001</v>
      </c>
      <c r="G321" s="5">
        <f>'Division - Monthly'!BE321</f>
        <v>6362.5060000000003</v>
      </c>
      <c r="H321" s="5">
        <f>'Division - Monthly'!BF321</f>
        <v>49363.315999999999</v>
      </c>
      <c r="I321" s="6">
        <f t="shared" si="24"/>
        <v>4666725.1569999997</v>
      </c>
      <c r="J321" s="51">
        <f t="shared" si="20"/>
        <v>4617361.841</v>
      </c>
    </row>
    <row r="322" spans="1:10" x14ac:dyDescent="0.25">
      <c r="A322" s="42">
        <v>33298</v>
      </c>
      <c r="B322" s="5">
        <f>'Division - Monthly'!AZ322</f>
        <v>2358646.5720000002</v>
      </c>
      <c r="C322" s="5">
        <f>'Division - Monthly'!BA322</f>
        <v>2017766.2639999997</v>
      </c>
      <c r="D322" s="5">
        <f>'Division - Monthly'!BB322</f>
        <v>334589.54899999994</v>
      </c>
      <c r="E322" s="5">
        <f>'Division - Monthly'!BC322</f>
        <v>28539.449000000001</v>
      </c>
      <c r="F322" s="5">
        <f>'Division - Monthly'!BD322</f>
        <v>54165.964999999997</v>
      </c>
      <c r="G322" s="5">
        <f>'Division - Monthly'!BE322</f>
        <v>6924.0050000000001</v>
      </c>
      <c r="H322" s="5">
        <f>'Division - Monthly'!BF322</f>
        <v>45208.421000000002</v>
      </c>
      <c r="I322" s="6">
        <f t="shared" si="24"/>
        <v>4845840.2249999996</v>
      </c>
      <c r="J322" s="51">
        <f t="shared" si="20"/>
        <v>4800631.8039999995</v>
      </c>
    </row>
    <row r="323" spans="1:10" x14ac:dyDescent="0.25">
      <c r="A323" s="42">
        <v>33329</v>
      </c>
      <c r="B323" s="5">
        <f>'Division - Monthly'!AZ323</f>
        <v>2363691.8560000001</v>
      </c>
      <c r="C323" s="5">
        <f>'Division - Monthly'!BA323</f>
        <v>2079748.236</v>
      </c>
      <c r="D323" s="5">
        <f>'Division - Monthly'!BB323</f>
        <v>328002.96900000004</v>
      </c>
      <c r="E323" s="5">
        <f>'Division - Monthly'!BC323</f>
        <v>27106.705000000002</v>
      </c>
      <c r="F323" s="5">
        <f>'Division - Monthly'!BD323</f>
        <v>56664.504999999997</v>
      </c>
      <c r="G323" s="5">
        <f>'Division - Monthly'!BE323</f>
        <v>6466.52</v>
      </c>
      <c r="H323" s="5">
        <f>'Division - Monthly'!BF323</f>
        <v>48995.080999999998</v>
      </c>
      <c r="I323" s="6">
        <f t="shared" si="24"/>
        <v>4910675.8720000004</v>
      </c>
      <c r="J323" s="51">
        <f t="shared" si="20"/>
        <v>4861680.7910000002</v>
      </c>
    </row>
    <row r="324" spans="1:10" x14ac:dyDescent="0.25">
      <c r="A324" s="42">
        <v>33359</v>
      </c>
      <c r="B324" s="5">
        <f>'Division - Monthly'!AZ324</f>
        <v>2890872.48</v>
      </c>
      <c r="C324" s="5">
        <f>'Division - Monthly'!BA324</f>
        <v>2281875.9230000004</v>
      </c>
      <c r="D324" s="5">
        <f>'Division - Monthly'!BB324</f>
        <v>337025.59799999994</v>
      </c>
      <c r="E324" s="5">
        <f>'Division - Monthly'!BC324</f>
        <v>27263.938999999998</v>
      </c>
      <c r="F324" s="5">
        <f>'Division - Monthly'!BD324</f>
        <v>61124.937999999995</v>
      </c>
      <c r="G324" s="5">
        <f>'Division - Monthly'!BE324</f>
        <v>6612.03</v>
      </c>
      <c r="H324" s="5">
        <f>'Division - Monthly'!BF324</f>
        <v>61469.913999999997</v>
      </c>
      <c r="I324" s="6">
        <f t="shared" si="24"/>
        <v>5666244.8220000016</v>
      </c>
      <c r="J324" s="51">
        <f t="shared" si="20"/>
        <v>5604774.9080000017</v>
      </c>
    </row>
    <row r="325" spans="1:10" x14ac:dyDescent="0.25">
      <c r="A325" s="42">
        <v>33390</v>
      </c>
      <c r="B325" s="5">
        <f>'Division - Monthly'!AZ325</f>
        <v>3231633.1069999998</v>
      </c>
      <c r="C325" s="5">
        <f>'Division - Monthly'!BA325</f>
        <v>2428639.0989999999</v>
      </c>
      <c r="D325" s="5">
        <f>'Division - Monthly'!BB325</f>
        <v>358751.23099999997</v>
      </c>
      <c r="E325" s="5">
        <f>'Division - Monthly'!BC325</f>
        <v>28174.931</v>
      </c>
      <c r="F325" s="5">
        <f>'Division - Monthly'!BD325</f>
        <v>62084.754999999997</v>
      </c>
      <c r="G325" s="5">
        <f>'Division - Monthly'!BE325</f>
        <v>7175.66</v>
      </c>
      <c r="H325" s="5">
        <f>'Division - Monthly'!BF325</f>
        <v>69678.308999999994</v>
      </c>
      <c r="I325" s="6">
        <f t="shared" si="24"/>
        <v>6186137.0920000002</v>
      </c>
      <c r="J325" s="51">
        <f t="shared" si="20"/>
        <v>6116458.7829999998</v>
      </c>
    </row>
    <row r="326" spans="1:10" x14ac:dyDescent="0.25">
      <c r="A326" s="42">
        <v>33420</v>
      </c>
      <c r="B326" s="5">
        <f>'Division - Monthly'!AZ326</f>
        <v>3482513.5690000001</v>
      </c>
      <c r="C326" s="5">
        <f>'Division - Monthly'!BA326</f>
        <v>2441968.997</v>
      </c>
      <c r="D326" s="5">
        <f>'Division - Monthly'!BB326</f>
        <v>350230.78900000005</v>
      </c>
      <c r="E326" s="5">
        <f>'Division - Monthly'!BC326</f>
        <v>29796.123</v>
      </c>
      <c r="F326" s="5">
        <f>'Division - Monthly'!BD326</f>
        <v>72751.805000000008</v>
      </c>
      <c r="G326" s="5">
        <f>'Division - Monthly'!BE326</f>
        <v>6819.24</v>
      </c>
      <c r="H326" s="5">
        <f>'Division - Monthly'!BF326</f>
        <v>70830.11</v>
      </c>
      <c r="I326" s="6">
        <f t="shared" si="24"/>
        <v>6454910.6329999994</v>
      </c>
      <c r="J326" s="51">
        <f t="shared" si="20"/>
        <v>6384080.5229999991</v>
      </c>
    </row>
    <row r="327" spans="1:10" x14ac:dyDescent="0.25">
      <c r="A327" s="42">
        <v>33451</v>
      </c>
      <c r="B327" s="5">
        <f>'Division - Monthly'!AZ327</f>
        <v>3757996.3429999999</v>
      </c>
      <c r="C327" s="5">
        <f>'Division - Monthly'!BA327</f>
        <v>2569776.7539999997</v>
      </c>
      <c r="D327" s="5">
        <f>'Division - Monthly'!BB327</f>
        <v>345369.63300000003</v>
      </c>
      <c r="E327" s="5">
        <f>'Division - Monthly'!BC327</f>
        <v>31041.437000000002</v>
      </c>
      <c r="F327" s="5">
        <f>'Division - Monthly'!BD327</f>
        <v>72025.880999999994</v>
      </c>
      <c r="G327" s="5">
        <f>'Division - Monthly'!BE327</f>
        <v>6679.5469999999996</v>
      </c>
      <c r="H327" s="5">
        <f>'Division - Monthly'!BF327</f>
        <v>73622.584000000003</v>
      </c>
      <c r="I327" s="6">
        <f t="shared" si="24"/>
        <v>6856512.1789999995</v>
      </c>
      <c r="J327" s="51">
        <f t="shared" si="20"/>
        <v>6782889.5949999997</v>
      </c>
    </row>
    <row r="328" spans="1:10" x14ac:dyDescent="0.25">
      <c r="A328" s="42">
        <v>33482</v>
      </c>
      <c r="B328" s="5">
        <f>'Division - Monthly'!AZ328</f>
        <v>3620150.1639999999</v>
      </c>
      <c r="C328" s="5">
        <f>'Division - Monthly'!BA328</f>
        <v>2516066.8609999996</v>
      </c>
      <c r="D328" s="5">
        <f>'Division - Monthly'!BB328</f>
        <v>349910.68400000001</v>
      </c>
      <c r="E328" s="5">
        <f>'Division - Monthly'!BC328</f>
        <v>28691.782999999996</v>
      </c>
      <c r="F328" s="5">
        <f>'Division - Monthly'!BD328</f>
        <v>67126.225999999995</v>
      </c>
      <c r="G328" s="5">
        <f>'Division - Monthly'!BE328</f>
        <v>7089.6450000000004</v>
      </c>
      <c r="H328" s="5">
        <f>'Division - Monthly'!BF328</f>
        <v>85219.865999999995</v>
      </c>
      <c r="I328" s="6">
        <f t="shared" si="24"/>
        <v>6674255.2289999994</v>
      </c>
      <c r="J328" s="51">
        <f t="shared" ref="J328:J391" si="25">+I328-H328</f>
        <v>6589035.362999999</v>
      </c>
    </row>
    <row r="329" spans="1:10" x14ac:dyDescent="0.25">
      <c r="A329" s="42">
        <v>33512</v>
      </c>
      <c r="B329" s="5">
        <f>'Division - Monthly'!AZ329</f>
        <v>3209587.73</v>
      </c>
      <c r="C329" s="5">
        <f>'Division - Monthly'!BA329</f>
        <v>2453278.855</v>
      </c>
      <c r="D329" s="5">
        <f>'Division - Monthly'!BB329</f>
        <v>339143.48299999995</v>
      </c>
      <c r="E329" s="5">
        <f>'Division - Monthly'!BC329</f>
        <v>28811.280999999999</v>
      </c>
      <c r="F329" s="5">
        <f>'Division - Monthly'!BD329</f>
        <v>62510.365000000005</v>
      </c>
      <c r="G329" s="5">
        <f>'Division - Monthly'!BE329</f>
        <v>6795.9279999999999</v>
      </c>
      <c r="H329" s="5">
        <f>'Division - Monthly'!BF329</f>
        <v>72110.634000000005</v>
      </c>
      <c r="I329" s="6">
        <f t="shared" ref="I329:I344" si="26">SUM(B329:H329)</f>
        <v>6172238.2760000005</v>
      </c>
      <c r="J329" s="51">
        <f t="shared" si="25"/>
        <v>6100127.6420000009</v>
      </c>
    </row>
    <row r="330" spans="1:10" x14ac:dyDescent="0.25">
      <c r="A330" s="42">
        <v>33543</v>
      </c>
      <c r="B330" s="5">
        <f>'Division - Monthly'!AZ330</f>
        <v>2641065.4210000001</v>
      </c>
      <c r="C330" s="5">
        <f>'Division - Monthly'!BA330</f>
        <v>2333136.1350000002</v>
      </c>
      <c r="D330" s="5">
        <f>'Division - Monthly'!BB330</f>
        <v>358028.30499999999</v>
      </c>
      <c r="E330" s="5">
        <f>'Division - Monthly'!BC330</f>
        <v>29649.383999999998</v>
      </c>
      <c r="F330" s="5">
        <f>'Division - Monthly'!BD330</f>
        <v>62423.964999999997</v>
      </c>
      <c r="G330" s="5">
        <f>'Division - Monthly'!BE330</f>
        <v>7136.3</v>
      </c>
      <c r="H330" s="5">
        <f>'Division - Monthly'!BF330</f>
        <v>48137.919000000002</v>
      </c>
      <c r="I330" s="6">
        <f t="shared" si="26"/>
        <v>5479577.4289999986</v>
      </c>
      <c r="J330" s="51">
        <f t="shared" si="25"/>
        <v>5431439.5099999988</v>
      </c>
    </row>
    <row r="331" spans="1:10" x14ac:dyDescent="0.25">
      <c r="A331" s="42">
        <v>33573</v>
      </c>
      <c r="B331" s="5">
        <f>'Division - Monthly'!AZ331</f>
        <v>2394845.298</v>
      </c>
      <c r="C331" s="5">
        <f>'Division - Monthly'!BA331</f>
        <v>2094394.7550000001</v>
      </c>
      <c r="D331" s="5">
        <f>'Division - Monthly'!BB331</f>
        <v>340778.95800000004</v>
      </c>
      <c r="E331" s="5">
        <f>'Division - Monthly'!BC331</f>
        <v>29330.307999999997</v>
      </c>
      <c r="F331" s="5">
        <f>'Division - Monthly'!BD331</f>
        <v>55514.756000000001</v>
      </c>
      <c r="G331" s="5">
        <f>'Division - Monthly'!BE331</f>
        <v>6219.7</v>
      </c>
      <c r="H331" s="5">
        <f>'Division - Monthly'!BF331</f>
        <v>43795.898999999998</v>
      </c>
      <c r="I331" s="6">
        <f t="shared" si="26"/>
        <v>4964879.6740000006</v>
      </c>
      <c r="J331" s="51">
        <f t="shared" si="25"/>
        <v>4921083.7750000004</v>
      </c>
    </row>
    <row r="332" spans="1:10" x14ac:dyDescent="0.25">
      <c r="A332" s="42">
        <v>33604</v>
      </c>
      <c r="B332" s="5">
        <f>'Division - Monthly'!AZ332</f>
        <v>2482754.4349999996</v>
      </c>
      <c r="C332" s="5">
        <f>'Division - Monthly'!BA332</f>
        <v>1990788.176</v>
      </c>
      <c r="D332" s="5">
        <f>'Division - Monthly'!BB332</f>
        <v>332718.603</v>
      </c>
      <c r="E332" s="5">
        <f>'Division - Monthly'!BC332</f>
        <v>29249.531000000003</v>
      </c>
      <c r="F332" s="5">
        <f>'Division - Monthly'!BD332</f>
        <v>52297.303999999996</v>
      </c>
      <c r="G332" s="5">
        <f>'Division - Monthly'!BE332</f>
        <v>6552.78</v>
      </c>
      <c r="H332" s="5">
        <f>'Division - Monthly'!BF332</f>
        <v>42760.792999999998</v>
      </c>
      <c r="I332" s="6">
        <f t="shared" si="26"/>
        <v>4937121.6219999995</v>
      </c>
      <c r="J332" s="51">
        <f t="shared" si="25"/>
        <v>4894360.8289999999</v>
      </c>
    </row>
    <row r="333" spans="1:10" x14ac:dyDescent="0.25">
      <c r="A333" s="42">
        <v>33635</v>
      </c>
      <c r="B333" s="5">
        <f>'Division - Monthly'!AZ333</f>
        <v>2426343.355</v>
      </c>
      <c r="C333" s="5">
        <f>'Division - Monthly'!BA333</f>
        <v>1920770.996</v>
      </c>
      <c r="D333" s="5">
        <f>'Division - Monthly'!BB333</f>
        <v>332048.58600000001</v>
      </c>
      <c r="E333" s="5">
        <f>'Division - Monthly'!BC333</f>
        <v>29167.405999999999</v>
      </c>
      <c r="F333" s="5">
        <f>'Division - Monthly'!BD333</f>
        <v>52838.883999999998</v>
      </c>
      <c r="G333" s="5">
        <f>'Division - Monthly'!BE333</f>
        <v>5963.27</v>
      </c>
      <c r="H333" s="5">
        <f>'Division - Monthly'!BF333</f>
        <v>45254.741999999998</v>
      </c>
      <c r="I333" s="6">
        <f t="shared" si="26"/>
        <v>4812387.2389999991</v>
      </c>
      <c r="J333" s="51">
        <f t="shared" si="25"/>
        <v>4767132.4969999995</v>
      </c>
    </row>
    <row r="334" spans="1:10" x14ac:dyDescent="0.25">
      <c r="A334" s="42">
        <v>33664</v>
      </c>
      <c r="B334" s="5">
        <f>'Division - Monthly'!AZ334</f>
        <v>2313464.8220000002</v>
      </c>
      <c r="C334" s="5">
        <f>'Division - Monthly'!BA334</f>
        <v>2051895.3000000003</v>
      </c>
      <c r="D334" s="5">
        <f>'Division - Monthly'!BB334</f>
        <v>341561.72400000005</v>
      </c>
      <c r="E334" s="5">
        <f>'Division - Monthly'!BC334</f>
        <v>29335.921000000002</v>
      </c>
      <c r="F334" s="5">
        <f>'Division - Monthly'!BD334</f>
        <v>54556.816000000006</v>
      </c>
      <c r="G334" s="5">
        <f>'Division - Monthly'!BE334</f>
        <v>6418.94</v>
      </c>
      <c r="H334" s="5">
        <f>'Division - Monthly'!BF334</f>
        <v>38752.076000000001</v>
      </c>
      <c r="I334" s="6">
        <f t="shared" si="26"/>
        <v>4835985.5990000013</v>
      </c>
      <c r="J334" s="51">
        <f t="shared" si="25"/>
        <v>4797233.523000001</v>
      </c>
    </row>
    <row r="335" spans="1:10" x14ac:dyDescent="0.25">
      <c r="A335" s="42">
        <v>33695</v>
      </c>
      <c r="B335" s="5">
        <f>'Division - Monthly'!AZ335</f>
        <v>2209814.3589999997</v>
      </c>
      <c r="C335" s="5">
        <f>'Division - Monthly'!BA335</f>
        <v>2019018.5360000003</v>
      </c>
      <c r="D335" s="5">
        <f>'Division - Monthly'!BB335</f>
        <v>333010.95400000003</v>
      </c>
      <c r="E335" s="5">
        <f>'Division - Monthly'!BC335</f>
        <v>29964.037</v>
      </c>
      <c r="F335" s="5">
        <f>'Division - Monthly'!BD335</f>
        <v>56708.553</v>
      </c>
      <c r="G335" s="5">
        <f>'Division - Monthly'!BE335</f>
        <v>5952.41</v>
      </c>
      <c r="H335" s="5">
        <f>'Division - Monthly'!BF335</f>
        <v>41628.874000000003</v>
      </c>
      <c r="I335" s="6">
        <f t="shared" si="26"/>
        <v>4696097.7229999993</v>
      </c>
      <c r="J335" s="51">
        <f t="shared" si="25"/>
        <v>4654468.8489999995</v>
      </c>
    </row>
    <row r="336" spans="1:10" x14ac:dyDescent="0.25">
      <c r="A336" s="42">
        <v>33725</v>
      </c>
      <c r="B336" s="5">
        <f>'Division - Monthly'!AZ336</f>
        <v>2339384.949</v>
      </c>
      <c r="C336" s="5">
        <f>'Division - Monthly'!BA336</f>
        <v>2133286.0040000002</v>
      </c>
      <c r="D336" s="5">
        <f>'Division - Monthly'!BB336</f>
        <v>334634.75599999999</v>
      </c>
      <c r="E336" s="5">
        <f>'Division - Monthly'!BC336</f>
        <v>29646.446</v>
      </c>
      <c r="F336" s="5">
        <f>'Division - Monthly'!BD336</f>
        <v>63266.037000000004</v>
      </c>
      <c r="G336" s="5">
        <f>'Division - Monthly'!BE336</f>
        <v>6106.61</v>
      </c>
      <c r="H336" s="5">
        <f>'Division - Monthly'!BF336</f>
        <v>46440.987000000001</v>
      </c>
      <c r="I336" s="6">
        <f t="shared" si="26"/>
        <v>4952765.7889999999</v>
      </c>
      <c r="J336" s="51">
        <f t="shared" si="25"/>
        <v>4906324.8020000001</v>
      </c>
    </row>
    <row r="337" spans="1:10" x14ac:dyDescent="0.25">
      <c r="A337" s="42">
        <v>33756</v>
      </c>
      <c r="B337" s="5">
        <f>'Division - Monthly'!AZ337</f>
        <v>2985755.1239999998</v>
      </c>
      <c r="C337" s="5">
        <f>'Division - Monthly'!BA337</f>
        <v>2381643.7750000004</v>
      </c>
      <c r="D337" s="5">
        <f>'Division - Monthly'!BB337</f>
        <v>361491.70199999999</v>
      </c>
      <c r="E337" s="5">
        <f>'Division - Monthly'!BC337</f>
        <v>29595.003000000001</v>
      </c>
      <c r="F337" s="5">
        <f>'Division - Monthly'!BD337</f>
        <v>65834.176000000007</v>
      </c>
      <c r="G337" s="5">
        <f>'Division - Monthly'!BE337</f>
        <v>6807.78</v>
      </c>
      <c r="H337" s="5">
        <f>'Division - Monthly'!BF337</f>
        <v>53486.966999999997</v>
      </c>
      <c r="I337" s="6">
        <f t="shared" si="26"/>
        <v>5884614.5269999998</v>
      </c>
      <c r="J337" s="51">
        <f t="shared" si="25"/>
        <v>5831127.5599999996</v>
      </c>
    </row>
    <row r="338" spans="1:10" x14ac:dyDescent="0.25">
      <c r="A338" s="42">
        <v>33786</v>
      </c>
      <c r="B338" s="5">
        <f>'Division - Monthly'!AZ338</f>
        <v>3605374.4780000001</v>
      </c>
      <c r="C338" s="5">
        <f>'Division - Monthly'!BA338</f>
        <v>2514968.5640000002</v>
      </c>
      <c r="D338" s="5">
        <f>'Division - Monthly'!BB338</f>
        <v>351369.81599999993</v>
      </c>
      <c r="E338" s="5">
        <f>'Division - Monthly'!BC338</f>
        <v>29842.756999999998</v>
      </c>
      <c r="F338" s="5">
        <f>'Division - Monthly'!BD338</f>
        <v>69788.642000000007</v>
      </c>
      <c r="G338" s="5">
        <f>'Division - Monthly'!BE338</f>
        <v>6657.72</v>
      </c>
      <c r="H338" s="5">
        <f>'Division - Monthly'!BF338</f>
        <v>74260.479000000007</v>
      </c>
      <c r="I338" s="6">
        <f t="shared" si="26"/>
        <v>6652262.4560000002</v>
      </c>
      <c r="J338" s="51">
        <f t="shared" si="25"/>
        <v>6578001.977</v>
      </c>
    </row>
    <row r="339" spans="1:10" x14ac:dyDescent="0.25">
      <c r="A339" s="42">
        <v>33817</v>
      </c>
      <c r="B339" s="5">
        <f>'Division - Monthly'!AZ339</f>
        <v>3823185.7060000002</v>
      </c>
      <c r="C339" s="5">
        <f>'Division - Monthly'!BA339</f>
        <v>2491618.7519999999</v>
      </c>
      <c r="D339" s="5">
        <f>'Division - Monthly'!BB339</f>
        <v>338376.42300000007</v>
      </c>
      <c r="E339" s="5">
        <f>'Division - Monthly'!BC339</f>
        <v>29726.094000000001</v>
      </c>
      <c r="F339" s="5">
        <f>'Division - Monthly'!BD339</f>
        <v>73713.892999999996</v>
      </c>
      <c r="G339" s="5">
        <f>'Division - Monthly'!BE339</f>
        <v>7075.54</v>
      </c>
      <c r="H339" s="5">
        <f>'Division - Monthly'!BF339</f>
        <v>105693.287</v>
      </c>
      <c r="I339" s="6">
        <f t="shared" si="26"/>
        <v>6869389.6950000003</v>
      </c>
      <c r="J339" s="51">
        <f t="shared" si="25"/>
        <v>6763696.4080000008</v>
      </c>
    </row>
    <row r="340" spans="1:10" x14ac:dyDescent="0.25">
      <c r="A340" s="42">
        <v>33848</v>
      </c>
      <c r="B340" s="5">
        <f>'Division - Monthly'!AZ340</f>
        <v>3555332.8930000002</v>
      </c>
      <c r="C340" s="5">
        <f>'Division - Monthly'!BA340</f>
        <v>2546366.571</v>
      </c>
      <c r="D340" s="5">
        <f>'Division - Monthly'!BB340</f>
        <v>339781.50400000002</v>
      </c>
      <c r="E340" s="5">
        <f>'Division - Monthly'!BC340</f>
        <v>29636.063999999998</v>
      </c>
      <c r="F340" s="5">
        <f>'Division - Monthly'!BD340</f>
        <v>60160.945999999996</v>
      </c>
      <c r="G340" s="5">
        <f>'Division - Monthly'!BE340</f>
        <v>5810.45</v>
      </c>
      <c r="H340" s="5">
        <f>'Division - Monthly'!BF340</f>
        <v>74665.269</v>
      </c>
      <c r="I340" s="6">
        <f t="shared" si="26"/>
        <v>6611753.6970000006</v>
      </c>
      <c r="J340" s="51">
        <f t="shared" si="25"/>
        <v>6537088.4280000003</v>
      </c>
    </row>
    <row r="341" spans="1:10" x14ac:dyDescent="0.25">
      <c r="A341" s="42">
        <v>33878</v>
      </c>
      <c r="B341" s="5">
        <f>'Division - Monthly'!AZ341</f>
        <v>3187849.9330000002</v>
      </c>
      <c r="C341" s="5">
        <f>'Division - Monthly'!BA341</f>
        <v>2398809.824</v>
      </c>
      <c r="D341" s="5">
        <f>'Division - Monthly'!BB341</f>
        <v>332605.58800000005</v>
      </c>
      <c r="E341" s="5">
        <f>'Division - Monthly'!BC341</f>
        <v>28519.386000000002</v>
      </c>
      <c r="F341" s="5">
        <f>'Division - Monthly'!BD341</f>
        <v>54030.497000000003</v>
      </c>
      <c r="G341" s="5">
        <f>'Division - Monthly'!BE341</f>
        <v>6512.55</v>
      </c>
      <c r="H341" s="5">
        <f>'Division - Monthly'!BF341</f>
        <v>63284.057000000001</v>
      </c>
      <c r="I341" s="6">
        <f t="shared" si="26"/>
        <v>6071611.8350000009</v>
      </c>
      <c r="J341" s="51">
        <f t="shared" si="25"/>
        <v>6008327.7780000009</v>
      </c>
    </row>
    <row r="342" spans="1:10" x14ac:dyDescent="0.25">
      <c r="A342" s="42">
        <v>33909</v>
      </c>
      <c r="B342" s="5">
        <f>'Division - Monthly'!AZ342</f>
        <v>2693315.3119999999</v>
      </c>
      <c r="C342" s="5">
        <f>'Division - Monthly'!BA342</f>
        <v>2351859.7999999998</v>
      </c>
      <c r="D342" s="5">
        <f>'Division - Monthly'!BB342</f>
        <v>327181.75800000003</v>
      </c>
      <c r="E342" s="5">
        <f>'Division - Monthly'!BC342</f>
        <v>28657.788</v>
      </c>
      <c r="F342" s="5">
        <f>'Division - Monthly'!BD342</f>
        <v>63412.088000000011</v>
      </c>
      <c r="G342" s="5">
        <f>'Division - Monthly'!BE342</f>
        <v>6348.42</v>
      </c>
      <c r="H342" s="5">
        <f>'Division - Monthly'!BF342</f>
        <v>56752.535000000003</v>
      </c>
      <c r="I342" s="6">
        <f t="shared" si="26"/>
        <v>5527527.7010000004</v>
      </c>
      <c r="J342" s="51">
        <f t="shared" si="25"/>
        <v>5470775.1660000002</v>
      </c>
    </row>
    <row r="343" spans="1:10" x14ac:dyDescent="0.25">
      <c r="A343" s="42">
        <v>33939</v>
      </c>
      <c r="B343" s="5">
        <f>'Division - Monthly'!AZ343</f>
        <v>2575726.4270000001</v>
      </c>
      <c r="C343" s="5">
        <f>'Division - Monthly'!BA343</f>
        <v>2189887.0829999996</v>
      </c>
      <c r="D343" s="5">
        <f>'Division - Monthly'!BB343</f>
        <v>329207.549</v>
      </c>
      <c r="E343" s="5">
        <f>'Division - Monthly'!BC343</f>
        <v>29291.936000000002</v>
      </c>
      <c r="F343" s="5">
        <f>'Division - Monthly'!BD343</f>
        <v>54100.439000000006</v>
      </c>
      <c r="G343" s="5">
        <f>'Division - Monthly'!BE343</f>
        <v>6641.86</v>
      </c>
      <c r="H343" s="5">
        <f>'Division - Monthly'!BF343</f>
        <v>59386.248</v>
      </c>
      <c r="I343" s="6">
        <f t="shared" si="26"/>
        <v>5244241.5419999994</v>
      </c>
      <c r="J343" s="51">
        <f t="shared" si="25"/>
        <v>5184855.2939999998</v>
      </c>
    </row>
    <row r="344" spans="1:10" x14ac:dyDescent="0.25">
      <c r="A344" s="42">
        <v>33970</v>
      </c>
      <c r="B344" s="5">
        <f>'Division - Monthly'!AZ344</f>
        <v>2569529.5270000002</v>
      </c>
      <c r="C344" s="5">
        <f>'Division - Monthly'!BA344</f>
        <v>2188324.034</v>
      </c>
      <c r="D344" s="5">
        <f>'Division - Monthly'!BB344</f>
        <v>329167.61800000002</v>
      </c>
      <c r="E344" s="5">
        <f>'Division - Monthly'!BC344</f>
        <v>29649.992999999999</v>
      </c>
      <c r="F344" s="5">
        <f>'Division - Monthly'!BD344</f>
        <v>49425.07</v>
      </c>
      <c r="G344" s="5">
        <f>'Division - Monthly'!BE344</f>
        <v>6885</v>
      </c>
      <c r="H344" s="5">
        <f>'Division - Monthly'!BF344</f>
        <v>43290.847999999998</v>
      </c>
      <c r="I344" s="6">
        <f t="shared" si="26"/>
        <v>5216272.0900000008</v>
      </c>
      <c r="J344" s="51">
        <f t="shared" si="25"/>
        <v>5172981.2420000006</v>
      </c>
    </row>
    <row r="345" spans="1:10" x14ac:dyDescent="0.25">
      <c r="A345" s="42">
        <v>34001</v>
      </c>
      <c r="B345" s="5">
        <f>'Division - Monthly'!AZ345</f>
        <v>2369539</v>
      </c>
      <c r="C345" s="5">
        <f>'Division - Monthly'!BA345</f>
        <v>2042892</v>
      </c>
      <c r="D345" s="5">
        <f>'Division - Monthly'!BB345</f>
        <v>312634</v>
      </c>
      <c r="E345" s="5">
        <f>'Division - Monthly'!BC345</f>
        <v>28772</v>
      </c>
      <c r="F345" s="5">
        <f>'Division - Monthly'!BD345</f>
        <v>47734</v>
      </c>
      <c r="G345" s="5">
        <f>'Division - Monthly'!BE345</f>
        <v>5998.625</v>
      </c>
      <c r="H345" s="5">
        <f>'Division - Monthly'!BF345</f>
        <v>47179</v>
      </c>
      <c r="I345" s="6">
        <f t="shared" ref="I345:I360" si="27">SUM(B345:H345)</f>
        <v>4854748.625</v>
      </c>
      <c r="J345" s="51">
        <f t="shared" si="25"/>
        <v>4807569.625</v>
      </c>
    </row>
    <row r="346" spans="1:10" x14ac:dyDescent="0.25">
      <c r="A346" s="42">
        <v>34029</v>
      </c>
      <c r="B346" s="5">
        <f>'Division - Monthly'!AZ346</f>
        <v>2410497</v>
      </c>
      <c r="C346" s="5">
        <f>'Division - Monthly'!BA346</f>
        <v>2027344</v>
      </c>
      <c r="D346" s="5">
        <f>'Division - Monthly'!BB346</f>
        <v>327458</v>
      </c>
      <c r="E346" s="5">
        <f>'Division - Monthly'!BC346</f>
        <v>29476</v>
      </c>
      <c r="F346" s="5">
        <f>'Division - Monthly'!BD346</f>
        <v>46169</v>
      </c>
      <c r="G346" s="5">
        <f>'Division - Monthly'!BE346</f>
        <v>6013.826</v>
      </c>
      <c r="H346" s="5">
        <f>'Division - Monthly'!BF346</f>
        <v>40075</v>
      </c>
      <c r="I346" s="6">
        <f t="shared" si="27"/>
        <v>4887032.8260000004</v>
      </c>
      <c r="J346" s="51">
        <f t="shared" si="25"/>
        <v>4846957.8260000004</v>
      </c>
    </row>
    <row r="347" spans="1:10" x14ac:dyDescent="0.25">
      <c r="A347" s="42">
        <v>34060</v>
      </c>
      <c r="B347" s="5">
        <f>'Division - Monthly'!AZ347</f>
        <v>2479200.3830000004</v>
      </c>
      <c r="C347" s="5">
        <f>'Division - Monthly'!BA347</f>
        <v>2172611.9809999997</v>
      </c>
      <c r="D347" s="5">
        <f>'Division - Monthly'!BB347</f>
        <v>335560.66000000003</v>
      </c>
      <c r="E347" s="5">
        <f>'Division - Monthly'!BC347</f>
        <v>27806.201999999997</v>
      </c>
      <c r="F347" s="5">
        <f>'Division - Monthly'!BD347</f>
        <v>55451.133000000002</v>
      </c>
      <c r="G347" s="5">
        <f>'Division - Monthly'!BE347</f>
        <v>6161.45</v>
      </c>
      <c r="H347" s="5">
        <f>'Division - Monthly'!BF347</f>
        <v>57449.915000000001</v>
      </c>
      <c r="I347" s="6">
        <f t="shared" si="27"/>
        <v>5134241.7240000004</v>
      </c>
      <c r="J347" s="51">
        <f t="shared" si="25"/>
        <v>5076791.8090000004</v>
      </c>
    </row>
    <row r="348" spans="1:10" x14ac:dyDescent="0.25">
      <c r="A348" s="42">
        <v>34090</v>
      </c>
      <c r="B348" s="5">
        <f>'Division - Monthly'!AZ348</f>
        <v>2437066.0529999998</v>
      </c>
      <c r="C348" s="5">
        <f>'Division - Monthly'!BA348</f>
        <v>2201586.1850000001</v>
      </c>
      <c r="D348" s="5">
        <f>'Division - Monthly'!BB348</f>
        <v>354933.94100000005</v>
      </c>
      <c r="E348" s="5">
        <f>'Division - Monthly'!BC348</f>
        <v>25459.409999999996</v>
      </c>
      <c r="F348" s="5">
        <f>'Division - Monthly'!BD348</f>
        <v>43746.837</v>
      </c>
      <c r="G348" s="5">
        <f>'Division - Monthly'!BE348</f>
        <v>6413.84</v>
      </c>
      <c r="H348" s="5">
        <f>'Division - Monthly'!BF348</f>
        <v>51805.430999999997</v>
      </c>
      <c r="I348" s="6">
        <f t="shared" si="27"/>
        <v>5121011.6969999997</v>
      </c>
      <c r="J348" s="51">
        <f t="shared" si="25"/>
        <v>5069206.2659999998</v>
      </c>
    </row>
    <row r="349" spans="1:10" x14ac:dyDescent="0.25">
      <c r="A349" s="42">
        <v>34121</v>
      </c>
      <c r="B349" s="5">
        <f>'Division - Monthly'!AZ349</f>
        <v>3187669.7579999999</v>
      </c>
      <c r="C349" s="5">
        <f>'Division - Monthly'!BA349</f>
        <v>2487406.4810000001</v>
      </c>
      <c r="D349" s="5">
        <f>'Division - Monthly'!BB349</f>
        <v>355146.56700000004</v>
      </c>
      <c r="E349" s="5">
        <f>'Division - Monthly'!BC349</f>
        <v>27724.646000000001</v>
      </c>
      <c r="F349" s="5">
        <f>'Division - Monthly'!BD349</f>
        <v>66485.858000000007</v>
      </c>
      <c r="G349" s="5">
        <f>'Division - Monthly'!BE349</f>
        <v>6505</v>
      </c>
      <c r="H349" s="5">
        <f>'Division - Monthly'!BF349</f>
        <v>55860.086000000003</v>
      </c>
      <c r="I349" s="6">
        <f t="shared" si="27"/>
        <v>6186798.3959999997</v>
      </c>
      <c r="J349" s="51">
        <f t="shared" si="25"/>
        <v>6130938.3099999996</v>
      </c>
    </row>
    <row r="350" spans="1:10" x14ac:dyDescent="0.25">
      <c r="A350" s="42">
        <v>34151</v>
      </c>
      <c r="B350" s="5">
        <f>'Division - Monthly'!AZ350</f>
        <v>3777728.0639999998</v>
      </c>
      <c r="C350" s="5">
        <f>'Division - Monthly'!BA350</f>
        <v>2619324.66</v>
      </c>
      <c r="D350" s="5">
        <f>'Division - Monthly'!BB350</f>
        <v>323130.92300000001</v>
      </c>
      <c r="E350" s="5">
        <f>'Division - Monthly'!BC350</f>
        <v>27258.123</v>
      </c>
      <c r="F350" s="5">
        <f>'Division - Monthly'!BD350</f>
        <v>63644.56</v>
      </c>
      <c r="G350" s="5">
        <f>'Division - Monthly'!BE350</f>
        <v>6581.65</v>
      </c>
      <c r="H350" s="5">
        <f>'Division - Monthly'!BF350</f>
        <v>90872.313999999998</v>
      </c>
      <c r="I350" s="6">
        <f t="shared" si="27"/>
        <v>6908540.2939999998</v>
      </c>
      <c r="J350" s="51">
        <f t="shared" si="25"/>
        <v>6817667.9799999995</v>
      </c>
    </row>
    <row r="351" spans="1:10" x14ac:dyDescent="0.25">
      <c r="A351" s="42">
        <v>34182</v>
      </c>
      <c r="B351" s="5">
        <f>'Division - Monthly'!AZ351</f>
        <v>4077756</v>
      </c>
      <c r="C351" s="5">
        <f>'Division - Monthly'!BA351</f>
        <v>2719657</v>
      </c>
      <c r="D351" s="5">
        <f>'Division - Monthly'!BB351</f>
        <v>296377</v>
      </c>
      <c r="E351" s="5">
        <f>'Division - Monthly'!BC351</f>
        <v>28286</v>
      </c>
      <c r="F351" s="5">
        <f>'Division - Monthly'!BD351</f>
        <v>61830</v>
      </c>
      <c r="G351" s="5">
        <f>'Division - Monthly'!BE351</f>
        <v>7102.53</v>
      </c>
      <c r="H351" s="5">
        <f>'Division - Monthly'!BF351</f>
        <v>111974</v>
      </c>
      <c r="I351" s="6">
        <f t="shared" si="27"/>
        <v>7302982.5300000003</v>
      </c>
      <c r="J351" s="51">
        <f t="shared" si="25"/>
        <v>7191008.5300000003</v>
      </c>
    </row>
    <row r="352" spans="1:10" x14ac:dyDescent="0.25">
      <c r="A352" s="42">
        <v>34213</v>
      </c>
      <c r="B352" s="5">
        <f>'Division - Monthly'!AZ352</f>
        <v>3863845</v>
      </c>
      <c r="C352" s="5">
        <f>'Division - Monthly'!BA352</f>
        <v>2694442</v>
      </c>
      <c r="D352" s="5">
        <f>'Division - Monthly'!BB352</f>
        <v>315808</v>
      </c>
      <c r="E352" s="5">
        <f>'Division - Monthly'!BC352</f>
        <v>28380</v>
      </c>
      <c r="F352" s="5">
        <f>'Division - Monthly'!BD352</f>
        <v>59639</v>
      </c>
      <c r="G352" s="5">
        <f>'Division - Monthly'!BE352</f>
        <v>6660</v>
      </c>
      <c r="H352" s="5">
        <f>'Division - Monthly'!BF352</f>
        <v>183950</v>
      </c>
      <c r="I352" s="6">
        <f t="shared" si="27"/>
        <v>7152724</v>
      </c>
      <c r="J352" s="51">
        <f t="shared" si="25"/>
        <v>6968774</v>
      </c>
    </row>
    <row r="353" spans="1:10" x14ac:dyDescent="0.25">
      <c r="A353" s="42">
        <v>34243</v>
      </c>
      <c r="B353" s="5">
        <f>'Division - Monthly'!AZ353</f>
        <v>3430812.0060000001</v>
      </c>
      <c r="C353" s="5">
        <f>'Division - Monthly'!BA353</f>
        <v>2570841.7390000001</v>
      </c>
      <c r="D353" s="5">
        <f>'Division - Monthly'!BB353</f>
        <v>310395.61300000001</v>
      </c>
      <c r="E353" s="5">
        <f>'Division - Monthly'!BC353</f>
        <v>28427.716</v>
      </c>
      <c r="F353" s="5">
        <f>'Division - Monthly'!BD353</f>
        <v>61399.596999999994</v>
      </c>
      <c r="G353" s="5">
        <f>'Division - Monthly'!BE353</f>
        <v>6566</v>
      </c>
      <c r="H353" s="5">
        <f>'Division - Monthly'!BF353</f>
        <v>118200.031</v>
      </c>
      <c r="I353" s="6">
        <f t="shared" si="27"/>
        <v>6526642.7020000005</v>
      </c>
      <c r="J353" s="51">
        <f t="shared" si="25"/>
        <v>6408442.6710000001</v>
      </c>
    </row>
    <row r="354" spans="1:10" x14ac:dyDescent="0.25">
      <c r="A354" s="42">
        <v>34274</v>
      </c>
      <c r="B354" s="5">
        <f>'Division - Monthly'!AZ354</f>
        <v>2982749.7949999999</v>
      </c>
      <c r="C354" s="5">
        <f>'Division - Monthly'!BA354</f>
        <v>2427450.0780000002</v>
      </c>
      <c r="D354" s="5">
        <f>'Division - Monthly'!BB354</f>
        <v>305230.53899999999</v>
      </c>
      <c r="E354" s="5">
        <f>'Division - Monthly'!BC354</f>
        <v>28033.777000000002</v>
      </c>
      <c r="F354" s="5">
        <f>'Division - Monthly'!BD354</f>
        <v>54314.828000000001</v>
      </c>
      <c r="G354" s="5">
        <f>'Division - Monthly'!BE354</f>
        <v>6930</v>
      </c>
      <c r="H354" s="5">
        <f>'Division - Monthly'!BF354</f>
        <v>84311.116999999998</v>
      </c>
      <c r="I354" s="6">
        <f t="shared" si="27"/>
        <v>5889020.1339999987</v>
      </c>
      <c r="J354" s="51">
        <f t="shared" si="25"/>
        <v>5804709.0169999991</v>
      </c>
    </row>
    <row r="355" spans="1:10" x14ac:dyDescent="0.25">
      <c r="A355" s="42">
        <v>34304</v>
      </c>
      <c r="B355" s="5">
        <f>'Division - Monthly'!AZ355</f>
        <v>2773510.7800000003</v>
      </c>
      <c r="C355" s="5">
        <f>'Division - Monthly'!BA355</f>
        <v>2356441.003</v>
      </c>
      <c r="D355" s="5">
        <f>'Division - Monthly'!BB355</f>
        <v>323293.69500000001</v>
      </c>
      <c r="E355" s="5">
        <f>'Division - Monthly'!BC355</f>
        <v>20929.662</v>
      </c>
      <c r="F355" s="5">
        <f>'Division - Monthly'!BD355</f>
        <v>54700.530999999995</v>
      </c>
      <c r="G355" s="5">
        <f>'Division - Monthly'!BE355</f>
        <v>6906.3720000000003</v>
      </c>
      <c r="H355" s="5">
        <f>'Division - Monthly'!BF355</f>
        <v>71549.754000000001</v>
      </c>
      <c r="I355" s="6">
        <f t="shared" si="27"/>
        <v>5607331.7970000003</v>
      </c>
      <c r="J355" s="51">
        <f t="shared" si="25"/>
        <v>5535782.0430000005</v>
      </c>
    </row>
    <row r="356" spans="1:10" x14ac:dyDescent="0.25">
      <c r="A356" s="42">
        <v>34335</v>
      </c>
      <c r="B356" s="5">
        <f>'Division - Monthly'!AZ356</f>
        <v>2821979.2490000003</v>
      </c>
      <c r="C356" s="5">
        <f>'Division - Monthly'!BA356</f>
        <v>2129639.1540000001</v>
      </c>
      <c r="D356" s="5">
        <f>'Division - Monthly'!BB356</f>
        <v>308360.94999999995</v>
      </c>
      <c r="E356" s="5">
        <f>'Division - Monthly'!BC356</f>
        <v>36088.863999999994</v>
      </c>
      <c r="F356" s="5">
        <f>'Division - Monthly'!BD356</f>
        <v>43308.709000000003</v>
      </c>
      <c r="G356" s="5">
        <f>'Division - Monthly'!BE356</f>
        <v>6723.7860000000001</v>
      </c>
      <c r="H356" s="5">
        <f>'Division - Monthly'!BF356</f>
        <v>96505.29</v>
      </c>
      <c r="I356" s="6">
        <f t="shared" si="27"/>
        <v>5442606.0020000013</v>
      </c>
      <c r="J356" s="51">
        <f t="shared" si="25"/>
        <v>5346100.7120000012</v>
      </c>
    </row>
    <row r="357" spans="1:10" x14ac:dyDescent="0.25">
      <c r="A357" s="42">
        <v>34366</v>
      </c>
      <c r="B357" s="5">
        <f>'Division - Monthly'!AZ357</f>
        <v>2643030.9720000001</v>
      </c>
      <c r="C357" s="5">
        <f>'Division - Monthly'!BA357</f>
        <v>2140178.7000000002</v>
      </c>
      <c r="D357" s="5">
        <f>'Division - Monthly'!BB357</f>
        <v>303214.277</v>
      </c>
      <c r="E357" s="5">
        <f>'Division - Monthly'!BC357</f>
        <v>29751.657999999999</v>
      </c>
      <c r="F357" s="5">
        <f>'Division - Monthly'!BD357</f>
        <v>50427.163999999997</v>
      </c>
      <c r="G357" s="5">
        <f>'Division - Monthly'!BE357</f>
        <v>6251.9</v>
      </c>
      <c r="H357" s="5">
        <f>'Division - Monthly'!BF357</f>
        <v>67933.945999999996</v>
      </c>
      <c r="I357" s="6">
        <f t="shared" si="27"/>
        <v>5240788.6170000006</v>
      </c>
      <c r="J357" s="51">
        <f t="shared" si="25"/>
        <v>5172854.6710000001</v>
      </c>
    </row>
    <row r="358" spans="1:10" x14ac:dyDescent="0.25">
      <c r="A358" s="42">
        <v>34394</v>
      </c>
      <c r="B358" s="5">
        <f>'Division - Monthly'!AZ358</f>
        <v>2554883.804</v>
      </c>
      <c r="C358" s="5">
        <f>'Division - Monthly'!BA358</f>
        <v>2266270.7080000001</v>
      </c>
      <c r="D358" s="5">
        <f>'Division - Monthly'!BB358</f>
        <v>316633.60800000001</v>
      </c>
      <c r="E358" s="5">
        <f>'Division - Monthly'!BC358</f>
        <v>28836.798999999999</v>
      </c>
      <c r="F358" s="5">
        <f>'Division - Monthly'!BD358</f>
        <v>52874.718000000001</v>
      </c>
      <c r="G358" s="5">
        <f>'Division - Monthly'!BE358</f>
        <v>6511.8190000000004</v>
      </c>
      <c r="H358" s="5">
        <f>'Division - Monthly'!BF358</f>
        <v>71206.796000000002</v>
      </c>
      <c r="I358" s="6">
        <f t="shared" si="27"/>
        <v>5297218.2520000003</v>
      </c>
      <c r="J358" s="51">
        <f t="shared" si="25"/>
        <v>5226011.4560000002</v>
      </c>
    </row>
    <row r="359" spans="1:10" x14ac:dyDescent="0.25">
      <c r="A359" s="42">
        <v>34425</v>
      </c>
      <c r="B359" s="5">
        <f>'Division - Monthly'!AZ359</f>
        <v>2760704.0429999996</v>
      </c>
      <c r="C359" s="5">
        <f>'Division - Monthly'!BA359</f>
        <v>2491088.3159999996</v>
      </c>
      <c r="D359" s="5">
        <f>'Division - Monthly'!BB359</f>
        <v>308622.30699999997</v>
      </c>
      <c r="E359" s="5">
        <f>'Division - Monthly'!BC359</f>
        <v>27656.024000000001</v>
      </c>
      <c r="F359" s="5">
        <f>'Division - Monthly'!BD359</f>
        <v>43227.104000000007</v>
      </c>
      <c r="G359" s="5">
        <f>'Division - Monthly'!BE359</f>
        <v>6609</v>
      </c>
      <c r="H359" s="5">
        <f>'Division - Monthly'!BF359</f>
        <v>98649.346000000005</v>
      </c>
      <c r="I359" s="6">
        <f t="shared" si="27"/>
        <v>5736556.1399999997</v>
      </c>
      <c r="J359" s="51">
        <f t="shared" si="25"/>
        <v>5637906.7939999998</v>
      </c>
    </row>
    <row r="360" spans="1:10" x14ac:dyDescent="0.25">
      <c r="A360" s="42">
        <v>34455</v>
      </c>
      <c r="B360" s="5">
        <f>'Division - Monthly'!AZ360</f>
        <v>3136447.8980000005</v>
      </c>
      <c r="C360" s="5">
        <f>'Division - Monthly'!BA360</f>
        <v>2328890.6689999998</v>
      </c>
      <c r="D360" s="5">
        <f>'Division - Monthly'!BB360</f>
        <v>325446.62099999998</v>
      </c>
      <c r="E360" s="5">
        <f>'Division - Monthly'!BC360</f>
        <v>29491.737999999998</v>
      </c>
      <c r="F360" s="5">
        <f>'Division - Monthly'!BD360</f>
        <v>49387.188000000002</v>
      </c>
      <c r="G360" s="5">
        <f>'Division - Monthly'!BE360</f>
        <v>6463.1570000000002</v>
      </c>
      <c r="H360" s="5">
        <f>'Division - Monthly'!BF360</f>
        <v>108661.037</v>
      </c>
      <c r="I360" s="6">
        <f t="shared" si="27"/>
        <v>5984788.3079999993</v>
      </c>
      <c r="J360" s="51">
        <f t="shared" si="25"/>
        <v>5876127.2709999997</v>
      </c>
    </row>
    <row r="361" spans="1:10" x14ac:dyDescent="0.25">
      <c r="A361" s="42">
        <v>34486</v>
      </c>
      <c r="B361" s="5">
        <f>'Division - Monthly'!AZ361</f>
        <v>3543694.8289999999</v>
      </c>
      <c r="C361" s="5">
        <f>'Division - Monthly'!BA361</f>
        <v>2637649.6929999995</v>
      </c>
      <c r="D361" s="5">
        <f>'Division - Monthly'!BB361</f>
        <v>322222.75499999995</v>
      </c>
      <c r="E361" s="5">
        <f>'Division - Monthly'!BC361</f>
        <v>28883.759000000005</v>
      </c>
      <c r="F361" s="5">
        <f>'Division - Monthly'!BD361</f>
        <v>60103.725999999995</v>
      </c>
      <c r="G361" s="5">
        <f>'Division - Monthly'!BE361</f>
        <v>6993.31</v>
      </c>
      <c r="H361" s="5">
        <f>'Division - Monthly'!BF361</f>
        <v>124192.402</v>
      </c>
      <c r="I361" s="6">
        <f t="shared" ref="I361:I376" si="28">SUM(B361:H361)</f>
        <v>6723740.4739999985</v>
      </c>
      <c r="J361" s="51">
        <f t="shared" si="25"/>
        <v>6599548.0719999988</v>
      </c>
    </row>
    <row r="362" spans="1:10" x14ac:dyDescent="0.25">
      <c r="A362" s="42">
        <v>34516</v>
      </c>
      <c r="B362" s="5">
        <f>'Division - Monthly'!AZ362</f>
        <v>4007940.8709999998</v>
      </c>
      <c r="C362" s="5">
        <f>'Division - Monthly'!BA362</f>
        <v>2745215.7409999999</v>
      </c>
      <c r="D362" s="5">
        <f>'Division - Monthly'!BB362</f>
        <v>333344.79999999993</v>
      </c>
      <c r="E362" s="5">
        <f>'Division - Monthly'!BC362</f>
        <v>28945.391000000003</v>
      </c>
      <c r="F362" s="5">
        <f>'Division - Monthly'!BD362</f>
        <v>73623.68700000002</v>
      </c>
      <c r="G362" s="5">
        <f>'Division - Monthly'!BE362</f>
        <v>7467</v>
      </c>
      <c r="H362" s="5">
        <f>'Division - Monthly'!BF362</f>
        <v>155119.88</v>
      </c>
      <c r="I362" s="6">
        <f t="shared" si="28"/>
        <v>7351657.3699999992</v>
      </c>
      <c r="J362" s="51">
        <f t="shared" si="25"/>
        <v>7196537.4899999993</v>
      </c>
    </row>
    <row r="363" spans="1:10" x14ac:dyDescent="0.25">
      <c r="A363" s="42">
        <v>34547</v>
      </c>
      <c r="B363" s="5">
        <f>'Division - Monthly'!AZ363</f>
        <v>3827665.0199999996</v>
      </c>
      <c r="C363" s="5">
        <f>'Division - Monthly'!BA363</f>
        <v>2674365.2349999999</v>
      </c>
      <c r="D363" s="5">
        <f>'Division - Monthly'!BB363</f>
        <v>317824.01199999999</v>
      </c>
      <c r="E363" s="5">
        <f>'Division - Monthly'!BC363</f>
        <v>29263.058999999997</v>
      </c>
      <c r="F363" s="5">
        <f>'Division - Monthly'!BD363</f>
        <v>56371.179000000004</v>
      </c>
      <c r="G363" s="5">
        <f>'Division - Monthly'!BE363</f>
        <v>6976</v>
      </c>
      <c r="H363" s="5">
        <f>'Division - Monthly'!BF363</f>
        <v>152158.57500000001</v>
      </c>
      <c r="I363" s="6">
        <f t="shared" si="28"/>
        <v>7064623.0799999991</v>
      </c>
      <c r="J363" s="51">
        <f t="shared" si="25"/>
        <v>6912464.504999999</v>
      </c>
    </row>
    <row r="364" spans="1:10" x14ac:dyDescent="0.25">
      <c r="A364" s="42">
        <v>34578</v>
      </c>
      <c r="B364" s="5">
        <f>'Division - Monthly'!AZ364</f>
        <v>3821957.1039999998</v>
      </c>
      <c r="C364" s="5">
        <f>'Division - Monthly'!BA364</f>
        <v>2695645.3310000002</v>
      </c>
      <c r="D364" s="5">
        <f>'Division - Monthly'!BB364</f>
        <v>325926.77299999999</v>
      </c>
      <c r="E364" s="5">
        <f>'Division - Monthly'!BC364</f>
        <v>29399.783000000003</v>
      </c>
      <c r="F364" s="5">
        <f>'Division - Monthly'!BD364</f>
        <v>62318.58</v>
      </c>
      <c r="G364" s="5">
        <f>'Division - Monthly'!BE364</f>
        <v>7260</v>
      </c>
      <c r="H364" s="5">
        <f>'Division - Monthly'!BF364</f>
        <v>158228.133</v>
      </c>
      <c r="I364" s="6">
        <f t="shared" si="28"/>
        <v>7100735.7040000008</v>
      </c>
      <c r="J364" s="51">
        <f t="shared" si="25"/>
        <v>6942507.5710000005</v>
      </c>
    </row>
    <row r="365" spans="1:10" x14ac:dyDescent="0.25">
      <c r="A365" s="42">
        <v>34608</v>
      </c>
      <c r="B365" s="5">
        <f>'Division - Monthly'!AZ365</f>
        <v>3467158.611</v>
      </c>
      <c r="C365" s="5">
        <f>'Division - Monthly'!BA365</f>
        <v>2667524.7080000001</v>
      </c>
      <c r="D365" s="5">
        <f>'Division - Monthly'!BB365</f>
        <v>324983.7</v>
      </c>
      <c r="E365" s="5">
        <f>'Division - Monthly'!BC365</f>
        <v>28283.490999999998</v>
      </c>
      <c r="F365" s="5">
        <f>'Division - Monthly'!BD365</f>
        <v>50088.51</v>
      </c>
      <c r="G365" s="5">
        <f>'Division - Monthly'!BE365</f>
        <v>7022</v>
      </c>
      <c r="H365" s="5">
        <f>'Division - Monthly'!BF365</f>
        <v>135549.91800000001</v>
      </c>
      <c r="I365" s="6">
        <f t="shared" si="28"/>
        <v>6680610.9380000001</v>
      </c>
      <c r="J365" s="51">
        <f t="shared" si="25"/>
        <v>6545061.0200000005</v>
      </c>
    </row>
    <row r="366" spans="1:10" x14ac:dyDescent="0.25">
      <c r="A366" s="42">
        <v>34639</v>
      </c>
      <c r="B366" s="5">
        <f>'Division - Monthly'!AZ366</f>
        <v>3190272.9069999997</v>
      </c>
      <c r="C366" s="5">
        <f>'Division - Monthly'!BA366</f>
        <v>2622211.83</v>
      </c>
      <c r="D366" s="5">
        <f>'Division - Monthly'!BB366</f>
        <v>326943.70999999996</v>
      </c>
      <c r="E366" s="5">
        <f>'Division - Monthly'!BC366</f>
        <v>26245.200000000001</v>
      </c>
      <c r="F366" s="5">
        <f>'Division - Monthly'!BD366</f>
        <v>50172.097000000002</v>
      </c>
      <c r="G366" s="5">
        <f>'Division - Monthly'!BE366</f>
        <v>7527</v>
      </c>
      <c r="H366" s="5">
        <f>'Division - Monthly'!BF366</f>
        <v>120134.636</v>
      </c>
      <c r="I366" s="6">
        <f t="shared" si="28"/>
        <v>6343507.3799999999</v>
      </c>
      <c r="J366" s="51">
        <f t="shared" si="25"/>
        <v>6223372.7439999999</v>
      </c>
    </row>
    <row r="367" spans="1:10" x14ac:dyDescent="0.25">
      <c r="A367" s="42">
        <v>34669</v>
      </c>
      <c r="B367" s="5">
        <f>'Division - Monthly'!AZ367</f>
        <v>2940172.0239999997</v>
      </c>
      <c r="C367" s="5">
        <f>'Division - Monthly'!BA367</f>
        <v>2547464.8640000001</v>
      </c>
      <c r="D367" s="5">
        <f>'Division - Monthly'!BB367</f>
        <v>331140.76899999997</v>
      </c>
      <c r="E367" s="5">
        <f>'Division - Monthly'!BC367</f>
        <v>29165.186000000002</v>
      </c>
      <c r="F367" s="5">
        <f>'Division - Monthly'!BD367</f>
        <v>72455.135999999999</v>
      </c>
      <c r="G367" s="5">
        <f>'Division - Monthly'!BE367</f>
        <v>8731</v>
      </c>
      <c r="H367" s="5">
        <f>'Division - Monthly'!BF367</f>
        <v>111567.88</v>
      </c>
      <c r="I367" s="6">
        <f t="shared" si="28"/>
        <v>6040696.8590000002</v>
      </c>
      <c r="J367" s="51">
        <f t="shared" si="25"/>
        <v>5929128.9790000003</v>
      </c>
    </row>
    <row r="368" spans="1:10" x14ac:dyDescent="0.25">
      <c r="A368" s="42">
        <v>34700</v>
      </c>
      <c r="B368" s="5">
        <f>'Division - Monthly'!AZ368</f>
        <v>2810104.7209999999</v>
      </c>
      <c r="C368" s="5">
        <f>'Division - Monthly'!BA368</f>
        <v>2268342.5350000001</v>
      </c>
      <c r="D368" s="5">
        <f>'Division - Monthly'!BB368</f>
        <v>315611.92700000003</v>
      </c>
      <c r="E368" s="5">
        <f>'Division - Monthly'!BC368</f>
        <v>29002.569</v>
      </c>
      <c r="F368" s="5">
        <f>'Division - Monthly'!BD368</f>
        <v>46268.266000000011</v>
      </c>
      <c r="G368" s="5">
        <f>'Division - Monthly'!BE368</f>
        <v>7510</v>
      </c>
      <c r="H368" s="5">
        <f>'Division - Monthly'!BF368</f>
        <v>86015.702000000005</v>
      </c>
      <c r="I368" s="6">
        <f t="shared" si="28"/>
        <v>5562855.7199999997</v>
      </c>
      <c r="J368" s="51">
        <f t="shared" si="25"/>
        <v>5476840.0180000002</v>
      </c>
    </row>
    <row r="369" spans="1:10" x14ac:dyDescent="0.25">
      <c r="A369" s="42">
        <v>34731</v>
      </c>
      <c r="B369" s="5">
        <f>'Division - Monthly'!AZ369</f>
        <v>3032835.2650000001</v>
      </c>
      <c r="C369" s="5">
        <f>'Division - Monthly'!BA369</f>
        <v>2135558.4759999998</v>
      </c>
      <c r="D369" s="5">
        <f>'Division - Monthly'!BB369</f>
        <v>308605.59899999993</v>
      </c>
      <c r="E369" s="5">
        <f>'Division - Monthly'!BC369</f>
        <v>29629.196</v>
      </c>
      <c r="F369" s="5">
        <f>'Division - Monthly'!BD369</f>
        <v>37225.452000000005</v>
      </c>
      <c r="G369" s="5">
        <f>'Division - Monthly'!BE369</f>
        <v>6510</v>
      </c>
      <c r="H369" s="5">
        <f>'Division - Monthly'!BF369</f>
        <v>95492.343999999997</v>
      </c>
      <c r="I369" s="6">
        <f t="shared" si="28"/>
        <v>5645856.3319999995</v>
      </c>
      <c r="J369" s="51">
        <f t="shared" si="25"/>
        <v>5550363.9879999999</v>
      </c>
    </row>
    <row r="370" spans="1:10" x14ac:dyDescent="0.25">
      <c r="A370" s="42">
        <v>34759</v>
      </c>
      <c r="B370" s="5">
        <f>'Division - Monthly'!AZ370</f>
        <v>2569733.48</v>
      </c>
      <c r="C370" s="5">
        <f>'Division - Monthly'!BA370</f>
        <v>2224021.9509999999</v>
      </c>
      <c r="D370" s="5">
        <f>'Division - Monthly'!BB370</f>
        <v>307692.36300000001</v>
      </c>
      <c r="E370" s="5">
        <f>'Division - Monthly'!BC370</f>
        <v>29683.032999999996</v>
      </c>
      <c r="F370" s="5">
        <f>'Division - Monthly'!BD370</f>
        <v>63116.354999999996</v>
      </c>
      <c r="G370" s="5">
        <f>'Division - Monthly'!BE370</f>
        <v>6575</v>
      </c>
      <c r="H370" s="5">
        <f>'Division - Monthly'!BF370</f>
        <v>99186.668999999994</v>
      </c>
      <c r="I370" s="6">
        <f t="shared" si="28"/>
        <v>5300008.8509999998</v>
      </c>
      <c r="J370" s="51">
        <f t="shared" si="25"/>
        <v>5200822.182</v>
      </c>
    </row>
    <row r="371" spans="1:10" x14ac:dyDescent="0.25">
      <c r="A371" s="42">
        <v>34790</v>
      </c>
      <c r="B371" s="5">
        <f>'Division - Monthly'!AZ371</f>
        <v>2645474.4370000004</v>
      </c>
      <c r="C371" s="5">
        <f>'Division - Monthly'!BA371</f>
        <v>2337546.4249999998</v>
      </c>
      <c r="D371" s="5">
        <f>'Division - Monthly'!BB371</f>
        <v>310533.67200000002</v>
      </c>
      <c r="E371" s="5">
        <f>'Division - Monthly'!BC371</f>
        <v>30427.899999999998</v>
      </c>
      <c r="F371" s="5">
        <f>'Division - Monthly'!BD371</f>
        <v>51540.647000000004</v>
      </c>
      <c r="G371" s="5">
        <f>'Division - Monthly'!BE371</f>
        <v>7077</v>
      </c>
      <c r="H371" s="5">
        <f>'Division - Monthly'!BF371</f>
        <v>90163.506999999998</v>
      </c>
      <c r="I371" s="6">
        <f t="shared" si="28"/>
        <v>5472763.5880000005</v>
      </c>
      <c r="J371" s="51">
        <f t="shared" si="25"/>
        <v>5382600.0810000002</v>
      </c>
    </row>
    <row r="372" spans="1:10" x14ac:dyDescent="0.25">
      <c r="A372" s="42">
        <v>34820</v>
      </c>
      <c r="B372" s="5">
        <f>'Division - Monthly'!AZ372</f>
        <v>3266090.8480000002</v>
      </c>
      <c r="C372" s="5">
        <f>'Division - Monthly'!BA372</f>
        <v>2575302.8119999999</v>
      </c>
      <c r="D372" s="5">
        <f>'Division - Monthly'!BB372</f>
        <v>356328.66700000002</v>
      </c>
      <c r="E372" s="5">
        <f>'Division - Monthly'!BC372</f>
        <v>29253.478999999999</v>
      </c>
      <c r="F372" s="5">
        <f>'Division - Monthly'!BD372</f>
        <v>44634.333000000006</v>
      </c>
      <c r="G372" s="5">
        <f>'Division - Monthly'!BE372</f>
        <v>6801</v>
      </c>
      <c r="H372" s="5">
        <f>'Division - Monthly'!BF372</f>
        <v>100832.183</v>
      </c>
      <c r="I372" s="6">
        <f t="shared" si="28"/>
        <v>6379243.3220000006</v>
      </c>
      <c r="J372" s="51">
        <f t="shared" si="25"/>
        <v>6278411.1390000004</v>
      </c>
    </row>
    <row r="373" spans="1:10" x14ac:dyDescent="0.25">
      <c r="A373" s="42">
        <v>34851</v>
      </c>
      <c r="B373" s="5">
        <f>'Division - Monthly'!AZ373</f>
        <v>4012454.8739999998</v>
      </c>
      <c r="C373" s="5">
        <f>'Division - Monthly'!BA373</f>
        <v>2819710.659</v>
      </c>
      <c r="D373" s="5">
        <f>'Division - Monthly'!BB373</f>
        <v>342432.01799999998</v>
      </c>
      <c r="E373" s="5">
        <f>'Division - Monthly'!BC373</f>
        <v>29663.860999999997</v>
      </c>
      <c r="F373" s="5">
        <f>'Division - Monthly'!BD373</f>
        <v>69073.88</v>
      </c>
      <c r="G373" s="5">
        <f>'Division - Monthly'!BE373</f>
        <v>7198</v>
      </c>
      <c r="H373" s="5">
        <f>'Division - Monthly'!BF373</f>
        <v>151533.571</v>
      </c>
      <c r="I373" s="6">
        <f t="shared" si="28"/>
        <v>7432066.8629999999</v>
      </c>
      <c r="J373" s="51">
        <f t="shared" si="25"/>
        <v>7280533.2919999994</v>
      </c>
    </row>
    <row r="374" spans="1:10" x14ac:dyDescent="0.25">
      <c r="A374" s="42">
        <v>34881</v>
      </c>
      <c r="B374" s="5">
        <f>'Division - Monthly'!AZ374</f>
        <v>4002728.1270000003</v>
      </c>
      <c r="C374" s="5">
        <f>'Division - Monthly'!BA374</f>
        <v>2788729.517</v>
      </c>
      <c r="D374" s="5">
        <f>'Division - Monthly'!BB374</f>
        <v>328920.79200000002</v>
      </c>
      <c r="E374" s="5">
        <f>'Division - Monthly'!BC374</f>
        <v>29910.100999999999</v>
      </c>
      <c r="F374" s="5">
        <f>'Division - Monthly'!BD374</f>
        <v>60357.539000000004</v>
      </c>
      <c r="G374" s="5">
        <f>'Division - Monthly'!BE374</f>
        <v>7582</v>
      </c>
      <c r="H374" s="5">
        <f>'Division - Monthly'!BF374</f>
        <v>138233.745</v>
      </c>
      <c r="I374" s="6">
        <f t="shared" si="28"/>
        <v>7356461.8210000005</v>
      </c>
      <c r="J374" s="51">
        <f t="shared" si="25"/>
        <v>7218228.0760000004</v>
      </c>
    </row>
    <row r="375" spans="1:10" x14ac:dyDescent="0.25">
      <c r="A375" s="42">
        <v>34912</v>
      </c>
      <c r="B375" s="5">
        <f>'Division - Monthly'!AZ375</f>
        <v>4014868.5690000001</v>
      </c>
      <c r="C375" s="5">
        <f>'Division - Monthly'!BA375</f>
        <v>2734359.037</v>
      </c>
      <c r="D375" s="5">
        <f>'Division - Monthly'!BB375</f>
        <v>287834.89600000007</v>
      </c>
      <c r="E375" s="5">
        <f>'Division - Monthly'!BC375</f>
        <v>29916.923999999999</v>
      </c>
      <c r="F375" s="5">
        <f>'Division - Monthly'!BD375</f>
        <v>55900.814999999995</v>
      </c>
      <c r="G375" s="5">
        <f>'Division - Monthly'!BE375</f>
        <v>6887</v>
      </c>
      <c r="H375" s="5">
        <f>'Division - Monthly'!BF375</f>
        <v>159611.82</v>
      </c>
      <c r="I375" s="6">
        <f t="shared" si="28"/>
        <v>7289379.0610000007</v>
      </c>
      <c r="J375" s="51">
        <f t="shared" si="25"/>
        <v>7129767.2410000004</v>
      </c>
    </row>
    <row r="376" spans="1:10" x14ac:dyDescent="0.25">
      <c r="A376" s="42">
        <v>34943</v>
      </c>
      <c r="B376" s="5">
        <f>'Division - Monthly'!AZ376</f>
        <v>4128811.5799999996</v>
      </c>
      <c r="C376" s="5">
        <f>'Division - Monthly'!BA376</f>
        <v>2868857.4869999997</v>
      </c>
      <c r="D376" s="5">
        <f>'Division - Monthly'!BB376</f>
        <v>335881.70799999998</v>
      </c>
      <c r="E376" s="5">
        <f>'Division - Monthly'!BC376</f>
        <v>29985.143000000004</v>
      </c>
      <c r="F376" s="5">
        <f>'Division - Monthly'!BD376</f>
        <v>46798.451000000001</v>
      </c>
      <c r="G376" s="5">
        <f>'Division - Monthly'!BE376</f>
        <v>7065</v>
      </c>
      <c r="H376" s="5">
        <f>'Division - Monthly'!BF376</f>
        <v>161844.307</v>
      </c>
      <c r="I376" s="6">
        <f t="shared" si="28"/>
        <v>7579243.676</v>
      </c>
      <c r="J376" s="51">
        <f t="shared" si="25"/>
        <v>7417399.3689999999</v>
      </c>
    </row>
    <row r="377" spans="1:10" x14ac:dyDescent="0.25">
      <c r="A377" s="42">
        <v>34973</v>
      </c>
      <c r="B377" s="5">
        <f>'Division - Monthly'!AZ377</f>
        <v>3967588.0160000003</v>
      </c>
      <c r="C377" s="5">
        <f>'Division - Monthly'!BA377</f>
        <v>2836390.273</v>
      </c>
      <c r="D377" s="5">
        <f>'Division - Monthly'!BB377</f>
        <v>317367.52300000004</v>
      </c>
      <c r="E377" s="5">
        <f>'Division - Monthly'!BC377</f>
        <v>30090.170999999998</v>
      </c>
      <c r="F377" s="5">
        <f>'Division - Monthly'!BD377</f>
        <v>42813.446000000004</v>
      </c>
      <c r="G377" s="5">
        <f>'Division - Monthly'!BE377</f>
        <v>6852</v>
      </c>
      <c r="H377" s="5">
        <f>'Division - Monthly'!BF377</f>
        <v>146103.44200000001</v>
      </c>
      <c r="I377" s="6">
        <f t="shared" ref="I377:I393" si="29">SUM(B377:H377)</f>
        <v>7347204.8710000012</v>
      </c>
      <c r="J377" s="51">
        <f t="shared" si="25"/>
        <v>7201101.4290000014</v>
      </c>
    </row>
    <row r="378" spans="1:10" x14ac:dyDescent="0.25">
      <c r="A378" s="42">
        <v>35004</v>
      </c>
      <c r="B378" s="5">
        <f>'Division - Monthly'!AZ378</f>
        <v>3336610.4649999999</v>
      </c>
      <c r="C378" s="5">
        <f>'Division - Monthly'!BA378</f>
        <v>2671637.5260000001</v>
      </c>
      <c r="D378" s="5">
        <f>'Division - Monthly'!BB378</f>
        <v>340356.67100000003</v>
      </c>
      <c r="E378" s="5">
        <f>'Division - Monthly'!BC378</f>
        <v>30113.394</v>
      </c>
      <c r="F378" s="5">
        <f>'Division - Monthly'!BD378</f>
        <v>82937.2</v>
      </c>
      <c r="G378" s="5">
        <f>'Division - Monthly'!BE378</f>
        <v>7268</v>
      </c>
      <c r="H378" s="5">
        <f>'Division - Monthly'!BF378</f>
        <v>124809.792</v>
      </c>
      <c r="I378" s="6">
        <f t="shared" si="29"/>
        <v>6593733.0480000013</v>
      </c>
      <c r="J378" s="51">
        <f t="shared" si="25"/>
        <v>6468923.256000001</v>
      </c>
    </row>
    <row r="379" spans="1:10" x14ac:dyDescent="0.25">
      <c r="A379" s="42">
        <v>35034</v>
      </c>
      <c r="B379" s="5">
        <f>'Division - Monthly'!AZ379</f>
        <v>2768222.2880000002</v>
      </c>
      <c r="C379" s="5">
        <f>'Division - Monthly'!BA379</f>
        <v>2458163.35</v>
      </c>
      <c r="D379" s="5">
        <f>'Division - Monthly'!BB379</f>
        <v>331227.71600000001</v>
      </c>
      <c r="E379" s="5">
        <f>'Division - Monthly'!BC379</f>
        <v>30192.662</v>
      </c>
      <c r="F379" s="5">
        <f>'Division - Monthly'!BD379</f>
        <v>47363.199000000001</v>
      </c>
      <c r="G379" s="5">
        <f>'Division - Monthly'!BE379</f>
        <v>6773</v>
      </c>
      <c r="H379" s="5">
        <f>'Division - Monthly'!BF379</f>
        <v>82771.865000000005</v>
      </c>
      <c r="I379" s="6">
        <f t="shared" si="29"/>
        <v>5724714.0800000001</v>
      </c>
      <c r="J379" s="51">
        <f t="shared" si="25"/>
        <v>5641942.2149999999</v>
      </c>
    </row>
    <row r="380" spans="1:10" x14ac:dyDescent="0.25">
      <c r="A380" s="42">
        <v>35065</v>
      </c>
      <c r="B380" s="5">
        <f>'Division - Monthly'!AZ380</f>
        <v>3665414.6899999995</v>
      </c>
      <c r="C380" s="5">
        <f>'Division - Monthly'!BA380</f>
        <v>2377256.94</v>
      </c>
      <c r="D380" s="5">
        <f>'Division - Monthly'!BB380</f>
        <v>322314.33399999997</v>
      </c>
      <c r="E380" s="5">
        <f>'Division - Monthly'!BC380</f>
        <v>30159.235000000001</v>
      </c>
      <c r="F380" s="5">
        <f>'Division - Monthly'!BD380</f>
        <v>34730.148000000001</v>
      </c>
      <c r="G380" s="5">
        <f>'Division - Monthly'!BE380</f>
        <v>7028</v>
      </c>
      <c r="H380" s="5">
        <f>'Division - Monthly'!BF380</f>
        <v>106814.211</v>
      </c>
      <c r="I380" s="6">
        <f t="shared" si="29"/>
        <v>6543717.5579999993</v>
      </c>
      <c r="J380" s="51">
        <f t="shared" si="25"/>
        <v>6436903.3469999991</v>
      </c>
    </row>
    <row r="381" spans="1:10" x14ac:dyDescent="0.25">
      <c r="A381" s="42">
        <v>35096</v>
      </c>
      <c r="B381" s="5">
        <f>'Division - Monthly'!AZ381</f>
        <v>3081803.9929999998</v>
      </c>
      <c r="C381" s="5">
        <f>'Division - Monthly'!BA381</f>
        <v>2254937.719</v>
      </c>
      <c r="D381" s="5">
        <f>'Division - Monthly'!BB381</f>
        <v>299393.39399999997</v>
      </c>
      <c r="E381" s="5">
        <f>'Division - Monthly'!BC381</f>
        <v>30896.005000000001</v>
      </c>
      <c r="F381" s="5">
        <f>'Division - Monthly'!BD381</f>
        <v>56675.016000000003</v>
      </c>
      <c r="G381" s="5">
        <f>'Division - Monthly'!BE381</f>
        <v>6470</v>
      </c>
      <c r="H381" s="5">
        <f>'Division - Monthly'!BF381</f>
        <v>107094.311</v>
      </c>
      <c r="I381" s="6">
        <f t="shared" si="29"/>
        <v>5837270.4379999992</v>
      </c>
      <c r="J381" s="51">
        <f t="shared" si="25"/>
        <v>5730176.1269999994</v>
      </c>
    </row>
    <row r="382" spans="1:10" x14ac:dyDescent="0.25">
      <c r="A382" s="42">
        <v>35125</v>
      </c>
      <c r="B382" s="5">
        <f>'Division - Monthly'!AZ382</f>
        <v>2902590.4210000006</v>
      </c>
      <c r="C382" s="5">
        <f>'Division - Monthly'!BA382</f>
        <v>2260280.301</v>
      </c>
      <c r="D382" s="5">
        <f>'Division - Monthly'!BB382</f>
        <v>320730.70900000003</v>
      </c>
      <c r="E382" s="5">
        <f>'Division - Monthly'!BC382</f>
        <v>31012.449000000001</v>
      </c>
      <c r="F382" s="5">
        <f>'Division - Monthly'!BD382</f>
        <v>29062.73</v>
      </c>
      <c r="G382" s="5">
        <f>'Division - Monthly'!BE382</f>
        <v>6107</v>
      </c>
      <c r="H382" s="5">
        <f>'Division - Monthly'!BF382</f>
        <v>109579.44899999999</v>
      </c>
      <c r="I382" s="6">
        <f t="shared" si="29"/>
        <v>5659363.0590000013</v>
      </c>
      <c r="J382" s="51">
        <f t="shared" si="25"/>
        <v>5549783.6100000013</v>
      </c>
    </row>
    <row r="383" spans="1:10" x14ac:dyDescent="0.25">
      <c r="A383" s="42">
        <v>35156</v>
      </c>
      <c r="B383" s="5">
        <f>'Division - Monthly'!AZ383</f>
        <v>2727920.4939999999</v>
      </c>
      <c r="C383" s="5">
        <f>'Division - Monthly'!BA383</f>
        <v>2284919.6750000003</v>
      </c>
      <c r="D383" s="5">
        <f>'Division - Monthly'!BB383</f>
        <v>302926.31599999999</v>
      </c>
      <c r="E383" s="5">
        <f>'Division - Monthly'!BC383</f>
        <v>30677.46</v>
      </c>
      <c r="F383" s="5">
        <f>'Division - Monthly'!BD383</f>
        <v>72652.591</v>
      </c>
      <c r="G383" s="5">
        <f>'Division - Monthly'!BE383</f>
        <v>6781</v>
      </c>
      <c r="H383" s="5">
        <f>'Division - Monthly'!BF383</f>
        <v>104163.838</v>
      </c>
      <c r="I383" s="6">
        <f t="shared" si="29"/>
        <v>5530041.3739999998</v>
      </c>
      <c r="J383" s="51">
        <f t="shared" si="25"/>
        <v>5425877.5359999994</v>
      </c>
    </row>
    <row r="384" spans="1:10" x14ac:dyDescent="0.25">
      <c r="A384" s="42">
        <v>35186</v>
      </c>
      <c r="B384" s="5">
        <f>'Division - Monthly'!AZ384</f>
        <v>2999105.0310000004</v>
      </c>
      <c r="C384" s="5">
        <f>'Division - Monthly'!BA384</f>
        <v>2517269.5630000001</v>
      </c>
      <c r="D384" s="5">
        <f>'Division - Monthly'!BB384</f>
        <v>320761.01</v>
      </c>
      <c r="E384" s="5">
        <f>'Division - Monthly'!BC384</f>
        <v>30286.959999999999</v>
      </c>
      <c r="F384" s="5">
        <f>'Division - Monthly'!BD384</f>
        <v>53887.507999999994</v>
      </c>
      <c r="G384" s="5">
        <f>'Division - Monthly'!BE384</f>
        <v>6625</v>
      </c>
      <c r="H384" s="5">
        <f>'Division - Monthly'!BF384</f>
        <v>85631.527000000002</v>
      </c>
      <c r="I384" s="6">
        <f t="shared" si="29"/>
        <v>6013566.5990000004</v>
      </c>
      <c r="J384" s="51">
        <f t="shared" si="25"/>
        <v>5927935.0720000006</v>
      </c>
    </row>
    <row r="385" spans="1:10" x14ac:dyDescent="0.25">
      <c r="A385" s="42">
        <v>35217</v>
      </c>
      <c r="B385" s="5">
        <f>'Division - Monthly'!AZ385</f>
        <v>3632915.023</v>
      </c>
      <c r="C385" s="5">
        <f>'Division - Monthly'!BA385</f>
        <v>2757253.9160000002</v>
      </c>
      <c r="D385" s="5">
        <f>'Division - Monthly'!BB385</f>
        <v>329631.67099999997</v>
      </c>
      <c r="E385" s="5">
        <f>'Division - Monthly'!BC385</f>
        <v>30757.646000000001</v>
      </c>
      <c r="F385" s="5">
        <f>'Division - Monthly'!BD385</f>
        <v>35054.558000000005</v>
      </c>
      <c r="G385" s="5">
        <f>'Division - Monthly'!BE385</f>
        <v>6940</v>
      </c>
      <c r="H385" s="5">
        <f>'Division - Monthly'!BF385</f>
        <v>118596.173</v>
      </c>
      <c r="I385" s="6">
        <f t="shared" si="29"/>
        <v>6911148.9870000007</v>
      </c>
      <c r="J385" s="51">
        <f t="shared" si="25"/>
        <v>6792552.8140000002</v>
      </c>
    </row>
    <row r="386" spans="1:10" x14ac:dyDescent="0.25">
      <c r="A386" s="42">
        <v>35247</v>
      </c>
      <c r="B386" s="5">
        <f>'Division - Monthly'!AZ386</f>
        <v>4017444.3660000004</v>
      </c>
      <c r="C386" s="5">
        <f>'Division - Monthly'!BA386</f>
        <v>2834273.7699999996</v>
      </c>
      <c r="D386" s="5">
        <f>'Division - Monthly'!BB386</f>
        <v>277058.174</v>
      </c>
      <c r="E386" s="5">
        <f>'Division - Monthly'!BC386</f>
        <v>30472.95</v>
      </c>
      <c r="F386" s="5">
        <f>'Division - Monthly'!BD386</f>
        <v>25629.32</v>
      </c>
      <c r="G386" s="5">
        <f>'Division - Monthly'!BE386</f>
        <v>7509</v>
      </c>
      <c r="H386" s="5">
        <f>'Division - Monthly'!BF386</f>
        <v>120634.859</v>
      </c>
      <c r="I386" s="6">
        <f t="shared" si="29"/>
        <v>7313022.4390000002</v>
      </c>
      <c r="J386" s="51">
        <f t="shared" si="25"/>
        <v>7192387.5800000001</v>
      </c>
    </row>
    <row r="387" spans="1:10" x14ac:dyDescent="0.25">
      <c r="A387" s="42">
        <v>35278</v>
      </c>
      <c r="B387" s="5">
        <f>'Division - Monthly'!AZ387</f>
        <v>4396652.2119999994</v>
      </c>
      <c r="C387" s="5">
        <f>'Division - Monthly'!BA387</f>
        <v>2961970.466</v>
      </c>
      <c r="D387" s="5">
        <f>'Division - Monthly'!BB387</f>
        <v>342127.55999999994</v>
      </c>
      <c r="E387" s="5">
        <f>'Division - Monthly'!BC387</f>
        <v>30622.304</v>
      </c>
      <c r="F387" s="5">
        <f>'Division - Monthly'!BD387</f>
        <v>69928.065999999992</v>
      </c>
      <c r="G387" s="5">
        <f>'Division - Monthly'!BE387</f>
        <v>6938</v>
      </c>
      <c r="H387" s="5">
        <f>'Division - Monthly'!BF387</f>
        <v>157991.269</v>
      </c>
      <c r="I387" s="6">
        <f t="shared" si="29"/>
        <v>7966229.8769999985</v>
      </c>
      <c r="J387" s="51">
        <f t="shared" si="25"/>
        <v>7808238.6079999981</v>
      </c>
    </row>
    <row r="388" spans="1:10" x14ac:dyDescent="0.25">
      <c r="A388" s="42">
        <v>35309</v>
      </c>
      <c r="B388" s="5">
        <f>'Division - Monthly'!AZ388</f>
        <v>4189030.7149999999</v>
      </c>
      <c r="C388" s="5">
        <f>'Division - Monthly'!BA388</f>
        <v>2925291.469</v>
      </c>
      <c r="D388" s="5">
        <f>'Division - Monthly'!BB388</f>
        <v>329134.533</v>
      </c>
      <c r="E388" s="5">
        <f>'Division - Monthly'!BC388</f>
        <v>30966.811000000002</v>
      </c>
      <c r="F388" s="5">
        <f>'Division - Monthly'!BD388</f>
        <v>52438.377999999997</v>
      </c>
      <c r="G388" s="5">
        <f>'Division - Monthly'!BE388</f>
        <v>7106.2839999999997</v>
      </c>
      <c r="H388" s="5">
        <f>'Division - Monthly'!BF388</f>
        <v>147306.538</v>
      </c>
      <c r="I388" s="6">
        <f t="shared" si="29"/>
        <v>7681274.7279999992</v>
      </c>
      <c r="J388" s="51">
        <f t="shared" si="25"/>
        <v>7533968.1899999995</v>
      </c>
    </row>
    <row r="389" spans="1:10" x14ac:dyDescent="0.25">
      <c r="A389" s="42">
        <v>35339</v>
      </c>
      <c r="B389" s="5">
        <f>'Division - Monthly'!AZ389</f>
        <v>3810146.4389999998</v>
      </c>
      <c r="C389" s="5">
        <f>'Division - Monthly'!BA389</f>
        <v>2849482.5920000002</v>
      </c>
      <c r="D389" s="5">
        <f>'Division - Monthly'!BB389</f>
        <v>310646.50800000003</v>
      </c>
      <c r="E389" s="5">
        <f>'Division - Monthly'!BC389</f>
        <v>30705.224999999999</v>
      </c>
      <c r="F389" s="5">
        <f>'Division - Monthly'!BD389</f>
        <v>62070.121000000006</v>
      </c>
      <c r="G389" s="5">
        <f>'Division - Monthly'!BE389</f>
        <v>7048.67</v>
      </c>
      <c r="H389" s="5">
        <f>'Division - Monthly'!BF389</f>
        <v>134044.72</v>
      </c>
      <c r="I389" s="6">
        <f t="shared" si="29"/>
        <v>7204144.2749999994</v>
      </c>
      <c r="J389" s="51">
        <f t="shared" si="25"/>
        <v>7070099.5549999997</v>
      </c>
    </row>
    <row r="390" spans="1:10" x14ac:dyDescent="0.25">
      <c r="A390" s="42">
        <v>35370</v>
      </c>
      <c r="B390" s="5">
        <f>'Division - Monthly'!AZ390</f>
        <v>3090486.2250000001</v>
      </c>
      <c r="C390" s="5">
        <f>'Division - Monthly'!BA390</f>
        <v>2643368.906</v>
      </c>
      <c r="D390" s="5">
        <f>'Division - Monthly'!BB390</f>
        <v>314172.91799999995</v>
      </c>
      <c r="E390" s="5">
        <f>'Division - Monthly'!BC390</f>
        <v>31124.955000000002</v>
      </c>
      <c r="F390" s="5">
        <f>'Division - Monthly'!BD390</f>
        <v>45940.712</v>
      </c>
      <c r="G390" s="5">
        <f>'Division - Monthly'!BE390</f>
        <v>7385.18</v>
      </c>
      <c r="H390" s="5">
        <f>'Division - Monthly'!BF390</f>
        <v>84963.263999999996</v>
      </c>
      <c r="I390" s="6">
        <f t="shared" si="29"/>
        <v>6217442.1600000001</v>
      </c>
      <c r="J390" s="51">
        <f t="shared" si="25"/>
        <v>6132478.8959999997</v>
      </c>
    </row>
    <row r="391" spans="1:10" x14ac:dyDescent="0.25">
      <c r="A391" s="42">
        <v>35400</v>
      </c>
      <c r="B391" s="5">
        <f>'Division - Monthly'!AZ391</f>
        <v>2788020.3530000001</v>
      </c>
      <c r="C391" s="5">
        <f>'Division - Monthly'!BA391</f>
        <v>2544823.5380000002</v>
      </c>
      <c r="D391" s="5">
        <f>'Division - Monthly'!BB391</f>
        <v>323038.89</v>
      </c>
      <c r="E391" s="5">
        <f>'Division - Monthly'!BC391</f>
        <v>30415.86</v>
      </c>
      <c r="F391" s="5">
        <f>'Division - Monthly'!BD391</f>
        <v>39408.812000000005</v>
      </c>
      <c r="G391" s="5">
        <f>'Division - Monthly'!BE391</f>
        <v>7118.35</v>
      </c>
      <c r="H391" s="5">
        <f>'Division - Monthly'!BF391</f>
        <v>75812.144</v>
      </c>
      <c r="I391" s="6">
        <f t="shared" si="29"/>
        <v>5808637.9470000006</v>
      </c>
      <c r="J391" s="51">
        <f t="shared" si="25"/>
        <v>5732825.8030000003</v>
      </c>
    </row>
    <row r="392" spans="1:10" x14ac:dyDescent="0.25">
      <c r="A392" s="42">
        <v>35431</v>
      </c>
      <c r="B392" s="5">
        <f>'Division - Monthly'!AZ392</f>
        <v>3096186.6669999999</v>
      </c>
      <c r="C392" s="5">
        <f>'Division - Monthly'!BA392</f>
        <v>2490258.429</v>
      </c>
      <c r="D392" s="5">
        <f>'Division - Monthly'!BB392</f>
        <v>307547.74799999996</v>
      </c>
      <c r="E392" s="5">
        <f>'Division - Monthly'!BC392</f>
        <v>32193.671999999999</v>
      </c>
      <c r="F392" s="5">
        <f>'Division - Monthly'!BD392</f>
        <v>65868.209999999992</v>
      </c>
      <c r="G392" s="5">
        <f>'Division - Monthly'!BE392</f>
        <v>7321.16</v>
      </c>
      <c r="H392" s="5">
        <f>'Division - Monthly'!BF392</f>
        <v>83418.517000000007</v>
      </c>
      <c r="I392" s="6">
        <f t="shared" si="29"/>
        <v>6082794.4029999999</v>
      </c>
      <c r="J392" s="51">
        <f t="shared" ref="J392:J455" si="30">+I392-H392</f>
        <v>5999375.8859999999</v>
      </c>
    </row>
    <row r="393" spans="1:10" x14ac:dyDescent="0.25">
      <c r="A393" s="42">
        <v>35462</v>
      </c>
      <c r="B393" s="5">
        <f>'Division - Monthly'!AZ393</f>
        <v>3048373.4299999997</v>
      </c>
      <c r="C393" s="5">
        <f>'Division - Monthly'!BA393</f>
        <v>2449917.5010000002</v>
      </c>
      <c r="D393" s="5">
        <f>'Division - Monthly'!BB393</f>
        <v>338249.07</v>
      </c>
      <c r="E393" s="5">
        <f>'Division - Monthly'!BC393</f>
        <v>31299.674999999999</v>
      </c>
      <c r="F393" s="5">
        <f>'Division - Monthly'!BD393</f>
        <v>57632.726000000002</v>
      </c>
      <c r="G393" s="5">
        <f>'Division - Monthly'!BE393</f>
        <v>6540.54</v>
      </c>
      <c r="H393" s="5">
        <f>'Division - Monthly'!BF393</f>
        <v>88282.202000000005</v>
      </c>
      <c r="I393" s="6">
        <f t="shared" si="29"/>
        <v>6020295.1439999994</v>
      </c>
      <c r="J393" s="51">
        <f t="shared" si="30"/>
        <v>5932012.9419999998</v>
      </c>
    </row>
    <row r="394" spans="1:10" x14ac:dyDescent="0.25">
      <c r="A394" s="42">
        <v>35490</v>
      </c>
      <c r="B394" s="5">
        <f>'Division - Monthly'!AZ394</f>
        <v>2971359.5439999998</v>
      </c>
      <c r="C394" s="5">
        <f>'Division - Monthly'!BA394</f>
        <v>2600924.0969999996</v>
      </c>
      <c r="D394" s="5">
        <f>'Division - Monthly'!BB394</f>
        <v>334523.495</v>
      </c>
      <c r="E394" s="5">
        <f>'Division - Monthly'!BC394</f>
        <v>31651.594999999998</v>
      </c>
      <c r="F394" s="5">
        <f>'Division - Monthly'!BD394</f>
        <v>66231.694000000003</v>
      </c>
      <c r="G394" s="5">
        <f>'Division - Monthly'!BE394</f>
        <v>7313.16</v>
      </c>
      <c r="H394" s="5">
        <f>'Division - Monthly'!BF394</f>
        <v>71378.024000000005</v>
      </c>
      <c r="I394" s="6">
        <f t="shared" ref="I394:I413" si="31">SUM(B394:H394)</f>
        <v>6083381.6089999992</v>
      </c>
      <c r="J394" s="51">
        <f t="shared" si="30"/>
        <v>6012003.584999999</v>
      </c>
    </row>
    <row r="395" spans="1:10" x14ac:dyDescent="0.25">
      <c r="A395" s="42">
        <v>35521</v>
      </c>
      <c r="B395" s="5">
        <f>'Division - Monthly'!AZ395</f>
        <v>2894632.4480000003</v>
      </c>
      <c r="C395" s="5">
        <f>'Division - Monthly'!BA395</f>
        <v>2565732.9989999998</v>
      </c>
      <c r="D395" s="5">
        <f>'Division - Monthly'!BB395</f>
        <v>320080.20300000004</v>
      </c>
      <c r="E395" s="5">
        <f>'Division - Monthly'!BC395</f>
        <v>31676.967000000001</v>
      </c>
      <c r="F395" s="5">
        <f>'Division - Monthly'!BD395</f>
        <v>50745.612999999998</v>
      </c>
      <c r="G395" s="5">
        <f>'Division - Monthly'!BE395</f>
        <v>6702.62</v>
      </c>
      <c r="H395" s="5">
        <f>'Division - Monthly'!BF395</f>
        <v>88461.294999999998</v>
      </c>
      <c r="I395" s="6">
        <f t="shared" si="31"/>
        <v>5958032.1450000005</v>
      </c>
      <c r="J395" s="51">
        <f t="shared" si="30"/>
        <v>5869570.8500000006</v>
      </c>
    </row>
    <row r="396" spans="1:10" x14ac:dyDescent="0.25">
      <c r="A396" s="42">
        <v>35551</v>
      </c>
      <c r="B396" s="5">
        <f>'Division - Monthly'!AZ396</f>
        <v>3047602.2670000005</v>
      </c>
      <c r="C396" s="5">
        <f>'Division - Monthly'!BA396</f>
        <v>2579270.4410000001</v>
      </c>
      <c r="D396" s="5">
        <f>'Division - Monthly'!BB396</f>
        <v>321272.51199999999</v>
      </c>
      <c r="E396" s="5">
        <f>'Division - Monthly'!BC396</f>
        <v>31855.326000000001</v>
      </c>
      <c r="F396" s="5">
        <f>'Division - Monthly'!BD396</f>
        <v>53640.648999999998</v>
      </c>
      <c r="G396" s="5">
        <f>'Division - Monthly'!BE396</f>
        <v>6666.02</v>
      </c>
      <c r="H396" s="5">
        <f>'Division - Monthly'!BF396</f>
        <v>82669.274000000005</v>
      </c>
      <c r="I396" s="6">
        <f t="shared" si="31"/>
        <v>6122976.489000001</v>
      </c>
      <c r="J396" s="51">
        <f t="shared" si="30"/>
        <v>6040307.2150000008</v>
      </c>
    </row>
    <row r="397" spans="1:10" x14ac:dyDescent="0.25">
      <c r="A397" s="42">
        <v>35582</v>
      </c>
      <c r="B397" s="5">
        <f>'Division - Monthly'!AZ397</f>
        <v>3806209.8289999999</v>
      </c>
      <c r="C397" s="5">
        <f>'Division - Monthly'!BA397</f>
        <v>2899006.7480000001</v>
      </c>
      <c r="D397" s="5">
        <f>'Division - Monthly'!BB397</f>
        <v>331876.68400000001</v>
      </c>
      <c r="E397" s="5">
        <f>'Division - Monthly'!BC397</f>
        <v>31715.656000000003</v>
      </c>
      <c r="F397" s="5">
        <f>'Division - Monthly'!BD397</f>
        <v>61650.574000000001</v>
      </c>
      <c r="G397" s="5">
        <f>'Division - Monthly'!BE397</f>
        <v>7030.06</v>
      </c>
      <c r="H397" s="5">
        <f>'Division - Monthly'!BF397</f>
        <v>107833.288</v>
      </c>
      <c r="I397" s="6">
        <f t="shared" si="31"/>
        <v>7245322.8389999997</v>
      </c>
      <c r="J397" s="51">
        <f t="shared" si="30"/>
        <v>7137489.551</v>
      </c>
    </row>
    <row r="398" spans="1:10" x14ac:dyDescent="0.25">
      <c r="A398" s="42">
        <v>35612</v>
      </c>
      <c r="B398" s="5">
        <f>'Division - Monthly'!AZ398</f>
        <v>4222621.3500000006</v>
      </c>
      <c r="C398" s="5">
        <f>'Division - Monthly'!BA398</f>
        <v>2941714.642</v>
      </c>
      <c r="D398" s="5">
        <f>'Division - Monthly'!BB398</f>
        <v>321352.51</v>
      </c>
      <c r="E398" s="5">
        <f>'Division - Monthly'!BC398</f>
        <v>30992.177000000003</v>
      </c>
      <c r="F398" s="5">
        <f>'Division - Monthly'!BD398</f>
        <v>43646.184999999998</v>
      </c>
      <c r="G398" s="5">
        <f>'Division - Monthly'!BE398</f>
        <v>7543.3980000000001</v>
      </c>
      <c r="H398" s="5">
        <f>'Division - Monthly'!BF398</f>
        <v>119970.19899999999</v>
      </c>
      <c r="I398" s="6">
        <f t="shared" si="31"/>
        <v>7687840.4610000001</v>
      </c>
      <c r="J398" s="51">
        <f t="shared" si="30"/>
        <v>7567870.2620000001</v>
      </c>
    </row>
    <row r="399" spans="1:10" x14ac:dyDescent="0.25">
      <c r="A399" s="42">
        <v>35643</v>
      </c>
      <c r="B399" s="5">
        <f>'Division - Monthly'!AZ399</f>
        <v>4331571.4019999998</v>
      </c>
      <c r="C399" s="5">
        <f>'Division - Monthly'!BA399</f>
        <v>2980190.6670000004</v>
      </c>
      <c r="D399" s="5">
        <f>'Division - Monthly'!BB399</f>
        <v>313680.63699999999</v>
      </c>
      <c r="E399" s="5">
        <f>'Division - Monthly'!BC399</f>
        <v>32042.235999999997</v>
      </c>
      <c r="F399" s="5">
        <f>'Division - Monthly'!BD399</f>
        <v>23209.250999999997</v>
      </c>
      <c r="G399" s="5">
        <f>'Division - Monthly'!BE399</f>
        <v>6936.37</v>
      </c>
      <c r="H399" s="5">
        <f>'Division - Monthly'!BF399</f>
        <v>144018.35699999999</v>
      </c>
      <c r="I399" s="6">
        <f t="shared" si="31"/>
        <v>7831648.9199999999</v>
      </c>
      <c r="J399" s="51">
        <f t="shared" si="30"/>
        <v>7687630.5630000001</v>
      </c>
    </row>
    <row r="400" spans="1:10" x14ac:dyDescent="0.25">
      <c r="A400" s="42">
        <v>35674</v>
      </c>
      <c r="B400" s="5">
        <f>'Division - Monthly'!AZ400</f>
        <v>4304523.9109999994</v>
      </c>
      <c r="C400" s="5">
        <f>'Division - Monthly'!BA400</f>
        <v>3056332.156</v>
      </c>
      <c r="D400" s="5">
        <f>'Division - Monthly'!BB400</f>
        <v>339344.81299999997</v>
      </c>
      <c r="E400" s="5">
        <f>'Division - Monthly'!BC400</f>
        <v>32055.609</v>
      </c>
      <c r="F400" s="5">
        <f>'Division - Monthly'!BD400</f>
        <v>59752.745000000003</v>
      </c>
      <c r="G400" s="5">
        <f>'Division - Monthly'!BE400</f>
        <v>7034.37</v>
      </c>
      <c r="H400" s="5">
        <f>'Division - Monthly'!BF400</f>
        <v>148480.34</v>
      </c>
      <c r="I400" s="6">
        <f t="shared" si="31"/>
        <v>7947523.9440000001</v>
      </c>
      <c r="J400" s="51">
        <f t="shared" si="30"/>
        <v>7799043.6040000003</v>
      </c>
    </row>
    <row r="401" spans="1:10" x14ac:dyDescent="0.25">
      <c r="A401" s="42">
        <v>35704</v>
      </c>
      <c r="B401" s="5">
        <f>'Division - Monthly'!AZ401</f>
        <v>4009594.7299999995</v>
      </c>
      <c r="C401" s="5">
        <f>'Division - Monthly'!BA401</f>
        <v>3002988.4649999999</v>
      </c>
      <c r="D401" s="5">
        <f>'Division - Monthly'!BB401</f>
        <v>314185.40899999999</v>
      </c>
      <c r="E401" s="5">
        <f>'Division - Monthly'!BC401</f>
        <v>31799.396000000001</v>
      </c>
      <c r="F401" s="5">
        <f>'Division - Monthly'!BD401</f>
        <v>91554.752000000008</v>
      </c>
      <c r="G401" s="5">
        <f>'Division - Monthly'!BE401</f>
        <v>7417.2529999999997</v>
      </c>
      <c r="H401" s="5">
        <f>'Division - Monthly'!BF401</f>
        <v>121543.375</v>
      </c>
      <c r="I401" s="6">
        <f t="shared" si="31"/>
        <v>7579083.379999999</v>
      </c>
      <c r="J401" s="51">
        <f t="shared" si="30"/>
        <v>7457540.004999999</v>
      </c>
    </row>
    <row r="402" spans="1:10" x14ac:dyDescent="0.25">
      <c r="A402" s="42">
        <v>35735</v>
      </c>
      <c r="B402" s="5">
        <f>'Division - Monthly'!AZ402</f>
        <v>3153359.1880000001</v>
      </c>
      <c r="C402" s="5">
        <f>'Division - Monthly'!BA402</f>
        <v>2721256.5690000001</v>
      </c>
      <c r="D402" s="5">
        <f>'Division - Monthly'!BB402</f>
        <v>332844.27</v>
      </c>
      <c r="E402" s="5">
        <f>'Division - Monthly'!BC402</f>
        <v>32612.090999999997</v>
      </c>
      <c r="F402" s="5">
        <f>'Division - Monthly'!BD402</f>
        <v>75439.491999999998</v>
      </c>
      <c r="G402" s="5">
        <f>'Division - Monthly'!BE402</f>
        <v>6669.067</v>
      </c>
      <c r="H402" s="5">
        <f>'Division - Monthly'!BF402</f>
        <v>97042.896999999997</v>
      </c>
      <c r="I402" s="6">
        <f t="shared" si="31"/>
        <v>6419223.574</v>
      </c>
      <c r="J402" s="51">
        <f t="shared" si="30"/>
        <v>6322180.6770000001</v>
      </c>
    </row>
    <row r="403" spans="1:10" x14ac:dyDescent="0.25">
      <c r="A403" s="42">
        <v>35765</v>
      </c>
      <c r="B403" s="5">
        <f>'Division - Monthly'!AZ403</f>
        <v>2963034.83</v>
      </c>
      <c r="C403" s="5">
        <f>'Division - Monthly'!BA403</f>
        <v>2653927.0839999998</v>
      </c>
      <c r="D403" s="5">
        <f>'Division - Monthly'!BB403</f>
        <v>319440.22099999996</v>
      </c>
      <c r="E403" s="5">
        <f>'Division - Monthly'!BC403</f>
        <v>32660.502999999997</v>
      </c>
      <c r="F403" s="5">
        <f>'Division - Monthly'!BD403</f>
        <v>52578.569000000003</v>
      </c>
      <c r="G403" s="5">
        <f>'Division - Monthly'!BE403</f>
        <v>7270.7389999999996</v>
      </c>
      <c r="H403" s="5">
        <f>'Division - Monthly'!BF403</f>
        <v>75360.91</v>
      </c>
      <c r="I403" s="6">
        <f t="shared" si="31"/>
        <v>6104272.8559999997</v>
      </c>
      <c r="J403" s="51">
        <f t="shared" si="30"/>
        <v>6028911.9459999995</v>
      </c>
    </row>
    <row r="404" spans="1:10" x14ac:dyDescent="0.25">
      <c r="A404" s="42">
        <v>35796</v>
      </c>
      <c r="B404" s="5">
        <f>'Division - Monthly'!AZ404</f>
        <v>3381697.318</v>
      </c>
      <c r="C404" s="5">
        <f>'Division - Monthly'!BA404</f>
        <v>2628720.6469999999</v>
      </c>
      <c r="D404" s="5">
        <f>'Division - Monthly'!BB404</f>
        <v>317464.28500000003</v>
      </c>
      <c r="E404" s="5">
        <f>'Division - Monthly'!BC404</f>
        <v>32445.768</v>
      </c>
      <c r="F404" s="5">
        <f>'Division - Monthly'!BD404</f>
        <v>49826.043999999994</v>
      </c>
      <c r="G404" s="5">
        <f>'Division - Monthly'!BE404</f>
        <v>6988.96</v>
      </c>
      <c r="H404" s="5">
        <f>'Division - Monthly'!BF404</f>
        <v>78953.123999999996</v>
      </c>
      <c r="I404" s="6">
        <f t="shared" si="31"/>
        <v>6496096.1459999997</v>
      </c>
      <c r="J404" s="51">
        <f t="shared" si="30"/>
        <v>6417143.0219999999</v>
      </c>
    </row>
    <row r="405" spans="1:10" x14ac:dyDescent="0.25">
      <c r="A405" s="42">
        <v>35827</v>
      </c>
      <c r="B405" s="5">
        <f>'Division - Monthly'!AZ405</f>
        <v>2952334.0860000001</v>
      </c>
      <c r="C405" s="5">
        <f>'Division - Monthly'!BA405</f>
        <v>2441348.7060000002</v>
      </c>
      <c r="D405" s="5">
        <f>'Division - Monthly'!BB405</f>
        <v>292498.96299999999</v>
      </c>
      <c r="E405" s="5">
        <f>'Division - Monthly'!BC405</f>
        <v>32549.107</v>
      </c>
      <c r="F405" s="5">
        <f>'Division - Monthly'!BD405</f>
        <v>27044.374</v>
      </c>
      <c r="G405" s="5">
        <f>'Division - Monthly'!BE405</f>
        <v>6351.37</v>
      </c>
      <c r="H405" s="5">
        <f>'Division - Monthly'!BF405</f>
        <v>78276.308000000005</v>
      </c>
      <c r="I405" s="6">
        <f t="shared" si="31"/>
        <v>5830402.9140000008</v>
      </c>
      <c r="J405" s="51">
        <f t="shared" si="30"/>
        <v>5752126.6060000006</v>
      </c>
    </row>
    <row r="406" spans="1:10" x14ac:dyDescent="0.25">
      <c r="A406" s="42">
        <v>35855</v>
      </c>
      <c r="B406" s="5">
        <f>'Division - Monthly'!AZ406</f>
        <v>2915802.818</v>
      </c>
      <c r="C406" s="5">
        <f>'Division - Monthly'!BA406</f>
        <v>2445598.8429999999</v>
      </c>
      <c r="D406" s="5">
        <f>'Division - Monthly'!BB406</f>
        <v>325104.39599999995</v>
      </c>
      <c r="E406" s="5">
        <f>'Division - Monthly'!BC406</f>
        <v>32001.321</v>
      </c>
      <c r="F406" s="5">
        <f>'Division - Monthly'!BD406</f>
        <v>71193.758000000016</v>
      </c>
      <c r="G406" s="5">
        <f>'Division - Monthly'!BE406</f>
        <v>6417.34</v>
      </c>
      <c r="H406" s="5">
        <f>'Division - Monthly'!BF406</f>
        <v>73073.873999999996</v>
      </c>
      <c r="I406" s="6">
        <f t="shared" si="31"/>
        <v>5869192.3500000006</v>
      </c>
      <c r="J406" s="51">
        <f t="shared" si="30"/>
        <v>5796118.4760000007</v>
      </c>
    </row>
    <row r="407" spans="1:10" x14ac:dyDescent="0.25">
      <c r="A407" s="42">
        <v>35886</v>
      </c>
      <c r="B407" s="5">
        <f>'Division - Monthly'!AZ407</f>
        <v>2942578.943</v>
      </c>
      <c r="C407" s="5">
        <f>'Division - Monthly'!BA407</f>
        <v>2567971.5639999998</v>
      </c>
      <c r="D407" s="5">
        <f>'Division - Monthly'!BB407</f>
        <v>338722.55799999996</v>
      </c>
      <c r="E407" s="5">
        <f>'Division - Monthly'!BC407</f>
        <v>32560.549000000003</v>
      </c>
      <c r="F407" s="5">
        <f>'Division - Monthly'!BD407</f>
        <v>51548.83</v>
      </c>
      <c r="G407" s="5">
        <f>'Division - Monthly'!BE407</f>
        <v>6123.78</v>
      </c>
      <c r="H407" s="5">
        <f>'Division - Monthly'!BF407</f>
        <v>79244.175000000003</v>
      </c>
      <c r="I407" s="6">
        <f t="shared" si="31"/>
        <v>6018750.3989999993</v>
      </c>
      <c r="J407" s="51">
        <f t="shared" si="30"/>
        <v>5939506.2239999995</v>
      </c>
    </row>
    <row r="408" spans="1:10" x14ac:dyDescent="0.25">
      <c r="A408" s="42">
        <v>35916</v>
      </c>
      <c r="B408" s="5">
        <f>'Division - Monthly'!AZ408</f>
        <v>3229956.1370000001</v>
      </c>
      <c r="C408" s="5">
        <f>'Division - Monthly'!BA408</f>
        <v>2724093.8830000004</v>
      </c>
      <c r="D408" s="5">
        <f>'Division - Monthly'!BB408</f>
        <v>328283.23300000001</v>
      </c>
      <c r="E408" s="5">
        <f>'Division - Monthly'!BC408</f>
        <v>32646.156999999999</v>
      </c>
      <c r="F408" s="5">
        <f>'Division - Monthly'!BD408</f>
        <v>57392.826000000001</v>
      </c>
      <c r="G408" s="5">
        <f>'Division - Monthly'!BE408</f>
        <v>6330.99</v>
      </c>
      <c r="H408" s="5">
        <f>'Division - Monthly'!BF408</f>
        <v>88015.516000000003</v>
      </c>
      <c r="I408" s="6">
        <f t="shared" si="31"/>
        <v>6466718.7420000006</v>
      </c>
      <c r="J408" s="51">
        <f t="shared" si="30"/>
        <v>6378703.2260000007</v>
      </c>
    </row>
    <row r="409" spans="1:10" x14ac:dyDescent="0.25">
      <c r="A409" s="42">
        <v>35947</v>
      </c>
      <c r="B409" s="5">
        <f>'Division - Monthly'!AZ409</f>
        <v>4430583.9670000002</v>
      </c>
      <c r="C409" s="5">
        <f>'Division - Monthly'!BA409</f>
        <v>3085188.6290000002</v>
      </c>
      <c r="D409" s="5">
        <f>'Division - Monthly'!BB409</f>
        <v>336483.53500000003</v>
      </c>
      <c r="E409" s="5">
        <f>'Division - Monthly'!BC409</f>
        <v>32581.988000000001</v>
      </c>
      <c r="F409" s="5">
        <f>'Division - Monthly'!BD409</f>
        <v>55064.772000000004</v>
      </c>
      <c r="G409" s="5">
        <f>'Division - Monthly'!BE409</f>
        <v>7414.38</v>
      </c>
      <c r="H409" s="5">
        <f>'Division - Monthly'!BF409</f>
        <v>119185.842</v>
      </c>
      <c r="I409" s="6">
        <f t="shared" si="31"/>
        <v>8066503.1130000008</v>
      </c>
      <c r="J409" s="51">
        <f t="shared" si="30"/>
        <v>7947317.2710000006</v>
      </c>
    </row>
    <row r="410" spans="1:10" x14ac:dyDescent="0.25">
      <c r="A410" s="42">
        <v>35977</v>
      </c>
      <c r="B410" s="5">
        <f>'Division - Monthly'!AZ410</f>
        <v>4913987.1009999998</v>
      </c>
      <c r="C410" s="5">
        <f>'Division - Monthly'!BA410</f>
        <v>3283980.3889999995</v>
      </c>
      <c r="D410" s="5">
        <f>'Division - Monthly'!BB410</f>
        <v>315125.45899999997</v>
      </c>
      <c r="E410" s="5">
        <f>'Division - Monthly'!BC410</f>
        <v>32667.297000000002</v>
      </c>
      <c r="F410" s="5">
        <f>'Division - Monthly'!BD410</f>
        <v>54469.233000000007</v>
      </c>
      <c r="G410" s="5">
        <f>'Division - Monthly'!BE410</f>
        <v>7196.77</v>
      </c>
      <c r="H410" s="5">
        <f>'Division - Monthly'!BF410</f>
        <v>168126.247</v>
      </c>
      <c r="I410" s="6">
        <f t="shared" si="31"/>
        <v>8775552.4959999975</v>
      </c>
      <c r="J410" s="51">
        <f t="shared" si="30"/>
        <v>8607426.248999998</v>
      </c>
    </row>
    <row r="411" spans="1:10" x14ac:dyDescent="0.25">
      <c r="A411" s="42">
        <v>36008</v>
      </c>
      <c r="B411" s="5">
        <f>'Division - Monthly'!AZ411</f>
        <v>4730847.1979999999</v>
      </c>
      <c r="C411" s="5">
        <f>'Division - Monthly'!BA411</f>
        <v>3154062.111</v>
      </c>
      <c r="D411" s="5">
        <f>'Division - Monthly'!BB411</f>
        <v>342995.48199999996</v>
      </c>
      <c r="E411" s="5">
        <f>'Division - Monthly'!BC411</f>
        <v>17429.510999999999</v>
      </c>
      <c r="F411" s="5">
        <f>'Division - Monthly'!BD411</f>
        <v>28200.742999999999</v>
      </c>
      <c r="G411" s="5">
        <f>'Division - Monthly'!BE411</f>
        <v>6851.35</v>
      </c>
      <c r="H411" s="5">
        <f>'Division - Monthly'!BF411</f>
        <v>156991.67999999999</v>
      </c>
      <c r="I411" s="6">
        <f t="shared" si="31"/>
        <v>8437378.0749999993</v>
      </c>
      <c r="J411" s="51">
        <f t="shared" si="30"/>
        <v>8280386.3949999996</v>
      </c>
    </row>
    <row r="412" spans="1:10" x14ac:dyDescent="0.25">
      <c r="A412" s="42">
        <v>36039</v>
      </c>
      <c r="B412" s="5">
        <f>'Division - Monthly'!AZ412</f>
        <v>4751157.0870000003</v>
      </c>
      <c r="C412" s="5">
        <f>'Division - Monthly'!BA412</f>
        <v>3188385.1170000001</v>
      </c>
      <c r="D412" s="5">
        <f>'Division - Monthly'!BB412</f>
        <v>310252.451</v>
      </c>
      <c r="E412" s="5">
        <f>'Division - Monthly'!BC412</f>
        <v>30702.315000000002</v>
      </c>
      <c r="F412" s="5">
        <f>'Division - Monthly'!BD412</f>
        <v>27362.788</v>
      </c>
      <c r="G412" s="5">
        <f>'Division - Monthly'!BE412</f>
        <v>0</v>
      </c>
      <c r="H412" s="5">
        <f>'Division - Monthly'!BF412</f>
        <v>160351.603</v>
      </c>
      <c r="I412" s="6">
        <f t="shared" si="31"/>
        <v>8468211.3609999996</v>
      </c>
      <c r="J412" s="51">
        <f t="shared" si="30"/>
        <v>8307859.7579999994</v>
      </c>
    </row>
    <row r="413" spans="1:10" x14ac:dyDescent="0.25">
      <c r="A413" s="42">
        <v>36069</v>
      </c>
      <c r="B413" s="5">
        <f>'Division - Monthly'!AZ413</f>
        <v>4358287.2919999994</v>
      </c>
      <c r="C413" s="5">
        <f>'Division - Monthly'!BA413</f>
        <v>3127639.6260000002</v>
      </c>
      <c r="D413" s="5">
        <f>'Division - Monthly'!BB413</f>
        <v>317774.32680000004</v>
      </c>
      <c r="E413" s="5">
        <f>'Division - Monthly'!BC413</f>
        <v>29534.313000000002</v>
      </c>
      <c r="F413" s="5">
        <f>'Division - Monthly'!BD413</f>
        <v>77025.404999999984</v>
      </c>
      <c r="G413" s="5">
        <f>'Division - Monthly'!BE413</f>
        <v>13930.78</v>
      </c>
      <c r="H413" s="5">
        <f>'Division - Monthly'!BF413</f>
        <v>123169.04</v>
      </c>
      <c r="I413" s="6">
        <f t="shared" si="31"/>
        <v>8047360.7828000002</v>
      </c>
      <c r="J413" s="51">
        <f t="shared" si="30"/>
        <v>7924191.7428000001</v>
      </c>
    </row>
    <row r="414" spans="1:10" x14ac:dyDescent="0.25">
      <c r="A414" s="42">
        <v>36100</v>
      </c>
      <c r="B414" s="5">
        <f>'Division - Monthly'!AZ414</f>
        <v>3548744.1170000001</v>
      </c>
      <c r="C414" s="5">
        <f>'Division - Monthly'!BA414</f>
        <v>3035864.6799999997</v>
      </c>
      <c r="D414" s="5">
        <f>'Division - Monthly'!BB414</f>
        <v>360309.52499999997</v>
      </c>
      <c r="E414" s="5">
        <f>'Division - Monthly'!BC414</f>
        <v>37310.156999999999</v>
      </c>
      <c r="F414" s="5">
        <f>'Division - Monthly'!BD414</f>
        <v>96069.900999999998</v>
      </c>
      <c r="G414" s="5">
        <f>'Division - Monthly'!BE414</f>
        <v>6421.82</v>
      </c>
      <c r="H414" s="5">
        <f>'Division - Monthly'!BF414</f>
        <v>119131.07399999999</v>
      </c>
      <c r="I414" s="6">
        <f t="shared" ref="I414:I419" si="32">SUM(B414:H414)</f>
        <v>7203851.2740000002</v>
      </c>
      <c r="J414" s="51">
        <f t="shared" si="30"/>
        <v>7084720.2000000002</v>
      </c>
    </row>
    <row r="415" spans="1:10" x14ac:dyDescent="0.25">
      <c r="A415" s="42">
        <v>36130</v>
      </c>
      <c r="B415" s="5">
        <f>'Division - Monthly'!AZ415</f>
        <v>3326216.0330000003</v>
      </c>
      <c r="C415" s="5">
        <f>'Division - Monthly'!BA415</f>
        <v>2935403.8990000002</v>
      </c>
      <c r="D415" s="5">
        <f>'Division - Monthly'!BB415</f>
        <v>366399.19599999994</v>
      </c>
      <c r="E415" s="5">
        <f>'Division - Monthly'!BC415</f>
        <v>30910.172000000002</v>
      </c>
      <c r="F415" s="5">
        <f>'Division - Monthly'!BD415</f>
        <v>29356.579999999998</v>
      </c>
      <c r="G415" s="5">
        <f>'Division - Monthly'!BE415</f>
        <v>7112.91</v>
      </c>
      <c r="H415" s="5">
        <f>'Division - Monthly'!BF415</f>
        <v>81838.986000000004</v>
      </c>
      <c r="I415" s="6">
        <f t="shared" si="32"/>
        <v>6777237.7759999996</v>
      </c>
      <c r="J415" s="51">
        <f t="shared" si="30"/>
        <v>6695398.79</v>
      </c>
    </row>
    <row r="416" spans="1:10" x14ac:dyDescent="0.25">
      <c r="A416" s="42">
        <v>36161</v>
      </c>
      <c r="B416" s="5">
        <f>'Division - Monthly'!AZ416</f>
        <v>3473592.8990000002</v>
      </c>
      <c r="C416" s="5">
        <f>'Division - Monthly'!BA416</f>
        <v>2799436.3650000002</v>
      </c>
      <c r="D416" s="5">
        <f>'Division - Monthly'!BB416</f>
        <v>335752.13199999998</v>
      </c>
      <c r="E416" s="5">
        <f>'Division - Monthly'!BC416</f>
        <v>26363.216</v>
      </c>
      <c r="F416" s="5">
        <f>'Division - Monthly'!BD416</f>
        <v>57460.751000000004</v>
      </c>
      <c r="G416" s="5">
        <f>'Division - Monthly'!BE416</f>
        <v>6774.36</v>
      </c>
      <c r="H416" s="5">
        <f>'Division - Monthly'!BF416</f>
        <v>72623.807000000001</v>
      </c>
      <c r="I416" s="6">
        <f t="shared" si="32"/>
        <v>6772003.5300000012</v>
      </c>
      <c r="J416" s="51">
        <f t="shared" si="30"/>
        <v>6699379.7230000012</v>
      </c>
    </row>
    <row r="417" spans="1:10" x14ac:dyDescent="0.25">
      <c r="A417" s="42">
        <v>36192</v>
      </c>
      <c r="B417" s="5">
        <f>'Division - Monthly'!AZ417</f>
        <v>2910497.3459999999</v>
      </c>
      <c r="C417" s="5">
        <f>'Division - Monthly'!BA417</f>
        <v>2588064.4750000006</v>
      </c>
      <c r="D417" s="5">
        <f>'Division - Monthly'!BB417</f>
        <v>299787.63699999999</v>
      </c>
      <c r="E417" s="5">
        <f>'Division - Monthly'!BC417</f>
        <v>36216.561000000002</v>
      </c>
      <c r="F417" s="5">
        <f>'Division - Monthly'!BD417</f>
        <v>35724.601000000002</v>
      </c>
      <c r="G417" s="5">
        <f>'Division - Monthly'!BE417</f>
        <v>6439.4620000000004</v>
      </c>
      <c r="H417" s="5">
        <f>'Division - Monthly'!BF417</f>
        <v>66114.176999999996</v>
      </c>
      <c r="I417" s="6">
        <f t="shared" si="32"/>
        <v>5942844.2590000005</v>
      </c>
      <c r="J417" s="51">
        <f t="shared" si="30"/>
        <v>5876730.0820000004</v>
      </c>
    </row>
    <row r="418" spans="1:10" x14ac:dyDescent="0.25">
      <c r="A418" s="42">
        <v>36220</v>
      </c>
      <c r="B418" s="5">
        <f>'Division - Monthly'!AZ418</f>
        <v>2798420.1560000004</v>
      </c>
      <c r="C418" s="5">
        <f>'Division - Monthly'!BA418</f>
        <v>2542914.6069999998</v>
      </c>
      <c r="D418" s="5">
        <f>'Division - Monthly'!BB418</f>
        <v>339416.68299999996</v>
      </c>
      <c r="E418" s="5">
        <f>'Division - Monthly'!BC418</f>
        <v>31342.376</v>
      </c>
      <c r="F418" s="5">
        <f>'Division - Monthly'!BD418</f>
        <v>62694.960000000006</v>
      </c>
      <c r="G418" s="5">
        <f>'Division - Monthly'!BE418</f>
        <v>5942.61</v>
      </c>
      <c r="H418" s="5">
        <f>'Division - Monthly'!BF418</f>
        <v>60047.889000000003</v>
      </c>
      <c r="I418" s="6">
        <f t="shared" si="32"/>
        <v>5840779.2810000014</v>
      </c>
      <c r="J418" s="51">
        <f t="shared" si="30"/>
        <v>5780731.3920000009</v>
      </c>
    </row>
    <row r="419" spans="1:10" x14ac:dyDescent="0.25">
      <c r="A419" s="42">
        <v>36251</v>
      </c>
      <c r="B419" s="5">
        <f>'Division - Monthly'!AZ419</f>
        <v>3142795.6810000003</v>
      </c>
      <c r="C419" s="5">
        <f>'Division - Monthly'!BA419</f>
        <v>2734813.6210000003</v>
      </c>
      <c r="D419" s="5">
        <f>'Division - Monthly'!BB419</f>
        <v>290775.31599999999</v>
      </c>
      <c r="E419" s="5">
        <f>'Division - Monthly'!BC419</f>
        <v>20810.024000000001</v>
      </c>
      <c r="F419" s="5">
        <f>'Division - Monthly'!BD419</f>
        <v>49296.807999999997</v>
      </c>
      <c r="G419" s="5">
        <f>'Division - Monthly'!BE419</f>
        <v>6393.11</v>
      </c>
      <c r="H419" s="5">
        <f>'Division - Monthly'!BF419</f>
        <v>67969.767000000007</v>
      </c>
      <c r="I419" s="6">
        <f t="shared" si="32"/>
        <v>6312854.3270000014</v>
      </c>
      <c r="J419" s="51">
        <f t="shared" si="30"/>
        <v>6244884.5600000015</v>
      </c>
    </row>
    <row r="420" spans="1:10" x14ac:dyDescent="0.25">
      <c r="A420" s="42">
        <v>36281</v>
      </c>
      <c r="B420" s="5">
        <f>'Division - Monthly'!AZ420</f>
        <v>3461715.8590000002</v>
      </c>
      <c r="C420" s="5">
        <f>'Division - Monthly'!BA420</f>
        <v>2952424.2790000001</v>
      </c>
      <c r="D420" s="5">
        <f>'Division - Monthly'!BB420</f>
        <v>335880.66</v>
      </c>
      <c r="E420" s="5">
        <f>'Division - Monthly'!BC420</f>
        <v>44704.74</v>
      </c>
      <c r="F420" s="5">
        <f>'Division - Monthly'!BD420</f>
        <v>45012.516000000011</v>
      </c>
      <c r="G420" s="5">
        <f>'Division - Monthly'!BE420</f>
        <v>6568.25</v>
      </c>
      <c r="H420" s="5">
        <f>'Division - Monthly'!BF420</f>
        <v>84941.452999999994</v>
      </c>
      <c r="I420" s="6">
        <f t="shared" ref="I420:I427" si="33">SUM(B420:H420)</f>
        <v>6931247.7570000002</v>
      </c>
      <c r="J420" s="51">
        <f t="shared" si="30"/>
        <v>6846306.3040000005</v>
      </c>
    </row>
    <row r="421" spans="1:10" x14ac:dyDescent="0.25">
      <c r="A421" s="42">
        <v>36312</v>
      </c>
      <c r="B421" s="5">
        <f>'Division - Monthly'!AZ421</f>
        <v>3965686.5209999997</v>
      </c>
      <c r="C421" s="5">
        <f>'Division - Monthly'!BA421</f>
        <v>3092274.6950000003</v>
      </c>
      <c r="D421" s="5">
        <f>'Division - Monthly'!BB421</f>
        <v>324129.22699999996</v>
      </c>
      <c r="E421" s="5">
        <f>'Division - Monthly'!BC421</f>
        <v>32109.415999999997</v>
      </c>
      <c r="F421" s="5">
        <f>'Division - Monthly'!BD421</f>
        <v>20406.586000000003</v>
      </c>
      <c r="G421" s="5">
        <f>'Division - Monthly'!BE421</f>
        <v>6590.3</v>
      </c>
      <c r="H421" s="5">
        <f>'Division - Monthly'!BF421</f>
        <v>86167.804999999993</v>
      </c>
      <c r="I421" s="6">
        <f t="shared" si="33"/>
        <v>7527364.5499999998</v>
      </c>
      <c r="J421" s="51">
        <f t="shared" si="30"/>
        <v>7441196.7450000001</v>
      </c>
    </row>
    <row r="422" spans="1:10" x14ac:dyDescent="0.25">
      <c r="A422" s="42">
        <v>36342</v>
      </c>
      <c r="B422" s="5">
        <f>'Division - Monthly'!AZ422</f>
        <v>4264996.9040000001</v>
      </c>
      <c r="C422" s="5">
        <f>'Division - Monthly'!BA422</f>
        <v>3172884.443</v>
      </c>
      <c r="D422" s="5">
        <f>'Division - Monthly'!BB422</f>
        <v>298985.223</v>
      </c>
      <c r="E422" s="5">
        <f>'Division - Monthly'!BC422</f>
        <v>112917.181</v>
      </c>
      <c r="F422" s="5">
        <f>'Division - Monthly'!BD422</f>
        <v>65302.340000000004</v>
      </c>
      <c r="G422" s="5">
        <f>'Division - Monthly'!BE422</f>
        <v>6709.92</v>
      </c>
      <c r="H422" s="5">
        <f>'Division - Monthly'!BF422</f>
        <v>85234.245999999999</v>
      </c>
      <c r="I422" s="6">
        <f t="shared" si="33"/>
        <v>8007030.2570000002</v>
      </c>
      <c r="J422" s="51">
        <f t="shared" si="30"/>
        <v>7921796.0109999999</v>
      </c>
    </row>
    <row r="423" spans="1:10" x14ac:dyDescent="0.25">
      <c r="A423" s="42">
        <v>36373</v>
      </c>
      <c r="B423" s="5">
        <f>'Division - Monthly'!AZ423</f>
        <v>4937387.9390000002</v>
      </c>
      <c r="C423" s="5">
        <f>'Division - Monthly'!BA423</f>
        <v>3371995.1839999999</v>
      </c>
      <c r="D423" s="5">
        <f>'Division - Monthly'!BB423</f>
        <v>319288.87300000002</v>
      </c>
      <c r="E423" s="5">
        <f>'Division - Monthly'!BC423</f>
        <v>33853.127</v>
      </c>
      <c r="F423" s="5">
        <f>'Division - Monthly'!BD423</f>
        <v>36717.416999999994</v>
      </c>
      <c r="G423" s="5">
        <f>'Division - Monthly'!BE423</f>
        <v>0</v>
      </c>
      <c r="H423" s="5">
        <f>'Division - Monthly'!BF423</f>
        <v>92981.361999999994</v>
      </c>
      <c r="I423" s="6">
        <f t="shared" si="33"/>
        <v>8792223.9019999988</v>
      </c>
      <c r="J423" s="51">
        <f t="shared" si="30"/>
        <v>8699242.5399999991</v>
      </c>
    </row>
    <row r="424" spans="1:10" x14ac:dyDescent="0.25">
      <c r="A424" s="42">
        <v>36404</v>
      </c>
      <c r="B424" s="5">
        <f>'Division - Monthly'!AZ424</f>
        <v>4709735.216</v>
      </c>
      <c r="C424" s="5">
        <f>'Division - Monthly'!BA424</f>
        <v>3363640.7990000001</v>
      </c>
      <c r="D424" s="5">
        <f>'Division - Monthly'!BB424</f>
        <v>393264.538</v>
      </c>
      <c r="E424" s="5">
        <f>'Division - Monthly'!BC424</f>
        <v>32735.947999999997</v>
      </c>
      <c r="F424" s="5">
        <f>'Division - Monthly'!BD424</f>
        <v>34655.603999999999</v>
      </c>
      <c r="G424" s="5">
        <f>'Division - Monthly'!BE424</f>
        <v>13377.853999999999</v>
      </c>
      <c r="H424" s="5">
        <f>'Division - Monthly'!BF424</f>
        <v>95596.152000000002</v>
      </c>
      <c r="I424" s="6">
        <f t="shared" si="33"/>
        <v>8643006.1110000033</v>
      </c>
      <c r="J424" s="51">
        <f t="shared" si="30"/>
        <v>8547409.9590000026</v>
      </c>
    </row>
    <row r="425" spans="1:10" x14ac:dyDescent="0.25">
      <c r="A425" s="42">
        <v>36434</v>
      </c>
      <c r="B425" s="5">
        <f>'Division - Monthly'!AZ425</f>
        <v>4142569.1580000003</v>
      </c>
      <c r="C425" s="5">
        <f>'Division - Monthly'!BA425</f>
        <v>3134241.4270000001</v>
      </c>
      <c r="D425" s="5">
        <f>'Division - Monthly'!BB425</f>
        <v>357871.41299999994</v>
      </c>
      <c r="E425" s="5">
        <f>'Division - Monthly'!BC425</f>
        <v>34407.648000000001</v>
      </c>
      <c r="F425" s="5">
        <f>'Division - Monthly'!BD425</f>
        <v>-15208.938000000002</v>
      </c>
      <c r="G425" s="5">
        <f>'Division - Monthly'!BE425</f>
        <v>6557.3050000000003</v>
      </c>
      <c r="H425" s="5">
        <f>'Division - Monthly'!BF425</f>
        <v>85259.975000000006</v>
      </c>
      <c r="I425" s="6">
        <f t="shared" si="33"/>
        <v>7745697.9879999999</v>
      </c>
      <c r="J425" s="51">
        <f t="shared" si="30"/>
        <v>7660438.0130000003</v>
      </c>
    </row>
    <row r="426" spans="1:10" x14ac:dyDescent="0.25">
      <c r="A426" s="42">
        <v>36465</v>
      </c>
      <c r="B426" s="5">
        <f>'Division - Monthly'!AZ426</f>
        <v>3284587.3309999998</v>
      </c>
      <c r="C426" s="5">
        <f>'Division - Monthly'!BA426</f>
        <v>2873250.5450000004</v>
      </c>
      <c r="D426" s="5">
        <f>'Division - Monthly'!BB426</f>
        <v>315434.28999999998</v>
      </c>
      <c r="E426" s="5">
        <f>'Division - Monthly'!BC426</f>
        <v>34264.805</v>
      </c>
      <c r="F426" s="5">
        <f>'Division - Monthly'!BD426</f>
        <v>39889.634999999995</v>
      </c>
      <c r="G426" s="5">
        <f>'Division - Monthly'!BE426</f>
        <v>7627.442</v>
      </c>
      <c r="H426" s="5">
        <f>'Division - Monthly'!BF426</f>
        <v>84245.402000000002</v>
      </c>
      <c r="I426" s="6">
        <f t="shared" si="33"/>
        <v>6639299.4499999993</v>
      </c>
      <c r="J426" s="51">
        <f t="shared" si="30"/>
        <v>6555054.0479999995</v>
      </c>
    </row>
    <row r="427" spans="1:10" x14ac:dyDescent="0.25">
      <c r="A427" s="42">
        <v>36495</v>
      </c>
      <c r="B427" s="5">
        <f>'Division - Monthly'!AZ427</f>
        <v>3095241.0320000001</v>
      </c>
      <c r="C427" s="5">
        <f>'Division - Monthly'!BA427</f>
        <v>2894604.1329999999</v>
      </c>
      <c r="D427" s="5">
        <f>'Division - Monthly'!BB427</f>
        <v>337056.70999999996</v>
      </c>
      <c r="E427" s="5">
        <f>'Division - Monthly'!BC427</f>
        <v>33611.185000000005</v>
      </c>
      <c r="F427" s="5">
        <f>'Division - Monthly'!BD427</f>
        <v>32733.906000000003</v>
      </c>
      <c r="G427" s="5">
        <f>'Division - Monthly'!BE427</f>
        <v>6099.125</v>
      </c>
      <c r="H427" s="5">
        <f>'Division - Monthly'!BF427</f>
        <v>71463.827999999994</v>
      </c>
      <c r="I427" s="6">
        <f t="shared" si="33"/>
        <v>6470809.9189999998</v>
      </c>
      <c r="J427" s="51">
        <f t="shared" si="30"/>
        <v>6399346.091</v>
      </c>
    </row>
    <row r="428" spans="1:10" x14ac:dyDescent="0.25">
      <c r="A428" s="42">
        <v>36526</v>
      </c>
      <c r="B428" s="5">
        <f>'Division - Monthly'!AZ428</f>
        <v>3338736.8119999999</v>
      </c>
      <c r="C428" s="5">
        <f>'Division - Monthly'!BA428</f>
        <v>2807878.5980000007</v>
      </c>
      <c r="D428" s="5">
        <f>'Division - Monthly'!BB428</f>
        <v>319328.02399999998</v>
      </c>
      <c r="E428" s="5">
        <f>'Division - Monthly'!BC428</f>
        <v>33863.710000000006</v>
      </c>
      <c r="F428" s="5">
        <f>'Division - Monthly'!BD428</f>
        <v>28356.469999999998</v>
      </c>
      <c r="G428" s="5">
        <f>'Division - Monthly'!BE428</f>
        <v>7163.1</v>
      </c>
      <c r="H428" s="5">
        <f>'Division - Monthly'!BF428</f>
        <v>64567.076000000001</v>
      </c>
      <c r="I428" s="6">
        <f>SUM(B428:H428)</f>
        <v>6599893.79</v>
      </c>
      <c r="J428" s="51">
        <f t="shared" si="30"/>
        <v>6535326.7139999997</v>
      </c>
    </row>
    <row r="429" spans="1:10" x14ac:dyDescent="0.25">
      <c r="A429" s="42">
        <v>36557</v>
      </c>
      <c r="B429" s="5">
        <f>'Division - Monthly'!AZ429</f>
        <v>3324038.5809999998</v>
      </c>
      <c r="C429" s="5">
        <f>'Division - Monthly'!BA429</f>
        <v>2644787.9880000004</v>
      </c>
      <c r="D429" s="5">
        <f>'Division - Monthly'!BB429</f>
        <v>300795.04700000002</v>
      </c>
      <c r="E429" s="5">
        <f>'Division - Monthly'!BC429</f>
        <v>33785.231</v>
      </c>
      <c r="F429" s="5">
        <f>'Division - Monthly'!BD429</f>
        <v>29062.605000000003</v>
      </c>
      <c r="G429" s="5">
        <f>'Division - Monthly'!BE429</f>
        <v>6128.5</v>
      </c>
      <c r="H429" s="5">
        <f>'Division - Monthly'!BF429</f>
        <v>68273.581999999995</v>
      </c>
      <c r="I429" s="6">
        <f>SUM(B429:H429)</f>
        <v>6406871.5340000009</v>
      </c>
      <c r="J429" s="51">
        <f t="shared" si="30"/>
        <v>6338597.9520000005</v>
      </c>
    </row>
    <row r="430" spans="1:10" x14ac:dyDescent="0.25">
      <c r="A430" s="42">
        <v>36586</v>
      </c>
      <c r="B430" s="5">
        <f>'Division - Monthly'!AZ430</f>
        <v>3031640.31</v>
      </c>
      <c r="C430" s="5">
        <f>'Division - Monthly'!BA430</f>
        <v>2789522.1529999999</v>
      </c>
      <c r="D430" s="5">
        <f>'Division - Monthly'!BB430</f>
        <v>308341.701</v>
      </c>
      <c r="E430" s="5">
        <f>'Division - Monthly'!BC430</f>
        <v>31813.778000000002</v>
      </c>
      <c r="F430" s="5">
        <f>'Division - Monthly'!BD430</f>
        <v>31336.374999999996</v>
      </c>
      <c r="G430" s="5">
        <f>'Division - Monthly'!BE430</f>
        <v>6242.6</v>
      </c>
      <c r="H430" s="5">
        <f>'Division - Monthly'!BF430</f>
        <v>64272.603000000003</v>
      </c>
      <c r="I430" s="6">
        <f t="shared" ref="I430:I439" si="34">SUM(B430:H430)</f>
        <v>6263169.5199999996</v>
      </c>
      <c r="J430" s="51">
        <f t="shared" si="30"/>
        <v>6198896.9169999994</v>
      </c>
    </row>
    <row r="431" spans="1:10" x14ac:dyDescent="0.25">
      <c r="A431" s="42">
        <v>36617</v>
      </c>
      <c r="B431" s="5">
        <f>'Division - Monthly'!AZ431</f>
        <v>3136464.497</v>
      </c>
      <c r="C431" s="5">
        <f>'Division - Monthly'!BA431</f>
        <v>2837118.7590000001</v>
      </c>
      <c r="D431" s="5">
        <f>'Division - Monthly'!BB431</f>
        <v>302903.38</v>
      </c>
      <c r="E431" s="5">
        <f>'Division - Monthly'!BC431</f>
        <v>34412.912000000004</v>
      </c>
      <c r="F431" s="5">
        <f>'Division - Monthly'!BD431</f>
        <v>29705.357</v>
      </c>
      <c r="G431" s="5">
        <f>'Division - Monthly'!BE431</f>
        <v>6739.25</v>
      </c>
      <c r="H431" s="5">
        <f>'Division - Monthly'!BF431</f>
        <v>81417.100999999995</v>
      </c>
      <c r="I431" s="6">
        <f t="shared" si="34"/>
        <v>6428761.2559999991</v>
      </c>
      <c r="J431" s="51">
        <f t="shared" si="30"/>
        <v>6347344.1549999993</v>
      </c>
    </row>
    <row r="432" spans="1:10" x14ac:dyDescent="0.25">
      <c r="A432" s="42">
        <v>36647</v>
      </c>
      <c r="B432" s="5">
        <f>'Division - Monthly'!AZ432</f>
        <v>3431286.5669999998</v>
      </c>
      <c r="C432" s="5">
        <f>'Division - Monthly'!BA432</f>
        <v>2930921.1979999999</v>
      </c>
      <c r="D432" s="5">
        <f>'Division - Monthly'!BB432</f>
        <v>308239.34400000004</v>
      </c>
      <c r="E432" s="5">
        <f>'Division - Monthly'!BC432</f>
        <v>34218.303</v>
      </c>
      <c r="F432" s="5">
        <f>'Division - Monthly'!BD432</f>
        <v>30984.362999999998</v>
      </c>
      <c r="G432" s="5">
        <f>'Division - Monthly'!BE432</f>
        <v>6413.4</v>
      </c>
      <c r="H432" s="5">
        <f>'Division - Monthly'!BF432</f>
        <v>76617.842000000004</v>
      </c>
      <c r="I432" s="6">
        <f t="shared" si="34"/>
        <v>6818681.017</v>
      </c>
      <c r="J432" s="51">
        <f t="shared" si="30"/>
        <v>6742063.1749999998</v>
      </c>
    </row>
    <row r="433" spans="1:10" x14ac:dyDescent="0.25">
      <c r="A433" s="42">
        <v>36678</v>
      </c>
      <c r="B433" s="5">
        <f>'Division - Monthly'!AZ433</f>
        <v>4496702.4059999995</v>
      </c>
      <c r="C433" s="5">
        <f>'Division - Monthly'!BA433</f>
        <v>3316916.6329999999</v>
      </c>
      <c r="D433" s="5">
        <f>'Division - Monthly'!BB433</f>
        <v>339905.85799999995</v>
      </c>
      <c r="E433" s="5">
        <f>'Division - Monthly'!BC433</f>
        <v>34192.352999999996</v>
      </c>
      <c r="F433" s="5">
        <f>'Division - Monthly'!BD433</f>
        <v>34781.703000000001</v>
      </c>
      <c r="G433" s="5">
        <f>'Division - Monthly'!BE433</f>
        <v>6884.5</v>
      </c>
      <c r="H433" s="5">
        <f>'Division - Monthly'!BF433</f>
        <v>88537.846000000005</v>
      </c>
      <c r="I433" s="6">
        <f t="shared" si="34"/>
        <v>8317921.2989999987</v>
      </c>
      <c r="J433" s="51">
        <f t="shared" si="30"/>
        <v>8229383.4529999988</v>
      </c>
    </row>
    <row r="434" spans="1:10" x14ac:dyDescent="0.25">
      <c r="A434" s="42">
        <v>36708</v>
      </c>
      <c r="B434" s="5">
        <f>'Division - Monthly'!AZ434</f>
        <v>4725599.4509999994</v>
      </c>
      <c r="C434" s="5">
        <f>'Division - Monthly'!BA434</f>
        <v>3385065.835</v>
      </c>
      <c r="D434" s="5">
        <f>'Division - Monthly'!BB434</f>
        <v>324198.87300000002</v>
      </c>
      <c r="E434" s="5">
        <f>'Division - Monthly'!BC434</f>
        <v>34276.703999999998</v>
      </c>
      <c r="F434" s="5">
        <f>'Division - Monthly'!BD434</f>
        <v>36124.313999999998</v>
      </c>
      <c r="G434" s="5">
        <f>'Division - Monthly'!BE434</f>
        <v>7230.3</v>
      </c>
      <c r="H434" s="5">
        <f>'Division - Monthly'!BF434</f>
        <v>91862.459000000003</v>
      </c>
      <c r="I434" s="6">
        <f t="shared" si="34"/>
        <v>8604357.9360000007</v>
      </c>
      <c r="J434" s="51">
        <f t="shared" si="30"/>
        <v>8512495.477</v>
      </c>
    </row>
    <row r="435" spans="1:10" x14ac:dyDescent="0.25">
      <c r="A435" s="42">
        <v>36739</v>
      </c>
      <c r="B435" s="5">
        <f>'Division - Monthly'!AZ435</f>
        <v>4889321.8389999997</v>
      </c>
      <c r="C435" s="5">
        <f>'Division - Monthly'!BA435</f>
        <v>3452665.5259999996</v>
      </c>
      <c r="D435" s="5">
        <f>'Division - Monthly'!BB435</f>
        <v>336798.29499999998</v>
      </c>
      <c r="E435" s="5">
        <f>'Division - Monthly'!BC435</f>
        <v>34053.294000000002</v>
      </c>
      <c r="F435" s="5">
        <f>'Division - Monthly'!BD435</f>
        <v>20341.501000000004</v>
      </c>
      <c r="G435" s="5">
        <f>'Division - Monthly'!BE435</f>
        <v>7127.05</v>
      </c>
      <c r="H435" s="5">
        <f>'Division - Monthly'!BF435</f>
        <v>100153.288</v>
      </c>
      <c r="I435" s="6">
        <f t="shared" si="34"/>
        <v>8840460.7930000015</v>
      </c>
      <c r="J435" s="51">
        <f t="shared" si="30"/>
        <v>8740307.5050000008</v>
      </c>
    </row>
    <row r="436" spans="1:10" x14ac:dyDescent="0.25">
      <c r="A436" s="42">
        <v>36770</v>
      </c>
      <c r="B436" s="5">
        <f>'Division - Monthly'!AZ436</f>
        <v>4933000.8470000001</v>
      </c>
      <c r="C436" s="5">
        <f>'Division - Monthly'!BA436</f>
        <v>3524204.1389999995</v>
      </c>
      <c r="D436" s="5">
        <f>'Division - Monthly'!BB436</f>
        <v>324732.89599999995</v>
      </c>
      <c r="E436" s="5">
        <f>'Division - Monthly'!BC436</f>
        <v>34229.404999999999</v>
      </c>
      <c r="F436" s="5">
        <f>'Division - Monthly'!BD436</f>
        <v>52977.550999999999</v>
      </c>
      <c r="G436" s="5">
        <f>'Division - Monthly'!BE436</f>
        <v>7160.65</v>
      </c>
      <c r="H436" s="5">
        <f>'Division - Monthly'!BF436</f>
        <v>96919.248000000007</v>
      </c>
      <c r="I436" s="6">
        <f t="shared" si="34"/>
        <v>8973224.7359999996</v>
      </c>
      <c r="J436" s="51">
        <f t="shared" si="30"/>
        <v>8876305.4879999999</v>
      </c>
    </row>
    <row r="437" spans="1:10" x14ac:dyDescent="0.25">
      <c r="A437" s="42">
        <v>36800</v>
      </c>
      <c r="B437" s="5">
        <f>'Division - Monthly'!AZ437</f>
        <v>4325946.5279999999</v>
      </c>
      <c r="C437" s="5">
        <f>'Division - Monthly'!BA437</f>
        <v>3274746.83</v>
      </c>
      <c r="D437" s="5">
        <f>'Division - Monthly'!BB437</f>
        <v>284976.64500000002</v>
      </c>
      <c r="E437" s="5">
        <f>'Division - Monthly'!BC437</f>
        <v>34538.855000000003</v>
      </c>
      <c r="F437" s="5">
        <f>'Division - Monthly'!BD437</f>
        <v>28636.976999999999</v>
      </c>
      <c r="G437" s="5">
        <f>'Division - Monthly'!BE437</f>
        <v>7266.7</v>
      </c>
      <c r="H437" s="5">
        <f>'Division - Monthly'!BF437</f>
        <v>90655.165999999997</v>
      </c>
      <c r="I437" s="6">
        <f t="shared" si="34"/>
        <v>8046767.7010000013</v>
      </c>
      <c r="J437" s="51">
        <f t="shared" si="30"/>
        <v>7956112.5350000011</v>
      </c>
    </row>
    <row r="438" spans="1:10" x14ac:dyDescent="0.25">
      <c r="A438" s="42">
        <v>36831</v>
      </c>
      <c r="B438" s="5">
        <f>'Division - Monthly'!AZ438</f>
        <v>3281063.2580000004</v>
      </c>
      <c r="C438" s="5">
        <f>'Division - Monthly'!BA438</f>
        <v>3001960.0240000002</v>
      </c>
      <c r="D438" s="5">
        <f>'Division - Monthly'!BB438</f>
        <v>326674.13500000007</v>
      </c>
      <c r="E438" s="5">
        <f>'Division - Monthly'!BC438</f>
        <v>34284.400000000001</v>
      </c>
      <c r="F438" s="5">
        <f>'Division - Monthly'!BD438</f>
        <v>23707.965</v>
      </c>
      <c r="G438" s="5">
        <f>'Division - Monthly'!BE438</f>
        <v>6431.6</v>
      </c>
      <c r="H438" s="5">
        <f>'Division - Monthly'!BF438</f>
        <v>78095.495999999999</v>
      </c>
      <c r="I438" s="6">
        <f t="shared" si="34"/>
        <v>6752216.8780000005</v>
      </c>
      <c r="J438" s="51">
        <f t="shared" si="30"/>
        <v>6674121.3820000002</v>
      </c>
    </row>
    <row r="439" spans="1:10" x14ac:dyDescent="0.25">
      <c r="A439" s="42">
        <v>36861</v>
      </c>
      <c r="B439" s="5">
        <f>'Division - Monthly'!AZ439</f>
        <v>3406005.3530000001</v>
      </c>
      <c r="C439" s="5">
        <f>'Division - Monthly'!BA439</f>
        <v>3035373.4979999997</v>
      </c>
      <c r="D439" s="5">
        <f>'Division - Monthly'!BB439</f>
        <v>290711.68300000002</v>
      </c>
      <c r="E439" s="5">
        <f>'Division - Monthly'!BC439</f>
        <v>34731.572</v>
      </c>
      <c r="F439" s="5">
        <f>'Division - Monthly'!BD439</f>
        <v>34892.504000000001</v>
      </c>
      <c r="G439" s="5">
        <f>'Division - Monthly'!BE439</f>
        <v>6672.05</v>
      </c>
      <c r="H439" s="5">
        <f>'Division - Monthly'!BF439</f>
        <v>69004.494999999995</v>
      </c>
      <c r="I439" s="6">
        <f t="shared" si="34"/>
        <v>6877391.1549999993</v>
      </c>
      <c r="J439" s="51">
        <f t="shared" si="30"/>
        <v>6808386.6599999992</v>
      </c>
    </row>
    <row r="440" spans="1:10" x14ac:dyDescent="0.25">
      <c r="A440" s="42">
        <v>36892</v>
      </c>
      <c r="B440" s="5">
        <f>'Division - Monthly'!AZ440</f>
        <v>4323200.92</v>
      </c>
      <c r="C440" s="5">
        <f>'Division - Monthly'!BA440</f>
        <v>2916410.219</v>
      </c>
      <c r="D440" s="5">
        <f>'Division - Monthly'!BB440</f>
        <v>339380.82</v>
      </c>
      <c r="E440" s="5">
        <f>'Division - Monthly'!BC440</f>
        <v>34989.324000000001</v>
      </c>
      <c r="F440" s="5">
        <f>'Division - Monthly'!BD440</f>
        <v>10978.995999999999</v>
      </c>
      <c r="G440" s="5">
        <f>'Division - Monthly'!BE440</f>
        <v>7158.2</v>
      </c>
      <c r="H440" s="5">
        <f>'Division - Monthly'!BF440</f>
        <v>70003.187999999995</v>
      </c>
      <c r="I440" s="6">
        <f>SUM(B440:H440)</f>
        <v>7702121.6670000013</v>
      </c>
      <c r="J440" s="51">
        <f t="shared" si="30"/>
        <v>7632118.4790000012</v>
      </c>
    </row>
    <row r="441" spans="1:10" x14ac:dyDescent="0.25">
      <c r="A441" s="42">
        <v>36923</v>
      </c>
      <c r="B441" s="5">
        <f>'Division - Monthly'!AZ441</f>
        <v>3544624.4829999995</v>
      </c>
      <c r="C441" s="5">
        <f>'Division - Monthly'!BA441</f>
        <v>2777190.557</v>
      </c>
      <c r="D441" s="5">
        <f>'Division - Monthly'!BB441</f>
        <v>349555.217</v>
      </c>
      <c r="E441" s="5">
        <f>'Division - Monthly'!BC441</f>
        <v>34677.061999999998</v>
      </c>
      <c r="F441" s="5">
        <f>'Division - Monthly'!BD441</f>
        <v>4684.5749999999998</v>
      </c>
      <c r="G441" s="5">
        <f>'Division - Monthly'!BE441</f>
        <v>6380.85</v>
      </c>
      <c r="H441" s="5">
        <f>'Division - Monthly'!BF441</f>
        <v>77618.111999999994</v>
      </c>
      <c r="I441" s="6">
        <f>SUM(B441:H441)</f>
        <v>6794730.8559999987</v>
      </c>
      <c r="J441" s="51">
        <f t="shared" si="30"/>
        <v>6717112.743999999</v>
      </c>
    </row>
    <row r="442" spans="1:10" x14ac:dyDescent="0.25">
      <c r="A442" s="42">
        <v>36951</v>
      </c>
      <c r="B442" s="5">
        <f>'Division - Monthly'!AZ442</f>
        <v>3229239.335</v>
      </c>
      <c r="C442" s="5">
        <f>'Division - Monthly'!BA442</f>
        <v>2898616.6150000002</v>
      </c>
      <c r="D442" s="5">
        <f>'Division - Monthly'!BB442</f>
        <v>339418.92799999996</v>
      </c>
      <c r="E442" s="5">
        <f>'Division - Monthly'!BC442</f>
        <v>34820.603000000003</v>
      </c>
      <c r="F442" s="5">
        <f>'Division - Monthly'!BD442</f>
        <v>4861.326</v>
      </c>
      <c r="G442" s="5">
        <f>'Division - Monthly'!BE442</f>
        <v>6936.3</v>
      </c>
      <c r="H442" s="5">
        <f>'Division - Monthly'!BF442</f>
        <v>67211.073999999993</v>
      </c>
      <c r="I442" s="6">
        <f>SUM(B442:H442)</f>
        <v>6581104.1810000008</v>
      </c>
      <c r="J442" s="51">
        <f t="shared" si="30"/>
        <v>6513893.1070000008</v>
      </c>
    </row>
    <row r="443" spans="1:10" x14ac:dyDescent="0.25">
      <c r="A443" s="42">
        <v>36982</v>
      </c>
      <c r="B443" s="5">
        <f>'Division - Monthly'!AZ443</f>
        <v>3300204.9190000002</v>
      </c>
      <c r="C443" s="5">
        <f>'Division - Monthly'!BA443</f>
        <v>2915095.6860000002</v>
      </c>
      <c r="D443" s="5">
        <f>'Division - Monthly'!BB443</f>
        <v>324616.533</v>
      </c>
      <c r="E443" s="5">
        <f>'Division - Monthly'!BC443</f>
        <v>27292.366999999998</v>
      </c>
      <c r="F443" s="5">
        <f>'Division - Monthly'!BD443</f>
        <v>4826.67</v>
      </c>
      <c r="G443" s="5">
        <f>'Division - Monthly'!BE443</f>
        <v>6455.3389999999999</v>
      </c>
      <c r="H443" s="5">
        <f>'Division - Monthly'!BF443</f>
        <v>82565.316000000006</v>
      </c>
      <c r="I443" s="6">
        <f>SUM(B443:H443)</f>
        <v>6661056.8299999991</v>
      </c>
      <c r="J443" s="51">
        <f t="shared" si="30"/>
        <v>6578491.5139999995</v>
      </c>
    </row>
    <row r="444" spans="1:10" x14ac:dyDescent="0.25">
      <c r="A444" s="42">
        <v>37012</v>
      </c>
      <c r="B444" s="5">
        <f>'Division - Monthly'!AZ444</f>
        <v>3351686.392</v>
      </c>
      <c r="C444" s="5">
        <f>'Division - Monthly'!BA444</f>
        <v>2976874.6579999998</v>
      </c>
      <c r="D444" s="5">
        <f>'Division - Monthly'!BB444</f>
        <v>348973.88699999999</v>
      </c>
      <c r="E444" s="5">
        <f>'Division - Monthly'!BC444</f>
        <v>42525.444000000003</v>
      </c>
      <c r="F444" s="5">
        <f>'Division - Monthly'!BD444</f>
        <v>4820.2640000000001</v>
      </c>
      <c r="G444" s="5">
        <f>'Division - Monthly'!BE444</f>
        <v>6554.1</v>
      </c>
      <c r="H444" s="5">
        <f>'Division - Monthly'!BF444</f>
        <v>79671.505000000005</v>
      </c>
      <c r="I444" s="6">
        <f>SUM(B444:H444)</f>
        <v>6811106.25</v>
      </c>
      <c r="J444" s="51">
        <f t="shared" si="30"/>
        <v>6731434.7450000001</v>
      </c>
    </row>
    <row r="445" spans="1:10" x14ac:dyDescent="0.25">
      <c r="A445" s="42">
        <v>37043</v>
      </c>
      <c r="B445" s="5">
        <f>'Division - Monthly'!AZ445</f>
        <v>4332845.0949999997</v>
      </c>
      <c r="C445" s="5">
        <f>'Division - Monthly'!BA445</f>
        <v>3359305.7540000002</v>
      </c>
      <c r="D445" s="5">
        <f>'Division - Monthly'!BB445</f>
        <v>334037.35700000002</v>
      </c>
      <c r="E445" s="5">
        <f>'Division - Monthly'!BC445</f>
        <v>34824.577000000005</v>
      </c>
      <c r="F445" s="5">
        <f>'Division - Monthly'!BD445</f>
        <v>5541.6060000000007</v>
      </c>
      <c r="G445" s="5">
        <f>'Division - Monthly'!BE445</f>
        <v>7389.6090000000004</v>
      </c>
      <c r="H445" s="5">
        <f>'Division - Monthly'!BF445</f>
        <v>81603.62</v>
      </c>
      <c r="I445" s="6">
        <f t="shared" ref="I445:I450" si="35">SUM(B445:H445)</f>
        <v>8155547.6179999989</v>
      </c>
      <c r="J445" s="51">
        <f t="shared" si="30"/>
        <v>8073943.9979999987</v>
      </c>
    </row>
    <row r="446" spans="1:10" x14ac:dyDescent="0.25">
      <c r="A446" s="42">
        <v>37073</v>
      </c>
      <c r="B446" s="5">
        <f>'Division - Monthly'!AZ446</f>
        <v>4674659.0639999993</v>
      </c>
      <c r="C446" s="5">
        <f>'Division - Monthly'!BA446</f>
        <v>3455452.5640000002</v>
      </c>
      <c r="D446" s="5">
        <f>'Division - Monthly'!BB446</f>
        <v>363107.19400000002</v>
      </c>
      <c r="E446" s="5">
        <f>'Division - Monthly'!BC446</f>
        <v>35084.493999999999</v>
      </c>
      <c r="F446" s="5">
        <f>'Division - Monthly'!BD446</f>
        <v>5342.4479999999994</v>
      </c>
      <c r="G446" s="5">
        <f>'Division - Monthly'!BE446</f>
        <v>7814.45</v>
      </c>
      <c r="H446" s="5">
        <f>'Division - Monthly'!BF446</f>
        <v>91580.944000000003</v>
      </c>
      <c r="I446" s="6">
        <f t="shared" si="35"/>
        <v>8633041.1579999998</v>
      </c>
      <c r="J446" s="51">
        <f t="shared" si="30"/>
        <v>8541460.2139999997</v>
      </c>
    </row>
    <row r="447" spans="1:10" x14ac:dyDescent="0.25">
      <c r="A447" s="42">
        <v>37104</v>
      </c>
      <c r="B447" s="5">
        <f>'Division - Monthly'!AZ447</f>
        <v>4669356.6710000001</v>
      </c>
      <c r="C447" s="5">
        <f>'Division - Monthly'!BA447</f>
        <v>3407261.2460000003</v>
      </c>
      <c r="D447" s="5">
        <f>'Division - Monthly'!BB447</f>
        <v>337215.10800000007</v>
      </c>
      <c r="E447" s="5">
        <f>'Division - Monthly'!BC447</f>
        <v>35074.103999999999</v>
      </c>
      <c r="F447" s="5">
        <f>'Division - Monthly'!BD447</f>
        <v>5284.634</v>
      </c>
      <c r="G447" s="5">
        <f>'Division - Monthly'!BE447</f>
        <v>7332.85</v>
      </c>
      <c r="H447" s="5">
        <f>'Division - Monthly'!BF447</f>
        <v>92524.032999999996</v>
      </c>
      <c r="I447" s="6">
        <f t="shared" si="35"/>
        <v>8554048.6459999997</v>
      </c>
      <c r="J447" s="51">
        <f t="shared" si="30"/>
        <v>8461524.6129999999</v>
      </c>
    </row>
    <row r="448" spans="1:10" x14ac:dyDescent="0.25">
      <c r="A448" s="42">
        <v>37135</v>
      </c>
      <c r="B448" s="5">
        <f>'Division - Monthly'!AZ448</f>
        <v>5033366.4029999999</v>
      </c>
      <c r="C448" s="5">
        <f>'Division - Monthly'!BA448</f>
        <v>3585695.25</v>
      </c>
      <c r="D448" s="5">
        <f>'Division - Monthly'!BB448</f>
        <v>342531.29699999996</v>
      </c>
      <c r="E448" s="5">
        <f>'Division - Monthly'!BC448</f>
        <v>35101.372000000003</v>
      </c>
      <c r="F448" s="5">
        <f>'Division - Monthly'!BD448</f>
        <v>5743.41</v>
      </c>
      <c r="G448" s="5">
        <f>'Division - Monthly'!BE448</f>
        <v>7954.45</v>
      </c>
      <c r="H448" s="5">
        <f>'Division - Monthly'!BF448</f>
        <v>0</v>
      </c>
      <c r="I448" s="6">
        <f t="shared" si="35"/>
        <v>9010392.182</v>
      </c>
      <c r="J448" s="51">
        <f t="shared" si="30"/>
        <v>9010392.182</v>
      </c>
    </row>
    <row r="449" spans="1:10" x14ac:dyDescent="0.25">
      <c r="A449" s="42">
        <v>37165</v>
      </c>
      <c r="B449" s="5">
        <f>'Division - Monthly'!AZ449</f>
        <v>4152995.4590000003</v>
      </c>
      <c r="C449" s="5">
        <f>'Division - Monthly'!BA449</f>
        <v>3312158.01</v>
      </c>
      <c r="D449" s="5">
        <f>'Division - Monthly'!BB449</f>
        <v>333645.17599999998</v>
      </c>
      <c r="E449" s="5">
        <f>'Division - Monthly'!BC449</f>
        <v>35087.938999999998</v>
      </c>
      <c r="F449" s="5">
        <f>'Division - Monthly'!BD449</f>
        <v>5156.2869999999994</v>
      </c>
      <c r="G449" s="5">
        <f>'Division - Monthly'!BE449</f>
        <v>7836.85</v>
      </c>
      <c r="H449" s="5">
        <f>'Division - Monthly'!BF449</f>
        <v>178177.13399999999</v>
      </c>
      <c r="I449" s="6">
        <f t="shared" si="35"/>
        <v>8025056.8549999995</v>
      </c>
      <c r="J449" s="51">
        <f t="shared" si="30"/>
        <v>7846879.7209999999</v>
      </c>
    </row>
    <row r="450" spans="1:10" x14ac:dyDescent="0.25">
      <c r="A450" s="42">
        <v>37196</v>
      </c>
      <c r="B450" s="5">
        <f>'Division - Monthly'!AZ450</f>
        <v>3506376.6150000002</v>
      </c>
      <c r="C450" s="5">
        <f>'Division - Monthly'!BA450</f>
        <v>3119097.5410000002</v>
      </c>
      <c r="D450" s="5">
        <f>'Division - Monthly'!BB450</f>
        <v>335892.81</v>
      </c>
      <c r="E450" s="5">
        <f>'Division - Monthly'!BC450</f>
        <v>34950.444000000003</v>
      </c>
      <c r="F450" s="5">
        <f>'Division - Monthly'!BD450</f>
        <v>4622.0050000000001</v>
      </c>
      <c r="G450" s="5">
        <f>'Division - Monthly'!BE450</f>
        <v>7166.95</v>
      </c>
      <c r="H450" s="5">
        <f>'Division - Monthly'!BF450</f>
        <v>83175.157000000007</v>
      </c>
      <c r="I450" s="6">
        <f t="shared" si="35"/>
        <v>7091281.5219999999</v>
      </c>
      <c r="J450" s="51">
        <f t="shared" si="30"/>
        <v>7008106.3650000002</v>
      </c>
    </row>
    <row r="451" spans="1:10" x14ac:dyDescent="0.25">
      <c r="A451" s="42">
        <v>37226</v>
      </c>
      <c r="B451" s="5">
        <f>'Division - Monthly'!AZ451</f>
        <v>3468966.4560000002</v>
      </c>
      <c r="C451" s="5">
        <f>'Division - Monthly'!BA451</f>
        <v>3237333.9479999999</v>
      </c>
      <c r="D451" s="5">
        <f>'Division - Monthly'!BB451</f>
        <v>342572.14</v>
      </c>
      <c r="E451" s="5">
        <f>'Division - Monthly'!BC451</f>
        <v>34627.658000000003</v>
      </c>
      <c r="F451" s="5">
        <f>'Division - Monthly'!BD451</f>
        <v>5631.442</v>
      </c>
      <c r="G451" s="5">
        <f>'Division - Monthly'!BE451</f>
        <v>7240.8</v>
      </c>
      <c r="H451" s="5">
        <f>'Division - Monthly'!BF451</f>
        <v>66020.422999999995</v>
      </c>
      <c r="I451" s="6">
        <f>SUM(B451:H451)</f>
        <v>7162392.8669999996</v>
      </c>
      <c r="J451" s="51">
        <f t="shared" si="30"/>
        <v>7096372.4439999992</v>
      </c>
    </row>
    <row r="452" spans="1:10" x14ac:dyDescent="0.25">
      <c r="A452" s="42">
        <v>37257</v>
      </c>
      <c r="B452" s="5">
        <f>'Division - Monthly'!AZ452</f>
        <v>4001236.031</v>
      </c>
      <c r="C452" s="5">
        <f>'Division - Monthly'!BA452</f>
        <v>3135766.8289999999</v>
      </c>
      <c r="D452" s="5">
        <f>'Division - Monthly'!BB452</f>
        <v>355348.92399999994</v>
      </c>
      <c r="E452" s="5">
        <f>'Division - Monthly'!BC452</f>
        <v>34760.18</v>
      </c>
      <c r="F452" s="5">
        <f>'Division - Monthly'!BD452</f>
        <v>1614.9190000000001</v>
      </c>
      <c r="G452" s="5">
        <f>'Division - Monthly'!BE452</f>
        <v>7604.2749999999996</v>
      </c>
      <c r="H452" s="5">
        <f>'Division - Monthly'!BF452</f>
        <v>70229.426999999996</v>
      </c>
      <c r="I452" s="6">
        <f>SUM(B452:H452)</f>
        <v>7606560.584999999</v>
      </c>
      <c r="J452" s="51">
        <f t="shared" si="30"/>
        <v>7536331.1579999989</v>
      </c>
    </row>
    <row r="453" spans="1:10" x14ac:dyDescent="0.25">
      <c r="A453" s="42">
        <v>37288</v>
      </c>
      <c r="B453" s="5">
        <f>'Division - Monthly'!AZ453</f>
        <v>3382772.872</v>
      </c>
      <c r="C453" s="5">
        <f>'Division - Monthly'!BA453</f>
        <v>3016458.2220000001</v>
      </c>
      <c r="D453" s="5">
        <f>'Division - Monthly'!BB453</f>
        <v>341929.565</v>
      </c>
      <c r="E453" s="5">
        <f>'Division - Monthly'!BC453</f>
        <v>34811.815999999999</v>
      </c>
      <c r="F453" s="5">
        <f>'Division - Monthly'!BD453</f>
        <v>7615.0569999999998</v>
      </c>
      <c r="G453" s="5">
        <f>'Division - Monthly'!BE453</f>
        <v>7526.75</v>
      </c>
      <c r="H453" s="5">
        <f>'Division - Monthly'!BF453</f>
        <v>71397.808000000005</v>
      </c>
      <c r="I453" s="6">
        <f t="shared" ref="I453:I464" si="36">SUM(B453:H453)</f>
        <v>6862512.0900000008</v>
      </c>
      <c r="J453" s="51">
        <f t="shared" si="30"/>
        <v>6791114.2820000006</v>
      </c>
    </row>
    <row r="454" spans="1:10" x14ac:dyDescent="0.25">
      <c r="A454" s="42">
        <v>37316</v>
      </c>
      <c r="B454" s="5">
        <f>'Division - Monthly'!AZ454</f>
        <v>3238839.9299999997</v>
      </c>
      <c r="C454" s="5">
        <f>'Division - Monthly'!BA454</f>
        <v>2867916.2180000003</v>
      </c>
      <c r="D454" s="5">
        <f>'Division - Monthly'!BB454</f>
        <v>321438.05299999996</v>
      </c>
      <c r="E454" s="5">
        <f>'Division - Monthly'!BC454</f>
        <v>34738.343000000001</v>
      </c>
      <c r="F454" s="5">
        <f>'Division - Monthly'!BD454</f>
        <v>4789.4449999999997</v>
      </c>
      <c r="G454" s="5">
        <f>'Division - Monthly'!BE454</f>
        <v>6809.25</v>
      </c>
      <c r="H454" s="5">
        <f>'Division - Monthly'!BF454</f>
        <v>64838.415999999997</v>
      </c>
      <c r="I454" s="6">
        <f t="shared" si="36"/>
        <v>6539369.6550000012</v>
      </c>
      <c r="J454" s="51">
        <f t="shared" si="30"/>
        <v>6474531.239000001</v>
      </c>
    </row>
    <row r="455" spans="1:10" x14ac:dyDescent="0.25">
      <c r="A455" s="42">
        <v>37347</v>
      </c>
      <c r="B455" s="5">
        <f>'Division - Monthly'!AZ455</f>
        <v>3673551.2570000002</v>
      </c>
      <c r="C455" s="5">
        <f>'Division - Monthly'!BA455</f>
        <v>3133342.4959999998</v>
      </c>
      <c r="D455" s="5">
        <f>'Division - Monthly'!BB455</f>
        <v>343787.69499999995</v>
      </c>
      <c r="E455" s="5">
        <f>'Division - Monthly'!BC455</f>
        <v>35067.534999999996</v>
      </c>
      <c r="F455" s="5">
        <f>'Division - Monthly'!BD455</f>
        <v>5084.0439999999999</v>
      </c>
      <c r="G455" s="5">
        <f>'Division - Monthly'!BE455</f>
        <v>7003.5</v>
      </c>
      <c r="H455" s="5">
        <f>'Division - Monthly'!BF455</f>
        <v>84634.51</v>
      </c>
      <c r="I455" s="6">
        <f t="shared" si="36"/>
        <v>7282471.0370000005</v>
      </c>
      <c r="J455" s="51">
        <f t="shared" si="30"/>
        <v>7197836.5270000007</v>
      </c>
    </row>
    <row r="456" spans="1:10" x14ac:dyDescent="0.25">
      <c r="A456" s="42">
        <v>37377</v>
      </c>
      <c r="B456" s="5">
        <f>'Division - Monthly'!AZ456</f>
        <v>4333351.2039999999</v>
      </c>
      <c r="C456" s="5">
        <f>'Division - Monthly'!BA456</f>
        <v>3359921.6509999996</v>
      </c>
      <c r="D456" s="5">
        <f>'Division - Monthly'!BB456</f>
        <v>334411.37099999998</v>
      </c>
      <c r="E456" s="5">
        <f>'Division - Monthly'!BC456</f>
        <v>34958.938999999998</v>
      </c>
      <c r="F456" s="5">
        <f>'Division - Monthly'!BD456</f>
        <v>5398.3739999999998</v>
      </c>
      <c r="G456" s="5">
        <f>'Division - Monthly'!BE456</f>
        <v>7169.4</v>
      </c>
      <c r="H456" s="5">
        <f>'Division - Monthly'!BF456</f>
        <v>88218.614000000001</v>
      </c>
      <c r="I456" s="6">
        <f t="shared" si="36"/>
        <v>8163429.5530000003</v>
      </c>
      <c r="J456" s="51">
        <f t="shared" ref="J456:J475" si="37">+I456-H456</f>
        <v>8075210.9390000002</v>
      </c>
    </row>
    <row r="457" spans="1:10" x14ac:dyDescent="0.25">
      <c r="A457" s="42">
        <v>37408</v>
      </c>
      <c r="B457" s="5">
        <f>'Division - Monthly'!AZ457</f>
        <v>4602477.1639999999</v>
      </c>
      <c r="C457" s="5">
        <f>'Division - Monthly'!BA457</f>
        <v>3517205.0049999999</v>
      </c>
      <c r="D457" s="5">
        <f>'Division - Monthly'!BB457</f>
        <v>358580.85200000001</v>
      </c>
      <c r="E457" s="5">
        <f>'Division - Monthly'!BC457</f>
        <v>34952.764000000003</v>
      </c>
      <c r="F457" s="5">
        <f>'Division - Monthly'!BD457</f>
        <v>5888.7640000000001</v>
      </c>
      <c r="G457" s="5">
        <f>'Division - Monthly'!BE457</f>
        <v>7831.5190000000002</v>
      </c>
      <c r="H457" s="5">
        <f>'Division - Monthly'!BF457</f>
        <v>89940.407000000007</v>
      </c>
      <c r="I457" s="6">
        <f t="shared" si="36"/>
        <v>8616876.4749999996</v>
      </c>
      <c r="J457" s="51">
        <f t="shared" si="37"/>
        <v>8526936.068</v>
      </c>
    </row>
    <row r="458" spans="1:10" x14ac:dyDescent="0.25">
      <c r="A458" s="42">
        <v>37438</v>
      </c>
      <c r="B458" s="5">
        <f>'Division - Monthly'!AZ458</f>
        <v>4524709.4630000005</v>
      </c>
      <c r="C458" s="5">
        <f>'Division - Monthly'!BA458</f>
        <v>3448619.0739999996</v>
      </c>
      <c r="D458" s="5">
        <f>'Division - Monthly'!BB458</f>
        <v>336601.28599999996</v>
      </c>
      <c r="E458" s="5">
        <f>'Division - Monthly'!BC458</f>
        <v>34998.501999999993</v>
      </c>
      <c r="F458" s="5">
        <f>'Division - Monthly'!BD458</f>
        <v>1363.087</v>
      </c>
      <c r="G458" s="5">
        <f>'Division - Monthly'!BE458</f>
        <v>6638.7759999999998</v>
      </c>
      <c r="H458" s="5">
        <f>'Division - Monthly'!BF458</f>
        <v>87692.357999999993</v>
      </c>
      <c r="I458" s="6">
        <f t="shared" si="36"/>
        <v>8440622.5460000001</v>
      </c>
      <c r="J458" s="51">
        <f t="shared" si="37"/>
        <v>8352930.1880000001</v>
      </c>
    </row>
    <row r="459" spans="1:10" x14ac:dyDescent="0.25">
      <c r="A459" s="42">
        <v>37469</v>
      </c>
      <c r="B459" s="5">
        <f>'Division - Monthly'!AZ459</f>
        <v>5131896.4129999997</v>
      </c>
      <c r="C459" s="5">
        <f>'Division - Monthly'!BA459</f>
        <v>3590456.4640000006</v>
      </c>
      <c r="D459" s="5">
        <f>'Division - Monthly'!BB459</f>
        <v>336634.52900000004</v>
      </c>
      <c r="E459" s="5">
        <f>'Division - Monthly'!BC459</f>
        <v>35318.977999999996</v>
      </c>
      <c r="F459" s="5">
        <f>'Division - Monthly'!BD459</f>
        <v>9426.848</v>
      </c>
      <c r="G459" s="5">
        <f>'Division - Monthly'!BE459</f>
        <v>7388.8630000000003</v>
      </c>
      <c r="H459" s="5">
        <f>'Division - Monthly'!BF459</f>
        <v>161120.53099999999</v>
      </c>
      <c r="I459" s="6">
        <f t="shared" si="36"/>
        <v>9272242.6259999983</v>
      </c>
      <c r="J459" s="51">
        <f t="shared" si="37"/>
        <v>9111122.0949999988</v>
      </c>
    </row>
    <row r="460" spans="1:10" x14ac:dyDescent="0.25">
      <c r="A460" s="42">
        <v>37500</v>
      </c>
      <c r="B460" s="5">
        <f>'Division - Monthly'!AZ460</f>
        <v>5147817.2088000001</v>
      </c>
      <c r="C460" s="5">
        <f>'Division - Monthly'!BA460</f>
        <v>3706314.642</v>
      </c>
      <c r="D460" s="5">
        <f>'Division - Monthly'!BB460</f>
        <v>338104.21899999998</v>
      </c>
      <c r="E460" s="5">
        <f>'Division - Monthly'!BC460</f>
        <v>32682.946999999996</v>
      </c>
      <c r="F460" s="5">
        <f>'Division - Monthly'!BD460</f>
        <v>5998.1030000000001</v>
      </c>
      <c r="G460" s="5">
        <f>'Division - Monthly'!BE460</f>
        <v>8022</v>
      </c>
      <c r="H460" s="5">
        <f>'Division - Monthly'!BF460</f>
        <v>134371.902</v>
      </c>
      <c r="I460" s="6">
        <f t="shared" si="36"/>
        <v>9373311.0218000021</v>
      </c>
      <c r="J460" s="51">
        <f t="shared" si="37"/>
        <v>9238939.1198000014</v>
      </c>
    </row>
    <row r="461" spans="1:10" x14ac:dyDescent="0.25">
      <c r="A461" s="42">
        <v>37530</v>
      </c>
      <c r="B461" s="5">
        <f>'Division - Monthly'!AZ461</f>
        <v>4989743.9879999999</v>
      </c>
      <c r="C461" s="5">
        <f>'Division - Monthly'!BA461</f>
        <v>3635787.2399999993</v>
      </c>
      <c r="D461" s="5">
        <f>'Division - Monthly'!BB461</f>
        <v>319410.91700000007</v>
      </c>
      <c r="E461" s="5">
        <f>'Division - Monthly'!BC461</f>
        <v>37256.868999999999</v>
      </c>
      <c r="F461" s="5">
        <f>'Division - Monthly'!BD461</f>
        <v>5772.56</v>
      </c>
      <c r="G461" s="5">
        <f>'Division - Monthly'!BE461</f>
        <v>7512.75</v>
      </c>
      <c r="H461" s="5">
        <f>'Division - Monthly'!BF461</f>
        <v>131482.57500000001</v>
      </c>
      <c r="I461" s="6">
        <f t="shared" si="36"/>
        <v>9126966.8990000002</v>
      </c>
      <c r="J461" s="51">
        <f t="shared" si="37"/>
        <v>8995484.324000001</v>
      </c>
    </row>
    <row r="462" spans="1:10" x14ac:dyDescent="0.25">
      <c r="A462" s="42">
        <v>37561</v>
      </c>
      <c r="B462" s="5">
        <f>'Division - Monthly'!AZ462</f>
        <v>4275123.0460000001</v>
      </c>
      <c r="C462" s="5">
        <f>'Division - Monthly'!BA462</f>
        <v>3417955.2050000001</v>
      </c>
      <c r="D462" s="5">
        <f>'Division - Monthly'!BB462</f>
        <v>327155.08600000001</v>
      </c>
      <c r="E462" s="5">
        <f>'Division - Monthly'!BC462</f>
        <v>35128.463999999993</v>
      </c>
      <c r="F462" s="5">
        <f>'Division - Monthly'!BD462</f>
        <v>5339.1620000000003</v>
      </c>
      <c r="G462" s="5">
        <f>'Division - Monthly'!BE462</f>
        <v>7519.05</v>
      </c>
      <c r="H462" s="5">
        <f>'Division - Monthly'!BF462</f>
        <v>142771.99100000001</v>
      </c>
      <c r="I462" s="6">
        <f t="shared" si="36"/>
        <v>8210992.0039999997</v>
      </c>
      <c r="J462" s="51">
        <f t="shared" si="37"/>
        <v>8068220.0129999993</v>
      </c>
    </row>
    <row r="463" spans="1:10" x14ac:dyDescent="0.25">
      <c r="A463" s="42">
        <v>37591</v>
      </c>
      <c r="B463" s="5">
        <f>'Division - Monthly'!AZ463</f>
        <v>3563407.7090000003</v>
      </c>
      <c r="C463" s="5">
        <f>'Division - Monthly'!BA463</f>
        <v>3199323.5010000002</v>
      </c>
      <c r="D463" s="5">
        <f>'Division - Monthly'!BB463</f>
        <v>343807.20600000001</v>
      </c>
      <c r="E463" s="5">
        <f>'Division - Monthly'!BC463</f>
        <v>35180.392</v>
      </c>
      <c r="F463" s="5">
        <f>'Division - Monthly'!BD463</f>
        <v>4826.7510000000002</v>
      </c>
      <c r="G463" s="5">
        <f>'Division - Monthly'!BE463</f>
        <v>7688.1</v>
      </c>
      <c r="H463" s="5">
        <f>'Division - Monthly'!BF463</f>
        <v>106458.821</v>
      </c>
      <c r="I463" s="6">
        <f t="shared" si="36"/>
        <v>7260692.4800000004</v>
      </c>
      <c r="J463" s="51">
        <f t="shared" si="37"/>
        <v>7154233.659</v>
      </c>
    </row>
    <row r="464" spans="1:10" x14ac:dyDescent="0.25">
      <c r="A464" s="42">
        <v>37622</v>
      </c>
      <c r="B464" s="5">
        <f>'Division - Monthly'!AZ464</f>
        <v>4131540.1130000004</v>
      </c>
      <c r="C464" s="5">
        <f>'Division - Monthly'!BA464</f>
        <v>3089186.2540000002</v>
      </c>
      <c r="D464" s="5">
        <f>'Division - Monthly'!BB464</f>
        <v>300093.71799999999</v>
      </c>
      <c r="E464" s="5">
        <f>'Division - Monthly'!BC464</f>
        <v>35283.258000000002</v>
      </c>
      <c r="F464" s="5">
        <f>'Division - Monthly'!BD464</f>
        <v>4481.7759999999998</v>
      </c>
      <c r="G464" s="5">
        <f>'Division - Monthly'!BE464</f>
        <v>7144.55</v>
      </c>
      <c r="H464" s="5">
        <f>'Division - Monthly'!BF464</f>
        <v>105877.35400000001</v>
      </c>
      <c r="I464" s="6">
        <f t="shared" si="36"/>
        <v>7673607.023000001</v>
      </c>
      <c r="J464" s="51">
        <f t="shared" si="37"/>
        <v>7567729.6690000007</v>
      </c>
    </row>
    <row r="465" spans="1:10" x14ac:dyDescent="0.25">
      <c r="A465" s="42">
        <v>37653</v>
      </c>
      <c r="B465" s="5">
        <f>'Division - Monthly'!AZ465</f>
        <v>4044162.3440000005</v>
      </c>
      <c r="C465" s="5">
        <f>'Division - Monthly'!BA465</f>
        <v>3000725.0619999999</v>
      </c>
      <c r="D465" s="5">
        <f>'Division - Monthly'!BB465</f>
        <v>370622.94900000002</v>
      </c>
      <c r="E465" s="5">
        <f>'Division - Monthly'!BC465</f>
        <v>35160.135999999999</v>
      </c>
      <c r="F465" s="5">
        <f>'Division - Monthly'!BD465</f>
        <v>4687.116</v>
      </c>
      <c r="G465" s="5">
        <f>'Division - Monthly'!BE465</f>
        <v>7137.55</v>
      </c>
      <c r="H465" s="5">
        <f>'Division - Monthly'!BF465</f>
        <v>110712.76</v>
      </c>
      <c r="I465" s="6">
        <f t="shared" ref="I465:I476" si="38">SUM(B465:H465)</f>
        <v>7573207.9170000004</v>
      </c>
      <c r="J465" s="51">
        <f t="shared" si="37"/>
        <v>7462495.1570000006</v>
      </c>
    </row>
    <row r="466" spans="1:10" x14ac:dyDescent="0.25">
      <c r="A466" s="42">
        <v>37681</v>
      </c>
      <c r="B466" s="5">
        <f>'Division - Monthly'!AZ466</f>
        <v>3842431.335</v>
      </c>
      <c r="C466" s="5">
        <f>'Division - Monthly'!BA466</f>
        <v>3266679.1989999996</v>
      </c>
      <c r="D466" s="5">
        <f>'Division - Monthly'!BB466</f>
        <v>353771.75100000005</v>
      </c>
      <c r="E466" s="5">
        <f>'Division - Monthly'!BC466</f>
        <v>35270.631999999998</v>
      </c>
      <c r="F466" s="5">
        <f>'Division - Monthly'!BD466</f>
        <v>5182.8779999999997</v>
      </c>
      <c r="G466" s="5">
        <f>'Division - Monthly'!BE466</f>
        <v>7368.9</v>
      </c>
      <c r="H466" s="5">
        <f>'Division - Monthly'!BF466</f>
        <v>109590.079</v>
      </c>
      <c r="I466" s="6">
        <f t="shared" si="38"/>
        <v>7620294.7740000002</v>
      </c>
      <c r="J466" s="51">
        <f t="shared" si="37"/>
        <v>7510704.6950000003</v>
      </c>
    </row>
    <row r="467" spans="1:10" x14ac:dyDescent="0.25">
      <c r="A467" s="42">
        <v>37712</v>
      </c>
      <c r="B467" s="5">
        <f>'Division - Monthly'!AZ467</f>
        <v>3812379.1839999994</v>
      </c>
      <c r="C467" s="5">
        <f>'Division - Monthly'!BA467</f>
        <v>3217390.11</v>
      </c>
      <c r="D467" s="5">
        <f>'Division - Monthly'!BB467</f>
        <v>317048.99599999998</v>
      </c>
      <c r="E467" s="5">
        <f>'Division - Monthly'!BC467</f>
        <v>35208.798999999999</v>
      </c>
      <c r="F467" s="5">
        <f>'Division - Monthly'!BD467</f>
        <v>4927.4980000000005</v>
      </c>
      <c r="G467" s="5">
        <f>'Division - Monthly'!BE467</f>
        <v>7050.05</v>
      </c>
      <c r="H467" s="5">
        <f>'Division - Monthly'!BF467</f>
        <v>137246.897</v>
      </c>
      <c r="I467" s="6">
        <f t="shared" si="38"/>
        <v>7531251.5339999991</v>
      </c>
      <c r="J467" s="51">
        <f t="shared" si="37"/>
        <v>7394004.6369999992</v>
      </c>
    </row>
    <row r="468" spans="1:10" x14ac:dyDescent="0.25">
      <c r="A468" s="42">
        <v>37742</v>
      </c>
      <c r="B468" s="5">
        <f>'Division - Monthly'!AZ468</f>
        <v>4242899.1890000002</v>
      </c>
      <c r="C468" s="5">
        <f>'Division - Monthly'!BA468</f>
        <v>3377095.7209999999</v>
      </c>
      <c r="D468" s="5">
        <f>'Division - Monthly'!BB468</f>
        <v>332155.68500000006</v>
      </c>
      <c r="E468" s="5">
        <f>'Division - Monthly'!BC468</f>
        <v>33746.124000000003</v>
      </c>
      <c r="F468" s="5">
        <f>'Division - Monthly'!BD468</f>
        <v>5550.9329999999991</v>
      </c>
      <c r="G468" s="5">
        <f>'Division - Monthly'!BE468</f>
        <v>7113.4</v>
      </c>
      <c r="H468" s="5">
        <f>'Division - Monthly'!BF468</f>
        <v>128048.424</v>
      </c>
      <c r="I468" s="6">
        <f t="shared" si="38"/>
        <v>8126609.4760000007</v>
      </c>
      <c r="J468" s="51">
        <f t="shared" si="37"/>
        <v>7998561.0520000011</v>
      </c>
    </row>
    <row r="469" spans="1:10" x14ac:dyDescent="0.25">
      <c r="A469" s="42">
        <v>37773</v>
      </c>
      <c r="B469" s="5">
        <f>'Division - Monthly'!AZ469</f>
        <v>4965889.5789999999</v>
      </c>
      <c r="C469" s="5">
        <f>'Division - Monthly'!BA469</f>
        <v>3689926.4470000006</v>
      </c>
      <c r="D469" s="5">
        <f>'Division - Monthly'!BB469</f>
        <v>342396.663</v>
      </c>
      <c r="E469" s="5">
        <f>'Division - Monthly'!BC469</f>
        <v>35274.618999999999</v>
      </c>
      <c r="F469" s="5">
        <f>'Division - Monthly'!BD469</f>
        <v>5297.9750000000004</v>
      </c>
      <c r="G469" s="5">
        <f>'Division - Monthly'!BE469</f>
        <v>8370.9500000000007</v>
      </c>
      <c r="H469" s="5">
        <f>'Division - Monthly'!BF469</f>
        <v>137560.27799999999</v>
      </c>
      <c r="I469" s="6">
        <f t="shared" si="38"/>
        <v>9184716.5110000018</v>
      </c>
      <c r="J469" s="51">
        <f t="shared" si="37"/>
        <v>9047156.2330000009</v>
      </c>
    </row>
    <row r="470" spans="1:10" x14ac:dyDescent="0.25">
      <c r="A470" s="42">
        <v>37803</v>
      </c>
      <c r="B470" s="5">
        <f>'Division - Monthly'!AZ470</f>
        <v>5255879.0270000007</v>
      </c>
      <c r="C470" s="5">
        <f>'Division - Monthly'!BA470</f>
        <v>3690513.5720000006</v>
      </c>
      <c r="D470" s="5">
        <f>'Division - Monthly'!BB470</f>
        <v>337137.21600000001</v>
      </c>
      <c r="E470" s="5">
        <f>'Division - Monthly'!BC470</f>
        <v>35806.452999999994</v>
      </c>
      <c r="F470" s="5">
        <f>'Division - Monthly'!BD470</f>
        <v>5532.7060000000001</v>
      </c>
      <c r="G470" s="5">
        <f>'Division - Monthly'!BE470</f>
        <v>8255.1</v>
      </c>
      <c r="H470" s="5">
        <f>'Division - Monthly'!BF470</f>
        <v>131098.35</v>
      </c>
      <c r="I470" s="6">
        <f t="shared" si="38"/>
        <v>9464222.4240000006</v>
      </c>
      <c r="J470" s="51">
        <f t="shared" si="37"/>
        <v>9333124.074000001</v>
      </c>
    </row>
    <row r="471" spans="1:10" x14ac:dyDescent="0.25">
      <c r="A471" s="42">
        <v>37834</v>
      </c>
      <c r="B471" s="5">
        <f>'Division - Monthly'!AZ471</f>
        <v>5136270.3620000007</v>
      </c>
      <c r="C471" s="5">
        <f>'Division - Monthly'!BA471</f>
        <v>3729378.8479999998</v>
      </c>
      <c r="D471" s="5">
        <f>'Division - Monthly'!BB471</f>
        <v>312520.65499999997</v>
      </c>
      <c r="E471" s="5">
        <f>'Division - Monthly'!BC471</f>
        <v>35065.175000000003</v>
      </c>
      <c r="F471" s="5">
        <f>'Division - Monthly'!BD471</f>
        <v>1408.8490000000002</v>
      </c>
      <c r="G471" s="5">
        <f>'Division - Monthly'!BE471</f>
        <v>8322.2999999999993</v>
      </c>
      <c r="H471" s="5">
        <f>'Division - Monthly'!BF471</f>
        <v>140721.889</v>
      </c>
      <c r="I471" s="6">
        <f t="shared" si="38"/>
        <v>9363688.0780000016</v>
      </c>
      <c r="J471" s="51">
        <f t="shared" si="37"/>
        <v>9222966.1890000012</v>
      </c>
    </row>
    <row r="472" spans="1:10" x14ac:dyDescent="0.25">
      <c r="A472" s="42">
        <v>37865</v>
      </c>
      <c r="B472" s="5">
        <f>'Division - Monthly'!AZ472</f>
        <v>5163381.9879999999</v>
      </c>
      <c r="C472" s="5">
        <f>'Division - Monthly'!BA472</f>
        <v>3783616.4469999997</v>
      </c>
      <c r="D472" s="5">
        <f>'Division - Monthly'!BB472</f>
        <v>347163.49799999996</v>
      </c>
      <c r="E472" s="5">
        <f>'Division - Monthly'!BC472</f>
        <v>35143.715000000004</v>
      </c>
      <c r="F472" s="5">
        <f>'Division - Monthly'!BD472</f>
        <v>9872.4590000000007</v>
      </c>
      <c r="G472" s="5">
        <f>'Division - Monthly'!BE472</f>
        <v>8548.75</v>
      </c>
      <c r="H472" s="5">
        <f>'Division - Monthly'!BF472</f>
        <v>137686.10999999999</v>
      </c>
      <c r="I472" s="6">
        <f t="shared" si="38"/>
        <v>9485412.9669999983</v>
      </c>
      <c r="J472" s="51">
        <f t="shared" si="37"/>
        <v>9347726.8569999989</v>
      </c>
    </row>
    <row r="473" spans="1:10" x14ac:dyDescent="0.25">
      <c r="A473" s="42">
        <v>37895</v>
      </c>
      <c r="B473" s="5">
        <f>'Division - Monthly'!AZ473</f>
        <v>4778187.4210000001</v>
      </c>
      <c r="C473" s="5">
        <f>'Division - Monthly'!BA473</f>
        <v>3663076.8789999997</v>
      </c>
      <c r="D473" s="5">
        <f>'Division - Monthly'!BB473</f>
        <v>327837.29500000004</v>
      </c>
      <c r="E473" s="5">
        <f>'Division - Monthly'!BC473</f>
        <v>34329.722000000002</v>
      </c>
      <c r="F473" s="5">
        <f>'Division - Monthly'!BD473</f>
        <v>5575.8730000000005</v>
      </c>
      <c r="G473" s="5">
        <f>'Division - Monthly'!BE473</f>
        <v>8001</v>
      </c>
      <c r="H473" s="5">
        <f>'Division - Monthly'!BF473</f>
        <v>133211.258</v>
      </c>
      <c r="I473" s="6">
        <f t="shared" si="38"/>
        <v>8950219.4479999989</v>
      </c>
      <c r="J473" s="51">
        <f t="shared" si="37"/>
        <v>8817008.1899999995</v>
      </c>
    </row>
    <row r="474" spans="1:10" x14ac:dyDescent="0.25">
      <c r="A474" s="42">
        <v>37926</v>
      </c>
      <c r="B474" s="5">
        <f>'Division - Monthly'!AZ474</f>
        <v>4233840.3020000001</v>
      </c>
      <c r="C474" s="5">
        <f>'Division - Monthly'!BA474</f>
        <v>3479590.537</v>
      </c>
      <c r="D474" s="5">
        <f>'Division - Monthly'!BB474</f>
        <v>328253.35200000001</v>
      </c>
      <c r="E474" s="5">
        <f>'Division - Monthly'!BC474</f>
        <v>36057.381999999998</v>
      </c>
      <c r="F474" s="5">
        <f>'Division - Monthly'!BD474</f>
        <v>5710.1100000000006</v>
      </c>
      <c r="G474" s="5">
        <f>'Division - Monthly'!BE474</f>
        <v>7845.6</v>
      </c>
      <c r="H474" s="5">
        <f>'Division - Monthly'!BF474</f>
        <v>125294.667</v>
      </c>
      <c r="I474" s="6">
        <f t="shared" si="38"/>
        <v>8216591.9500000002</v>
      </c>
      <c r="J474" s="51">
        <f t="shared" si="37"/>
        <v>8091297.2829999998</v>
      </c>
    </row>
    <row r="475" spans="1:10" x14ac:dyDescent="0.25">
      <c r="A475" s="42">
        <v>37956</v>
      </c>
      <c r="B475" s="5">
        <f>'Division - Monthly'!AZ475</f>
        <v>3878062.7889999999</v>
      </c>
      <c r="C475" s="5">
        <f>'Division - Monthly'!BA475</f>
        <v>3437687.8090000004</v>
      </c>
      <c r="D475" s="5">
        <f>'Division - Monthly'!BB475</f>
        <v>335119.13900000002</v>
      </c>
      <c r="E475" s="5">
        <f>'Division - Monthly'!BC475</f>
        <v>38193.205000000002</v>
      </c>
      <c r="F475" s="5">
        <f>'Division - Monthly'!BD475</f>
        <v>5634.4590000000007</v>
      </c>
      <c r="G475" s="5">
        <f>'Division - Monthly'!BE475</f>
        <v>8186.85</v>
      </c>
      <c r="H475" s="5">
        <f>'Division - Monthly'!BF475</f>
        <v>114168.368</v>
      </c>
      <c r="I475" s="6">
        <f t="shared" si="38"/>
        <v>7817052.6189999999</v>
      </c>
      <c r="J475" s="51">
        <f t="shared" si="37"/>
        <v>7702884.2510000002</v>
      </c>
    </row>
    <row r="476" spans="1:10" x14ac:dyDescent="0.25">
      <c r="A476" s="42">
        <v>37987</v>
      </c>
      <c r="B476" s="5">
        <f>'Division - Monthly'!AZ476</f>
        <v>4031104.2659999998</v>
      </c>
      <c r="C476" s="5">
        <f>'Division - Monthly'!BA476</f>
        <v>3245065.0489999996</v>
      </c>
      <c r="D476" s="5">
        <f>'Division - Monthly'!BB476</f>
        <v>347697.16699999996</v>
      </c>
      <c r="E476" s="5">
        <f>'Division - Monthly'!BC476</f>
        <v>31996.063000000002</v>
      </c>
      <c r="F476" s="5">
        <f>'Division - Monthly'!BD476</f>
        <v>4937.6189999999997</v>
      </c>
      <c r="G476" s="5">
        <f>'Division - Monthly'!BE476</f>
        <v>7915.25</v>
      </c>
      <c r="H476" s="5">
        <f>'Division - Monthly'!BF476</f>
        <v>121042.493</v>
      </c>
      <c r="I476" s="6">
        <f t="shared" si="38"/>
        <v>7789757.9069999997</v>
      </c>
      <c r="J476" s="51">
        <f>+I476-H476</f>
        <v>7668715.4139999999</v>
      </c>
    </row>
    <row r="477" spans="1:10" x14ac:dyDescent="0.25">
      <c r="A477" s="42">
        <v>38018</v>
      </c>
      <c r="B477" s="5">
        <f>'Division - Monthly'!AZ477</f>
        <v>3659673.2620000001</v>
      </c>
      <c r="C477" s="5">
        <f>'Division - Monthly'!BA477</f>
        <v>3141430.8000000003</v>
      </c>
      <c r="D477" s="5">
        <f>'Division - Monthly'!BB477</f>
        <v>325991.23300000001</v>
      </c>
      <c r="E477" s="5">
        <f>'Division - Monthly'!BC477</f>
        <v>35644.522000000004</v>
      </c>
      <c r="F477" s="5">
        <f>'Division - Monthly'!BD477</f>
        <v>5159.558</v>
      </c>
      <c r="G477" s="5">
        <f>'Division - Monthly'!BE477</f>
        <v>7276.15</v>
      </c>
      <c r="H477" s="5">
        <f>'Division - Monthly'!BF477</f>
        <v>114963.478</v>
      </c>
      <c r="I477" s="6">
        <f t="shared" ref="I477:I487" si="39">SUM(B477:H477)</f>
        <v>7290139.0030000014</v>
      </c>
      <c r="J477" s="51">
        <f t="shared" ref="J477:J511" si="40">+I477-H477</f>
        <v>7175175.5250000013</v>
      </c>
    </row>
    <row r="478" spans="1:10" x14ac:dyDescent="0.25">
      <c r="A478" s="42">
        <v>38047</v>
      </c>
      <c r="B478" s="5">
        <f>'Division - Monthly'!AZ478</f>
        <v>3489377.59</v>
      </c>
      <c r="C478" s="5">
        <f>'Division - Monthly'!BA478</f>
        <v>3177283.9210000001</v>
      </c>
      <c r="D478" s="5">
        <f>'Division - Monthly'!BB478</f>
        <v>319528.93400000001</v>
      </c>
      <c r="E478" s="5">
        <f>'Division - Monthly'!BC478</f>
        <v>35181.342000000004</v>
      </c>
      <c r="F478" s="5">
        <f>'Division - Monthly'!BD478</f>
        <v>5616.3450000000003</v>
      </c>
      <c r="G478" s="5">
        <f>'Division - Monthly'!BE478</f>
        <v>7452.2</v>
      </c>
      <c r="H478" s="5">
        <f>'Division - Monthly'!BF478</f>
        <v>106683.91</v>
      </c>
      <c r="I478" s="6">
        <f t="shared" si="39"/>
        <v>7141124.2420000006</v>
      </c>
      <c r="J478" s="51">
        <f t="shared" si="40"/>
        <v>7034440.3320000004</v>
      </c>
    </row>
    <row r="479" spans="1:10" x14ac:dyDescent="0.25">
      <c r="A479" s="42">
        <v>38078</v>
      </c>
      <c r="B479" s="5">
        <f>'Division - Monthly'!AZ479</f>
        <v>3318630.997</v>
      </c>
      <c r="C479" s="5">
        <f>'Division - Monthly'!BA479</f>
        <v>3104520.6689999998</v>
      </c>
      <c r="D479" s="5">
        <f>'Division - Monthly'!BB479</f>
        <v>328584.97699999996</v>
      </c>
      <c r="E479" s="5">
        <f>'Division - Monthly'!BC479</f>
        <v>34463.788999999997</v>
      </c>
      <c r="F479" s="5">
        <f>'Division - Monthly'!BD479</f>
        <v>5147.4979999999996</v>
      </c>
      <c r="G479" s="5">
        <f>'Division - Monthly'!BE479</f>
        <v>7789.25</v>
      </c>
      <c r="H479" s="5">
        <f>'Division - Monthly'!BF479</f>
        <v>117964.245</v>
      </c>
      <c r="I479" s="6">
        <f t="shared" si="39"/>
        <v>6917101.4249999989</v>
      </c>
      <c r="J479" s="51">
        <f t="shared" si="40"/>
        <v>6799137.1799999988</v>
      </c>
    </row>
    <row r="480" spans="1:10" x14ac:dyDescent="0.25">
      <c r="A480" s="42">
        <v>38108</v>
      </c>
      <c r="B480" s="5">
        <f>'Division - Monthly'!AZ480</f>
        <v>3901509.2149999999</v>
      </c>
      <c r="C480" s="5">
        <f>'Division - Monthly'!BA480</f>
        <v>3372057.4590000003</v>
      </c>
      <c r="D480" s="5">
        <f>'Division - Monthly'!BB480</f>
        <v>326678.125</v>
      </c>
      <c r="E480" s="5">
        <f>'Division - Monthly'!BC480</f>
        <v>35885.786999999997</v>
      </c>
      <c r="F480" s="5">
        <f>'Division - Monthly'!BD480</f>
        <v>1578.5070000000001</v>
      </c>
      <c r="G480" s="5">
        <f>'Division - Monthly'!BE480</f>
        <v>7199.15</v>
      </c>
      <c r="H480" s="5">
        <f>'Division - Monthly'!BF480</f>
        <v>119155.398</v>
      </c>
      <c r="I480" s="6">
        <f t="shared" si="39"/>
        <v>7764063.6410000008</v>
      </c>
      <c r="J480" s="51">
        <f t="shared" si="40"/>
        <v>7644908.2430000007</v>
      </c>
    </row>
    <row r="481" spans="1:10" x14ac:dyDescent="0.25">
      <c r="A481" s="42">
        <v>38139</v>
      </c>
      <c r="B481" s="5">
        <f>'Division - Monthly'!AZ481</f>
        <v>5126102.023</v>
      </c>
      <c r="C481" s="5">
        <f>'Division - Monthly'!BA481</f>
        <v>3805523.78</v>
      </c>
      <c r="D481" s="5">
        <f>'Division - Monthly'!BB481</f>
        <v>318648.03000000003</v>
      </c>
      <c r="E481" s="5">
        <f>'Division - Monthly'!BC481</f>
        <v>6972.2159999999967</v>
      </c>
      <c r="F481" s="5">
        <f>'Division - Monthly'!BD481</f>
        <v>5373.7970000000005</v>
      </c>
      <c r="G481" s="5">
        <f>'Division - Monthly'!BE481</f>
        <v>7867.0240000000003</v>
      </c>
      <c r="H481" s="5">
        <f>'Division - Monthly'!BF481</f>
        <v>126402.45</v>
      </c>
      <c r="I481" s="6">
        <f t="shared" si="39"/>
        <v>9396889.3199999984</v>
      </c>
      <c r="J481" s="51">
        <f t="shared" si="40"/>
        <v>9270486.8699999992</v>
      </c>
    </row>
    <row r="482" spans="1:10" x14ac:dyDescent="0.25">
      <c r="A482" s="42">
        <v>38169</v>
      </c>
      <c r="B482" s="5">
        <f>'Division - Monthly'!AZ482</f>
        <v>5710403.0259999996</v>
      </c>
      <c r="C482" s="5">
        <f>'Division - Monthly'!BA482</f>
        <v>3983043.9929999998</v>
      </c>
      <c r="D482" s="5">
        <f>'Division - Monthly'!BB482</f>
        <v>368440.68800000002</v>
      </c>
      <c r="E482" s="5">
        <f>'Division - Monthly'!BC482</f>
        <v>34983.300999999999</v>
      </c>
      <c r="F482" s="5">
        <f>'Division - Monthly'!BD482</f>
        <v>8641.0669999999991</v>
      </c>
      <c r="G482" s="5">
        <f>'Division - Monthly'!BE482</f>
        <v>8551.9</v>
      </c>
      <c r="H482" s="5">
        <f>'Division - Monthly'!BF482</f>
        <v>133095.18299999999</v>
      </c>
      <c r="I482" s="6">
        <f t="shared" si="39"/>
        <v>10247159.158</v>
      </c>
      <c r="J482" s="51">
        <f t="shared" si="40"/>
        <v>10114063.975</v>
      </c>
    </row>
    <row r="483" spans="1:10" x14ac:dyDescent="0.25">
      <c r="A483" s="42">
        <v>38200</v>
      </c>
      <c r="B483" s="5">
        <f>'Division - Monthly'!AZ483</f>
        <v>5119193.8439999996</v>
      </c>
      <c r="C483" s="5">
        <f>'Division - Monthly'!BA483</f>
        <v>3737089.7349999994</v>
      </c>
      <c r="D483" s="5">
        <f>'Division - Monthly'!BB483</f>
        <v>319819.01799999998</v>
      </c>
      <c r="E483" s="5">
        <f>'Division - Monthly'!BC483</f>
        <v>60688.246999999996</v>
      </c>
      <c r="F483" s="5">
        <f>'Division - Monthly'!BD483</f>
        <v>4278.1030000000001</v>
      </c>
      <c r="G483" s="5">
        <f>'Division - Monthly'!BE483</f>
        <v>7641.9</v>
      </c>
      <c r="H483" s="5">
        <f>'Division - Monthly'!BF483</f>
        <v>148000.125</v>
      </c>
      <c r="I483" s="6">
        <f t="shared" si="39"/>
        <v>9396710.9719999991</v>
      </c>
      <c r="J483" s="51">
        <f t="shared" si="40"/>
        <v>9248710.8469999991</v>
      </c>
    </row>
    <row r="484" spans="1:10" x14ac:dyDescent="0.25">
      <c r="A484" s="42">
        <v>38231</v>
      </c>
      <c r="B484" s="5">
        <f>'Division - Monthly'!AZ484</f>
        <v>5116744.017</v>
      </c>
      <c r="C484" s="5">
        <f>'Division - Monthly'!BA484</f>
        <v>3671701.9330000002</v>
      </c>
      <c r="D484" s="5">
        <f>'Division - Monthly'!BB484</f>
        <v>316276.69</v>
      </c>
      <c r="E484" s="5">
        <f>'Division - Monthly'!BC484</f>
        <v>35720.601999999999</v>
      </c>
      <c r="F484" s="5">
        <f>'Division - Monthly'!BD484</f>
        <v>4293.7979999999998</v>
      </c>
      <c r="G484" s="5">
        <f>'Division - Monthly'!BE484</f>
        <v>7912.45</v>
      </c>
      <c r="H484" s="5">
        <f>'Division - Monthly'!BF484</f>
        <v>144784.20499999999</v>
      </c>
      <c r="I484" s="6">
        <f t="shared" si="39"/>
        <v>9297433.6949999984</v>
      </c>
      <c r="J484" s="51">
        <f t="shared" si="40"/>
        <v>9152649.4899999984</v>
      </c>
    </row>
    <row r="485" spans="1:10" x14ac:dyDescent="0.25">
      <c r="A485" s="42">
        <v>38261</v>
      </c>
      <c r="B485" s="5">
        <f>'Division - Monthly'!AZ485</f>
        <v>4877961.9920000006</v>
      </c>
      <c r="C485" s="5">
        <f>'Division - Monthly'!BA485</f>
        <v>3657414.6660000002</v>
      </c>
      <c r="D485" s="5">
        <f>'Division - Monthly'!BB485</f>
        <v>212948.30300000001</v>
      </c>
      <c r="E485" s="5">
        <f>'Division - Monthly'!BC485</f>
        <v>33552.860999999997</v>
      </c>
      <c r="F485" s="5">
        <f>'Division - Monthly'!BD485</f>
        <v>4315.0320000000002</v>
      </c>
      <c r="G485" s="5">
        <f>'Division - Monthly'!BE485</f>
        <v>7723.45</v>
      </c>
      <c r="H485" s="5">
        <f>'Division - Monthly'!BF485</f>
        <v>138000.79</v>
      </c>
      <c r="I485" s="6">
        <f t="shared" si="39"/>
        <v>8931917.0939999968</v>
      </c>
      <c r="J485" s="51">
        <f t="shared" si="40"/>
        <v>8793916.3039999977</v>
      </c>
    </row>
    <row r="486" spans="1:10" x14ac:dyDescent="0.25">
      <c r="A486" s="42">
        <v>38292</v>
      </c>
      <c r="B486" s="5">
        <f>'Division - Monthly'!AZ486</f>
        <v>4190790.8099999996</v>
      </c>
      <c r="C486" s="5">
        <f>'Division - Monthly'!BA486</f>
        <v>3587210.9739999999</v>
      </c>
      <c r="D486" s="5">
        <f>'Division - Monthly'!BB486</f>
        <v>405857.88900000002</v>
      </c>
      <c r="E486" s="5">
        <f>'Division - Monthly'!BC486</f>
        <v>25226.362000000001</v>
      </c>
      <c r="F486" s="5">
        <f>'Division - Monthly'!BD486</f>
        <v>1871.2570000000001</v>
      </c>
      <c r="G486" s="5">
        <f>'Division - Monthly'!BE486</f>
        <v>7971.6</v>
      </c>
      <c r="H486" s="5">
        <f>'Division - Monthly'!BF486</f>
        <v>140915.44</v>
      </c>
      <c r="I486" s="6">
        <f t="shared" si="39"/>
        <v>8359844.3320000004</v>
      </c>
      <c r="J486" s="51">
        <f t="shared" si="40"/>
        <v>8218928.892</v>
      </c>
    </row>
    <row r="487" spans="1:10" x14ac:dyDescent="0.25">
      <c r="A487" s="42">
        <v>38322</v>
      </c>
      <c r="B487" s="5">
        <f>'Division - Monthly'!AZ487</f>
        <v>3960930.5609999998</v>
      </c>
      <c r="C487" s="5">
        <f>'Division - Monthly'!BA487</f>
        <v>3581612.4230000004</v>
      </c>
      <c r="D487" s="5">
        <f>'Division - Monthly'!BB487</f>
        <v>373677.56700000004</v>
      </c>
      <c r="E487" s="5">
        <f>'Division - Monthly'!BC487</f>
        <v>42759.711000000003</v>
      </c>
      <c r="F487" s="5">
        <f>'Division - Monthly'!BD487</f>
        <v>6836.0889999999999</v>
      </c>
      <c r="G487" s="5">
        <f>'Division - Monthly'!BE487</f>
        <v>7922.6220000000003</v>
      </c>
      <c r="H487" s="5">
        <f>'Division - Monthly'!BF487</f>
        <v>120334.735</v>
      </c>
      <c r="I487" s="6">
        <f t="shared" si="39"/>
        <v>8094073.7080000006</v>
      </c>
      <c r="J487" s="51">
        <f t="shared" si="40"/>
        <v>7973738.9730000002</v>
      </c>
    </row>
    <row r="488" spans="1:10" x14ac:dyDescent="0.25">
      <c r="A488" s="42">
        <v>38353</v>
      </c>
      <c r="B488" s="5">
        <f>'Division - Monthly'!AZ488</f>
        <v>4149468.6710000001</v>
      </c>
      <c r="C488" s="5">
        <f>'Division - Monthly'!BA488</f>
        <v>3437353.0949999997</v>
      </c>
      <c r="D488" s="5">
        <f>'Division - Monthly'!BB488</f>
        <v>346316.72700000001</v>
      </c>
      <c r="E488" s="5">
        <f>'Division - Monthly'!BC488</f>
        <v>42272.153000000006</v>
      </c>
      <c r="F488" s="5">
        <f>'Division - Monthly'!BD488</f>
        <v>3773.7400000000002</v>
      </c>
      <c r="G488" s="5">
        <f>'Division - Monthly'!BE488</f>
        <v>8299.9</v>
      </c>
      <c r="H488" s="5">
        <f>'Division - Monthly'!BF488</f>
        <v>122262.02499999999</v>
      </c>
      <c r="I488" s="6">
        <f>SUM(B488:H488)</f>
        <v>8109746.3110000007</v>
      </c>
      <c r="J488" s="51">
        <f t="shared" si="40"/>
        <v>7987484.2860000003</v>
      </c>
    </row>
    <row r="489" spans="1:10" x14ac:dyDescent="0.25">
      <c r="A489" s="42">
        <v>38384</v>
      </c>
      <c r="B489" s="5">
        <f>'Division - Monthly'!AZ489</f>
        <v>3687635.84</v>
      </c>
      <c r="C489" s="5">
        <f>'Division - Monthly'!BA489</f>
        <v>3190334.4839999997</v>
      </c>
      <c r="D489" s="5">
        <f>'Division - Monthly'!BB489</f>
        <v>313708.93299999996</v>
      </c>
      <c r="E489" s="5">
        <f>'Division - Monthly'!BC489</f>
        <v>31437.713999999996</v>
      </c>
      <c r="F489" s="5">
        <f>'Division - Monthly'!BD489</f>
        <v>4016.1570000000002</v>
      </c>
      <c r="G489" s="5">
        <f>'Division - Monthly'!BE489</f>
        <v>7220.15</v>
      </c>
      <c r="H489" s="5">
        <f>'Division - Monthly'!BF489</f>
        <v>117844.863</v>
      </c>
      <c r="I489" s="6">
        <f>SUM(B489:H489)</f>
        <v>7352198.1409999989</v>
      </c>
      <c r="J489" s="51">
        <f t="shared" si="40"/>
        <v>7234353.277999999</v>
      </c>
    </row>
    <row r="490" spans="1:10" x14ac:dyDescent="0.25">
      <c r="A490" s="42">
        <v>38412</v>
      </c>
      <c r="B490" s="5">
        <f>'Division - Monthly'!AZ490</f>
        <v>3559528.372</v>
      </c>
      <c r="C490" s="5">
        <f>'Division - Monthly'!BA490</f>
        <v>3185387.2119999998</v>
      </c>
      <c r="D490" s="5">
        <f>'Division - Monthly'!BB490</f>
        <v>323929.19700000004</v>
      </c>
      <c r="E490" s="5">
        <f>'Division - Monthly'!BC490</f>
        <v>36216.087</v>
      </c>
      <c r="F490" s="5">
        <f>'Division - Monthly'!BD490</f>
        <v>3933.5289999999995</v>
      </c>
      <c r="G490" s="5">
        <f>'Division - Monthly'!BE490</f>
        <v>7998.55</v>
      </c>
      <c r="H490" s="5">
        <f>'Division - Monthly'!BF490</f>
        <v>110314.51300000001</v>
      </c>
      <c r="I490" s="6">
        <f t="shared" ref="I490:I499" si="41">SUM(B490:H490)</f>
        <v>7227307.46</v>
      </c>
      <c r="J490" s="51">
        <f t="shared" si="40"/>
        <v>7116992.9469999997</v>
      </c>
    </row>
    <row r="491" spans="1:10" x14ac:dyDescent="0.25">
      <c r="A491" s="42">
        <v>38443</v>
      </c>
      <c r="B491" s="5">
        <f>'Division - Monthly'!AZ491</f>
        <v>3673648.0239999997</v>
      </c>
      <c r="C491" s="5">
        <f>'Division - Monthly'!BA491</f>
        <v>3283199.2620000001</v>
      </c>
      <c r="D491" s="5">
        <f>'Division - Monthly'!BB491</f>
        <v>321775.47100000002</v>
      </c>
      <c r="E491" s="5">
        <f>'Division - Monthly'!BC491</f>
        <v>28119.7</v>
      </c>
      <c r="F491" s="5">
        <f>'Division - Monthly'!BD491</f>
        <v>3911.59</v>
      </c>
      <c r="G491" s="5">
        <f>'Division - Monthly'!BE491</f>
        <v>7541.3379999999997</v>
      </c>
      <c r="H491" s="5">
        <f>'Division - Monthly'!BF491</f>
        <v>125048.008</v>
      </c>
      <c r="I491" s="6">
        <f t="shared" si="41"/>
        <v>7443243.3930000011</v>
      </c>
      <c r="J491" s="51">
        <f t="shared" si="40"/>
        <v>7318195.3850000007</v>
      </c>
    </row>
    <row r="492" spans="1:10" x14ac:dyDescent="0.25">
      <c r="A492" s="42">
        <v>38473</v>
      </c>
      <c r="B492" s="5">
        <f>'Division - Monthly'!AZ492</f>
        <v>3875024.9270000001</v>
      </c>
      <c r="C492" s="5">
        <f>'Division - Monthly'!BA492</f>
        <v>3457905.0040000002</v>
      </c>
      <c r="D492" s="5">
        <f>'Division - Monthly'!BB492</f>
        <v>305838.58100000001</v>
      </c>
      <c r="E492" s="5">
        <f>'Division - Monthly'!BC492</f>
        <v>40374.649000000005</v>
      </c>
      <c r="F492" s="5">
        <f>'Division - Monthly'!BD492</f>
        <v>4118.6120000000001</v>
      </c>
      <c r="G492" s="5">
        <f>'Division - Monthly'!BE492</f>
        <v>7617.75</v>
      </c>
      <c r="H492" s="5">
        <f>'Division - Monthly'!BF492</f>
        <v>120445.97</v>
      </c>
      <c r="I492" s="6">
        <f t="shared" si="41"/>
        <v>7811325.4929999998</v>
      </c>
      <c r="J492" s="51">
        <f t="shared" si="40"/>
        <v>7690879.523</v>
      </c>
    </row>
    <row r="493" spans="1:10" x14ac:dyDescent="0.25">
      <c r="A493" s="42">
        <v>38504</v>
      </c>
      <c r="B493" s="5">
        <f>'Division - Monthly'!AZ493</f>
        <v>4957547.0090000005</v>
      </c>
      <c r="C493" s="5">
        <f>'Division - Monthly'!BA493</f>
        <v>3854396.9540000004</v>
      </c>
      <c r="D493" s="5">
        <f>'Division - Monthly'!BB493</f>
        <v>320598.413</v>
      </c>
      <c r="E493" s="5">
        <f>'Division - Monthly'!BC493</f>
        <v>32342.498</v>
      </c>
      <c r="F493" s="5">
        <f>'Division - Monthly'!BD493</f>
        <v>4255.6570000000002</v>
      </c>
      <c r="G493" s="5">
        <f>'Division - Monthly'!BE493</f>
        <v>8394.4</v>
      </c>
      <c r="H493" s="5">
        <f>'Division - Monthly'!BF493</f>
        <v>129911.565</v>
      </c>
      <c r="I493" s="6">
        <f t="shared" si="41"/>
        <v>9307446.4960000012</v>
      </c>
      <c r="J493" s="51">
        <f t="shared" si="40"/>
        <v>9177534.9310000017</v>
      </c>
    </row>
    <row r="494" spans="1:10" x14ac:dyDescent="0.25">
      <c r="A494" s="42">
        <v>38534</v>
      </c>
      <c r="B494" s="5">
        <f>'Division - Monthly'!AZ494</f>
        <v>5661222.5209999997</v>
      </c>
      <c r="C494" s="5">
        <f>'Division - Monthly'!BA494</f>
        <v>4049292.96</v>
      </c>
      <c r="D494" s="5">
        <f>'Division - Monthly'!BB494</f>
        <v>308745.90100000001</v>
      </c>
      <c r="E494" s="5">
        <f>'Division - Monthly'!BC494</f>
        <v>37072.879999999997</v>
      </c>
      <c r="F494" s="5">
        <f>'Division - Monthly'!BD494</f>
        <v>4297.402</v>
      </c>
      <c r="G494" s="5">
        <f>'Division - Monthly'!BE494</f>
        <v>8081.8670000000002</v>
      </c>
      <c r="H494" s="5">
        <f>'Division - Monthly'!BF494</f>
        <v>132228.992</v>
      </c>
      <c r="I494" s="6">
        <f t="shared" si="41"/>
        <v>10200942.523000002</v>
      </c>
      <c r="J494" s="51">
        <f t="shared" si="40"/>
        <v>10068713.531000001</v>
      </c>
    </row>
    <row r="495" spans="1:10" x14ac:dyDescent="0.25">
      <c r="A495" s="42">
        <v>38565</v>
      </c>
      <c r="B495" s="5">
        <f>'Division - Monthly'!AZ495</f>
        <v>5952934.1329999994</v>
      </c>
      <c r="C495" s="5">
        <f>'Division - Monthly'!BA495</f>
        <v>4079774.6209999998</v>
      </c>
      <c r="D495" s="5">
        <f>'Division - Monthly'!BB495</f>
        <v>343866.54399999994</v>
      </c>
      <c r="E495" s="5">
        <f>'Division - Monthly'!BC495</f>
        <v>42445.499000000003</v>
      </c>
      <c r="F495" s="5">
        <f>'Division - Monthly'!BD495</f>
        <v>4360.6330000000007</v>
      </c>
      <c r="G495" s="5">
        <f>'Division - Monthly'!BE495</f>
        <v>7723.45</v>
      </c>
      <c r="H495" s="5">
        <f>'Division - Monthly'!BF495</f>
        <v>151366.29500000001</v>
      </c>
      <c r="I495" s="6">
        <f t="shared" si="41"/>
        <v>10582471.174999997</v>
      </c>
      <c r="J495" s="51">
        <f t="shared" si="40"/>
        <v>10431104.879999997</v>
      </c>
    </row>
    <row r="496" spans="1:10" x14ac:dyDescent="0.25">
      <c r="A496" s="42">
        <v>38596</v>
      </c>
      <c r="B496" s="5">
        <f>'Division - Monthly'!AZ496</f>
        <v>5901465.3209999995</v>
      </c>
      <c r="C496" s="5">
        <f>'Division - Monthly'!BA496</f>
        <v>4176606.6670000004</v>
      </c>
      <c r="D496" s="5">
        <f>'Division - Monthly'!BB496</f>
        <v>297907.60500000004</v>
      </c>
      <c r="E496" s="5">
        <f>'Division - Monthly'!BC496</f>
        <v>32265.781999999999</v>
      </c>
      <c r="F496" s="5">
        <f>'Division - Monthly'!BD496</f>
        <v>4636.6309999999994</v>
      </c>
      <c r="G496" s="5">
        <f>'Division - Monthly'!BE496</f>
        <v>8198.4</v>
      </c>
      <c r="H496" s="5">
        <f>'Division - Monthly'!BF496</f>
        <v>149940.35399999999</v>
      </c>
      <c r="I496" s="6">
        <f t="shared" si="41"/>
        <v>10571020.76</v>
      </c>
      <c r="J496" s="51">
        <f t="shared" si="40"/>
        <v>10421080.405999999</v>
      </c>
    </row>
    <row r="497" spans="1:22" x14ac:dyDescent="0.25">
      <c r="A497" s="42">
        <v>38626</v>
      </c>
      <c r="B497" s="5">
        <f>'Division - Monthly'!AZ497</f>
        <v>5244908.2250000006</v>
      </c>
      <c r="C497" s="5">
        <f>'Division - Monthly'!BA497</f>
        <v>3916389.5940000005</v>
      </c>
      <c r="D497" s="5">
        <f>'Division - Monthly'!BB497</f>
        <v>377598.94200000004</v>
      </c>
      <c r="E497" s="5">
        <f>'Division - Monthly'!BC497</f>
        <v>37587.832000000002</v>
      </c>
      <c r="F497" s="5">
        <f>'Division - Monthly'!BD497</f>
        <v>1574.867</v>
      </c>
      <c r="G497" s="5">
        <f>'Division - Monthly'!BE497</f>
        <v>8024.8</v>
      </c>
      <c r="H497" s="5">
        <f>'Division - Monthly'!BF497</f>
        <v>142227.421</v>
      </c>
      <c r="I497" s="6">
        <f t="shared" si="41"/>
        <v>9728311.6810000036</v>
      </c>
      <c r="J497" s="51">
        <f t="shared" si="40"/>
        <v>9586084.2600000035</v>
      </c>
    </row>
    <row r="498" spans="1:22" x14ac:dyDescent="0.25">
      <c r="A498" s="42">
        <v>38657</v>
      </c>
      <c r="B498" s="5">
        <f>'Division - Monthly'!AZ498</f>
        <v>3800106.1919999998</v>
      </c>
      <c r="C498" s="5">
        <f>'Division - Monthly'!BA498</f>
        <v>3247343.8969999999</v>
      </c>
      <c r="D498" s="5">
        <f>'Division - Monthly'!BB498</f>
        <v>322749.16899999999</v>
      </c>
      <c r="E498" s="5">
        <f>'Division - Monthly'!BC498</f>
        <v>36529.476000000002</v>
      </c>
      <c r="F498" s="5">
        <f>'Division - Monthly'!BD498</f>
        <v>6491.1819999999998</v>
      </c>
      <c r="G498" s="5">
        <f>'Division - Monthly'!BE498</f>
        <v>6849.0219999999999</v>
      </c>
      <c r="H498" s="5">
        <f>'Division - Monthly'!BF498</f>
        <v>129127.895</v>
      </c>
      <c r="I498" s="6">
        <f t="shared" si="41"/>
        <v>7549196.8329999987</v>
      </c>
      <c r="J498" s="51">
        <f t="shared" si="40"/>
        <v>7420068.9379999992</v>
      </c>
    </row>
    <row r="499" spans="1:22" x14ac:dyDescent="0.25">
      <c r="A499" s="42">
        <v>38687</v>
      </c>
      <c r="B499" s="5">
        <f>'Division - Monthly'!AZ499</f>
        <v>3884698.44</v>
      </c>
      <c r="C499" s="5">
        <f>'Division - Monthly'!BA499</f>
        <v>3589799.4899999998</v>
      </c>
      <c r="D499" s="5">
        <f>'Division - Monthly'!BB499</f>
        <v>329672.21900000004</v>
      </c>
      <c r="E499" s="5">
        <f>'Division - Monthly'!BC499</f>
        <v>27499.935000000001</v>
      </c>
      <c r="F499" s="5">
        <f>'Division - Monthly'!BD499</f>
        <v>3702.5909999999994</v>
      </c>
      <c r="G499" s="5">
        <f>'Division - Monthly'!BE499</f>
        <v>8572.9</v>
      </c>
      <c r="H499" s="5">
        <f>'Division - Monthly'!BF499</f>
        <v>75574.524999999994</v>
      </c>
      <c r="I499" s="6">
        <f t="shared" si="41"/>
        <v>7919520.1000000006</v>
      </c>
      <c r="J499" s="51">
        <f t="shared" si="40"/>
        <v>7843945.5750000002</v>
      </c>
    </row>
    <row r="500" spans="1:22" x14ac:dyDescent="0.25">
      <c r="A500" s="42">
        <v>38718</v>
      </c>
      <c r="B500" s="5">
        <f>'Division - Monthly'!AZ500</f>
        <v>4154739.5929999999</v>
      </c>
      <c r="C500" s="5">
        <f>'Division - Monthly'!BA500</f>
        <v>3503155.5999999996</v>
      </c>
      <c r="D500" s="5">
        <f>'Division - Monthly'!BB500</f>
        <v>317120.14600000001</v>
      </c>
      <c r="E500" s="5">
        <f>'Division - Monthly'!BC500</f>
        <v>40395.045999999995</v>
      </c>
      <c r="F500" s="5">
        <f>'Division - Monthly'!BD500</f>
        <v>1499.847</v>
      </c>
      <c r="G500" s="5">
        <f>'Division - Monthly'!BE500</f>
        <v>8225.35</v>
      </c>
      <c r="H500" s="5">
        <f>'Division - Monthly'!BF500</f>
        <v>166563.50099999999</v>
      </c>
      <c r="I500" s="6">
        <f t="shared" ref="I500:I511" si="42">SUM(B500:H500)</f>
        <v>8191699.0829999996</v>
      </c>
      <c r="J500" s="51">
        <f t="shared" si="40"/>
        <v>8025135.5819999995</v>
      </c>
    </row>
    <row r="501" spans="1:22" x14ac:dyDescent="0.25">
      <c r="A501" s="42">
        <v>38749</v>
      </c>
      <c r="B501" s="5">
        <f>'Division - Monthly'!AZ501</f>
        <v>3662361.5239999997</v>
      </c>
      <c r="C501" s="5">
        <f>'Division - Monthly'!BA501</f>
        <v>3223837.8550000004</v>
      </c>
      <c r="D501" s="5">
        <f>'Division - Monthly'!BB501</f>
        <v>351422.44999999995</v>
      </c>
      <c r="E501" s="5">
        <f>'Division - Monthly'!BC501</f>
        <v>32254.328000000001</v>
      </c>
      <c r="F501" s="5">
        <f>'Division - Monthly'!BD501</f>
        <v>5831.5050000000001</v>
      </c>
      <c r="G501" s="5">
        <f>'Division - Monthly'!BE501</f>
        <v>7973.7</v>
      </c>
      <c r="H501" s="5">
        <f>'Division - Monthly'!BF501</f>
        <v>106186.382</v>
      </c>
      <c r="I501" s="6">
        <f t="shared" si="42"/>
        <v>7389867.7440000009</v>
      </c>
      <c r="J501" s="51">
        <f t="shared" si="40"/>
        <v>7283681.3620000007</v>
      </c>
    </row>
    <row r="502" spans="1:22" x14ac:dyDescent="0.25">
      <c r="A502" s="42">
        <v>38777</v>
      </c>
      <c r="B502" s="5">
        <f>'Division - Monthly'!AZ502</f>
        <v>3556451.9299999997</v>
      </c>
      <c r="C502" s="5">
        <f>'Division - Monthly'!BA502</f>
        <v>3266775.1219999995</v>
      </c>
      <c r="D502" s="5">
        <f>'Division - Monthly'!BB502</f>
        <v>316265.67099999997</v>
      </c>
      <c r="E502" s="5">
        <f>'Division - Monthly'!BC502</f>
        <v>39801.924000000006</v>
      </c>
      <c r="F502" s="5">
        <f>'Division - Monthly'!BD502</f>
        <v>3990.5790000000002</v>
      </c>
      <c r="G502" s="5">
        <f>'Division - Monthly'!BE502</f>
        <v>7719.95</v>
      </c>
      <c r="H502" s="5">
        <f>'Division - Monthly'!BF502</f>
        <v>99384.317999999999</v>
      </c>
      <c r="I502" s="6">
        <f t="shared" si="42"/>
        <v>7290389.493999999</v>
      </c>
      <c r="J502" s="51">
        <f t="shared" si="40"/>
        <v>7191005.175999999</v>
      </c>
    </row>
    <row r="503" spans="1:22" x14ac:dyDescent="0.25">
      <c r="A503" s="42">
        <v>38808</v>
      </c>
      <c r="B503" s="5">
        <f>'Division - Monthly'!AZ503</f>
        <v>3819200.2560000001</v>
      </c>
      <c r="C503" s="5">
        <f>'Division - Monthly'!BA503</f>
        <v>3425165.2299999995</v>
      </c>
      <c r="D503" s="5">
        <f>'Division - Monthly'!BB503</f>
        <v>325978.179</v>
      </c>
      <c r="E503" s="5">
        <f>'Division - Monthly'!BC503</f>
        <v>34942.094799999999</v>
      </c>
      <c r="F503" s="5">
        <f>'Division - Monthly'!BD503</f>
        <v>3994.373</v>
      </c>
      <c r="G503" s="5">
        <f>'Division - Monthly'!BE503</f>
        <v>7428.05</v>
      </c>
      <c r="H503" s="5">
        <f>'Division - Monthly'!BF503</f>
        <v>122994.696</v>
      </c>
      <c r="I503" s="6">
        <f t="shared" si="42"/>
        <v>7739702.8787999991</v>
      </c>
      <c r="J503" s="51">
        <f t="shared" si="40"/>
        <v>7616708.1827999987</v>
      </c>
    </row>
    <row r="504" spans="1:22" x14ac:dyDescent="0.25">
      <c r="A504" s="42">
        <v>38838</v>
      </c>
      <c r="B504" s="5">
        <f>'Division - Monthly'!AZ504</f>
        <v>4421975.0360000003</v>
      </c>
      <c r="C504" s="5">
        <f>'Division - Monthly'!BA504</f>
        <v>3643835.4380000001</v>
      </c>
      <c r="D504" s="5">
        <f>'Division - Monthly'!BB504</f>
        <v>330835.65000000002</v>
      </c>
      <c r="E504" s="5">
        <f>'Division - Monthly'!BC504</f>
        <v>36894.514999999999</v>
      </c>
      <c r="F504" s="5">
        <f>'Division - Monthly'!BD504</f>
        <v>4260.8447999999999</v>
      </c>
      <c r="G504" s="5">
        <f>'Division - Monthly'!BE504</f>
        <v>7522.2</v>
      </c>
      <c r="H504" s="5">
        <f>'Division - Monthly'!BF504</f>
        <v>125786.3412</v>
      </c>
      <c r="I504" s="6">
        <f t="shared" si="42"/>
        <v>8571110.0249999985</v>
      </c>
      <c r="J504" s="51">
        <f t="shared" si="40"/>
        <v>8445323.6837999988</v>
      </c>
    </row>
    <row r="505" spans="1:22" x14ac:dyDescent="0.25">
      <c r="A505" s="42">
        <v>38869</v>
      </c>
      <c r="B505" s="5">
        <f>'Division - Monthly'!AZ505</f>
        <v>5205314.8929999992</v>
      </c>
      <c r="C505" s="5">
        <f>'Division - Monthly'!BA505</f>
        <v>3940806.4420000003</v>
      </c>
      <c r="D505" s="5">
        <f>'Division - Monthly'!BB505</f>
        <v>376496.80700000003</v>
      </c>
      <c r="E505" s="5">
        <f>'Division - Monthly'!BC505</f>
        <v>25802.963</v>
      </c>
      <c r="F505" s="5">
        <f>'Division - Monthly'!BD505</f>
        <v>4225.8509999999997</v>
      </c>
      <c r="G505" s="5">
        <f>'Division - Monthly'!BE505</f>
        <v>8090.95</v>
      </c>
      <c r="H505" s="5">
        <f>'Division - Monthly'!BF505</f>
        <v>136715.774</v>
      </c>
      <c r="I505" s="6">
        <f t="shared" si="42"/>
        <v>9697453.6799999978</v>
      </c>
      <c r="J505" s="51">
        <f t="shared" si="40"/>
        <v>9560737.9059999976</v>
      </c>
    </row>
    <row r="506" spans="1:22" x14ac:dyDescent="0.25">
      <c r="A506" s="42">
        <v>38899</v>
      </c>
      <c r="B506" s="5">
        <f>'Division - Monthly'!AZ506</f>
        <v>5542796.8660000004</v>
      </c>
      <c r="C506" s="5">
        <f>'Division - Monthly'!BA506</f>
        <v>4068747.8820000002</v>
      </c>
      <c r="D506" s="5">
        <f>'Division - Monthly'!BB506</f>
        <v>342353.68800000002</v>
      </c>
      <c r="E506" s="5">
        <f>'Division - Monthly'!BC506</f>
        <v>43081.181999999993</v>
      </c>
      <c r="F506" s="5">
        <f>'Division - Monthly'!BD506</f>
        <v>4219.3720000000003</v>
      </c>
      <c r="G506" s="5">
        <f>'Division - Monthly'!BE506</f>
        <v>7928.9</v>
      </c>
      <c r="H506" s="5">
        <f>'Division - Monthly'!BF506</f>
        <v>138132.79199999999</v>
      </c>
      <c r="I506" s="6">
        <f t="shared" si="42"/>
        <v>10147260.681999998</v>
      </c>
      <c r="J506" s="51">
        <f t="shared" si="40"/>
        <v>10009127.889999999</v>
      </c>
    </row>
    <row r="507" spans="1:22" x14ac:dyDescent="0.25">
      <c r="A507" s="42">
        <v>38930</v>
      </c>
      <c r="B507" s="5">
        <f>'Division - Monthly'!AZ507</f>
        <v>5644434.4840000002</v>
      </c>
      <c r="C507" s="5">
        <f>'Division - Monthly'!BA507</f>
        <v>4061818.781</v>
      </c>
      <c r="D507" s="5">
        <f>'Division - Monthly'!BB507</f>
        <v>341340.098</v>
      </c>
      <c r="E507" s="5">
        <f>'Division - Monthly'!BC507</f>
        <v>24518.351999999999</v>
      </c>
      <c r="F507" s="5">
        <f>'Division - Monthly'!BD507</f>
        <v>4356.8230000000003</v>
      </c>
      <c r="G507" s="5">
        <f>'Division - Monthly'!BE507</f>
        <v>7647.15</v>
      </c>
      <c r="H507" s="5">
        <f>'Division - Monthly'!BF507</f>
        <v>146654.33900000001</v>
      </c>
      <c r="I507" s="6">
        <f t="shared" si="42"/>
        <v>10230770.027000001</v>
      </c>
      <c r="J507" s="51">
        <f t="shared" si="40"/>
        <v>10084115.688000001</v>
      </c>
    </row>
    <row r="508" spans="1:22" x14ac:dyDescent="0.25">
      <c r="A508" s="42">
        <v>38961</v>
      </c>
      <c r="B508" s="5">
        <f>'Division - Monthly'!AZ508</f>
        <v>5487448.0449999999</v>
      </c>
      <c r="C508" s="5">
        <f>'Division - Monthly'!BA508</f>
        <v>4098954.4095000001</v>
      </c>
      <c r="D508" s="5">
        <f>'Division - Monthly'!BB508</f>
        <v>329693.40599999996</v>
      </c>
      <c r="E508" s="5">
        <f>'Division - Monthly'!BC508</f>
        <v>31441.519</v>
      </c>
      <c r="F508" s="5">
        <f>'Division - Monthly'!BD508</f>
        <v>1462.0369999999998</v>
      </c>
      <c r="G508" s="5">
        <f>'Division - Monthly'!BE508</f>
        <v>8140.3</v>
      </c>
      <c r="H508" s="5">
        <f>'Division - Monthly'!BF508</f>
        <v>148826.785</v>
      </c>
      <c r="I508" s="6">
        <f t="shared" si="42"/>
        <v>10105966.501500001</v>
      </c>
      <c r="J508" s="51">
        <f t="shared" si="40"/>
        <v>9957139.716500001</v>
      </c>
    </row>
    <row r="509" spans="1:22" x14ac:dyDescent="0.25">
      <c r="A509" s="42">
        <v>38991</v>
      </c>
      <c r="B509" s="5">
        <f>'Division - Monthly'!AZ509</f>
        <v>5042900.7829999998</v>
      </c>
      <c r="C509" s="5">
        <f>'Division - Monthly'!BA509</f>
        <v>3944288.2849999997</v>
      </c>
      <c r="D509" s="5">
        <f>'Division - Monthly'!BB509</f>
        <v>341825.15700000001</v>
      </c>
      <c r="E509" s="5">
        <f>'Division - Monthly'!BC509</f>
        <v>39721.248000000007</v>
      </c>
      <c r="F509" s="5">
        <f>'Division - Monthly'!BD509</f>
        <v>6999.4940000000006</v>
      </c>
      <c r="G509" s="5">
        <f>'Division - Monthly'!BE509</f>
        <v>7619.5</v>
      </c>
      <c r="H509" s="5">
        <f>'Division - Monthly'!BF509</f>
        <v>133687.78599999999</v>
      </c>
      <c r="I509" s="6">
        <f t="shared" si="42"/>
        <v>9517042.2530000005</v>
      </c>
      <c r="J509" s="51">
        <f t="shared" si="40"/>
        <v>9383354.4670000002</v>
      </c>
    </row>
    <row r="510" spans="1:22" x14ac:dyDescent="0.25">
      <c r="A510" s="42">
        <v>39022</v>
      </c>
      <c r="B510" s="5">
        <f>'Division - Monthly'!AZ510</f>
        <v>4106098.2949999999</v>
      </c>
      <c r="C510" s="5">
        <f>'Division - Monthly'!BA510</f>
        <v>3681312.5630000001</v>
      </c>
      <c r="D510" s="5">
        <f>'Division - Monthly'!BB510</f>
        <v>345863.59499999997</v>
      </c>
      <c r="E510" s="5">
        <f>'Division - Monthly'!BC510</f>
        <v>35758.380000000005</v>
      </c>
      <c r="F510" s="5">
        <f>'Division - Monthly'!BD510</f>
        <v>4205.049</v>
      </c>
      <c r="G510" s="5">
        <f>'Division - Monthly'!BE510</f>
        <v>7399</v>
      </c>
      <c r="H510" s="5">
        <f>'Division - Monthly'!BF510</f>
        <v>132812.94200000001</v>
      </c>
      <c r="I510" s="6">
        <f t="shared" si="42"/>
        <v>8313449.8239999991</v>
      </c>
      <c r="J510" s="51">
        <f t="shared" si="40"/>
        <v>8180636.8819999993</v>
      </c>
    </row>
    <row r="511" spans="1:22" x14ac:dyDescent="0.25">
      <c r="A511" s="42">
        <v>39052</v>
      </c>
      <c r="B511" s="5">
        <f>'Division - Monthly'!AZ511</f>
        <v>3926763.6940000001</v>
      </c>
      <c r="C511" s="5">
        <f>'Division - Monthly'!BA511</f>
        <v>3628586.0460000001</v>
      </c>
      <c r="D511" s="5">
        <f>'Division - Monthly'!BB511</f>
        <v>316775.18199999997</v>
      </c>
      <c r="E511" s="5">
        <f>'Division - Monthly'!BC511</f>
        <v>37132.89</v>
      </c>
      <c r="F511" s="5">
        <f>'Division - Monthly'!BD511</f>
        <v>4272.9919999999993</v>
      </c>
      <c r="G511" s="5">
        <f>'Division - Monthly'!BE511</f>
        <v>8068.2</v>
      </c>
      <c r="H511" s="5">
        <f>'Division - Monthly'!BF511</f>
        <v>111736.41499999999</v>
      </c>
      <c r="I511" s="6">
        <f t="shared" si="42"/>
        <v>8033335.4189999998</v>
      </c>
      <c r="J511" s="51">
        <f t="shared" si="40"/>
        <v>7921599.0039999997</v>
      </c>
    </row>
    <row r="512" spans="1:22" x14ac:dyDescent="0.25">
      <c r="A512" s="42">
        <v>39083</v>
      </c>
      <c r="B512" s="5">
        <f>'Division - Monthly'!AZ512</f>
        <v>4283865.5259999996</v>
      </c>
      <c r="C512" s="5">
        <f>'Division - Monthly'!BA512</f>
        <v>3889291.6689999998</v>
      </c>
      <c r="D512" s="5">
        <f>'Division - Monthly'!BB512</f>
        <v>344474.32</v>
      </c>
      <c r="E512" s="5">
        <f>'Division - Monthly'!BC512</f>
        <v>35661.510999999999</v>
      </c>
      <c r="F512" s="5">
        <f>'Division - Monthly'!BD512</f>
        <v>1569.347</v>
      </c>
      <c r="G512" s="5">
        <f>'Division - Monthly'!BE512</f>
        <v>310.8</v>
      </c>
      <c r="H512" s="5">
        <f>'Division - Monthly'!BF512</f>
        <v>113714.43700000001</v>
      </c>
      <c r="I512" s="6">
        <f t="shared" ref="I512:I547" si="43">SUM(B512:H512)</f>
        <v>8668887.6099999994</v>
      </c>
      <c r="J512" s="51">
        <f t="shared" ref="J512:J546" si="44">+I512-H512</f>
        <v>8555173.1729999986</v>
      </c>
      <c r="V512" s="5"/>
    </row>
    <row r="513" spans="1:22" x14ac:dyDescent="0.25">
      <c r="A513" s="42">
        <v>39114</v>
      </c>
      <c r="B513" s="5">
        <f>'Division - Monthly'!AZ513</f>
        <v>3726114.3119999999</v>
      </c>
      <c r="C513" s="5">
        <f>'Division - Monthly'!BA513</f>
        <v>3358951.9809999997</v>
      </c>
      <c r="D513" s="5">
        <f>'Division - Monthly'!BB513</f>
        <v>316357.43599999999</v>
      </c>
      <c r="E513" s="5">
        <f>'Division - Monthly'!BC513</f>
        <v>36794.046000000002</v>
      </c>
      <c r="F513" s="5">
        <f>'Division - Monthly'!BD513</f>
        <v>4151.3689999999997</v>
      </c>
      <c r="G513" s="5">
        <f>'Division - Monthly'!BE513</f>
        <v>15741.25</v>
      </c>
      <c r="H513" s="5">
        <f>'Division - Monthly'!BF513</f>
        <v>116536.7</v>
      </c>
      <c r="I513" s="6">
        <f t="shared" si="43"/>
        <v>7574647.0939999996</v>
      </c>
      <c r="J513" s="51">
        <f t="shared" si="44"/>
        <v>7458110.3939999994</v>
      </c>
      <c r="V513" s="5"/>
    </row>
    <row r="514" spans="1:22" x14ac:dyDescent="0.25">
      <c r="A514" s="42">
        <v>39142</v>
      </c>
      <c r="B514" s="5">
        <f>'Division - Monthly'!AZ514</f>
        <v>3644338.4289999995</v>
      </c>
      <c r="C514" s="5">
        <f>'Division - Monthly'!BA514</f>
        <v>3366379.86</v>
      </c>
      <c r="D514" s="5">
        <f>'Division - Monthly'!BB514</f>
        <v>319781.07499999995</v>
      </c>
      <c r="E514" s="5">
        <f>'Division - Monthly'!BC514</f>
        <v>35828</v>
      </c>
      <c r="F514" s="5">
        <f>'Division - Monthly'!BD514</f>
        <v>8233.5109999999986</v>
      </c>
      <c r="G514" s="5">
        <f>'Division - Monthly'!BE514</f>
        <v>7274.05</v>
      </c>
      <c r="H514" s="5">
        <f>'Division - Monthly'!BF514</f>
        <v>109955.97900000001</v>
      </c>
      <c r="I514" s="6">
        <f t="shared" si="43"/>
        <v>7491790.9039999992</v>
      </c>
      <c r="J514" s="51">
        <f t="shared" si="44"/>
        <v>7381834.9249999989</v>
      </c>
      <c r="V514" s="5"/>
    </row>
    <row r="515" spans="1:22" x14ac:dyDescent="0.25">
      <c r="A515" s="42">
        <v>39173</v>
      </c>
      <c r="B515" s="5">
        <f>'Division - Monthly'!AZ515</f>
        <v>3702030.8249999997</v>
      </c>
      <c r="C515" s="5">
        <f>'Division - Monthly'!BA515</f>
        <v>3446103.6720000003</v>
      </c>
      <c r="D515" s="5">
        <f>'Division - Monthly'!BB515</f>
        <v>284804.84600000002</v>
      </c>
      <c r="E515" s="5">
        <f>'Division - Monthly'!BC515</f>
        <v>36343.536</v>
      </c>
      <c r="F515" s="5">
        <f>'Division - Monthly'!BD515</f>
        <v>4607.8759999999993</v>
      </c>
      <c r="G515" s="5">
        <f>'Division - Monthly'!BE515</f>
        <v>7349.65</v>
      </c>
      <c r="H515" s="5">
        <f>'Division - Monthly'!BF515</f>
        <v>123247.755</v>
      </c>
      <c r="I515" s="6">
        <f t="shared" si="43"/>
        <v>7604488.1600000001</v>
      </c>
      <c r="J515" s="51">
        <f t="shared" si="44"/>
        <v>7481240.4050000003</v>
      </c>
      <c r="V515" s="5"/>
    </row>
    <row r="516" spans="1:22" x14ac:dyDescent="0.25">
      <c r="A516" s="42">
        <v>39203</v>
      </c>
      <c r="B516" s="5">
        <f>'Division - Monthly'!AZ516</f>
        <v>4204168.2120000003</v>
      </c>
      <c r="C516" s="5">
        <f>'Division - Monthly'!BA516</f>
        <v>3666601.801</v>
      </c>
      <c r="D516" s="5">
        <f>'Division - Monthly'!BB516</f>
        <v>330014.663</v>
      </c>
      <c r="E516" s="5">
        <f>'Division - Monthly'!BC516</f>
        <v>36121.490999999995</v>
      </c>
      <c r="F516" s="5">
        <f>'Division - Monthly'!BD516</f>
        <v>4457.2569999999996</v>
      </c>
      <c r="G516" s="5">
        <f>'Division - Monthly'!BE516</f>
        <v>8074.85</v>
      </c>
      <c r="H516" s="5">
        <f>'Division - Monthly'!BF516</f>
        <v>126848.993</v>
      </c>
      <c r="I516" s="6">
        <f t="shared" si="43"/>
        <v>8376287.267</v>
      </c>
      <c r="J516" s="51">
        <f t="shared" si="44"/>
        <v>8249438.2740000002</v>
      </c>
      <c r="V516" s="5"/>
    </row>
    <row r="517" spans="1:22" x14ac:dyDescent="0.25">
      <c r="A517" s="42">
        <v>39234</v>
      </c>
      <c r="B517" s="5">
        <v>4813296.4349999996</v>
      </c>
      <c r="C517" s="5">
        <f>'Division - Monthly'!BA517</f>
        <v>3900150.548</v>
      </c>
      <c r="D517" s="5">
        <f>'Division - Monthly'!BB517</f>
        <v>324125.57399999996</v>
      </c>
      <c r="E517" s="5">
        <f>'Division - Monthly'!BC517</f>
        <v>36709.942999999999</v>
      </c>
      <c r="F517" s="5">
        <f>'Division - Monthly'!BD517</f>
        <v>4447.0870000000004</v>
      </c>
      <c r="G517" s="5">
        <f>'Division - Monthly'!BE517</f>
        <v>7939.75</v>
      </c>
      <c r="H517" s="5">
        <f>'Division - Monthly'!BF517</f>
        <v>131848.356</v>
      </c>
      <c r="I517" s="6">
        <f t="shared" si="43"/>
        <v>9218517.6929999981</v>
      </c>
      <c r="J517" s="51">
        <f t="shared" si="44"/>
        <v>9086669.3369999975</v>
      </c>
      <c r="V517" s="5"/>
    </row>
    <row r="518" spans="1:22" x14ac:dyDescent="0.25">
      <c r="A518" s="42">
        <v>39264</v>
      </c>
      <c r="B518" s="5">
        <f>'Division - Monthly'!AZ518</f>
        <v>5633379.0650000004</v>
      </c>
      <c r="C518" s="5">
        <f>'Division - Monthly'!BA518</f>
        <v>4149936.1439999999</v>
      </c>
      <c r="D518" s="5">
        <f>'Division - Monthly'!BB518</f>
        <v>318366.03500000003</v>
      </c>
      <c r="E518" s="5">
        <f>'Division - Monthly'!BC518</f>
        <v>36530.919000000002</v>
      </c>
      <c r="F518" s="5">
        <f>'Division - Monthly'!BD518</f>
        <v>4874.0350000000008</v>
      </c>
      <c r="G518" s="5">
        <f>'Division - Monthly'!BE518</f>
        <v>7780.01</v>
      </c>
      <c r="H518" s="5">
        <f>'Division - Monthly'!BF518</f>
        <v>132017.62899999999</v>
      </c>
      <c r="I518" s="6">
        <f t="shared" si="43"/>
        <v>10282883.837000001</v>
      </c>
      <c r="J518" s="51">
        <f t="shared" si="44"/>
        <v>10150866.208000001</v>
      </c>
      <c r="V518" s="5"/>
    </row>
    <row r="519" spans="1:22" x14ac:dyDescent="0.25">
      <c r="A519" s="42">
        <v>39295</v>
      </c>
      <c r="B519" s="5">
        <f>'Division - Monthly'!AZ519</f>
        <v>5741023.9110000003</v>
      </c>
      <c r="C519" s="5">
        <f>'Division - Monthly'!BA519</f>
        <v>4138312.537</v>
      </c>
      <c r="D519" s="5">
        <f>'Division - Monthly'!BB519</f>
        <v>296754.91600000003</v>
      </c>
      <c r="E519" s="5">
        <f>'Division - Monthly'!BC519</f>
        <v>35002.255000000005</v>
      </c>
      <c r="F519" s="5">
        <f>'Division - Monthly'!BD519</f>
        <v>4682.37</v>
      </c>
      <c r="G519" s="5">
        <f>'Division - Monthly'!BE519</f>
        <v>7626.85</v>
      </c>
      <c r="H519" s="5">
        <f>'Division - Monthly'!BF519</f>
        <v>148378.54199999999</v>
      </c>
      <c r="I519" s="6">
        <f t="shared" si="43"/>
        <v>10371781.380999999</v>
      </c>
      <c r="J519" s="51">
        <f t="shared" si="44"/>
        <v>10223402.839</v>
      </c>
      <c r="V519" s="5"/>
    </row>
    <row r="520" spans="1:22" x14ac:dyDescent="0.25">
      <c r="A520" s="42">
        <v>39326</v>
      </c>
      <c r="B520" s="5">
        <f>'Division - Monthly'!AZ520</f>
        <v>6003705.1710000001</v>
      </c>
      <c r="C520" s="5">
        <f>'Division - Monthly'!BA520</f>
        <v>4318784.96</v>
      </c>
      <c r="D520" s="5">
        <f>'Division - Monthly'!BB520</f>
        <v>322443.554</v>
      </c>
      <c r="E520" s="5">
        <f>'Division - Monthly'!BC520</f>
        <v>38598.074000000001</v>
      </c>
      <c r="F520" s="5">
        <f>'Division - Monthly'!BD520</f>
        <v>5012.7300000000005</v>
      </c>
      <c r="G520" s="5">
        <f>'Division - Monthly'!BE520</f>
        <v>7620.2</v>
      </c>
      <c r="H520" s="5">
        <f>'Division - Monthly'!BF520</f>
        <v>152185.139</v>
      </c>
      <c r="I520" s="6">
        <f t="shared" si="43"/>
        <v>10848349.828</v>
      </c>
      <c r="J520" s="51">
        <f t="shared" si="44"/>
        <v>10696164.688999999</v>
      </c>
      <c r="V520" s="5"/>
    </row>
    <row r="521" spans="1:22" x14ac:dyDescent="0.25">
      <c r="A521" s="42">
        <v>39356</v>
      </c>
      <c r="B521" s="5">
        <f>'Division - Monthly'!AZ521</f>
        <v>5088978.9399999995</v>
      </c>
      <c r="C521" s="5">
        <f>'Division - Monthly'!BA521</f>
        <v>4092780.0279999999</v>
      </c>
      <c r="D521" s="5">
        <f>'Division - Monthly'!BB521</f>
        <v>323853.28999999998</v>
      </c>
      <c r="E521" s="5">
        <f>'Division - Monthly'!BC521</f>
        <v>36140.720999999998</v>
      </c>
      <c r="F521" s="5">
        <f>'Division - Monthly'!BD521</f>
        <v>4832.6540000000005</v>
      </c>
      <c r="G521" s="5">
        <f>'Division - Monthly'!BE521</f>
        <v>7228.2</v>
      </c>
      <c r="H521" s="5">
        <f>'Division - Monthly'!BF521</f>
        <v>536.904</v>
      </c>
      <c r="I521" s="6">
        <f t="shared" si="43"/>
        <v>9554350.736999996</v>
      </c>
      <c r="J521" s="51">
        <f t="shared" si="44"/>
        <v>9553813.8329999968</v>
      </c>
      <c r="V521" s="5"/>
    </row>
    <row r="522" spans="1:22" x14ac:dyDescent="0.25">
      <c r="A522" s="42">
        <v>39387</v>
      </c>
      <c r="B522" s="5">
        <f>'Division - Monthly'!AZ522</f>
        <v>4284518.3550000004</v>
      </c>
      <c r="C522" s="5">
        <f>'Division - Monthly'!BA522</f>
        <v>3823862.6849999996</v>
      </c>
      <c r="D522" s="5">
        <f>'Division - Monthly'!BB522</f>
        <v>302601.91399999999</v>
      </c>
      <c r="E522" s="5">
        <f>'Division - Monthly'!BC522</f>
        <v>37161.622000000003</v>
      </c>
      <c r="F522" s="5">
        <f>'Division - Monthly'!BD522</f>
        <v>4376.9669999999996</v>
      </c>
      <c r="G522" s="5">
        <f>'Division - Monthly'!BE522</f>
        <v>7009.1</v>
      </c>
      <c r="H522" s="5">
        <f>'Division - Monthly'!BF522</f>
        <v>273541.13699999999</v>
      </c>
      <c r="I522" s="6">
        <f t="shared" si="43"/>
        <v>8733071.7799999993</v>
      </c>
      <c r="J522" s="51">
        <f t="shared" si="44"/>
        <v>8459530.6429999992</v>
      </c>
      <c r="V522" s="5"/>
    </row>
    <row r="523" spans="1:22" x14ac:dyDescent="0.25">
      <c r="A523" s="42">
        <v>39417</v>
      </c>
      <c r="B523" s="5">
        <f>'Division - Monthly'!AZ523</f>
        <v>4013036.8620000002</v>
      </c>
      <c r="C523" s="5">
        <f>'Division - Monthly'!BA523</f>
        <v>3769685.6070000003</v>
      </c>
      <c r="D523" s="5">
        <f>'Division - Monthly'!BB523</f>
        <v>290880.734</v>
      </c>
      <c r="E523" s="5">
        <f>'Division - Monthly'!BC523</f>
        <v>35999.500999999997</v>
      </c>
      <c r="F523" s="5">
        <f>'Division - Monthly'!BD523</f>
        <v>1567.3719999999998</v>
      </c>
      <c r="G523" s="5">
        <f>'Division - Monthly'!BE523</f>
        <v>7487.55</v>
      </c>
      <c r="H523" s="5">
        <f>'Division - Monthly'!BF523</f>
        <v>70215.232999999993</v>
      </c>
      <c r="I523" s="6">
        <f t="shared" si="43"/>
        <v>8188872.8590000011</v>
      </c>
      <c r="J523" s="51">
        <f t="shared" si="44"/>
        <v>8118657.6260000011</v>
      </c>
      <c r="V523" s="5"/>
    </row>
    <row r="524" spans="1:22" x14ac:dyDescent="0.25">
      <c r="A524" s="42">
        <v>39448</v>
      </c>
      <c r="B524" s="5">
        <f>'Division - Monthly'!AZ524</f>
        <v>4234067.5429999996</v>
      </c>
      <c r="C524" s="5">
        <f>'Division - Monthly'!BA524</f>
        <v>3783449.1209999993</v>
      </c>
      <c r="D524" s="5">
        <f>'Division - Monthly'!BB524</f>
        <v>332838.06800000003</v>
      </c>
      <c r="E524" s="5">
        <f>'Division - Monthly'!BC524</f>
        <v>36110.541000000005</v>
      </c>
      <c r="F524" s="5">
        <f>'Division - Monthly'!BD524</f>
        <v>5750.3109999999997</v>
      </c>
      <c r="G524" s="5">
        <f>'Division - Monthly'!BE524</f>
        <v>7557.55</v>
      </c>
      <c r="H524" s="5">
        <f>'Division - Monthly'!BF524</f>
        <v>70977.112999999998</v>
      </c>
      <c r="I524" s="6">
        <f t="shared" si="43"/>
        <v>8470750.2469999995</v>
      </c>
      <c r="J524" s="51">
        <f t="shared" si="44"/>
        <v>8399773.1339999996</v>
      </c>
      <c r="V524" s="5"/>
    </row>
    <row r="525" spans="1:22" x14ac:dyDescent="0.25">
      <c r="A525" s="42">
        <v>39479</v>
      </c>
      <c r="B525" s="5">
        <f>'Division - Monthly'!AZ525</f>
        <v>3604218.0830000001</v>
      </c>
      <c r="C525" s="5">
        <f>'Division - Monthly'!BA525</f>
        <v>3491303.9850000003</v>
      </c>
      <c r="D525" s="5">
        <f>'Division - Monthly'!BB525</f>
        <v>317151.71300000005</v>
      </c>
      <c r="E525" s="5">
        <f>'Division - Monthly'!BC525</f>
        <v>31206.652999999998</v>
      </c>
      <c r="F525" s="5">
        <f>'Division - Monthly'!BD525</f>
        <v>3526.2839999999997</v>
      </c>
      <c r="G525" s="5">
        <f>'Division - Monthly'!BE525</f>
        <v>6694.8</v>
      </c>
      <c r="H525" s="5">
        <f>'Division - Monthly'!BF525</f>
        <v>70732.137000000002</v>
      </c>
      <c r="I525" s="6">
        <f t="shared" si="43"/>
        <v>7524833.6550000003</v>
      </c>
      <c r="J525" s="51">
        <f t="shared" si="44"/>
        <v>7454101.5180000002</v>
      </c>
      <c r="V525" s="5"/>
    </row>
    <row r="526" spans="1:22" x14ac:dyDescent="0.25">
      <c r="A526" s="42">
        <v>39508</v>
      </c>
      <c r="B526" s="5">
        <f>'Division - Monthly'!AZ526</f>
        <v>3598528.1470000003</v>
      </c>
      <c r="C526" s="5">
        <f>'Division - Monthly'!BA526</f>
        <v>3442605.1940000001</v>
      </c>
      <c r="D526" s="5">
        <f>'Division - Monthly'!BB526</f>
        <v>282856.576</v>
      </c>
      <c r="E526" s="5">
        <f>'Division - Monthly'!BC526</f>
        <v>37033.506000000001</v>
      </c>
      <c r="F526" s="5">
        <f>'Division - Monthly'!BD526</f>
        <v>3601.8820000000001</v>
      </c>
      <c r="G526" s="5">
        <f>'Division - Monthly'!BE526</f>
        <v>6300</v>
      </c>
      <c r="H526" s="5">
        <f>'Division - Monthly'!BF526</f>
        <v>75434.78</v>
      </c>
      <c r="I526" s="6">
        <f t="shared" si="43"/>
        <v>7446360.0850000009</v>
      </c>
      <c r="J526" s="51">
        <f t="shared" si="44"/>
        <v>7370925.3050000006</v>
      </c>
      <c r="V526" s="5"/>
    </row>
    <row r="527" spans="1:22" x14ac:dyDescent="0.25">
      <c r="A527" s="42">
        <v>39539</v>
      </c>
      <c r="B527" s="5">
        <f>'Division - Monthly'!AZ527</f>
        <v>3779246.6199999996</v>
      </c>
      <c r="C527" s="5">
        <f>'Division - Monthly'!BA527</f>
        <v>3509770.7960000001</v>
      </c>
      <c r="D527" s="5">
        <f>'Division - Monthly'!BB527</f>
        <v>296408.24100000004</v>
      </c>
      <c r="E527" s="5">
        <f>'Division - Monthly'!BC527</f>
        <v>32584.448999999997</v>
      </c>
      <c r="F527" s="5">
        <f>'Division - Monthly'!BD527</f>
        <v>3497.6409999999996</v>
      </c>
      <c r="G527" s="5">
        <f>'Division - Monthly'!BE527</f>
        <v>6711.25</v>
      </c>
      <c r="H527" s="5">
        <f>'Division - Monthly'!BF527</f>
        <v>83930.119000000006</v>
      </c>
      <c r="I527" s="6">
        <f t="shared" si="43"/>
        <v>7712149.1159999995</v>
      </c>
      <c r="J527" s="51">
        <f t="shared" si="44"/>
        <v>7628218.9969999995</v>
      </c>
      <c r="V527" s="5"/>
    </row>
    <row r="528" spans="1:22" x14ac:dyDescent="0.25">
      <c r="A528" s="42">
        <v>39569</v>
      </c>
      <c r="B528" s="5">
        <f>'Division - Monthly'!AZ528</f>
        <v>4283254.5109999999</v>
      </c>
      <c r="C528" s="5">
        <f>'Division - Monthly'!BA528</f>
        <v>3717189.9610000001</v>
      </c>
      <c r="D528" s="5">
        <f>'Division - Monthly'!BB528</f>
        <v>292755.94500000001</v>
      </c>
      <c r="E528" s="5">
        <f>'Division - Monthly'!BC528</f>
        <v>34399.455999999998</v>
      </c>
      <c r="F528" s="5">
        <f>'Division - Monthly'!BD528</f>
        <v>3486.6559999999999</v>
      </c>
      <c r="G528" s="5">
        <f>'Division - Monthly'!BE528</f>
        <v>6382.95</v>
      </c>
      <c r="H528" s="5">
        <f>'Division - Monthly'!BF528</f>
        <v>82919.672999999995</v>
      </c>
      <c r="I528" s="6">
        <f t="shared" si="43"/>
        <v>8420389.1520000007</v>
      </c>
      <c r="J528" s="51">
        <f t="shared" si="44"/>
        <v>8337469.4790000003</v>
      </c>
      <c r="V528" s="5"/>
    </row>
    <row r="529" spans="1:22" x14ac:dyDescent="0.25">
      <c r="A529" s="42">
        <v>39600</v>
      </c>
      <c r="B529" s="5">
        <f>'Division - Monthly'!AZ529</f>
        <v>5282804.8379999995</v>
      </c>
      <c r="C529" s="5">
        <f>'Division - Monthly'!BA529</f>
        <v>4108255.0940000005</v>
      </c>
      <c r="D529" s="5">
        <f>'Division - Monthly'!BB529</f>
        <v>323010.78099999996</v>
      </c>
      <c r="E529" s="5">
        <f>'Division - Monthly'!BC529</f>
        <v>35669.650999999998</v>
      </c>
      <c r="F529" s="5">
        <f>'Division - Monthly'!BD529</f>
        <v>3342.0810000000001</v>
      </c>
      <c r="G529" s="5">
        <f>'Division - Monthly'!BE529</f>
        <v>6832.35</v>
      </c>
      <c r="H529" s="5">
        <f>'Division - Monthly'!BF529</f>
        <v>94216.115999999995</v>
      </c>
      <c r="I529" s="6">
        <f t="shared" si="43"/>
        <v>9854130.9110000003</v>
      </c>
      <c r="J529" s="51">
        <f t="shared" si="44"/>
        <v>9759914.7949999999</v>
      </c>
      <c r="V529" s="5"/>
    </row>
    <row r="530" spans="1:22" x14ac:dyDescent="0.25">
      <c r="A530" s="42">
        <v>39630</v>
      </c>
      <c r="B530" s="5">
        <f>'Division - Monthly'!AZ530</f>
        <v>5301896.2829999998</v>
      </c>
      <c r="C530" s="5">
        <f>'Division - Monthly'!BA530</f>
        <v>4103113.0700000003</v>
      </c>
      <c r="D530" s="5">
        <f>'Division - Monthly'!BB530</f>
        <v>308289.89900000003</v>
      </c>
      <c r="E530" s="5">
        <f>'Division - Monthly'!BC530</f>
        <v>34632.569000000003</v>
      </c>
      <c r="F530" s="5">
        <f>'Division - Monthly'!BD530</f>
        <v>2394.2660000000001</v>
      </c>
      <c r="G530" s="5">
        <f>'Division - Monthly'!BE530</f>
        <v>7157.85</v>
      </c>
      <c r="H530" s="5">
        <f>'Division - Monthly'!BF530</f>
        <v>95495.267000000007</v>
      </c>
      <c r="I530" s="6">
        <f t="shared" si="43"/>
        <v>9852979.2040000018</v>
      </c>
      <c r="J530" s="51">
        <f t="shared" si="44"/>
        <v>9757483.9370000008</v>
      </c>
      <c r="V530" s="5"/>
    </row>
    <row r="531" spans="1:22" x14ac:dyDescent="0.25">
      <c r="A531" s="42">
        <v>39661</v>
      </c>
      <c r="B531" s="5">
        <f>'Division - Monthly'!AZ531</f>
        <v>5331470.6049999995</v>
      </c>
      <c r="C531" s="5">
        <f>'Division - Monthly'!BA531</f>
        <v>4016555.7649999997</v>
      </c>
      <c r="D531" s="5">
        <f>'Division - Monthly'!BB531</f>
        <v>280429.54499999998</v>
      </c>
      <c r="E531" s="5">
        <f>'Division - Monthly'!BC531</f>
        <v>35471.712</v>
      </c>
      <c r="F531" s="5">
        <f>'Division - Monthly'!BD531</f>
        <v>2229.4699999999998</v>
      </c>
      <c r="G531" s="5">
        <f>'Division - Monthly'!BE531</f>
        <v>6761.65</v>
      </c>
      <c r="H531" s="5">
        <f>'Division - Monthly'!BF531</f>
        <v>97640.126000000004</v>
      </c>
      <c r="I531" s="6">
        <f t="shared" si="43"/>
        <v>9770558.8729999997</v>
      </c>
      <c r="J531" s="51">
        <f t="shared" si="44"/>
        <v>9672918.7469999995</v>
      </c>
      <c r="V531" s="5"/>
    </row>
    <row r="532" spans="1:22" x14ac:dyDescent="0.25">
      <c r="A532" s="42">
        <v>39692</v>
      </c>
      <c r="B532" s="5">
        <f>'Division - Monthly'!AZ532</f>
        <v>5632132.7520000003</v>
      </c>
      <c r="C532" s="5">
        <f>'Division - Monthly'!BA532</f>
        <v>4261070.784</v>
      </c>
      <c r="D532" s="5">
        <f>'Division - Monthly'!BB532</f>
        <v>300915.848</v>
      </c>
      <c r="E532" s="5">
        <f>'Division - Monthly'!BC532</f>
        <v>35448.928</v>
      </c>
      <c r="F532" s="5">
        <f>'Division - Monthly'!BD532</f>
        <v>2461.7090000000003</v>
      </c>
      <c r="G532" s="5">
        <f>'Division - Monthly'!BE532</f>
        <v>6862.8</v>
      </c>
      <c r="H532" s="5">
        <f>'Division - Monthly'!BF532</f>
        <v>97219.453999999998</v>
      </c>
      <c r="I532" s="6">
        <f t="shared" si="43"/>
        <v>10336112.275</v>
      </c>
      <c r="J532" s="51">
        <f t="shared" si="44"/>
        <v>10238892.821</v>
      </c>
      <c r="V532" s="5"/>
    </row>
    <row r="533" spans="1:22" x14ac:dyDescent="0.25">
      <c r="A533" s="42">
        <v>39722</v>
      </c>
      <c r="B533" s="5">
        <f>'Division - Monthly'!AZ533</f>
        <v>4805004.6639999999</v>
      </c>
      <c r="C533" s="5">
        <f>'Division - Monthly'!BA533</f>
        <v>3926048.3160000001</v>
      </c>
      <c r="D533" s="5">
        <f>'Division - Monthly'!BB533</f>
        <v>288124.20499999996</v>
      </c>
      <c r="E533" s="5">
        <f>'Division - Monthly'!BC533</f>
        <v>37888.816000000006</v>
      </c>
      <c r="F533" s="5">
        <f>'Division - Monthly'!BD533</f>
        <v>2465.0360000000001</v>
      </c>
      <c r="G533" s="5">
        <f>'Division - Monthly'!BE533</f>
        <v>6661.55</v>
      </c>
      <c r="H533" s="5">
        <f>'Division - Monthly'!BF533</f>
        <v>84714.517000000007</v>
      </c>
      <c r="I533" s="6">
        <f t="shared" si="43"/>
        <v>9150907.1040000021</v>
      </c>
      <c r="J533" s="51">
        <f t="shared" si="44"/>
        <v>9066192.5870000012</v>
      </c>
      <c r="V533" s="5"/>
    </row>
    <row r="534" spans="1:22" x14ac:dyDescent="0.25">
      <c r="A534" s="42">
        <v>39753</v>
      </c>
      <c r="B534" s="5">
        <f>'Division - Monthly'!AZ534</f>
        <v>3672851.443</v>
      </c>
      <c r="C534" s="5">
        <f>'Division - Monthly'!BA534</f>
        <v>3580327.432</v>
      </c>
      <c r="D534" s="5">
        <f>'Division - Monthly'!BB534</f>
        <v>275330.60599999997</v>
      </c>
      <c r="E534" s="5">
        <f>'Division - Monthly'!BC534</f>
        <v>36155.986999999994</v>
      </c>
      <c r="F534" s="5">
        <f>'Division - Monthly'!BD534</f>
        <v>2280.2079999999996</v>
      </c>
      <c r="G534" s="5">
        <f>'Division - Monthly'!BE534</f>
        <v>6729.8</v>
      </c>
      <c r="H534" s="5">
        <f>'Division - Monthly'!BF534</f>
        <v>77558.36</v>
      </c>
      <c r="I534" s="6">
        <f t="shared" si="43"/>
        <v>7651233.8359999992</v>
      </c>
      <c r="J534" s="51">
        <f t="shared" si="44"/>
        <v>7573675.4759999989</v>
      </c>
      <c r="V534" s="5"/>
    </row>
    <row r="535" spans="1:22" x14ac:dyDescent="0.25">
      <c r="A535" s="42">
        <v>39783</v>
      </c>
      <c r="B535" s="5">
        <f>'Division - Monthly'!AZ535</f>
        <v>3703339.3190000001</v>
      </c>
      <c r="C535" s="5">
        <f>'Division - Monthly'!BA535</f>
        <v>3621740.1220000004</v>
      </c>
      <c r="D535" s="5">
        <f>'Division - Monthly'!BB535</f>
        <v>289108.89399999997</v>
      </c>
      <c r="E535" s="5">
        <f>'Division - Monthly'!BC535</f>
        <v>36251.615000000005</v>
      </c>
      <c r="F535" s="5">
        <f>'Division - Monthly'!BD535</f>
        <v>2358.6170000000002</v>
      </c>
      <c r="G535" s="5">
        <f>'Division - Monthly'!BE535</f>
        <v>6442.1</v>
      </c>
      <c r="H535" s="5">
        <f>'Division - Monthly'!BF535</f>
        <v>62338.103000000003</v>
      </c>
      <c r="I535" s="6">
        <f t="shared" si="43"/>
        <v>7721578.7700000005</v>
      </c>
      <c r="J535" s="51">
        <f t="shared" si="44"/>
        <v>7659240.6670000004</v>
      </c>
      <c r="V535" s="5"/>
    </row>
    <row r="536" spans="1:22" x14ac:dyDescent="0.25">
      <c r="A536" s="42">
        <v>39814</v>
      </c>
      <c r="B536" s="5">
        <f>'Division - Monthly'!AZ536</f>
        <v>3931714.5269999998</v>
      </c>
      <c r="C536" s="5">
        <f>'Division - Monthly'!BA536</f>
        <v>3616795.4580000001</v>
      </c>
      <c r="D536" s="5">
        <f>'Division - Monthly'!BB536</f>
        <v>289843.82200000004</v>
      </c>
      <c r="E536" s="5">
        <f>'Division - Monthly'!BC536</f>
        <v>33389.081999999995</v>
      </c>
      <c r="F536" s="5">
        <f>'Division - Monthly'!BD536</f>
        <v>2724.3240000000001</v>
      </c>
      <c r="G536" s="5">
        <f>'Division - Monthly'!BE536</f>
        <v>6947.75</v>
      </c>
      <c r="H536" s="5">
        <f>'Division - Monthly'!BF536</f>
        <v>67619.698999999993</v>
      </c>
      <c r="I536" s="6">
        <f t="shared" si="43"/>
        <v>7949034.6619999995</v>
      </c>
      <c r="J536" s="51">
        <f t="shared" si="44"/>
        <v>7881414.9629999995</v>
      </c>
      <c r="V536" s="5"/>
    </row>
    <row r="537" spans="1:22" x14ac:dyDescent="0.25">
      <c r="A537" s="42">
        <v>39845</v>
      </c>
      <c r="B537" s="5">
        <f>'Division - Monthly'!AZ537</f>
        <v>3843118.9</v>
      </c>
      <c r="C537" s="5">
        <f>'Division - Monthly'!BA537</f>
        <v>3244004.1589999995</v>
      </c>
      <c r="D537" s="5">
        <f>'Division - Monthly'!BB537</f>
        <v>271299.56100000005</v>
      </c>
      <c r="E537" s="5">
        <f>'Division - Monthly'!BC537</f>
        <v>37059.944999999992</v>
      </c>
      <c r="F537" s="5">
        <f>'Division - Monthly'!BD537</f>
        <v>2337.509</v>
      </c>
      <c r="G537" s="5">
        <f>'Division - Monthly'!BE537</f>
        <v>6121.85</v>
      </c>
      <c r="H537" s="5">
        <f>'Division - Monthly'!BF537</f>
        <v>65388.196000000004</v>
      </c>
      <c r="I537" s="6">
        <f t="shared" si="43"/>
        <v>7469330.1199999992</v>
      </c>
      <c r="J537" s="51">
        <f t="shared" si="44"/>
        <v>7403941.9239999987</v>
      </c>
      <c r="V537" s="5"/>
    </row>
    <row r="538" spans="1:22" x14ac:dyDescent="0.25">
      <c r="A538" s="42">
        <v>39873</v>
      </c>
      <c r="B538" s="5">
        <f>'Division - Monthly'!AZ538</f>
        <v>3354308.1660000002</v>
      </c>
      <c r="C538" s="5">
        <f>'Division - Monthly'!BA538</f>
        <v>3225893.5020000003</v>
      </c>
      <c r="D538" s="5">
        <f>'Division - Monthly'!BB538</f>
        <v>254511.33499999999</v>
      </c>
      <c r="E538" s="5">
        <f>'Division - Monthly'!BC538</f>
        <v>35879.706999999995</v>
      </c>
      <c r="F538" s="5">
        <f>'Division - Monthly'!BD538</f>
        <v>2223.0859999999998</v>
      </c>
      <c r="G538" s="5">
        <f>'Division - Monthly'!BE538</f>
        <v>6439.3</v>
      </c>
      <c r="H538" s="5">
        <f>'Division - Monthly'!BF538</f>
        <v>71605.937999999995</v>
      </c>
      <c r="I538" s="6">
        <f t="shared" si="43"/>
        <v>6950861.0340000009</v>
      </c>
      <c r="J538" s="51">
        <f t="shared" si="44"/>
        <v>6879255.0960000008</v>
      </c>
      <c r="V538" s="5"/>
    </row>
    <row r="539" spans="1:22" x14ac:dyDescent="0.25">
      <c r="A539" s="42">
        <v>39904</v>
      </c>
      <c r="B539" s="5">
        <f>'Division - Monthly'!AZ539</f>
        <v>3695347.1120000002</v>
      </c>
      <c r="C539" s="5">
        <f>'Division - Monthly'!BA539</f>
        <v>3434498.5440000002</v>
      </c>
      <c r="D539" s="5">
        <f>'Division - Monthly'!BB539</f>
        <v>264216.01</v>
      </c>
      <c r="E539" s="5">
        <f>'Division - Monthly'!BC539</f>
        <v>32106.958000000006</v>
      </c>
      <c r="F539" s="5">
        <f>'Division - Monthly'!BD539</f>
        <v>2111.444</v>
      </c>
      <c r="G539" s="5">
        <f>'Division - Monthly'!BE539</f>
        <v>6235.95</v>
      </c>
      <c r="H539" s="5">
        <f>'Division - Monthly'!BF539</f>
        <v>88997.535000000003</v>
      </c>
      <c r="I539" s="6">
        <f t="shared" si="43"/>
        <v>7523513.5530000003</v>
      </c>
      <c r="J539" s="51">
        <f t="shared" si="44"/>
        <v>7434516.0180000002</v>
      </c>
      <c r="V539" s="5"/>
    </row>
    <row r="540" spans="1:22" x14ac:dyDescent="0.25">
      <c r="A540" s="42">
        <v>39934</v>
      </c>
      <c r="B540" s="5">
        <f>'Division - Monthly'!AZ540</f>
        <v>4232803.7760000005</v>
      </c>
      <c r="C540" s="5">
        <f>'Division - Monthly'!BA540</f>
        <v>3668648.872</v>
      </c>
      <c r="D540" s="5">
        <f>'Division - Monthly'!BB540</f>
        <v>282419.92499999999</v>
      </c>
      <c r="E540" s="5">
        <f>'Division - Monthly'!BC540</f>
        <v>37151.982000000004</v>
      </c>
      <c r="F540" s="5">
        <f>'Division - Monthly'!BD540</f>
        <v>2171.4970000000003</v>
      </c>
      <c r="G540" s="5">
        <f>'Division - Monthly'!BE540</f>
        <v>6382.95</v>
      </c>
      <c r="H540" s="5">
        <f>'Division - Monthly'!BF540</f>
        <v>89939.281000000003</v>
      </c>
      <c r="I540" s="6">
        <f t="shared" si="43"/>
        <v>8319518.2830000008</v>
      </c>
      <c r="J540" s="51">
        <f t="shared" si="44"/>
        <v>8229579.0020000003</v>
      </c>
      <c r="V540" s="5"/>
    </row>
    <row r="541" spans="1:22" x14ac:dyDescent="0.25">
      <c r="A541" s="42">
        <v>39965</v>
      </c>
      <c r="B541" s="5">
        <f>'Division - Monthly'!AZ541</f>
        <v>4857369.0460000001</v>
      </c>
      <c r="C541" s="5">
        <f>'Division - Monthly'!BA541</f>
        <v>3921149.5989999995</v>
      </c>
      <c r="D541" s="5">
        <f>'Division - Monthly'!BB541</f>
        <v>283242.13199999998</v>
      </c>
      <c r="E541" s="5">
        <f>'Division - Monthly'!BC541</f>
        <v>35411.127</v>
      </c>
      <c r="F541" s="5">
        <f>'Division - Monthly'!BD541</f>
        <v>4868.527000000001</v>
      </c>
      <c r="G541" s="5">
        <f>'Division - Monthly'!BE541</f>
        <v>6609.75</v>
      </c>
      <c r="H541" s="5">
        <f>'Division - Monthly'!BF541</f>
        <v>103439.674</v>
      </c>
      <c r="I541" s="6">
        <f t="shared" si="43"/>
        <v>9212089.8550000004</v>
      </c>
      <c r="J541" s="51">
        <f t="shared" si="44"/>
        <v>9108650.1809999999</v>
      </c>
      <c r="V541" s="5"/>
    </row>
    <row r="542" spans="1:22" x14ac:dyDescent="0.25">
      <c r="A542" s="42">
        <v>39995</v>
      </c>
      <c r="B542" s="5">
        <f>'Division - Monthly'!AZ542</f>
        <v>5575985.6209999993</v>
      </c>
      <c r="C542" s="5">
        <f>'Division - Monthly'!BA542</f>
        <v>4116634.5729999999</v>
      </c>
      <c r="D542" s="5">
        <f>'Division - Monthly'!BB542</f>
        <v>257991.49599999998</v>
      </c>
      <c r="E542" s="5">
        <f>'Division - Monthly'!BC542</f>
        <v>36043.606999999996</v>
      </c>
      <c r="F542" s="5">
        <f>'Division - Monthly'!BD542</f>
        <v>4809.1920000000009</v>
      </c>
      <c r="G542" s="5">
        <f>'Division - Monthly'!BE542</f>
        <v>7192.85</v>
      </c>
      <c r="H542" s="5">
        <f>'Division - Monthly'!BF542</f>
        <v>110511.06399999998</v>
      </c>
      <c r="I542" s="6">
        <f t="shared" si="43"/>
        <v>10109168.402999997</v>
      </c>
      <c r="J542" s="51">
        <f t="shared" si="44"/>
        <v>9998657.3389999978</v>
      </c>
      <c r="V542" s="5"/>
    </row>
    <row r="543" spans="1:22" x14ac:dyDescent="0.25">
      <c r="A543" s="42">
        <v>40026</v>
      </c>
      <c r="B543" s="5">
        <f>'Division - Monthly'!AZ543</f>
        <v>5525885.1899999995</v>
      </c>
      <c r="C543" s="5">
        <f>'Division - Monthly'!BA543</f>
        <v>4037452.7439999999</v>
      </c>
      <c r="D543" s="5">
        <f>'Division - Monthly'!BB543</f>
        <v>269213.11300000001</v>
      </c>
      <c r="E543" s="5">
        <f>'Division - Monthly'!BC543</f>
        <v>34779.288999999997</v>
      </c>
      <c r="F543" s="5">
        <f>'Division - Monthly'!BD543</f>
        <v>2934.6059999999998</v>
      </c>
      <c r="G543" s="5">
        <f>'Division - Monthly'!BE543</f>
        <v>6833.75</v>
      </c>
      <c r="H543" s="5">
        <f>'Division - Monthly'!BF543</f>
        <v>127988.302</v>
      </c>
      <c r="I543" s="6">
        <f t="shared" si="43"/>
        <v>10005086.994000001</v>
      </c>
      <c r="J543" s="51">
        <f t="shared" si="44"/>
        <v>9877098.6920000017</v>
      </c>
      <c r="V543" s="5"/>
    </row>
    <row r="544" spans="1:22" x14ac:dyDescent="0.25">
      <c r="A544" s="42">
        <v>40057</v>
      </c>
      <c r="B544" s="5">
        <f>'Division - Monthly'!AZ544</f>
        <v>5490522.1779999994</v>
      </c>
      <c r="C544" s="5">
        <f>'Division - Monthly'!BA544</f>
        <v>4187546.25</v>
      </c>
      <c r="D544" s="5">
        <f>'Division - Monthly'!BB544</f>
        <v>272856.64600000001</v>
      </c>
      <c r="E544" s="5">
        <f>'Division - Monthly'!BC544</f>
        <v>36042.716999999997</v>
      </c>
      <c r="F544" s="5">
        <f>'Division - Monthly'!BD544</f>
        <v>2247.2669999999998</v>
      </c>
      <c r="G544" s="5">
        <f>'Division - Monthly'!BE544</f>
        <v>6932.8</v>
      </c>
      <c r="H544" s="5">
        <f>'Division - Monthly'!BF544</f>
        <v>128086.37699999999</v>
      </c>
      <c r="I544" s="6">
        <f t="shared" si="43"/>
        <v>10124234.235000001</v>
      </c>
      <c r="J544" s="51">
        <f t="shared" si="44"/>
        <v>9996147.8580000009</v>
      </c>
      <c r="V544" s="5"/>
    </row>
    <row r="545" spans="1:22" x14ac:dyDescent="0.25">
      <c r="A545" s="42">
        <v>40087</v>
      </c>
      <c r="B545" s="5">
        <f>'Division - Monthly'!AZ545</f>
        <v>5140396.8149999995</v>
      </c>
      <c r="C545" s="5">
        <f>'Division - Monthly'!BA545</f>
        <v>4035129.7819999997</v>
      </c>
      <c r="D545" s="5">
        <f>'Division - Monthly'!BB545</f>
        <v>260115.5</v>
      </c>
      <c r="E545" s="5">
        <f>'Division - Monthly'!BC545</f>
        <v>34862.544000000002</v>
      </c>
      <c r="F545" s="5">
        <f>'Division - Monthly'!BD545</f>
        <v>2406.1750000000002</v>
      </c>
      <c r="G545" s="5">
        <f>'Division - Monthly'!BE545</f>
        <v>7126.35</v>
      </c>
      <c r="H545" s="5">
        <f>'Division - Monthly'!BF545</f>
        <v>118224.14200000001</v>
      </c>
      <c r="I545" s="6">
        <f t="shared" si="43"/>
        <v>9598261.3080000002</v>
      </c>
      <c r="J545" s="51">
        <f t="shared" si="44"/>
        <v>9480037.1659999993</v>
      </c>
      <c r="V545" s="5"/>
    </row>
    <row r="546" spans="1:22" x14ac:dyDescent="0.25">
      <c r="A546" s="42">
        <v>40118</v>
      </c>
      <c r="B546" s="5">
        <f>'Division - Monthly'!AZ546</f>
        <v>4356808.5319999997</v>
      </c>
      <c r="C546" s="5">
        <f>'Division - Monthly'!BA546</f>
        <v>3776580.5959999999</v>
      </c>
      <c r="D546" s="5">
        <f>'Division - Monthly'!BB546</f>
        <v>250100.20499999999</v>
      </c>
      <c r="E546" s="5">
        <f>'Division - Monthly'!BC546</f>
        <v>33717.418999999994</v>
      </c>
      <c r="F546" s="5">
        <f>'Division - Monthly'!BD546</f>
        <v>2485.9320000000002</v>
      </c>
      <c r="G546" s="5">
        <f>'Division - Monthly'!BE546</f>
        <v>6592.6</v>
      </c>
      <c r="H546" s="5">
        <f>'Division - Monthly'!BF546</f>
        <v>103069.236</v>
      </c>
      <c r="I546" s="6">
        <f t="shared" si="43"/>
        <v>8529354.5199999996</v>
      </c>
      <c r="J546" s="51">
        <f t="shared" si="44"/>
        <v>8426285.284</v>
      </c>
      <c r="V546" s="5"/>
    </row>
    <row r="547" spans="1:22" x14ac:dyDescent="0.25">
      <c r="A547" s="42">
        <v>40148</v>
      </c>
      <c r="B547" s="5">
        <f>'Division - Monthly'!AZ547</f>
        <v>3945267.9760000003</v>
      </c>
      <c r="C547" s="5">
        <f>'Division - Monthly'!BA547</f>
        <v>3760378.7629999998</v>
      </c>
      <c r="D547" s="5">
        <f>'Division - Monthly'!BB547</f>
        <v>289045.85799999995</v>
      </c>
      <c r="E547" s="5">
        <f>'Division - Monthly'!BC547</f>
        <v>35254.038999999997</v>
      </c>
      <c r="F547" s="5">
        <f>'Division - Monthly'!BD547</f>
        <v>2525.9540000000002</v>
      </c>
      <c r="G547" s="5">
        <f>'Division - Monthly'!BE547</f>
        <v>6512.45</v>
      </c>
      <c r="H547" s="5">
        <f>'Division - Monthly'!BF547</f>
        <v>80051.517000000007</v>
      </c>
      <c r="I547" s="6">
        <f t="shared" si="43"/>
        <v>8119036.557</v>
      </c>
      <c r="J547" s="51">
        <f>+I547-H547</f>
        <v>8038985.04</v>
      </c>
      <c r="V547" s="5"/>
    </row>
    <row r="548" spans="1:22" x14ac:dyDescent="0.25">
      <c r="A548" s="42">
        <v>40179</v>
      </c>
      <c r="B548" s="5">
        <f>'Division - Monthly'!AZ548</f>
        <v>5216442.7929999996</v>
      </c>
      <c r="C548" s="5">
        <f>'Division - Monthly'!BA548</f>
        <v>3588072.0110000004</v>
      </c>
      <c r="D548" s="5">
        <f>'Division - Monthly'!BB548</f>
        <v>267623.46800000005</v>
      </c>
      <c r="E548" s="5">
        <f>'Division - Monthly'!BC548</f>
        <v>35893.148999999998</v>
      </c>
      <c r="F548" s="5">
        <f>'Division - Monthly'!BD548</f>
        <v>2099.683</v>
      </c>
      <c r="G548" s="5">
        <f>'Division - Monthly'!BE548</f>
        <v>6842.15</v>
      </c>
      <c r="H548" s="5">
        <f>'Division - Monthly'!BF548</f>
        <v>73636.073999999993</v>
      </c>
      <c r="I548" s="6">
        <f t="shared" ref="I548:I559" si="45">SUM(B548:H548)</f>
        <v>9190609.3279999997</v>
      </c>
      <c r="J548" s="51">
        <f t="shared" ref="J548:J559" si="46">+I548-H548</f>
        <v>9116973.2540000007</v>
      </c>
      <c r="V548" s="5"/>
    </row>
    <row r="549" spans="1:22" x14ac:dyDescent="0.25">
      <c r="A549" s="42">
        <v>40210</v>
      </c>
      <c r="B549" s="5">
        <f>'Division - Monthly'!AZ549</f>
        <v>3987392.0829999996</v>
      </c>
      <c r="C549" s="5">
        <f>'Division - Monthly'!BA549</f>
        <v>3201547.929</v>
      </c>
      <c r="D549" s="5">
        <f>'Division - Monthly'!BB549</f>
        <v>258540.01199999999</v>
      </c>
      <c r="E549" s="5">
        <f>'Division - Monthly'!BC549</f>
        <v>34964.942999999999</v>
      </c>
      <c r="F549" s="5">
        <f>'Division - Monthly'!BD549</f>
        <v>2095.4010000000003</v>
      </c>
      <c r="G549" s="5">
        <f>'Division - Monthly'!BE549</f>
        <v>6651.05</v>
      </c>
      <c r="H549" s="5">
        <f>'Division - Monthly'!BF549</f>
        <v>182623.63200000001</v>
      </c>
      <c r="I549" s="6">
        <f t="shared" si="45"/>
        <v>7673815.0499999998</v>
      </c>
      <c r="J549" s="51">
        <f t="shared" si="46"/>
        <v>7491191.4179999996</v>
      </c>
      <c r="V549" s="5"/>
    </row>
    <row r="550" spans="1:22" x14ac:dyDescent="0.25">
      <c r="A550" s="42">
        <v>40238</v>
      </c>
      <c r="B550" s="5">
        <f>'Division - Monthly'!AZ550</f>
        <v>3850643.3329999996</v>
      </c>
      <c r="C550" s="5">
        <f>'Division - Monthly'!BA550</f>
        <v>3072576.7620000001</v>
      </c>
      <c r="D550" s="5">
        <f>'Division - Monthly'!BB550</f>
        <v>235312.60699999996</v>
      </c>
      <c r="E550" s="5">
        <f>'Division - Monthly'!BC550</f>
        <v>35849.667999999998</v>
      </c>
      <c r="F550" s="5">
        <f>'Division - Monthly'!BD550</f>
        <v>2158.5790000000002</v>
      </c>
      <c r="G550" s="5">
        <f>'Division - Monthly'!BE550</f>
        <v>5934.6</v>
      </c>
      <c r="H550" s="5">
        <f>'Division - Monthly'!BF550</f>
        <v>147785.796</v>
      </c>
      <c r="I550" s="6">
        <f t="shared" si="45"/>
        <v>7350261.3449999988</v>
      </c>
      <c r="J550" s="51">
        <f t="shared" si="46"/>
        <v>7202475.5489999987</v>
      </c>
      <c r="V550" s="5"/>
    </row>
    <row r="551" spans="1:22" x14ac:dyDescent="0.25">
      <c r="A551" s="42">
        <v>40269</v>
      </c>
      <c r="B551" s="5">
        <f>'Division - Monthly'!AZ551</f>
        <v>3335505.3169999998</v>
      </c>
      <c r="C551" s="5">
        <f>'Division - Monthly'!BA551</f>
        <v>3245212.0120000001</v>
      </c>
      <c r="D551" s="5">
        <f>'Division - Monthly'!BB551</f>
        <v>260571.114</v>
      </c>
      <c r="E551" s="5">
        <f>'Division - Monthly'!BC551</f>
        <v>35740.376000000004</v>
      </c>
      <c r="F551" s="5">
        <f>'Division - Monthly'!BD551</f>
        <v>2089.5930000000003</v>
      </c>
      <c r="G551" s="5">
        <f>'Division - Monthly'!BE551</f>
        <v>6091.4</v>
      </c>
      <c r="H551" s="5">
        <f>'Division - Monthly'!BF551</f>
        <v>155790.66699999999</v>
      </c>
      <c r="I551" s="6">
        <f t="shared" si="45"/>
        <v>7041000.4790000012</v>
      </c>
      <c r="J551" s="51">
        <f t="shared" si="46"/>
        <v>6885209.8120000008</v>
      </c>
      <c r="V551" s="5"/>
    </row>
    <row r="552" spans="1:22" x14ac:dyDescent="0.25">
      <c r="A552" s="42">
        <v>40299</v>
      </c>
      <c r="B552" s="5">
        <f>'Division - Monthly'!AZ552</f>
        <v>4299630.642</v>
      </c>
      <c r="C552" s="5">
        <f>'Division - Monthly'!BA552</f>
        <v>3686740.9049999993</v>
      </c>
      <c r="D552" s="5">
        <f>'Division - Monthly'!BB552</f>
        <v>265217.98</v>
      </c>
      <c r="E552" s="5">
        <f>'Division - Monthly'!BC552</f>
        <v>35757.335000000006</v>
      </c>
      <c r="F552" s="5">
        <f>'Division - Monthly'!BD552</f>
        <v>2216.529</v>
      </c>
      <c r="G552" s="5">
        <f>'Division - Monthly'!BE552</f>
        <v>6478.15</v>
      </c>
      <c r="H552" s="5">
        <f>'Division - Monthly'!BF552</f>
        <v>155933.519</v>
      </c>
      <c r="I552" s="6">
        <f t="shared" si="45"/>
        <v>8451975.0599999987</v>
      </c>
      <c r="J552" s="51">
        <f t="shared" si="46"/>
        <v>8296041.5409999983</v>
      </c>
      <c r="V552" s="5"/>
    </row>
    <row r="553" spans="1:22" x14ac:dyDescent="0.25">
      <c r="A553" s="42">
        <v>40330</v>
      </c>
      <c r="B553" s="5">
        <f>'Division - Monthly'!AZ553</f>
        <v>5503337.7070000004</v>
      </c>
      <c r="C553" s="5">
        <f>'Division - Monthly'!BA553</f>
        <v>4150599.8140000002</v>
      </c>
      <c r="D553" s="5">
        <f>'Division - Monthly'!BB553</f>
        <v>276650.18700000003</v>
      </c>
      <c r="E553" s="5">
        <f>'Division - Monthly'!BC553</f>
        <v>36046.186999999998</v>
      </c>
      <c r="F553" s="5">
        <f>'Division - Monthly'!BD553</f>
        <v>2463.1959999999999</v>
      </c>
      <c r="G553" s="5">
        <f>'Division - Monthly'!BE553</f>
        <v>7249.2</v>
      </c>
      <c r="H553" s="5">
        <f>'Division - Monthly'!BF553</f>
        <v>197833.20800000001</v>
      </c>
      <c r="I553" s="6">
        <f t="shared" si="45"/>
        <v>10174179.499000004</v>
      </c>
      <c r="J553" s="51">
        <f t="shared" si="46"/>
        <v>9976346.291000003</v>
      </c>
      <c r="V553" s="5"/>
    </row>
    <row r="554" spans="1:22" x14ac:dyDescent="0.25">
      <c r="A554" s="42">
        <v>40360</v>
      </c>
      <c r="B554" s="5">
        <f>'Division - Monthly'!AZ554</f>
        <v>5922255.4809999997</v>
      </c>
      <c r="C554" s="5">
        <f>'Division - Monthly'!BA554</f>
        <v>4239946.3930000002</v>
      </c>
      <c r="D554" s="5">
        <f>'Division - Monthly'!BB554</f>
        <v>265029.33400000003</v>
      </c>
      <c r="E554" s="5">
        <f>'Division - Monthly'!BC554</f>
        <v>36454.610999999997</v>
      </c>
      <c r="F554" s="5">
        <f>'Division - Monthly'!BD554</f>
        <v>2499.6260000000002</v>
      </c>
      <c r="G554" s="5">
        <f>'Division - Monthly'!BE554</f>
        <v>7318.5</v>
      </c>
      <c r="H554" s="5">
        <f>'Division - Monthly'!BF554</f>
        <v>207968.77600000001</v>
      </c>
      <c r="I554" s="6">
        <f t="shared" si="45"/>
        <v>10681472.721000001</v>
      </c>
      <c r="J554" s="51">
        <f t="shared" si="46"/>
        <v>10473503.945</v>
      </c>
      <c r="V554" s="5"/>
    </row>
    <row r="555" spans="1:22" x14ac:dyDescent="0.25">
      <c r="A555" s="42">
        <v>40391</v>
      </c>
      <c r="B555" s="5">
        <f>'Division - Monthly'!AZ555</f>
        <v>5850882.0549999997</v>
      </c>
      <c r="C555" s="5">
        <f>'Division - Monthly'!BA555</f>
        <v>4182914.2820000001</v>
      </c>
      <c r="D555" s="5">
        <f>'Division - Monthly'!BB555</f>
        <v>268116.98100000003</v>
      </c>
      <c r="E555" s="5">
        <f>'Division - Monthly'!BC555</f>
        <v>36395.301999999996</v>
      </c>
      <c r="F555" s="5">
        <f>'Division - Monthly'!BD555</f>
        <v>2349.7840000000001</v>
      </c>
      <c r="G555" s="5">
        <f>'Division - Monthly'!BE555</f>
        <v>6916.35</v>
      </c>
      <c r="H555" s="5">
        <f>'Division - Monthly'!BF555</f>
        <v>208547.66699999999</v>
      </c>
      <c r="I555" s="6">
        <f t="shared" si="45"/>
        <v>10556122.420999998</v>
      </c>
      <c r="J555" s="51">
        <f t="shared" si="46"/>
        <v>10347574.753999999</v>
      </c>
      <c r="V555" s="5"/>
    </row>
    <row r="556" spans="1:22" x14ac:dyDescent="0.25">
      <c r="A556" s="42">
        <v>40422</v>
      </c>
      <c r="B556" s="5">
        <f>'Division - Monthly'!AZ556</f>
        <v>5646214.682</v>
      </c>
      <c r="C556" s="5">
        <f>'Division - Monthly'!BA556</f>
        <v>4216695.9620000003</v>
      </c>
      <c r="D556" s="5">
        <f>'Division - Monthly'!BB556</f>
        <v>267267.06199999998</v>
      </c>
      <c r="E556" s="5">
        <f>'Division - Monthly'!BC556</f>
        <v>36034.819000000003</v>
      </c>
      <c r="F556" s="5">
        <f>'Division - Monthly'!BD556</f>
        <v>2566.261</v>
      </c>
      <c r="G556" s="5">
        <f>'Division - Monthly'!BE556</f>
        <v>7544.25</v>
      </c>
      <c r="H556" s="5">
        <f>'Division - Monthly'!BF556</f>
        <v>207109.83300000001</v>
      </c>
      <c r="I556" s="6">
        <f t="shared" si="45"/>
        <v>10383432.869000003</v>
      </c>
      <c r="J556" s="51">
        <f t="shared" si="46"/>
        <v>10176323.036000002</v>
      </c>
      <c r="V556" s="5"/>
    </row>
    <row r="557" spans="1:22" x14ac:dyDescent="0.25">
      <c r="A557" s="42">
        <v>40452</v>
      </c>
      <c r="B557" s="5">
        <f>'Division - Monthly'!AZ557</f>
        <v>4656524.523</v>
      </c>
      <c r="C557" s="5">
        <f>'Division - Monthly'!BA557</f>
        <v>3893832.5959999999</v>
      </c>
      <c r="D557" s="5">
        <f>'Division - Monthly'!BB557</f>
        <v>252013.54800000001</v>
      </c>
      <c r="E557" s="5">
        <f>'Division - Monthly'!BC557</f>
        <v>36013.330999999998</v>
      </c>
      <c r="F557" s="5">
        <f>'Division - Monthly'!BD557</f>
        <v>2484.991</v>
      </c>
      <c r="G557" s="5">
        <f>'Division - Monthly'!BE557</f>
        <v>6897.8</v>
      </c>
      <c r="H557" s="5">
        <f>'Division - Monthly'!BF557</f>
        <v>191847.98499999999</v>
      </c>
      <c r="I557" s="6">
        <f t="shared" si="45"/>
        <v>9039614.7740000002</v>
      </c>
      <c r="J557" s="51">
        <f t="shared" si="46"/>
        <v>8847766.7890000008</v>
      </c>
      <c r="V557" s="5"/>
    </row>
    <row r="558" spans="1:22" x14ac:dyDescent="0.25">
      <c r="A558" s="42">
        <v>40483</v>
      </c>
      <c r="B558" s="5">
        <f>'Division - Monthly'!AZ558</f>
        <v>3910018.7889999994</v>
      </c>
      <c r="C558" s="5">
        <f>'Division - Monthly'!BA558</f>
        <v>3608841.5649999999</v>
      </c>
      <c r="D558" s="5">
        <f>'Division - Monthly'!BB558</f>
        <v>257723.86799999999</v>
      </c>
      <c r="E558" s="5">
        <f>'Division - Monthly'!BC558</f>
        <v>36379.466</v>
      </c>
      <c r="F558" s="5">
        <f>'Division - Monthly'!BD558</f>
        <v>2417.7269999999999</v>
      </c>
      <c r="G558" s="5">
        <f>'Division - Monthly'!BE558</f>
        <v>6630.05</v>
      </c>
      <c r="H558" s="5">
        <f>'Division - Monthly'!BF558</f>
        <v>171511.26199999999</v>
      </c>
      <c r="I558" s="6">
        <f t="shared" si="45"/>
        <v>7993522.726999999</v>
      </c>
      <c r="J558" s="51">
        <f t="shared" si="46"/>
        <v>7822011.4649999989</v>
      </c>
      <c r="V558" s="5"/>
    </row>
    <row r="559" spans="1:22" x14ac:dyDescent="0.25">
      <c r="A559" s="42">
        <v>40513</v>
      </c>
      <c r="B559" s="5">
        <f>'Division - Monthly'!AZ559</f>
        <v>4163655.7940000007</v>
      </c>
      <c r="C559" s="5">
        <f>'Division - Monthly'!BA559</f>
        <v>3457175.7659999998</v>
      </c>
      <c r="D559" s="5">
        <f>'Division - Monthly'!BB559</f>
        <v>256032.215</v>
      </c>
      <c r="E559" s="5">
        <f>'Division - Monthly'!BC559</f>
        <v>35273.311000000002</v>
      </c>
      <c r="F559" s="5">
        <f>'Division - Monthly'!BD559</f>
        <v>2178.8069999999998</v>
      </c>
      <c r="G559" s="5">
        <f>'Division - Monthly'!BE559</f>
        <v>6771.8</v>
      </c>
      <c r="H559" s="5">
        <f>'Division - Monthly'!BF559</f>
        <v>148022.91099999999</v>
      </c>
      <c r="I559" s="6">
        <f t="shared" si="45"/>
        <v>8069110.6040000003</v>
      </c>
      <c r="J559" s="51">
        <f t="shared" si="46"/>
        <v>7921087.693</v>
      </c>
      <c r="V559" s="5"/>
    </row>
    <row r="560" spans="1:22" x14ac:dyDescent="0.25">
      <c r="A560" s="42">
        <v>40544</v>
      </c>
      <c r="B560" s="5">
        <f>'Division - Monthly'!AZ560</f>
        <v>4535157.375</v>
      </c>
      <c r="C560" s="5">
        <f>'Division - Monthly'!BA560</f>
        <v>3391263.1809999999</v>
      </c>
      <c r="D560" s="5">
        <f>'Division - Monthly'!BB560</f>
        <v>247596.11</v>
      </c>
      <c r="E560" s="5">
        <f>'Division - Monthly'!BC560</f>
        <v>37252.646000000001</v>
      </c>
      <c r="F560" s="5">
        <f>'Division - Monthly'!BD560</f>
        <v>2000.0319999999999</v>
      </c>
      <c r="G560" s="5">
        <f>'Division - Monthly'!BE560</f>
        <v>6998.25</v>
      </c>
      <c r="H560" s="5">
        <f>'Division - Monthly'!BF560</f>
        <v>170145.853</v>
      </c>
      <c r="I560" s="6">
        <f t="shared" ref="I560:I571" si="47">SUM(B560:H560)</f>
        <v>8390413.4469999988</v>
      </c>
      <c r="J560" s="51">
        <f t="shared" ref="J560:J571" si="48">+I560-H560</f>
        <v>8220267.5939999986</v>
      </c>
      <c r="V560" s="5"/>
    </row>
    <row r="561" spans="1:22" x14ac:dyDescent="0.25">
      <c r="A561" s="42">
        <v>40575</v>
      </c>
      <c r="B561" s="5">
        <f>'Division - Monthly'!AZ561</f>
        <v>3488608.6939999997</v>
      </c>
      <c r="C561" s="5">
        <f>'Division - Monthly'!BA561</f>
        <v>3153069.6579999998</v>
      </c>
      <c r="D561" s="5">
        <f>'Division - Monthly'!BB561</f>
        <v>242727.33299999998</v>
      </c>
      <c r="E561" s="5">
        <f>'Division - Monthly'!BC561</f>
        <v>35979.235000000001</v>
      </c>
      <c r="F561" s="5">
        <f>'Division - Monthly'!BD561</f>
        <v>2139.6679999999997</v>
      </c>
      <c r="G561" s="5">
        <f>'Division - Monthly'!BE561</f>
        <v>6092.8</v>
      </c>
      <c r="H561" s="5">
        <f>'Division - Monthly'!BF561</f>
        <v>152579.337</v>
      </c>
      <c r="I561" s="6">
        <f t="shared" si="47"/>
        <v>7081196.7249999996</v>
      </c>
      <c r="J561" s="51">
        <f t="shared" si="48"/>
        <v>6928617.3879999993</v>
      </c>
      <c r="V561" s="5"/>
    </row>
    <row r="562" spans="1:22" x14ac:dyDescent="0.25">
      <c r="A562" s="42">
        <v>40603</v>
      </c>
      <c r="B562" s="5">
        <f>'Division - Monthly'!AZ562</f>
        <v>3412863.4729999998</v>
      </c>
      <c r="C562" s="5">
        <f>'Division - Monthly'!BA562</f>
        <v>3308624.53</v>
      </c>
      <c r="D562" s="5">
        <f>'Division - Monthly'!BB562</f>
        <v>245212.79700000002</v>
      </c>
      <c r="E562" s="5">
        <f>'Division - Monthly'!BC562</f>
        <v>36457.148000000001</v>
      </c>
      <c r="F562" s="5">
        <f>'Division - Monthly'!BD562</f>
        <v>2381.23</v>
      </c>
      <c r="G562" s="5">
        <f>'Division - Monthly'!BE562</f>
        <v>6486.9</v>
      </c>
      <c r="H562" s="5">
        <f>'Division - Monthly'!BF562</f>
        <v>143191.261</v>
      </c>
      <c r="I562" s="6">
        <f t="shared" si="47"/>
        <v>7155217.3390000006</v>
      </c>
      <c r="J562" s="51">
        <f t="shared" si="48"/>
        <v>7012026.0780000007</v>
      </c>
      <c r="V562" s="5"/>
    </row>
    <row r="563" spans="1:22" x14ac:dyDescent="0.25">
      <c r="A563" s="42">
        <v>40634</v>
      </c>
      <c r="B563" s="5">
        <f>'Division - Monthly'!AZ563</f>
        <v>4182618.1679999996</v>
      </c>
      <c r="C563" s="5">
        <f>'Division - Monthly'!BA563</f>
        <v>3733380.5020000003</v>
      </c>
      <c r="D563" s="5">
        <f>'Division - Monthly'!BB563</f>
        <v>277211.21100000001</v>
      </c>
      <c r="E563" s="5">
        <f>'Division - Monthly'!BC563</f>
        <v>36344.976000000002</v>
      </c>
      <c r="F563" s="5">
        <f>'Division - Monthly'!BD563</f>
        <v>2249.0859999999998</v>
      </c>
      <c r="G563" s="5">
        <f>'Division - Monthly'!BE563</f>
        <v>6561.45</v>
      </c>
      <c r="H563" s="5">
        <f>'Division - Monthly'!BF563</f>
        <v>164204.47399999999</v>
      </c>
      <c r="I563" s="6">
        <f t="shared" si="47"/>
        <v>8402569.8670000006</v>
      </c>
      <c r="J563" s="51">
        <f t="shared" si="48"/>
        <v>8238365.3930000002</v>
      </c>
      <c r="V563" s="5"/>
    </row>
    <row r="564" spans="1:22" x14ac:dyDescent="0.25">
      <c r="A564" s="42">
        <v>40664</v>
      </c>
      <c r="B564" s="5">
        <f>'Division - Monthly'!AZ564</f>
        <v>4641773.0640000002</v>
      </c>
      <c r="C564" s="5">
        <f>'Division - Monthly'!BA564</f>
        <v>3800633.9669999997</v>
      </c>
      <c r="D564" s="5">
        <f>'Division - Monthly'!BB564</f>
        <v>256439.59400000001</v>
      </c>
      <c r="E564" s="5">
        <f>'Division - Monthly'!BC564</f>
        <v>36359.962</v>
      </c>
      <c r="F564" s="5">
        <f>'Division - Monthly'!BD564</f>
        <v>2191.3229999999999</v>
      </c>
      <c r="G564" s="5">
        <f>'Division - Monthly'!BE564</f>
        <v>6544.65</v>
      </c>
      <c r="H564" s="5">
        <f>'Division - Monthly'!BF564</f>
        <v>186606.93799999999</v>
      </c>
      <c r="I564" s="6">
        <f t="shared" si="47"/>
        <v>8930549.4979999997</v>
      </c>
      <c r="J564" s="51">
        <f t="shared" si="48"/>
        <v>8743942.5600000005</v>
      </c>
      <c r="V564" s="5"/>
    </row>
    <row r="565" spans="1:22" x14ac:dyDescent="0.25">
      <c r="A565" s="42">
        <v>40695</v>
      </c>
      <c r="B565" s="5">
        <f>'Division - Monthly'!AZ565</f>
        <v>5379683.6359999999</v>
      </c>
      <c r="C565" s="5">
        <f>'Division - Monthly'!BA565</f>
        <v>4124100.2539999997</v>
      </c>
      <c r="D565" s="5">
        <f>'Division - Monthly'!BB565</f>
        <v>281287.538</v>
      </c>
      <c r="E565" s="5">
        <f>'Division - Monthly'!BC565</f>
        <v>36514.561000000002</v>
      </c>
      <c r="F565" s="5">
        <f>'Division - Monthly'!BD565</f>
        <v>2432.3619999999996</v>
      </c>
      <c r="G565" s="5">
        <f>'Division - Monthly'!BE565</f>
        <v>7285.95</v>
      </c>
      <c r="H565" s="5">
        <f>'Division - Monthly'!BF565</f>
        <v>196801.85</v>
      </c>
      <c r="I565" s="6">
        <f t="shared" si="47"/>
        <v>10028106.151000001</v>
      </c>
      <c r="J565" s="51">
        <f t="shared" si="48"/>
        <v>9831304.3010000009</v>
      </c>
      <c r="V565" s="5"/>
    </row>
    <row r="566" spans="1:22" x14ac:dyDescent="0.25">
      <c r="A566" s="42">
        <v>40725</v>
      </c>
      <c r="B566" s="5">
        <f>'Division - Monthly'!AZ566</f>
        <v>5462625.2979999995</v>
      </c>
      <c r="C566" s="5">
        <f>'Division - Monthly'!BA566</f>
        <v>4084168.5460000001</v>
      </c>
      <c r="D566" s="5">
        <f>'Division - Monthly'!BB566</f>
        <v>257480.44500000001</v>
      </c>
      <c r="E566" s="5">
        <f>'Division - Monthly'!BC566</f>
        <v>35654.584000000003</v>
      </c>
      <c r="F566" s="5">
        <f>'Division - Monthly'!BD566</f>
        <v>2234.6860000000001</v>
      </c>
      <c r="G566" s="5">
        <f>'Division - Monthly'!BE566</f>
        <v>7255.7039999999997</v>
      </c>
      <c r="H566" s="5">
        <f>'Division - Monthly'!BF566</f>
        <v>202217.81099999999</v>
      </c>
      <c r="I566" s="6">
        <f t="shared" si="47"/>
        <v>10051637.074000003</v>
      </c>
      <c r="J566" s="51">
        <f t="shared" si="48"/>
        <v>9849419.2630000021</v>
      </c>
      <c r="V566" s="5"/>
    </row>
    <row r="567" spans="1:22" x14ac:dyDescent="0.25">
      <c r="A567" s="42">
        <v>40756</v>
      </c>
      <c r="B567" s="5">
        <f>'Division - Monthly'!AZ567</f>
        <v>5792965.8959999997</v>
      </c>
      <c r="C567" s="5">
        <f>'Division - Monthly'!BA567</f>
        <v>4165023.1719999993</v>
      </c>
      <c r="D567" s="5">
        <f>'Division - Monthly'!BB567</f>
        <v>268786.46399999998</v>
      </c>
      <c r="E567" s="5">
        <f>'Division - Monthly'!BC567</f>
        <v>37182.097999999998</v>
      </c>
      <c r="F567" s="5">
        <f>'Division - Monthly'!BD567</f>
        <v>2483.62</v>
      </c>
      <c r="G567" s="5">
        <f>'Division - Monthly'!BE567</f>
        <v>6716.85</v>
      </c>
      <c r="H567" s="5">
        <f>'Division - Monthly'!BF567</f>
        <v>215964.36600000001</v>
      </c>
      <c r="I567" s="6">
        <f t="shared" si="47"/>
        <v>10489122.465999998</v>
      </c>
      <c r="J567" s="51">
        <f t="shared" si="48"/>
        <v>10273158.099999998</v>
      </c>
      <c r="V567" s="5"/>
    </row>
    <row r="568" spans="1:22" x14ac:dyDescent="0.25">
      <c r="A568" s="42">
        <v>40787</v>
      </c>
      <c r="B568" s="5">
        <f>'Division - Monthly'!AZ568</f>
        <v>5823651.9369999999</v>
      </c>
      <c r="C568" s="5">
        <f>'Division - Monthly'!BA568</f>
        <v>4401250.5339999991</v>
      </c>
      <c r="D568" s="5">
        <f>'Division - Monthly'!BB568</f>
        <v>263514.65600000002</v>
      </c>
      <c r="E568" s="5">
        <f>'Division - Monthly'!BC568</f>
        <v>35526.294999999998</v>
      </c>
      <c r="F568" s="5">
        <f>'Division - Monthly'!BD568</f>
        <v>2399.837</v>
      </c>
      <c r="G568" s="5">
        <f>'Division - Monthly'!BE568</f>
        <v>7992.25</v>
      </c>
      <c r="H568" s="5">
        <f>'Division - Monthly'!BF568</f>
        <v>214171.87100000001</v>
      </c>
      <c r="I568" s="6">
        <f t="shared" si="47"/>
        <v>10748507.379999997</v>
      </c>
      <c r="J568" s="51">
        <f t="shared" si="48"/>
        <v>10534335.508999998</v>
      </c>
      <c r="V568" s="5"/>
    </row>
    <row r="569" spans="1:22" x14ac:dyDescent="0.25">
      <c r="A569" s="42">
        <v>40817</v>
      </c>
      <c r="B569" s="5">
        <f>'Division - Monthly'!AZ569</f>
        <v>4694929.7560000001</v>
      </c>
      <c r="C569" s="5">
        <f>'Division - Monthly'!BA569</f>
        <v>3896890.9369999999</v>
      </c>
      <c r="D569" s="5">
        <f>'Division - Monthly'!BB569</f>
        <v>249877.32700000002</v>
      </c>
      <c r="E569" s="5">
        <f>'Division - Monthly'!BC569</f>
        <v>36848.504000000001</v>
      </c>
      <c r="F569" s="5">
        <f>'Division - Monthly'!BD569</f>
        <v>2212.721</v>
      </c>
      <c r="G569" s="5">
        <f>'Division - Monthly'!BE569</f>
        <v>6802.25</v>
      </c>
      <c r="H569" s="5">
        <f>'Division - Monthly'!BF569</f>
        <v>198021.58</v>
      </c>
      <c r="I569" s="6">
        <f t="shared" si="47"/>
        <v>9085583.0750000011</v>
      </c>
      <c r="J569" s="51">
        <f t="shared" si="48"/>
        <v>8887561.495000001</v>
      </c>
      <c r="V569" s="5"/>
    </row>
    <row r="570" spans="1:22" x14ac:dyDescent="0.25">
      <c r="A570" s="42">
        <v>40848</v>
      </c>
      <c r="B570" s="5">
        <f>'Division - Monthly'!AZ570</f>
        <v>3596927.3229999999</v>
      </c>
      <c r="C570" s="5">
        <f>'Division - Monthly'!BA570</f>
        <v>3478005.8690000004</v>
      </c>
      <c r="D570" s="5">
        <f>'Division - Monthly'!BB570</f>
        <v>249411.87800000003</v>
      </c>
      <c r="E570" s="5">
        <f>'Division - Monthly'!BC570</f>
        <v>36740.578000000001</v>
      </c>
      <c r="F570" s="5">
        <f>'Division - Monthly'!BD570</f>
        <v>2254.8040000000001</v>
      </c>
      <c r="G570" s="5">
        <f>'Division - Monthly'!BE570</f>
        <v>6546.4</v>
      </c>
      <c r="H570" s="5">
        <f>'Division - Monthly'!BF570</f>
        <v>174416.89799999999</v>
      </c>
      <c r="I570" s="6">
        <f t="shared" si="47"/>
        <v>7544303.75</v>
      </c>
      <c r="J570" s="51">
        <f t="shared" si="48"/>
        <v>7369886.852</v>
      </c>
      <c r="V570" s="5"/>
    </row>
    <row r="571" spans="1:22" x14ac:dyDescent="0.25">
      <c r="A571" s="42">
        <v>40878</v>
      </c>
      <c r="B571" s="5">
        <f>'Division - Monthly'!AZ571</f>
        <v>3630694.0980000002</v>
      </c>
      <c r="C571" s="5">
        <f>'Division - Monthly'!BA571</f>
        <v>3515879.8470000001</v>
      </c>
      <c r="D571" s="5">
        <f>'Division - Monthly'!BB571</f>
        <v>246572.20699999999</v>
      </c>
      <c r="E571" s="5">
        <f>'Division - Monthly'!BC571</f>
        <v>36609.113999999994</v>
      </c>
      <c r="F571" s="5">
        <f>'Division - Monthly'!BD571</f>
        <v>2149.3069999999998</v>
      </c>
      <c r="G571" s="5">
        <f>'Division - Monthly'!BE571</f>
        <v>6652.45</v>
      </c>
      <c r="H571" s="5">
        <f>'Division - Monthly'!BF571</f>
        <v>157438.016</v>
      </c>
      <c r="I571" s="6">
        <f t="shared" si="47"/>
        <v>7595995.0390000008</v>
      </c>
      <c r="J571" s="51">
        <f t="shared" si="48"/>
        <v>7438557.023000001</v>
      </c>
      <c r="V571" s="5"/>
    </row>
    <row r="572" spans="1:22" x14ac:dyDescent="0.25">
      <c r="A572" s="42">
        <v>40909</v>
      </c>
      <c r="B572" s="5">
        <f>'Division - Monthly'!AZ572</f>
        <v>4000847.4709999999</v>
      </c>
      <c r="C572" s="5">
        <f>'Division - Monthly'!BA572</f>
        <v>3546422.6980000003</v>
      </c>
      <c r="D572" s="5">
        <f>'Division - Monthly'!BB572</f>
        <v>249295.88699999999</v>
      </c>
      <c r="E572" s="5">
        <f>'Division - Monthly'!BC572</f>
        <v>35939.107000000004</v>
      </c>
      <c r="F572" s="5">
        <f>'Division - Monthly'!BD572</f>
        <v>1022.726</v>
      </c>
      <c r="G572" s="5">
        <f>'Division - Monthly'!BE572</f>
        <v>6876.8</v>
      </c>
      <c r="H572" s="5">
        <f>'Division - Monthly'!BF572</f>
        <v>157971.01</v>
      </c>
      <c r="I572" s="6">
        <f t="shared" ref="I572:I583" si="49">SUM(B572:H572)</f>
        <v>7998375.6989999991</v>
      </c>
      <c r="J572" s="51">
        <f t="shared" ref="J572:J583" si="50">+I572-H572</f>
        <v>7840404.6889999993</v>
      </c>
      <c r="V572" s="5"/>
    </row>
    <row r="573" spans="1:22" x14ac:dyDescent="0.25">
      <c r="A573" s="42">
        <v>40940</v>
      </c>
      <c r="B573" s="5">
        <f>'Division - Monthly'!AZ573</f>
        <v>3390701.44</v>
      </c>
      <c r="C573" s="5">
        <f>'Division - Monthly'!BA573</f>
        <v>3282168.5829999996</v>
      </c>
      <c r="D573" s="5">
        <f>'Division - Monthly'!BB573</f>
        <v>246026.51200000005</v>
      </c>
      <c r="E573" s="5">
        <f>'Division - Monthly'!BC573</f>
        <v>36489.045999999995</v>
      </c>
      <c r="F573" s="5">
        <f>'Division - Monthly'!BD573</f>
        <v>3134.7599999999993</v>
      </c>
      <c r="G573" s="5">
        <f>'Division - Monthly'!BE573</f>
        <v>6484.1</v>
      </c>
      <c r="H573" s="5">
        <f>'Division - Monthly'!BF573</f>
        <v>162071.60399999999</v>
      </c>
      <c r="I573" s="6">
        <f t="shared" si="49"/>
        <v>7127076.0449999999</v>
      </c>
      <c r="J573" s="51">
        <f t="shared" si="50"/>
        <v>6965004.4409999996</v>
      </c>
      <c r="V573" s="5"/>
    </row>
    <row r="574" spans="1:22" x14ac:dyDescent="0.25">
      <c r="A574" s="42">
        <v>40969</v>
      </c>
      <c r="B574" s="5">
        <f>'Division - Monthly'!AZ574</f>
        <v>3701820.5419999999</v>
      </c>
      <c r="C574" s="5">
        <f>'Division - Monthly'!BA574</f>
        <v>3475976.682</v>
      </c>
      <c r="D574" s="5">
        <f>'Division - Monthly'!BB574</f>
        <v>241875.84500000003</v>
      </c>
      <c r="E574" s="5">
        <f>'Division - Monthly'!BC574</f>
        <v>37109.509000000005</v>
      </c>
      <c r="F574" s="5">
        <f>'Division - Monthly'!BD574</f>
        <v>2251.5309999999999</v>
      </c>
      <c r="G574" s="5">
        <f>'Division - Monthly'!BE574</f>
        <v>6335.35</v>
      </c>
      <c r="H574" s="5">
        <f>'Division - Monthly'!BF574</f>
        <v>159613.859</v>
      </c>
      <c r="I574" s="6">
        <f t="shared" si="49"/>
        <v>7624983.317999999</v>
      </c>
      <c r="J574" s="51">
        <f t="shared" si="50"/>
        <v>7465369.4589999989</v>
      </c>
      <c r="V574" s="5"/>
    </row>
    <row r="575" spans="1:22" x14ac:dyDescent="0.25">
      <c r="A575" s="42">
        <v>41000</v>
      </c>
      <c r="B575" s="5">
        <f>'Division - Monthly'!AZ575</f>
        <v>4090949.5469999998</v>
      </c>
      <c r="C575" s="5">
        <f>'Division - Monthly'!BA575</f>
        <v>3670592.2630000003</v>
      </c>
      <c r="D575" s="5">
        <f>'Division - Monthly'!BB575</f>
        <v>250375.51299999998</v>
      </c>
      <c r="E575" s="5">
        <f>'Division - Monthly'!BC575</f>
        <v>36995.852999999996</v>
      </c>
      <c r="F575" s="5">
        <f>'Division - Monthly'!BD575</f>
        <v>2041.96</v>
      </c>
      <c r="G575" s="5">
        <f>'Division - Monthly'!BE575</f>
        <v>6652.45</v>
      </c>
      <c r="H575" s="5">
        <f>'Division - Monthly'!BF575</f>
        <v>179548.94899999999</v>
      </c>
      <c r="I575" s="6">
        <f t="shared" si="49"/>
        <v>8237156.5350000011</v>
      </c>
      <c r="J575" s="51">
        <f t="shared" si="50"/>
        <v>8057607.5860000011</v>
      </c>
      <c r="V575" s="5"/>
    </row>
    <row r="576" spans="1:22" x14ac:dyDescent="0.25">
      <c r="A576" s="42">
        <v>41030</v>
      </c>
      <c r="B576" s="5">
        <f>'Division - Monthly'!AZ576</f>
        <v>4194019.9430000004</v>
      </c>
      <c r="C576" s="5">
        <f>'Division - Monthly'!BA576</f>
        <v>3715830.8440000005</v>
      </c>
      <c r="D576" s="5">
        <f>'Division - Monthly'!BB576</f>
        <v>253145.568</v>
      </c>
      <c r="E576" s="5">
        <f>'Division - Monthly'!BC576</f>
        <v>35900.342000000004</v>
      </c>
      <c r="F576" s="5">
        <f>'Division - Monthly'!BD576</f>
        <v>2135.6769999999997</v>
      </c>
      <c r="G576" s="5">
        <f>'Division - Monthly'!BE576</f>
        <v>6435.8</v>
      </c>
      <c r="H576" s="5">
        <f>'Division - Monthly'!BF576</f>
        <v>174621.68100000001</v>
      </c>
      <c r="I576" s="6">
        <f t="shared" si="49"/>
        <v>8382089.8550000004</v>
      </c>
      <c r="J576" s="51">
        <f t="shared" si="50"/>
        <v>8207468.1740000006</v>
      </c>
      <c r="V576" s="5"/>
    </row>
    <row r="577" spans="1:22" x14ac:dyDescent="0.25">
      <c r="A577" s="42">
        <v>41061</v>
      </c>
      <c r="B577" s="5">
        <f>'Division - Monthly'!AZ577</f>
        <v>5175282.5779999997</v>
      </c>
      <c r="C577" s="5">
        <f>'Division - Monthly'!BA577</f>
        <v>4061134.4630000005</v>
      </c>
      <c r="D577" s="5">
        <f>'Division - Monthly'!BB577</f>
        <v>270547.38899999997</v>
      </c>
      <c r="E577" s="5">
        <f>'Division - Monthly'!BC577</f>
        <v>38643.218000000001</v>
      </c>
      <c r="F577" s="5">
        <f>'Division - Monthly'!BD577</f>
        <v>1994.8690000000004</v>
      </c>
      <c r="G577" s="5">
        <f>'Division - Monthly'!BE577</f>
        <v>7466.2</v>
      </c>
      <c r="H577" s="5">
        <f>'Division - Monthly'!BF577</f>
        <v>205372.965</v>
      </c>
      <c r="I577" s="6">
        <f t="shared" si="49"/>
        <v>9760441.6820000019</v>
      </c>
      <c r="J577" s="51">
        <f t="shared" si="50"/>
        <v>9555068.717000002</v>
      </c>
      <c r="V577" s="5"/>
    </row>
    <row r="578" spans="1:22" x14ac:dyDescent="0.25">
      <c r="A578" s="42">
        <v>41091</v>
      </c>
      <c r="B578" s="5">
        <f>'Division - Monthly'!AZ578</f>
        <v>5521777.0530000003</v>
      </c>
      <c r="C578" s="5">
        <f>'Division - Monthly'!BA578</f>
        <v>4139492.0020000003</v>
      </c>
      <c r="D578" s="5">
        <f>'Division - Monthly'!BB578</f>
        <v>251873.13699999999</v>
      </c>
      <c r="E578" s="5">
        <f>'Division - Monthly'!BC578</f>
        <v>34816.790999999997</v>
      </c>
      <c r="F578" s="5">
        <f>'Division - Monthly'!BD578</f>
        <v>2088.7359999999999</v>
      </c>
      <c r="G578" s="5">
        <f>'Division - Monthly'!BE578</f>
        <v>6688.85</v>
      </c>
      <c r="H578" s="5">
        <f>'Division - Monthly'!BF578</f>
        <v>205879.92</v>
      </c>
      <c r="I578" s="6">
        <f t="shared" si="49"/>
        <v>10162616.488999998</v>
      </c>
      <c r="J578" s="51">
        <f t="shared" si="50"/>
        <v>9956736.5689999983</v>
      </c>
      <c r="V578" s="5"/>
    </row>
    <row r="579" spans="1:22" x14ac:dyDescent="0.25">
      <c r="A579" s="42">
        <v>41122</v>
      </c>
      <c r="B579" s="5">
        <f>'Division - Monthly'!AZ579</f>
        <v>5763728.2009999994</v>
      </c>
      <c r="C579" s="5">
        <f>'Division - Monthly'!BA579</f>
        <v>4184881.2320000003</v>
      </c>
      <c r="D579" s="5">
        <f>'Division - Monthly'!BB579</f>
        <v>262783.84700000001</v>
      </c>
      <c r="E579" s="5">
        <f>'Division - Monthly'!BC579</f>
        <v>38284.356</v>
      </c>
      <c r="F579" s="5">
        <f>'Division - Monthly'!BD579</f>
        <v>2088.9009999999998</v>
      </c>
      <c r="G579" s="5">
        <f>'Division - Monthly'!BE579</f>
        <v>6947.15</v>
      </c>
      <c r="H579" s="5">
        <f>'Division - Monthly'!BF579</f>
        <v>223288.742</v>
      </c>
      <c r="I579" s="6">
        <f t="shared" si="49"/>
        <v>10482002.429000001</v>
      </c>
      <c r="J579" s="51">
        <f t="shared" si="50"/>
        <v>10258713.687000001</v>
      </c>
      <c r="V579" s="5"/>
    </row>
    <row r="580" spans="1:22" x14ac:dyDescent="0.25">
      <c r="A580" s="42">
        <v>41153</v>
      </c>
      <c r="B580" s="5">
        <f>'Division - Monthly'!AZ580</f>
        <v>5422319.6639999999</v>
      </c>
      <c r="C580" s="5">
        <f>'Division - Monthly'!BA580</f>
        <v>4147214.2620000001</v>
      </c>
      <c r="D580" s="5">
        <f>'Division - Monthly'!BB580</f>
        <v>232463.45400000003</v>
      </c>
      <c r="E580" s="5">
        <f>'Division - Monthly'!BC580</f>
        <v>36862.557000000001</v>
      </c>
      <c r="F580" s="5">
        <f>'Division - Monthly'!BD580</f>
        <v>2034.3620000000001</v>
      </c>
      <c r="G580" s="5">
        <f>'Division - Monthly'!BE580</f>
        <v>6337.45</v>
      </c>
      <c r="H580" s="5">
        <f>'Division - Monthly'!BF580</f>
        <v>226481.851</v>
      </c>
      <c r="I580" s="6">
        <f t="shared" si="49"/>
        <v>10073713.599999998</v>
      </c>
      <c r="J580" s="51">
        <f t="shared" si="50"/>
        <v>9847231.748999998</v>
      </c>
      <c r="V580" s="5"/>
    </row>
    <row r="581" spans="1:22" x14ac:dyDescent="0.25">
      <c r="A581" s="42">
        <v>41183</v>
      </c>
      <c r="B581" s="5">
        <f>'Division - Monthly'!AZ581</f>
        <v>4950073.585</v>
      </c>
      <c r="C581" s="5">
        <f>'Division - Monthly'!BA581</f>
        <v>4033820.1740000001</v>
      </c>
      <c r="D581" s="5">
        <f>'Division - Monthly'!BB581</f>
        <v>274164.516</v>
      </c>
      <c r="E581" s="5">
        <f>'Division - Monthly'!BC581</f>
        <v>31463.822999999997</v>
      </c>
      <c r="F581" s="5">
        <f>'Division - Monthly'!BD581</f>
        <v>2361.4110000000001</v>
      </c>
      <c r="G581" s="5">
        <f>'Division - Monthly'!BE581</f>
        <v>6850.55</v>
      </c>
      <c r="H581" s="5">
        <f>'Division - Monthly'!BF581</f>
        <v>202962.894</v>
      </c>
      <c r="I581" s="6">
        <f t="shared" si="49"/>
        <v>9501696.9530000016</v>
      </c>
      <c r="J581" s="51">
        <f t="shared" si="50"/>
        <v>9298734.0590000022</v>
      </c>
      <c r="V581" s="5"/>
    </row>
    <row r="582" spans="1:22" x14ac:dyDescent="0.25">
      <c r="A582" s="42">
        <v>41214</v>
      </c>
      <c r="B582" s="5">
        <f>'Division - Monthly'!AZ582</f>
        <v>3733524.7489999998</v>
      </c>
      <c r="C582" s="5">
        <f>'Division - Monthly'!BA582</f>
        <v>3536667.7380000004</v>
      </c>
      <c r="D582" s="5">
        <f>'Division - Monthly'!BB582</f>
        <v>253289.383</v>
      </c>
      <c r="E582" s="5">
        <f>'Division - Monthly'!BC582</f>
        <v>42016.519</v>
      </c>
      <c r="F582" s="5">
        <f>'Division - Monthly'!BD582</f>
        <v>2105.7750000000001</v>
      </c>
      <c r="G582" s="5">
        <f>'Division - Monthly'!BE582</f>
        <v>6909.7</v>
      </c>
      <c r="H582" s="5">
        <f>'Division - Monthly'!BF582</f>
        <v>190442.03700000001</v>
      </c>
      <c r="I582" s="6">
        <f t="shared" si="49"/>
        <v>7764955.9010000005</v>
      </c>
      <c r="J582" s="51">
        <f t="shared" si="50"/>
        <v>7574513.8640000001</v>
      </c>
      <c r="V582" s="5"/>
    </row>
    <row r="583" spans="1:22" x14ac:dyDescent="0.25">
      <c r="A583" s="42">
        <v>41244</v>
      </c>
      <c r="B583" s="5">
        <f>'Division - Monthly'!AZ583</f>
        <v>3489144.7859999998</v>
      </c>
      <c r="C583" s="5">
        <f>'Division - Monthly'!BA583</f>
        <v>3426057.7950000004</v>
      </c>
      <c r="D583" s="5">
        <f>'Division - Monthly'!BB583</f>
        <v>237968.49</v>
      </c>
      <c r="E583" s="5">
        <f>'Division - Monthly'!BC583</f>
        <v>36809.243999999999</v>
      </c>
      <c r="F583" s="5">
        <f>'Division - Monthly'!BD583</f>
        <v>2100.884</v>
      </c>
      <c r="G583" s="5">
        <f>'Division - Monthly'!BE583</f>
        <v>6613.95</v>
      </c>
      <c r="H583" s="5">
        <f>'Division - Monthly'!BF583</f>
        <v>148917.33100000001</v>
      </c>
      <c r="I583" s="6">
        <f t="shared" si="49"/>
        <v>7347612.4800000004</v>
      </c>
      <c r="J583" s="51">
        <f t="shared" si="50"/>
        <v>7198695.1490000002</v>
      </c>
      <c r="K583" s="5">
        <f>SUM(J581:J583)</f>
        <v>24071943.072000001</v>
      </c>
      <c r="V583" s="5"/>
    </row>
    <row r="584" spans="1:22" x14ac:dyDescent="0.25">
      <c r="A584" s="42">
        <v>41275</v>
      </c>
      <c r="B584" s="5">
        <f>'Division - Monthly'!AZ584</f>
        <v>3857663.4589999998</v>
      </c>
      <c r="C584" s="5">
        <f>'Division - Monthly'!BA584</f>
        <v>3534822.719</v>
      </c>
      <c r="D584" s="5">
        <f>'Division - Monthly'!BB584</f>
        <v>246714.03700000001</v>
      </c>
      <c r="E584" s="5">
        <f>'Division - Monthly'!BC584</f>
        <v>36038.112999999998</v>
      </c>
      <c r="F584" s="5">
        <f>'Division - Monthly'!BD584</f>
        <v>2003.6630000000002</v>
      </c>
      <c r="G584" s="5">
        <f>'Division - Monthly'!BE584</f>
        <v>7170.1</v>
      </c>
      <c r="H584" s="5">
        <f>'Division - Monthly'!BF584</f>
        <v>164806.54999999999</v>
      </c>
      <c r="I584" s="6">
        <f t="shared" ref="I584:I595" si="51">SUM(B584:H584)</f>
        <v>7849218.6409999989</v>
      </c>
      <c r="J584" s="51">
        <f t="shared" ref="J584:J595" si="52">+I584-H584</f>
        <v>7684412.0909999991</v>
      </c>
      <c r="V584" s="5"/>
    </row>
    <row r="585" spans="1:22" x14ac:dyDescent="0.25">
      <c r="A585" s="42">
        <v>41306</v>
      </c>
      <c r="B585" s="5">
        <f>'Division - Monthly'!AZ585</f>
        <v>3479223.6909999996</v>
      </c>
      <c r="C585" s="5">
        <f>'Division - Monthly'!BA585</f>
        <v>3346761.4930000002</v>
      </c>
      <c r="D585" s="5">
        <f>'Division - Monthly'!BB585</f>
        <v>236444.28600000002</v>
      </c>
      <c r="E585" s="5">
        <f>'Division - Monthly'!BC585</f>
        <v>37883.864999999998</v>
      </c>
      <c r="F585" s="5">
        <f>'Division - Monthly'!BD585</f>
        <v>1981.19</v>
      </c>
      <c r="G585" s="5">
        <f>'Division - Monthly'!BE585</f>
        <v>6622.35</v>
      </c>
      <c r="H585" s="5">
        <f>'Division - Monthly'!BF585</f>
        <v>169045.981</v>
      </c>
      <c r="I585" s="6">
        <f t="shared" si="51"/>
        <v>7277962.8560000006</v>
      </c>
      <c r="J585" s="51">
        <f t="shared" si="52"/>
        <v>7108916.8750000009</v>
      </c>
      <c r="V585" s="5"/>
    </row>
    <row r="586" spans="1:22" x14ac:dyDescent="0.25">
      <c r="A586" s="42">
        <v>41334</v>
      </c>
      <c r="B586" s="5">
        <f>'Division - Monthly'!AZ586</f>
        <v>3505055.7479999997</v>
      </c>
      <c r="C586" s="5">
        <f>'Division - Monthly'!BA586</f>
        <v>3193801.7309999997</v>
      </c>
      <c r="D586" s="5">
        <f>'Division - Monthly'!BB586</f>
        <v>233708.72600000002</v>
      </c>
      <c r="E586" s="5">
        <f>'Division - Monthly'!BC586</f>
        <v>36347.867999999995</v>
      </c>
      <c r="F586" s="5">
        <f>'Division - Monthly'!BD586</f>
        <v>2008.7249999999999</v>
      </c>
      <c r="G586" s="5">
        <f>'Division - Monthly'!BE586</f>
        <v>6370</v>
      </c>
      <c r="H586" s="5">
        <f>'Division - Monthly'!BF586</f>
        <v>158679.345</v>
      </c>
      <c r="I586" s="6">
        <f t="shared" si="51"/>
        <v>7135972.1429999983</v>
      </c>
      <c r="J586" s="51">
        <f t="shared" si="52"/>
        <v>6977292.7979999986</v>
      </c>
      <c r="K586" s="5">
        <f>SUM(J584:J586)</f>
        <v>21770621.763999999</v>
      </c>
      <c r="V586" s="5"/>
    </row>
    <row r="587" spans="1:22" x14ac:dyDescent="0.25">
      <c r="A587" s="42">
        <v>41365</v>
      </c>
      <c r="B587" s="5">
        <f>'Division - Monthly'!AZ587</f>
        <v>3880757.199</v>
      </c>
      <c r="C587" s="5">
        <f>'Division - Monthly'!BA587</f>
        <v>3498692.5439999998</v>
      </c>
      <c r="D587" s="5">
        <f>'Division - Monthly'!BB587</f>
        <v>247596.07799999998</v>
      </c>
      <c r="E587" s="5">
        <f>'Division - Monthly'!BC587</f>
        <v>36330.392</v>
      </c>
      <c r="F587" s="5">
        <f>'Division - Monthly'!BD587</f>
        <v>1828.3850000000002</v>
      </c>
      <c r="G587" s="5">
        <f>'Division - Monthly'!BE587</f>
        <v>6767.6</v>
      </c>
      <c r="H587" s="5">
        <f>'Division - Monthly'!BF587</f>
        <v>170695.63500000001</v>
      </c>
      <c r="I587" s="6">
        <f t="shared" si="51"/>
        <v>7842667.8329999987</v>
      </c>
      <c r="J587" s="51">
        <f t="shared" si="52"/>
        <v>7671972.1979999989</v>
      </c>
      <c r="V587" s="5"/>
    </row>
    <row r="588" spans="1:22" x14ac:dyDescent="0.25">
      <c r="A588" s="42">
        <v>41395</v>
      </c>
      <c r="B588" s="5">
        <f>'Division - Monthly'!AZ588</f>
        <v>4441924.2300000004</v>
      </c>
      <c r="C588" s="5">
        <f>'Division - Monthly'!BA588</f>
        <v>3863495.466</v>
      </c>
      <c r="D588" s="5">
        <f>'Division - Monthly'!BB588</f>
        <v>263381.35200000001</v>
      </c>
      <c r="E588" s="5">
        <f>'Division - Monthly'!BC588</f>
        <v>37607.400999999998</v>
      </c>
      <c r="F588" s="5">
        <f>'Division - Monthly'!BD588</f>
        <v>1850.8129999999999</v>
      </c>
      <c r="G588" s="5">
        <f>'Division - Monthly'!BE588</f>
        <v>8004.5</v>
      </c>
      <c r="H588" s="5">
        <f>'Division - Monthly'!BF588</f>
        <v>189027.467</v>
      </c>
      <c r="I588" s="6">
        <f t="shared" si="51"/>
        <v>8805291.2290000003</v>
      </c>
      <c r="J588" s="51">
        <f t="shared" si="52"/>
        <v>8616263.7620000001</v>
      </c>
      <c r="V588" s="5"/>
    </row>
    <row r="589" spans="1:22" x14ac:dyDescent="0.25">
      <c r="A589" s="42">
        <v>41426</v>
      </c>
      <c r="B589" s="5">
        <f>'Division - Monthly'!AZ589</f>
        <v>4885839.4479999999</v>
      </c>
      <c r="C589" s="5">
        <f>'Division - Monthly'!BA589</f>
        <v>3924772.2429999998</v>
      </c>
      <c r="D589" s="5">
        <f>'Division - Monthly'!BB589</f>
        <v>253963.98199999999</v>
      </c>
      <c r="E589" s="5">
        <f>'Division - Monthly'!BC589</f>
        <v>36329.947</v>
      </c>
      <c r="F589" s="5">
        <f>'Division - Monthly'!BD589</f>
        <v>1728.335</v>
      </c>
      <c r="G589" s="5">
        <f>'Division - Monthly'!BE589</f>
        <v>7429.45</v>
      </c>
      <c r="H589" s="5">
        <f>'Division - Monthly'!BF589</f>
        <v>196428.367</v>
      </c>
      <c r="I589" s="6">
        <f t="shared" si="51"/>
        <v>9306491.7720000017</v>
      </c>
      <c r="J589" s="51">
        <f t="shared" si="52"/>
        <v>9110063.4050000012</v>
      </c>
      <c r="K589" s="5">
        <f>SUM(J587:J589)</f>
        <v>25398299.365000002</v>
      </c>
      <c r="V589" s="5"/>
    </row>
    <row r="590" spans="1:22" x14ac:dyDescent="0.25">
      <c r="A590" s="42">
        <v>41456</v>
      </c>
      <c r="B590" s="5">
        <f>'Division - Monthly'!AZ590</f>
        <v>5403323.0259999996</v>
      </c>
      <c r="C590" s="5">
        <f>'Division - Monthly'!BA590</f>
        <v>4031954.55</v>
      </c>
      <c r="D590" s="5">
        <f>'Division - Monthly'!BB590</f>
        <v>247801.628</v>
      </c>
      <c r="E590" s="5">
        <f>'Division - Monthly'!BC590</f>
        <v>30546.677</v>
      </c>
      <c r="F590" s="5">
        <f>'Division - Monthly'!BD590</f>
        <v>3175.1680000000001</v>
      </c>
      <c r="G590" s="5">
        <f>'Division - Monthly'!BE590</f>
        <v>7465.5</v>
      </c>
      <c r="H590" s="5">
        <f>'Division - Monthly'!BF590</f>
        <v>189064.62400000001</v>
      </c>
      <c r="I590" s="6">
        <f t="shared" si="51"/>
        <v>9913331.1729999986</v>
      </c>
      <c r="J590" s="51">
        <f t="shared" si="52"/>
        <v>9724266.5489999987</v>
      </c>
      <c r="V590" s="5"/>
    </row>
    <row r="591" spans="1:22" x14ac:dyDescent="0.25">
      <c r="A591" s="42">
        <v>41487</v>
      </c>
      <c r="B591" s="5">
        <f>'Division - Monthly'!AZ591</f>
        <v>5719661.9309999999</v>
      </c>
      <c r="C591" s="5">
        <f>'Division - Monthly'!BA591</f>
        <v>4234305.7750000004</v>
      </c>
      <c r="D591" s="5">
        <f>'Division - Monthly'!BB591</f>
        <v>253986.46799999999</v>
      </c>
      <c r="E591" s="5">
        <f>'Division - Monthly'!BC591</f>
        <v>42849.17</v>
      </c>
      <c r="F591" s="5">
        <f>'Division - Monthly'!BD591</f>
        <v>2817.857</v>
      </c>
      <c r="G591" s="5">
        <f>'Division - Monthly'!BE591</f>
        <v>8147.65</v>
      </c>
      <c r="H591" s="5">
        <f>'Division - Monthly'!BF591</f>
        <v>194252.476</v>
      </c>
      <c r="I591" s="6">
        <f t="shared" si="51"/>
        <v>10456021.327000001</v>
      </c>
      <c r="J591" s="51">
        <f t="shared" si="52"/>
        <v>10261768.851000002</v>
      </c>
      <c r="V591" s="5"/>
    </row>
    <row r="592" spans="1:22" x14ac:dyDescent="0.25">
      <c r="A592" s="42">
        <v>41518</v>
      </c>
      <c r="B592" s="5">
        <f>'Division - Monthly'!AZ592</f>
        <v>5725031.9720000001</v>
      </c>
      <c r="C592" s="5">
        <f>'Division - Monthly'!BA592</f>
        <v>4360095.1730000004</v>
      </c>
      <c r="D592" s="5">
        <f>'Division - Monthly'!BB592</f>
        <v>257020.31900000002</v>
      </c>
      <c r="E592" s="5">
        <f>'Division - Monthly'!BC592</f>
        <v>37543.434000000001</v>
      </c>
      <c r="F592" s="5">
        <f>'Division - Monthly'!BD592</f>
        <v>3082.674</v>
      </c>
      <c r="G592" s="5">
        <f>'Division - Monthly'!BE592</f>
        <v>7973.35</v>
      </c>
      <c r="H592" s="5">
        <f>'Division - Monthly'!BF592</f>
        <v>204570.26</v>
      </c>
      <c r="I592" s="6">
        <f t="shared" si="51"/>
        <v>10595317.182</v>
      </c>
      <c r="J592" s="51">
        <f t="shared" si="52"/>
        <v>10390746.922</v>
      </c>
      <c r="K592" s="5">
        <f>SUM(J590:J592)</f>
        <v>30376782.321999997</v>
      </c>
      <c r="V592" s="5"/>
    </row>
    <row r="593" spans="1:22" x14ac:dyDescent="0.25">
      <c r="A593" s="42">
        <v>41548</v>
      </c>
      <c r="B593" s="5">
        <f>'Division - Monthly'!AZ593</f>
        <v>4867808.8760000002</v>
      </c>
      <c r="C593" s="5">
        <f>'Division - Monthly'!BA593</f>
        <v>3926697.514</v>
      </c>
      <c r="D593" s="5">
        <f>'Division - Monthly'!BB593</f>
        <v>236061.527</v>
      </c>
      <c r="E593" s="5">
        <f>'Division - Monthly'!BC593</f>
        <v>36856.234000000004</v>
      </c>
      <c r="F593" s="5">
        <f>'Division - Monthly'!BD593</f>
        <v>1023.1399999999999</v>
      </c>
      <c r="G593" s="5">
        <f>'Division - Monthly'!BE593</f>
        <v>7749.0060000000003</v>
      </c>
      <c r="H593" s="5">
        <f>'Division - Monthly'!BF593</f>
        <v>183181.514</v>
      </c>
      <c r="I593" s="6">
        <f t="shared" si="51"/>
        <v>9259377.8110000007</v>
      </c>
      <c r="J593" s="51">
        <f t="shared" si="52"/>
        <v>9076196.2970000003</v>
      </c>
      <c r="V593" s="5"/>
    </row>
    <row r="594" spans="1:22" x14ac:dyDescent="0.25">
      <c r="A594" s="42">
        <v>41579</v>
      </c>
      <c r="B594" s="5">
        <f>'Division - Monthly'!AZ594</f>
        <v>4222466.6050000004</v>
      </c>
      <c r="C594" s="5">
        <f>'Division - Monthly'!BA594</f>
        <v>3723069.6520000002</v>
      </c>
      <c r="D594" s="5">
        <f>'Division - Monthly'!BB594</f>
        <v>234074.99099999998</v>
      </c>
      <c r="E594" s="5">
        <f>'Division - Monthly'!BC594</f>
        <v>36583.656000000003</v>
      </c>
      <c r="F594" s="5">
        <f>'Division - Monthly'!BD594</f>
        <v>4110.4480000000003</v>
      </c>
      <c r="G594" s="5">
        <f>'Division - Monthly'!BE594</f>
        <v>7145.9979999999996</v>
      </c>
      <c r="H594" s="5">
        <f>'Division - Monthly'!BF594</f>
        <v>181301.03400000001</v>
      </c>
      <c r="I594" s="6">
        <f t="shared" si="51"/>
        <v>8408752.3840000015</v>
      </c>
      <c r="J594" s="51">
        <f t="shared" si="52"/>
        <v>8227451.3500000015</v>
      </c>
      <c r="V594" s="5"/>
    </row>
    <row r="595" spans="1:22" x14ac:dyDescent="0.25">
      <c r="A595" s="42">
        <v>41609</v>
      </c>
      <c r="B595" s="5">
        <f>'Division - Monthly'!AZ595</f>
        <v>3941257.7549999999</v>
      </c>
      <c r="C595" s="5">
        <f>'Division - Monthly'!BA595</f>
        <v>3702863.96</v>
      </c>
      <c r="D595" s="5">
        <f>'Division - Monthly'!BB595</f>
        <v>244751.20200000002</v>
      </c>
      <c r="E595" s="5">
        <f>'Division - Monthly'!BC595</f>
        <v>36612.731</v>
      </c>
      <c r="F595" s="5">
        <f>'Division - Monthly'!BD595</f>
        <v>2019.5149999999999</v>
      </c>
      <c r="G595" s="5">
        <f>'Division - Monthly'!BE595</f>
        <v>7001.05</v>
      </c>
      <c r="H595" s="5">
        <f>'Division - Monthly'!BF595</f>
        <v>157135.77600000001</v>
      </c>
      <c r="I595" s="6">
        <f t="shared" si="51"/>
        <v>8091641.9889999982</v>
      </c>
      <c r="J595" s="51">
        <f t="shared" si="52"/>
        <v>7934506.2129999986</v>
      </c>
      <c r="K595" s="5">
        <f>SUM(J593:J595)</f>
        <v>25238153.859999999</v>
      </c>
      <c r="V595" s="5"/>
    </row>
    <row r="596" spans="1:22" x14ac:dyDescent="0.25">
      <c r="A596" s="42">
        <v>41640</v>
      </c>
      <c r="B596" s="5">
        <f>'Division - Monthly'!AZ596</f>
        <v>4251593.2759999996</v>
      </c>
      <c r="C596" s="5">
        <f>'Division - Monthly'!BA596</f>
        <v>3646147.2830000003</v>
      </c>
      <c r="D596" s="5">
        <f>'Division - Monthly'!BB596</f>
        <v>244554.533</v>
      </c>
      <c r="E596" s="5">
        <f>'Division - Monthly'!BC596</f>
        <v>34628.398999999998</v>
      </c>
      <c r="F596" s="5">
        <f>'Division - Monthly'!BD596</f>
        <v>1708.3420000000001</v>
      </c>
      <c r="G596" s="5">
        <f>'Division - Monthly'!BE596</f>
        <v>7818.3</v>
      </c>
      <c r="H596" s="5">
        <f>'Division - Monthly'!BF596</f>
        <v>159075.37599999999</v>
      </c>
      <c r="I596" s="6">
        <f t="shared" ref="I596:I607" si="53">SUM(B596:H596)</f>
        <v>8345525.5090000005</v>
      </c>
      <c r="J596" s="51">
        <f t="shared" ref="J596:J607" si="54">+I596-H596</f>
        <v>8186450.1330000004</v>
      </c>
      <c r="K596" s="61">
        <f>+K595/K583-1</f>
        <v>4.8446890411456334E-2</v>
      </c>
      <c r="V596" s="5"/>
    </row>
    <row r="597" spans="1:22" x14ac:dyDescent="0.25">
      <c r="A597" s="42">
        <v>41671</v>
      </c>
      <c r="B597" s="5">
        <f>'Division - Monthly'!AZ597</f>
        <v>3846219.983</v>
      </c>
      <c r="C597" s="5">
        <f>'Division - Monthly'!BA597</f>
        <v>3369095.1440000003</v>
      </c>
      <c r="D597" s="5">
        <f>'Division - Monthly'!BB597</f>
        <v>231192.41800000001</v>
      </c>
      <c r="E597" s="5">
        <f>'Division - Monthly'!BC597</f>
        <v>33826.311000000002</v>
      </c>
      <c r="F597" s="5">
        <f>'Division - Monthly'!BD597</f>
        <v>1801.4769999999999</v>
      </c>
      <c r="G597" s="5">
        <f>'Division - Monthly'!BE597</f>
        <v>7222.95</v>
      </c>
      <c r="H597" s="5">
        <f>'Division - Monthly'!BF597</f>
        <v>379930.80099999998</v>
      </c>
      <c r="I597" s="6">
        <f t="shared" si="53"/>
        <v>7869289.0839999998</v>
      </c>
      <c r="J597" s="51">
        <f t="shared" si="54"/>
        <v>7489358.2829999998</v>
      </c>
      <c r="V597" s="5"/>
    </row>
    <row r="598" spans="1:22" x14ac:dyDescent="0.25">
      <c r="A598" s="42">
        <v>41699</v>
      </c>
      <c r="B598" s="5">
        <f>'Division - Monthly'!AZ598</f>
        <v>3620058.202</v>
      </c>
      <c r="C598" s="5">
        <f>'Division - Monthly'!BA598</f>
        <v>3372432.9349999996</v>
      </c>
      <c r="D598" s="5">
        <f>'Division - Monthly'!BB598</f>
        <v>221663.62200000003</v>
      </c>
      <c r="E598" s="5">
        <f>'Division - Monthly'!BC598</f>
        <v>43198.112000000001</v>
      </c>
      <c r="F598" s="5">
        <f>'Division - Monthly'!BD598</f>
        <v>1864.6670000000001</v>
      </c>
      <c r="G598" s="5">
        <f>'Division - Monthly'!BE598</f>
        <v>6524.7</v>
      </c>
      <c r="H598" s="5">
        <f>'Division - Monthly'!BF598</f>
        <v>355050.30300000001</v>
      </c>
      <c r="I598" s="6">
        <f t="shared" si="53"/>
        <v>7620792.5410000011</v>
      </c>
      <c r="J598" s="51">
        <f t="shared" si="54"/>
        <v>7265742.2380000008</v>
      </c>
      <c r="K598" s="5">
        <f>SUM(J596:J598)</f>
        <v>22941550.654000003</v>
      </c>
      <c r="V598" s="5"/>
    </row>
    <row r="599" spans="1:22" x14ac:dyDescent="0.25">
      <c r="A599" s="42">
        <v>41730</v>
      </c>
      <c r="B599" s="5">
        <f>'Division - Monthly'!AZ599</f>
        <v>3866194.7549999999</v>
      </c>
      <c r="C599" s="5">
        <f>'Division - Monthly'!BA599</f>
        <v>3509142.321</v>
      </c>
      <c r="D599" s="5">
        <f>'Division - Monthly'!BB599</f>
        <v>241605.75</v>
      </c>
      <c r="E599" s="5">
        <f>'Division - Monthly'!BC599</f>
        <v>36794.230000000003</v>
      </c>
      <c r="F599" s="5">
        <f>'Division - Monthly'!BD599</f>
        <v>1847.7900000000002</v>
      </c>
      <c r="G599" s="5">
        <f>'Division - Monthly'!BE599</f>
        <v>7231</v>
      </c>
      <c r="H599" s="5">
        <f>'Division - Monthly'!BF599</f>
        <v>379293.9</v>
      </c>
      <c r="I599" s="6">
        <f t="shared" si="53"/>
        <v>8042109.7460000003</v>
      </c>
      <c r="J599" s="51">
        <f t="shared" si="54"/>
        <v>7662815.8459999999</v>
      </c>
      <c r="K599" s="61">
        <f>+K598/K586-1</f>
        <v>5.378481619373221E-2</v>
      </c>
      <c r="V599" s="5"/>
    </row>
    <row r="600" spans="1:22" x14ac:dyDescent="0.25">
      <c r="A600" s="42">
        <v>41760</v>
      </c>
      <c r="B600" s="5">
        <f>'Division - Monthly'!AZ600</f>
        <v>4759680.67</v>
      </c>
      <c r="C600" s="5">
        <f>'Division - Monthly'!BA600</f>
        <v>3935076.0459999992</v>
      </c>
      <c r="D600" s="5">
        <f>'Division - Monthly'!BB600</f>
        <v>255167.56200000001</v>
      </c>
      <c r="E600" s="5">
        <f>'Division - Monthly'!BC600</f>
        <v>37910.372000000003</v>
      </c>
      <c r="F600" s="5">
        <f>'Division - Monthly'!BD600</f>
        <v>2649.4090000000001</v>
      </c>
      <c r="G600" s="5">
        <f>'Division - Monthly'!BE600</f>
        <v>8336.65</v>
      </c>
      <c r="H600" s="5">
        <f>'Division - Monthly'!BF600</f>
        <v>394998.17</v>
      </c>
      <c r="I600" s="6">
        <f t="shared" si="53"/>
        <v>9393818.8789999988</v>
      </c>
      <c r="J600" s="51">
        <f t="shared" si="54"/>
        <v>8998820.7089999989</v>
      </c>
      <c r="V600" s="5"/>
    </row>
    <row r="601" spans="1:22" x14ac:dyDescent="0.25">
      <c r="A601" s="42">
        <v>41791</v>
      </c>
      <c r="B601" s="5">
        <f>'Division - Monthly'!AZ601</f>
        <v>5069974.3910000008</v>
      </c>
      <c r="C601" s="5">
        <f>'Division - Monthly'!BA601</f>
        <v>3987306.6740000001</v>
      </c>
      <c r="D601" s="5">
        <f>'Division - Monthly'!BB601</f>
        <v>261200.00900000002</v>
      </c>
      <c r="E601" s="5">
        <f>'Division - Monthly'!BC601</f>
        <v>25050.665000000005</v>
      </c>
      <c r="F601" s="5">
        <f>'Division - Monthly'!BD601</f>
        <v>2068.2869999999998</v>
      </c>
      <c r="G601" s="5">
        <f>'Division - Monthly'!BE601</f>
        <v>7799.75</v>
      </c>
      <c r="H601" s="5">
        <f>'Division - Monthly'!BF601</f>
        <v>454639.06</v>
      </c>
      <c r="I601" s="6">
        <f t="shared" si="53"/>
        <v>9808038.8360000011</v>
      </c>
      <c r="J601" s="51">
        <f t="shared" si="54"/>
        <v>9353399.7760000005</v>
      </c>
      <c r="K601" s="5">
        <f>SUM(J599:J601)</f>
        <v>26015036.331</v>
      </c>
      <c r="V601" s="5"/>
    </row>
    <row r="602" spans="1:22" x14ac:dyDescent="0.25">
      <c r="A602" s="42">
        <v>41821</v>
      </c>
      <c r="B602" s="5">
        <f>'Division - Monthly'!AZ602</f>
        <v>5464416.2750000004</v>
      </c>
      <c r="C602" s="5">
        <f>'Division - Monthly'!BA602</f>
        <v>4124777.6409999998</v>
      </c>
      <c r="D602" s="5">
        <f>'Division - Monthly'!BB602</f>
        <v>251413.05100000001</v>
      </c>
      <c r="E602" s="5">
        <f>'Division - Monthly'!BC602</f>
        <v>48367.955999999998</v>
      </c>
      <c r="F602" s="5">
        <f>'Division - Monthly'!BD602</f>
        <v>2018.951</v>
      </c>
      <c r="G602" s="5">
        <f>'Division - Monthly'!BE602</f>
        <v>8283.5319999999992</v>
      </c>
      <c r="H602" s="5">
        <f>'Division - Monthly'!BF602</f>
        <v>566197.56200000003</v>
      </c>
      <c r="I602" s="6">
        <f t="shared" si="53"/>
        <v>10465474.968000002</v>
      </c>
      <c r="J602" s="51">
        <f t="shared" si="54"/>
        <v>9899277.4060000014</v>
      </c>
      <c r="K602" s="61">
        <f>+K601/K589-1</f>
        <v>2.4282608734421451E-2</v>
      </c>
      <c r="V602" s="5"/>
    </row>
    <row r="603" spans="1:22" x14ac:dyDescent="0.25">
      <c r="A603" s="42">
        <v>41852</v>
      </c>
      <c r="B603" s="5">
        <f>'Division - Monthly'!AZ603</f>
        <v>5890546.4800000004</v>
      </c>
      <c r="C603" s="5">
        <f>'Division - Monthly'!BA603</f>
        <v>4286915.9270000001</v>
      </c>
      <c r="D603" s="5">
        <f>'Division - Monthly'!BB603</f>
        <v>257328.12099999998</v>
      </c>
      <c r="E603" s="5">
        <f>'Division - Monthly'!BC603</f>
        <v>36996.050000000003</v>
      </c>
      <c r="F603" s="5">
        <f>'Division - Monthly'!BD603</f>
        <v>1931.1019999999999</v>
      </c>
      <c r="G603" s="5">
        <f>'Division - Monthly'!BE603</f>
        <v>7994.35</v>
      </c>
      <c r="H603" s="5">
        <f>'Division - Monthly'!BF603</f>
        <v>601597.15800000005</v>
      </c>
      <c r="I603" s="6">
        <f t="shared" si="53"/>
        <v>11083309.188000001</v>
      </c>
      <c r="J603" s="51">
        <f t="shared" si="54"/>
        <v>10481712.030000001</v>
      </c>
      <c r="V603" s="5"/>
    </row>
    <row r="604" spans="1:22" x14ac:dyDescent="0.25">
      <c r="A604" s="42">
        <v>41883</v>
      </c>
      <c r="B604" s="5">
        <f>'Division - Monthly'!AZ604</f>
        <v>5886305.0329999998</v>
      </c>
      <c r="C604" s="5">
        <f>'Division - Monthly'!BA604</f>
        <v>4355915.716</v>
      </c>
      <c r="D604" s="5">
        <f>'Division - Monthly'!BB604</f>
        <v>257152.57</v>
      </c>
      <c r="E604" s="5">
        <f>'Division - Monthly'!BC604</f>
        <v>37347.159999999996</v>
      </c>
      <c r="F604" s="5">
        <f>'Division - Monthly'!BD604</f>
        <v>2191.076</v>
      </c>
      <c r="G604" s="5">
        <f>'Division - Monthly'!BE604</f>
        <v>7991.2</v>
      </c>
      <c r="H604" s="5">
        <f>'Division - Monthly'!BF604</f>
        <v>640703.93799999997</v>
      </c>
      <c r="I604" s="6">
        <f t="shared" si="53"/>
        <v>11187606.692999998</v>
      </c>
      <c r="J604" s="51">
        <f t="shared" si="54"/>
        <v>10546902.754999999</v>
      </c>
      <c r="K604" s="5">
        <f>SUM(J602:J604)</f>
        <v>30927892.191000003</v>
      </c>
      <c r="L604" s="61">
        <f>+K604/K601-1</f>
        <v>0.18884678066529359</v>
      </c>
      <c r="V604" s="5"/>
    </row>
    <row r="605" spans="1:22" x14ac:dyDescent="0.25">
      <c r="A605" s="42">
        <v>41913</v>
      </c>
      <c r="B605" s="5">
        <f>'Division - Monthly'!AZ605</f>
        <v>4873631.1229999997</v>
      </c>
      <c r="C605" s="5">
        <f>'Division - Monthly'!BA605</f>
        <v>3971901.9890000001</v>
      </c>
      <c r="D605" s="5">
        <f>'Division - Monthly'!BB605</f>
        <v>244905.08499999999</v>
      </c>
      <c r="E605" s="5">
        <f>'Division - Monthly'!BC605</f>
        <v>31885.576999999997</v>
      </c>
      <c r="F605" s="5">
        <f>'Division - Monthly'!BD605</f>
        <v>2047.4370000000001</v>
      </c>
      <c r="G605" s="5">
        <f>'Division - Monthly'!BE605</f>
        <v>7990.15</v>
      </c>
      <c r="H605" s="5">
        <f>'Division - Monthly'!BF605</f>
        <v>544003.34499999997</v>
      </c>
      <c r="I605" s="6">
        <f t="shared" si="53"/>
        <v>9676364.7060000021</v>
      </c>
      <c r="J605" s="51">
        <f t="shared" si="54"/>
        <v>9132361.3610000014</v>
      </c>
      <c r="K605" s="61">
        <f>+K604/K592-1</f>
        <v>1.8142470231314434E-2</v>
      </c>
      <c r="V605" s="5"/>
    </row>
    <row r="606" spans="1:22" x14ac:dyDescent="0.25">
      <c r="A606" s="42">
        <v>41944</v>
      </c>
      <c r="B606" s="5">
        <f>'Division - Monthly'!AZ606</f>
        <v>3922850.9570000004</v>
      </c>
      <c r="C606" s="5">
        <f>'Division - Monthly'!BA606</f>
        <v>3645600.4910000004</v>
      </c>
      <c r="D606" s="5">
        <f>'Division - Monthly'!BB606</f>
        <v>237296.85399999999</v>
      </c>
      <c r="E606" s="5">
        <f>'Division - Monthly'!BC606</f>
        <v>36774.741000000002</v>
      </c>
      <c r="F606" s="5">
        <f>'Division - Monthly'!BD606</f>
        <v>2010.2929999999999</v>
      </c>
      <c r="G606" s="5">
        <f>'Division - Monthly'!BE606</f>
        <v>7327.95</v>
      </c>
      <c r="H606" s="5">
        <f>'Division - Monthly'!BF606</f>
        <v>514076.11099999998</v>
      </c>
      <c r="I606" s="6">
        <f t="shared" si="53"/>
        <v>8365937.3970000008</v>
      </c>
      <c r="J606" s="51">
        <f t="shared" si="54"/>
        <v>7851861.2860000012</v>
      </c>
      <c r="V606" s="5"/>
    </row>
    <row r="607" spans="1:22" x14ac:dyDescent="0.25">
      <c r="A607" s="42">
        <v>41974</v>
      </c>
      <c r="B607" s="5">
        <f>'Division - Monthly'!AZ607</f>
        <v>3750951.9330000002</v>
      </c>
      <c r="C607" s="5">
        <f>'Division - Monthly'!BA607</f>
        <v>3479710.4250000003</v>
      </c>
      <c r="D607" s="5">
        <f>'Division - Monthly'!BB607</f>
        <v>237721.842</v>
      </c>
      <c r="E607" s="5">
        <f>'Division - Monthly'!BC607</f>
        <v>43167.759999999995</v>
      </c>
      <c r="F607" s="5">
        <f>'Division - Monthly'!BD607</f>
        <v>1913.1129999999998</v>
      </c>
      <c r="G607" s="5">
        <f>'Division - Monthly'!BE607</f>
        <v>6884.85</v>
      </c>
      <c r="H607" s="5">
        <f>'Division - Monthly'!BF607</f>
        <v>385273.61499999999</v>
      </c>
      <c r="I607" s="6">
        <f t="shared" si="53"/>
        <v>7905623.5380000006</v>
      </c>
      <c r="J607" s="51">
        <f t="shared" si="54"/>
        <v>7520349.9230000004</v>
      </c>
      <c r="K607" s="5">
        <f>SUM(J605:J607)</f>
        <v>24504572.570000004</v>
      </c>
      <c r="V607" s="5"/>
    </row>
    <row r="608" spans="1:22" x14ac:dyDescent="0.25">
      <c r="A608" s="42">
        <v>42005</v>
      </c>
      <c r="B608" s="5">
        <f>'Division - Monthly'!AZ608</f>
        <v>4058057.6329999999</v>
      </c>
      <c r="C608" s="5">
        <f>'Division - Monthly'!BA608</f>
        <v>3601099.3030000003</v>
      </c>
      <c r="D608" s="5">
        <f>'Division - Monthly'!BB608</f>
        <v>248965.85900000003</v>
      </c>
      <c r="E608" s="5">
        <f>'Division - Monthly'!BC608</f>
        <v>36914.300000000003</v>
      </c>
      <c r="F608" s="5">
        <f>'Division - Monthly'!BD608</f>
        <v>1685.4070000000002</v>
      </c>
      <c r="G608" s="5">
        <f>'Division - Monthly'!BE608</f>
        <v>7690.55</v>
      </c>
      <c r="H608" s="5">
        <f>'Division - Monthly'!BF608</f>
        <v>385765.41800000001</v>
      </c>
      <c r="I608" s="6">
        <f>SUM(B608:H608)</f>
        <v>8340178.4699999997</v>
      </c>
      <c r="J608" s="51">
        <f>+I608-H608</f>
        <v>7954413.0520000001</v>
      </c>
      <c r="K608" s="61">
        <f>+K607/K595-1</f>
        <v>-2.90663609576709E-2</v>
      </c>
      <c r="M608">
        <f t="shared" ref="M608:M616" si="55">J608/J596-1</f>
        <v>-2.8344041340293114E-2</v>
      </c>
      <c r="V608" s="5"/>
    </row>
    <row r="609" spans="1:22" x14ac:dyDescent="0.25">
      <c r="A609" s="42">
        <v>42036</v>
      </c>
      <c r="B609" s="5">
        <f>'Division - Monthly'!AZ609</f>
        <v>3583164.74</v>
      </c>
      <c r="C609" s="5">
        <f>'Division - Monthly'!BA609</f>
        <v>3255922.3749999995</v>
      </c>
      <c r="D609" s="5">
        <f>'Division - Monthly'!BB609</f>
        <v>228273.97200000001</v>
      </c>
      <c r="E609" s="5">
        <f>'Division - Monthly'!BC609</f>
        <v>37100.618000000002</v>
      </c>
      <c r="F609" s="5">
        <f>'Division - Monthly'!BD609</f>
        <v>1743.1680000000001</v>
      </c>
      <c r="G609" s="5">
        <f>'Division - Monthly'!BE609</f>
        <v>6969.9</v>
      </c>
      <c r="H609" s="5">
        <f>'Division - Monthly'!BF609</f>
        <v>453052.19900000002</v>
      </c>
      <c r="I609" s="6">
        <f t="shared" ref="I609:I618" si="56">SUM(B609:H609)</f>
        <v>7566226.9720000001</v>
      </c>
      <c r="J609" s="51">
        <f t="shared" ref="J609:J618" si="57">+I609-H609</f>
        <v>7113174.773</v>
      </c>
      <c r="M609">
        <f t="shared" si="55"/>
        <v>-5.0229071141367876E-2</v>
      </c>
      <c r="V609" s="5"/>
    </row>
    <row r="610" spans="1:22" x14ac:dyDescent="0.25">
      <c r="A610" s="42">
        <v>42064</v>
      </c>
      <c r="B610" s="5">
        <f>'Division - Monthly'!AZ610</f>
        <v>3997462.8099999996</v>
      </c>
      <c r="C610" s="5">
        <f>'Division - Monthly'!BA610</f>
        <v>3467997.2549999999</v>
      </c>
      <c r="D610" s="5">
        <f>'Division - Monthly'!BB610</f>
        <v>241643.027</v>
      </c>
      <c r="E610" s="5">
        <f>'Division - Monthly'!BC610</f>
        <v>37088.447999999997</v>
      </c>
      <c r="F610" s="5">
        <f>'Division - Monthly'!BD610</f>
        <v>2034.6749999999997</v>
      </c>
      <c r="G610" s="5">
        <f>'Division - Monthly'!BE610</f>
        <v>6698.3</v>
      </c>
      <c r="H610" s="5">
        <f>'Division - Monthly'!BF610</f>
        <v>446421.902</v>
      </c>
      <c r="I610" s="6">
        <f t="shared" si="56"/>
        <v>8199346.4169999985</v>
      </c>
      <c r="J610" s="51">
        <f t="shared" si="57"/>
        <v>7752924.5149999987</v>
      </c>
      <c r="K610" s="5">
        <f>SUM(J608:J610)</f>
        <v>22820512.339999996</v>
      </c>
      <c r="M610">
        <f t="shared" si="55"/>
        <v>6.7051962627028505E-2</v>
      </c>
      <c r="V610" s="5"/>
    </row>
    <row r="611" spans="1:22" x14ac:dyDescent="0.25">
      <c r="A611" s="42">
        <v>42095</v>
      </c>
      <c r="B611" s="5">
        <f>'Division - Monthly'!AZ611</f>
        <v>4513542.71</v>
      </c>
      <c r="C611" s="5">
        <f>'Division - Monthly'!BA611</f>
        <v>3817917.105</v>
      </c>
      <c r="D611" s="5">
        <f>'Division - Monthly'!BB611</f>
        <v>252586.63200000001</v>
      </c>
      <c r="E611" s="5">
        <f>'Division - Monthly'!BC611</f>
        <v>40805.003000000004</v>
      </c>
      <c r="F611" s="5">
        <f>'Division - Monthly'!BD611</f>
        <v>1994.345</v>
      </c>
      <c r="G611" s="5">
        <f>'Division - Monthly'!BE611</f>
        <v>7953.05</v>
      </c>
      <c r="H611" s="5">
        <f>'Division - Monthly'!BF611</f>
        <v>534432.56799999997</v>
      </c>
      <c r="I611" s="6">
        <f t="shared" si="56"/>
        <v>9169231.4130000006</v>
      </c>
      <c r="J611" s="51">
        <f t="shared" si="57"/>
        <v>8634798.8450000007</v>
      </c>
      <c r="K611" s="61">
        <f>+K610/K598-1</f>
        <v>-5.2759430182154343E-3</v>
      </c>
      <c r="M611">
        <f t="shared" si="55"/>
        <v>0.12684410255107159</v>
      </c>
      <c r="V611" s="5"/>
    </row>
    <row r="612" spans="1:22" x14ac:dyDescent="0.25">
      <c r="A612" s="42">
        <v>42125</v>
      </c>
      <c r="B612" s="5">
        <f>'Division - Monthly'!AZ612</f>
        <v>5017343.8650000002</v>
      </c>
      <c r="C612" s="5">
        <f>'Division - Monthly'!BA612</f>
        <v>4049038.4580000006</v>
      </c>
      <c r="D612" s="5">
        <f>'Division - Monthly'!BB612</f>
        <v>267532.576</v>
      </c>
      <c r="E612" s="5">
        <f>'Division - Monthly'!BC612</f>
        <v>36798.815999999999</v>
      </c>
      <c r="F612" s="5">
        <f>'Division - Monthly'!BD612</f>
        <v>1941.8700000000001</v>
      </c>
      <c r="G612" s="5">
        <f>'Division - Monthly'!BE612</f>
        <v>7576.45</v>
      </c>
      <c r="H612" s="5">
        <f>'Division - Monthly'!BF612</f>
        <v>588536.33799999999</v>
      </c>
      <c r="I612" s="6">
        <f t="shared" si="56"/>
        <v>9968768.3729999978</v>
      </c>
      <c r="J612" s="51">
        <f t="shared" si="57"/>
        <v>9380232.0349999983</v>
      </c>
      <c r="M612">
        <f t="shared" si="55"/>
        <v>4.2384589973943898E-2</v>
      </c>
      <c r="V612" s="5"/>
    </row>
    <row r="613" spans="1:22" x14ac:dyDescent="0.25">
      <c r="A613" s="42">
        <v>42156</v>
      </c>
      <c r="B613" s="5">
        <f>'Division - Monthly'!AZ613</f>
        <v>5525875.8029999994</v>
      </c>
      <c r="C613" s="5">
        <f>'Division - Monthly'!BA613</f>
        <v>4168269.1400000006</v>
      </c>
      <c r="D613" s="5">
        <f>'Division - Monthly'!BB613</f>
        <v>261715.533</v>
      </c>
      <c r="E613" s="5">
        <f>'Division - Monthly'!BC613</f>
        <v>36067.892999999996</v>
      </c>
      <c r="F613" s="5">
        <f>'Division - Monthly'!BD613</f>
        <v>2036.1959999999999</v>
      </c>
      <c r="G613" s="5">
        <f>'Division - Monthly'!BE613</f>
        <v>7674.45</v>
      </c>
      <c r="H613" s="5">
        <f>'Division - Monthly'!BF613</f>
        <v>590679.24100000004</v>
      </c>
      <c r="I613" s="6">
        <f t="shared" si="56"/>
        <v>10592318.255999999</v>
      </c>
      <c r="J613" s="51">
        <f t="shared" si="57"/>
        <v>10001639.014999999</v>
      </c>
      <c r="K613" s="5">
        <f>SUM(J611:J613)</f>
        <v>28016669.894999996</v>
      </c>
      <c r="M613">
        <f t="shared" si="55"/>
        <v>6.9305199662621497E-2</v>
      </c>
      <c r="V613" s="5"/>
    </row>
    <row r="614" spans="1:22" x14ac:dyDescent="0.25">
      <c r="A614" s="42">
        <v>42186</v>
      </c>
      <c r="B614" s="5">
        <f>'Division - Monthly'!AZ614</f>
        <v>6116245.6370000001</v>
      </c>
      <c r="C614" s="5">
        <f>'Division - Monthly'!BA614</f>
        <v>4340772.2010000004</v>
      </c>
      <c r="D614" s="5">
        <f>'Division - Monthly'!BB614</f>
        <v>258418.84599999999</v>
      </c>
      <c r="E614" s="5">
        <f>'Division - Monthly'!BC614</f>
        <v>38002.673999999999</v>
      </c>
      <c r="F614" s="5">
        <f>'Division - Monthly'!BD614</f>
        <v>1898.4189999999999</v>
      </c>
      <c r="G614" s="5">
        <f>'Division - Monthly'!BE614</f>
        <v>8353.7999999999993</v>
      </c>
      <c r="H614" s="5">
        <f>'Division - Monthly'!BF614</f>
        <v>620086.67299999995</v>
      </c>
      <c r="I614" s="6">
        <f t="shared" si="56"/>
        <v>11383778.250000002</v>
      </c>
      <c r="J614" s="51">
        <f t="shared" si="57"/>
        <v>10763691.577000001</v>
      </c>
      <c r="K614" s="61">
        <f>+K613/K601-1</f>
        <v>7.6941409519186932E-2</v>
      </c>
      <c r="M614">
        <f t="shared" si="55"/>
        <v>8.7320936220665502E-2</v>
      </c>
      <c r="V614" s="5"/>
    </row>
    <row r="615" spans="1:22" x14ac:dyDescent="0.25">
      <c r="A615" s="42">
        <v>42217</v>
      </c>
      <c r="B615" s="5">
        <f>'Division - Monthly'!AZ615</f>
        <v>5966453.9570000004</v>
      </c>
      <c r="C615" s="5">
        <f>'Division - Monthly'!BA615</f>
        <v>4374219.1750000007</v>
      </c>
      <c r="D615" s="5">
        <f>'Division - Monthly'!BB615</f>
        <v>260784.712</v>
      </c>
      <c r="E615" s="5">
        <f>'Division - Monthly'!BC615</f>
        <v>35692.057000000001</v>
      </c>
      <c r="F615" s="5">
        <f>'Division - Monthly'!BD615</f>
        <v>1919.5529999999999</v>
      </c>
      <c r="G615" s="5">
        <f>'Division - Monthly'!BE615</f>
        <v>7917.7</v>
      </c>
      <c r="H615" s="5">
        <f>'Division - Monthly'!BF615</f>
        <v>532161.42000000004</v>
      </c>
      <c r="I615" s="6">
        <f t="shared" si="56"/>
        <v>11179148.573999999</v>
      </c>
      <c r="J615" s="51">
        <f t="shared" si="57"/>
        <v>10646987.153999999</v>
      </c>
      <c r="M615">
        <f t="shared" si="55"/>
        <v>1.5767951220846399E-2</v>
      </c>
      <c r="V615" s="5"/>
    </row>
    <row r="616" spans="1:22" x14ac:dyDescent="0.25">
      <c r="A616" s="42">
        <v>42248</v>
      </c>
      <c r="B616" s="5">
        <f>'Division - Monthly'!AZ616</f>
        <v>5836343.7560000001</v>
      </c>
      <c r="C616" s="5">
        <f>'Division - Monthly'!BA616</f>
        <v>4341044.0810000002</v>
      </c>
      <c r="D616" s="5">
        <f>'Division - Monthly'!BB616</f>
        <v>259025.33599999998</v>
      </c>
      <c r="E616" s="5">
        <f>'Division - Monthly'!BC616</f>
        <v>33596.157999999996</v>
      </c>
      <c r="F616" s="5">
        <f>'Division - Monthly'!BD616</f>
        <v>2010.0450000000001</v>
      </c>
      <c r="G616" s="5">
        <f>'Division - Monthly'!BE616</f>
        <v>8375.15</v>
      </c>
      <c r="H616" s="5">
        <f>'Division - Monthly'!BF616</f>
        <v>796050.57</v>
      </c>
      <c r="I616" s="6">
        <f>SUM(B616:H616)</f>
        <v>11276445.096000001</v>
      </c>
      <c r="J616" s="51">
        <f>+I616-H616</f>
        <v>10480394.526000001</v>
      </c>
      <c r="K616" s="5"/>
      <c r="M616">
        <f t="shared" si="55"/>
        <v>-6.3059488216546944E-3</v>
      </c>
    </row>
    <row r="617" spans="1:22" x14ac:dyDescent="0.25">
      <c r="A617" s="42">
        <v>42278</v>
      </c>
      <c r="B617" s="5">
        <f>'Division - Monthly'!AZ617</f>
        <v>5065178.1869999999</v>
      </c>
      <c r="C617" s="5">
        <f>'Division - Monthly'!BA617</f>
        <v>4059419.0649999999</v>
      </c>
      <c r="D617" s="5">
        <f>'Division - Monthly'!BB617</f>
        <v>238650.52300000002</v>
      </c>
      <c r="E617" s="5">
        <f>'Division - Monthly'!BC617</f>
        <v>41186.241000000002</v>
      </c>
      <c r="F617" s="5">
        <f>'Division - Monthly'!BD617</f>
        <v>1956.6319999999998</v>
      </c>
      <c r="G617" s="5">
        <f>'Division - Monthly'!BE617</f>
        <v>7573.65</v>
      </c>
      <c r="H617" s="5">
        <f>'Division - Monthly'!BF617</f>
        <v>580885.92000000004</v>
      </c>
      <c r="I617" s="6">
        <f>SUM(B617:H617)</f>
        <v>9994850.2180000003</v>
      </c>
      <c r="J617" s="51">
        <f>+I617-H617</f>
        <v>9413964.2980000004</v>
      </c>
      <c r="K617" s="61"/>
      <c r="M617">
        <f>J617/J605-1</f>
        <v>3.083571990510503E-2</v>
      </c>
    </row>
    <row r="618" spans="1:22" x14ac:dyDescent="0.25">
      <c r="A618" s="42">
        <v>42309</v>
      </c>
      <c r="B618" s="5">
        <f>'Division - Monthly'!AZ618</f>
        <v>4799019.4440000001</v>
      </c>
      <c r="C618" s="5">
        <f>'Division - Monthly'!BA618</f>
        <v>3991449.3810000001</v>
      </c>
      <c r="D618" s="5">
        <f>'Division - Monthly'!BB618</f>
        <v>258175.93400000001</v>
      </c>
      <c r="E618" s="5">
        <f>'Division - Monthly'!BC618</f>
        <v>37434.652999999998</v>
      </c>
      <c r="F618" s="5">
        <f>'Division - Monthly'!BD618</f>
        <v>2116.7289999999998</v>
      </c>
      <c r="G618" s="5">
        <f>'Division - Monthly'!BE618</f>
        <v>7566.3</v>
      </c>
      <c r="H618" s="5">
        <f>'Division - Monthly'!BF618</f>
        <v>555873.11699999997</v>
      </c>
      <c r="I618" s="6">
        <f t="shared" si="56"/>
        <v>9651635.5580000021</v>
      </c>
      <c r="J618" s="51">
        <f t="shared" si="57"/>
        <v>9095762.4410000015</v>
      </c>
      <c r="M618">
        <f>J618/J606-1</f>
        <v>0.15842118316811038</v>
      </c>
    </row>
    <row r="619" spans="1:22" x14ac:dyDescent="0.25">
      <c r="A619" s="42">
        <v>42339</v>
      </c>
      <c r="B619" s="5">
        <f>'Division - Monthly'!AZ619</f>
        <v>4367653.4330000002</v>
      </c>
      <c r="C619" s="5">
        <f>'Division - Monthly'!BA619</f>
        <v>3901382.1320000002</v>
      </c>
      <c r="D619" s="5">
        <f>'Division - Monthly'!BB619</f>
        <v>266454.80499999999</v>
      </c>
      <c r="E619" s="5">
        <f>'Division - Monthly'!BC619</f>
        <v>37450.584000000003</v>
      </c>
      <c r="F619" s="5">
        <f>'Division - Monthly'!BD619</f>
        <v>2043.1859999999999</v>
      </c>
      <c r="G619" s="5">
        <f>'Division - Monthly'!BE619</f>
        <v>7431.9</v>
      </c>
      <c r="H619" s="5">
        <f>'Division - Monthly'!BF619</f>
        <v>526088.42200000002</v>
      </c>
      <c r="I619" s="6">
        <f>SUM(B619:H619)</f>
        <v>9108504.4620000031</v>
      </c>
      <c r="J619" s="51">
        <f>+I619-H619</f>
        <v>8582416.0400000028</v>
      </c>
      <c r="K619" s="5"/>
      <c r="M619">
        <f>J619/J607-1</f>
        <v>0.14122562485447832</v>
      </c>
    </row>
    <row r="620" spans="1:22" x14ac:dyDescent="0.25">
      <c r="A620" s="42">
        <v>42370</v>
      </c>
      <c r="B620" s="5">
        <f>'Division - Monthly'!AZ620</f>
        <v>4412584.1779999994</v>
      </c>
      <c r="C620" s="5">
        <f>'Division - Monthly'!BA620</f>
        <v>3764721.0700000003</v>
      </c>
      <c r="D620" s="5">
        <f>'Division - Monthly'!BB620</f>
        <v>252842.43299999999</v>
      </c>
      <c r="E620" s="5">
        <f>'Division - Monthly'!BC620</f>
        <v>37282.661999999997</v>
      </c>
      <c r="F620" s="5">
        <f>'Division - Monthly'!BD620</f>
        <v>1692.155</v>
      </c>
      <c r="G620" s="5">
        <f>'Division - Monthly'!BE620</f>
        <v>7938</v>
      </c>
      <c r="H620" s="5">
        <f>'Division - Monthly'!BF620</f>
        <v>504756.935</v>
      </c>
      <c r="I620" s="6">
        <f>SUM(B620:H620)</f>
        <v>8981817.4330000002</v>
      </c>
      <c r="J620" s="51">
        <f>+I620-H620</f>
        <v>8477060.4979999997</v>
      </c>
      <c r="K620" s="5"/>
    </row>
    <row r="621" spans="1:22" x14ac:dyDescent="0.25">
      <c r="A621" s="42">
        <v>42401</v>
      </c>
      <c r="B621" s="5">
        <f>'Division - Monthly'!AZ621</f>
        <v>3653290.4610000001</v>
      </c>
      <c r="C621" s="5">
        <f>'Division - Monthly'!BA621</f>
        <v>3188975.9440000001</v>
      </c>
      <c r="D621" s="5">
        <f>'Division - Monthly'!BB621</f>
        <v>224519.00599999999</v>
      </c>
      <c r="E621" s="5">
        <f>'Division - Monthly'!BC621</f>
        <v>33636.268000000004</v>
      </c>
      <c r="F621" s="5">
        <f>'Division - Monthly'!BD621</f>
        <v>1680.0330000000001</v>
      </c>
      <c r="G621" s="5">
        <f>'Division - Monthly'!BE621</f>
        <v>6650</v>
      </c>
      <c r="H621" s="5">
        <f>'Division - Monthly'!BF621</f>
        <v>509624.75799999997</v>
      </c>
      <c r="I621" s="6">
        <f>SUM(B621:H621)</f>
        <v>7618376.4700000007</v>
      </c>
      <c r="J621" s="51">
        <f>+I621-H621</f>
        <v>7108751.7120000003</v>
      </c>
      <c r="K621" s="5"/>
    </row>
    <row r="622" spans="1:22" x14ac:dyDescent="0.25">
      <c r="A622" s="42">
        <v>42430</v>
      </c>
      <c r="B622" s="5"/>
      <c r="C622" s="5"/>
      <c r="D622" s="5"/>
      <c r="E622" s="5"/>
      <c r="F622" s="5"/>
      <c r="G622" s="5"/>
      <c r="H622" s="5"/>
      <c r="I622" s="6"/>
      <c r="J622" s="51"/>
      <c r="K622" s="5"/>
    </row>
    <row r="623" spans="1:22" x14ac:dyDescent="0.25">
      <c r="A623" s="42">
        <v>42461</v>
      </c>
      <c r="B623" s="5"/>
      <c r="C623" s="5"/>
      <c r="D623" s="5"/>
      <c r="E623" s="5"/>
      <c r="F623" s="5"/>
      <c r="G623" s="5"/>
      <c r="H623" s="5"/>
      <c r="I623" s="6"/>
      <c r="J623" s="51"/>
      <c r="K623" s="5"/>
    </row>
    <row r="624" spans="1:22" x14ac:dyDescent="0.25">
      <c r="A624" s="42">
        <v>42491</v>
      </c>
      <c r="B624" s="5"/>
      <c r="C624" s="5"/>
      <c r="D624" s="5"/>
      <c r="E624" s="5"/>
      <c r="F624" s="5"/>
      <c r="G624" s="5"/>
      <c r="H624" s="5"/>
      <c r="I624" s="6"/>
      <c r="J624" s="51"/>
      <c r="K624" s="5"/>
    </row>
    <row r="625" spans="1:11" x14ac:dyDescent="0.25">
      <c r="A625" s="42">
        <v>42522</v>
      </c>
      <c r="B625" s="5"/>
      <c r="C625" s="5"/>
      <c r="D625" s="5"/>
      <c r="E625" s="5"/>
      <c r="F625" s="5"/>
      <c r="G625" s="5"/>
      <c r="H625" s="5"/>
      <c r="I625" s="6"/>
      <c r="J625" s="51"/>
      <c r="K625" s="5"/>
    </row>
    <row r="626" spans="1:11" x14ac:dyDescent="0.25">
      <c r="A626" s="42">
        <v>42552</v>
      </c>
      <c r="B626" s="5"/>
      <c r="C626" s="5"/>
      <c r="D626" s="5"/>
      <c r="E626" s="5"/>
      <c r="F626" s="5"/>
      <c r="G626" s="5"/>
      <c r="H626" s="5"/>
      <c r="I626" s="6"/>
      <c r="J626" s="51"/>
      <c r="K626" s="5"/>
    </row>
    <row r="627" spans="1:11" x14ac:dyDescent="0.25">
      <c r="A627" s="42">
        <v>42583</v>
      </c>
      <c r="B627" s="5"/>
      <c r="C627" s="5"/>
      <c r="D627" s="5"/>
      <c r="E627" s="5"/>
      <c r="F627" s="5"/>
      <c r="G627" s="5"/>
      <c r="H627" s="5"/>
      <c r="I627" s="6"/>
      <c r="J627" s="51"/>
      <c r="K627" s="5"/>
    </row>
    <row r="628" spans="1:11" x14ac:dyDescent="0.25">
      <c r="A628" s="42">
        <v>42614</v>
      </c>
      <c r="B628" s="5"/>
      <c r="C628" s="5"/>
      <c r="D628" s="5"/>
      <c r="E628" s="5"/>
      <c r="F628" s="5"/>
      <c r="G628" s="5"/>
      <c r="H628" s="5"/>
      <c r="I628" s="6"/>
      <c r="J628" s="51"/>
      <c r="K628" s="5"/>
    </row>
    <row r="629" spans="1:11" x14ac:dyDescent="0.25">
      <c r="A629" s="42">
        <v>42644</v>
      </c>
      <c r="B629" s="5"/>
      <c r="C629" s="5"/>
      <c r="D629" s="5"/>
      <c r="E629" s="5"/>
      <c r="F629" s="5"/>
      <c r="G629" s="5"/>
      <c r="H629" s="5"/>
      <c r="I629" s="6"/>
      <c r="J629" s="51"/>
      <c r="K629" s="5"/>
    </row>
    <row r="630" spans="1:11" x14ac:dyDescent="0.25">
      <c r="A630" s="42">
        <v>42675</v>
      </c>
      <c r="B630" s="5"/>
      <c r="C630" s="5"/>
      <c r="D630" s="5"/>
      <c r="E630" s="5"/>
      <c r="F630" s="5"/>
      <c r="G630" s="5"/>
      <c r="H630" s="5"/>
      <c r="I630" s="6"/>
      <c r="J630" s="51"/>
      <c r="K630" s="5"/>
    </row>
    <row r="631" spans="1:11" x14ac:dyDescent="0.25">
      <c r="A631" s="42">
        <v>42705</v>
      </c>
      <c r="B631" s="5"/>
      <c r="C631" s="5"/>
      <c r="D631" s="5"/>
      <c r="E631" s="5"/>
      <c r="F631" s="5"/>
      <c r="G631" s="5"/>
      <c r="H631" s="5"/>
      <c r="I631" s="6"/>
      <c r="J631" s="51"/>
      <c r="K631" s="5"/>
    </row>
    <row r="633" spans="1:11" x14ac:dyDescent="0.25">
      <c r="I633" s="79" t="s">
        <v>72</v>
      </c>
      <c r="J633" s="79"/>
    </row>
    <row r="634" spans="1:11" x14ac:dyDescent="0.25">
      <c r="A634" s="70" t="s">
        <v>67</v>
      </c>
      <c r="I634" s="41" t="s">
        <v>37</v>
      </c>
      <c r="J634" s="50" t="s">
        <v>56</v>
      </c>
    </row>
    <row r="635" spans="1:11" x14ac:dyDescent="0.25">
      <c r="A635">
        <v>2015</v>
      </c>
      <c r="H635" s="78">
        <v>2015</v>
      </c>
      <c r="I635" s="6">
        <f>SUM(I608:I618)</f>
        <v>107321927.59699999</v>
      </c>
      <c r="J635" s="76">
        <f>SUM(J608:J618)</f>
        <v>101237982.23099999</v>
      </c>
    </row>
    <row r="636" spans="1:11" x14ac:dyDescent="0.25">
      <c r="A636">
        <v>2014</v>
      </c>
      <c r="H636" s="78">
        <v>2014</v>
      </c>
      <c r="I636" s="6">
        <f>SUM(I596:I606)</f>
        <v>101858267.54700002</v>
      </c>
      <c r="J636" s="76">
        <f>SUM(J596:J606)</f>
        <v>96868701.822999999</v>
      </c>
    </row>
    <row r="637" spans="1:11" x14ac:dyDescent="0.25">
      <c r="I637" s="73">
        <f>+I635/I636-1</f>
        <v>5.3639828966057124E-2</v>
      </c>
      <c r="J637" s="77">
        <f>+J635/J636-1</f>
        <v>4.5105181815934925E-2</v>
      </c>
    </row>
    <row r="638" spans="1:11" x14ac:dyDescent="0.25">
      <c r="I638" s="79" t="s">
        <v>73</v>
      </c>
      <c r="J638" s="79"/>
    </row>
    <row r="639" spans="1:11" x14ac:dyDescent="0.25">
      <c r="H639" s="78">
        <v>2015</v>
      </c>
      <c r="I639" s="74" t="s">
        <v>70</v>
      </c>
      <c r="J639" s="75" t="s">
        <v>71</v>
      </c>
    </row>
    <row r="640" spans="1:11" x14ac:dyDescent="0.25">
      <c r="A640" s="70" t="s">
        <v>68</v>
      </c>
      <c r="H640" s="78">
        <v>2014</v>
      </c>
      <c r="I640" s="6">
        <f>SUM(I611:I613)</f>
        <v>29730318.041999996</v>
      </c>
      <c r="J640" s="76">
        <f>SUM(J611:J613)</f>
        <v>28016669.894999996</v>
      </c>
    </row>
    <row r="641" spans="1:10" x14ac:dyDescent="0.25">
      <c r="A641" s="70" t="s">
        <v>69</v>
      </c>
      <c r="I641" s="6">
        <f>SUM(I599:I601)</f>
        <v>27243967.461000003</v>
      </c>
      <c r="J641" s="76">
        <f>SUM(J599:J601)</f>
        <v>26015036.331</v>
      </c>
    </row>
    <row r="642" spans="1:10" x14ac:dyDescent="0.25">
      <c r="I642" s="73">
        <f>+I640/I641-1</f>
        <v>9.1262426610926983E-2</v>
      </c>
      <c r="J642" s="77">
        <f>+J640/J641-1</f>
        <v>7.6941409519186932E-2</v>
      </c>
    </row>
  </sheetData>
  <mergeCells count="2">
    <mergeCell ref="I633:J633"/>
    <mergeCell ref="I638:J638"/>
  </mergeCells>
  <phoneticPr fontId="11" type="noConversion"/>
  <printOptions gridLines="1" gridLinesSet="0"/>
  <pageMargins left="0.75" right="0.75" top="1" bottom="1" header="0.5" footer="0.5"/>
  <pageSetup scale="83" orientation="portrait" r:id="rId1"/>
  <headerFooter alignWithMargins="0"/>
  <rowBreaks count="1" manualBreakCount="1">
    <brk id="52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59"/>
  <sheetViews>
    <sheetView zoomScaleNormal="100" workbookViewId="0">
      <pane xSplit="1" ySplit="7" topLeftCell="B8" activePane="bottomRight" state="frozen"/>
      <selection pane="topRight" activeCell="B1" sqref="B1"/>
      <selection pane="bottomLeft" activeCell="A5" sqref="A5"/>
      <selection pane="bottomRight" activeCell="A2" sqref="A1:A2"/>
    </sheetView>
  </sheetViews>
  <sheetFormatPr defaultRowHeight="13.2" x14ac:dyDescent="0.25"/>
  <cols>
    <col min="1" max="1" width="11.5546875" customWidth="1"/>
    <col min="2" max="9" width="11.6640625" customWidth="1"/>
    <col min="10" max="10" width="11" customWidth="1"/>
    <col min="11" max="11" width="9.33203125" bestFit="1" customWidth="1"/>
  </cols>
  <sheetData>
    <row r="1" spans="1:10" x14ac:dyDescent="0.25">
      <c r="A1" s="86" t="s">
        <v>78</v>
      </c>
    </row>
    <row r="2" spans="1:10" x14ac:dyDescent="0.25">
      <c r="A2" s="86" t="s">
        <v>75</v>
      </c>
    </row>
    <row r="3" spans="1:10" ht="13.8" thickBot="1" x14ac:dyDescent="0.3"/>
    <row r="4" spans="1:10" ht="14.4" thickTop="1" thickBot="1" x14ac:dyDescent="0.3">
      <c r="B4" s="37" t="s">
        <v>39</v>
      </c>
      <c r="C4" s="38"/>
      <c r="D4" s="38"/>
      <c r="E4" s="38"/>
      <c r="F4" s="38"/>
      <c r="G4" s="38"/>
      <c r="H4" s="38"/>
      <c r="I4" s="39"/>
    </row>
    <row r="5" spans="1:10" ht="13.8" thickTop="1" x14ac:dyDescent="0.25"/>
    <row r="6" spans="1:10" x14ac:dyDescent="0.25">
      <c r="B6" s="35"/>
      <c r="C6" s="35"/>
      <c r="D6" s="35"/>
      <c r="E6" s="35" t="s">
        <v>28</v>
      </c>
      <c r="F6" s="35"/>
      <c r="G6" s="35" t="s">
        <v>40</v>
      </c>
      <c r="H6" s="35"/>
      <c r="I6" s="35"/>
      <c r="J6" s="17"/>
    </row>
    <row r="7" spans="1:10" x14ac:dyDescent="0.25">
      <c r="B7" s="35" t="s">
        <v>30</v>
      </c>
      <c r="C7" s="35" t="s">
        <v>31</v>
      </c>
      <c r="D7" s="35" t="s">
        <v>32</v>
      </c>
      <c r="E7" s="35" t="s">
        <v>33</v>
      </c>
      <c r="F7" s="35" t="s">
        <v>34</v>
      </c>
      <c r="G7" s="35" t="s">
        <v>41</v>
      </c>
      <c r="H7" s="35" t="s">
        <v>36</v>
      </c>
      <c r="I7" s="36" t="s">
        <v>37</v>
      </c>
      <c r="J7" s="50" t="s">
        <v>56</v>
      </c>
    </row>
    <row r="8" spans="1:10" x14ac:dyDescent="0.25">
      <c r="A8" s="35">
        <v>1965</v>
      </c>
      <c r="B8" s="5">
        <f>SUM('System - Monthly'!B8:B19)</f>
        <v>5040711</v>
      </c>
      <c r="C8" s="5">
        <f>SUM('System - Monthly'!C8:C19)</f>
        <v>3483555</v>
      </c>
      <c r="D8" s="5">
        <f>SUM('System - Monthly'!D8:D19)</f>
        <v>1540194</v>
      </c>
      <c r="E8" s="5">
        <f>SUM('System - Monthly'!E8:E19)</f>
        <v>112399</v>
      </c>
      <c r="F8" s="5">
        <f>SUM('System - Monthly'!F8:F19)</f>
        <v>602158</v>
      </c>
      <c r="G8" s="5">
        <f>SUM('System - Monthly'!G8:G19)</f>
        <v>0</v>
      </c>
      <c r="H8" s="5">
        <f>SUM('System - Monthly'!H8:H19)</f>
        <v>252433</v>
      </c>
      <c r="I8" s="15">
        <f>SUM(B8:H8)</f>
        <v>11031450</v>
      </c>
      <c r="J8" s="51">
        <f t="shared" ref="J8:J53" si="0">+I8-H8</f>
        <v>10779017</v>
      </c>
    </row>
    <row r="9" spans="1:10" x14ac:dyDescent="0.25">
      <c r="A9" s="35">
        <v>1966</v>
      </c>
      <c r="B9" s="5">
        <f>SUM('System - Monthly'!B20:B31)</f>
        <v>6495327</v>
      </c>
      <c r="C9" s="5">
        <f>SUM('System - Monthly'!C20:C31)</f>
        <v>4176805</v>
      </c>
      <c r="D9" s="5">
        <f>SUM('System - Monthly'!D20:D31)</f>
        <v>1867559</v>
      </c>
      <c r="E9" s="5">
        <f>SUM('System - Monthly'!E20:E31)</f>
        <v>134208</v>
      </c>
      <c r="F9" s="5">
        <f>SUM('System - Monthly'!F20:F31)</f>
        <v>740503</v>
      </c>
      <c r="G9" s="5">
        <f>SUM('System - Monthly'!G20:G31)</f>
        <v>0</v>
      </c>
      <c r="H9" s="5">
        <f>SUM('System - Monthly'!H20:H31)</f>
        <v>321480</v>
      </c>
      <c r="I9" s="15">
        <f t="shared" ref="I9:I24" si="1">SUM(B9:H9)</f>
        <v>13735882</v>
      </c>
      <c r="J9" s="52">
        <f t="shared" si="0"/>
        <v>13414402</v>
      </c>
    </row>
    <row r="10" spans="1:10" x14ac:dyDescent="0.25">
      <c r="A10" s="35">
        <v>1967</v>
      </c>
      <c r="B10" s="5">
        <f>SUM('System - Monthly'!B32:B43)</f>
        <v>7211299</v>
      </c>
      <c r="C10" s="5">
        <f>SUM('System - Monthly'!C32:C43)</f>
        <v>4677841</v>
      </c>
      <c r="D10" s="5">
        <f>SUM('System - Monthly'!D32:D43)</f>
        <v>2025480</v>
      </c>
      <c r="E10" s="5">
        <f>SUM('System - Monthly'!E32:E43)</f>
        <v>153067</v>
      </c>
      <c r="F10" s="5">
        <f>SUM('System - Monthly'!F32:F43)</f>
        <v>841311</v>
      </c>
      <c r="G10" s="5">
        <f>SUM('System - Monthly'!G32:G43)</f>
        <v>0</v>
      </c>
      <c r="H10" s="5">
        <f>SUM('System - Monthly'!H32:H43)</f>
        <v>380814</v>
      </c>
      <c r="I10" s="15">
        <f t="shared" si="1"/>
        <v>15289812</v>
      </c>
      <c r="J10" s="52">
        <f t="shared" si="0"/>
        <v>14908998</v>
      </c>
    </row>
    <row r="11" spans="1:10" x14ac:dyDescent="0.25">
      <c r="A11" s="35">
        <v>1968</v>
      </c>
      <c r="B11" s="5">
        <f>SUM('System - Monthly'!B44:B55)</f>
        <v>8267638</v>
      </c>
      <c r="C11" s="5">
        <f>SUM('System - Monthly'!C44:C55)</f>
        <v>4967574</v>
      </c>
      <c r="D11" s="5">
        <f>SUM('System - Monthly'!D44:D55)</f>
        <v>2087486</v>
      </c>
      <c r="E11" s="5">
        <f>SUM('System - Monthly'!E44:E55)</f>
        <v>153224</v>
      </c>
      <c r="F11" s="5">
        <f>SUM('System - Monthly'!F44:F55)</f>
        <v>924340</v>
      </c>
      <c r="G11" s="5">
        <f>SUM('System - Monthly'!G44:G55)</f>
        <v>0</v>
      </c>
      <c r="H11" s="5">
        <f>SUM('System - Monthly'!H44:H55)</f>
        <v>488690</v>
      </c>
      <c r="I11" s="15">
        <f t="shared" si="1"/>
        <v>16888952</v>
      </c>
      <c r="J11" s="51">
        <f t="shared" si="0"/>
        <v>16400262</v>
      </c>
    </row>
    <row r="12" spans="1:10" x14ac:dyDescent="0.25">
      <c r="A12" s="35">
        <v>1969</v>
      </c>
      <c r="B12" s="5">
        <f>SUM('System - Monthly'!B56:B67)</f>
        <v>10277899</v>
      </c>
      <c r="C12" s="5">
        <f>SUM('System - Monthly'!C56:C67)</f>
        <v>5689152</v>
      </c>
      <c r="D12" s="5">
        <f>SUM('System - Monthly'!D56:D67)</f>
        <v>1813881</v>
      </c>
      <c r="E12" s="5">
        <f>SUM('System - Monthly'!E56:E67)</f>
        <v>175058</v>
      </c>
      <c r="F12" s="5">
        <f>SUM('System - Monthly'!F56:F67)</f>
        <v>1840602</v>
      </c>
      <c r="G12" s="5">
        <f>SUM('System - Monthly'!G56:G67)</f>
        <v>0</v>
      </c>
      <c r="H12" s="5">
        <f>SUM('System - Monthly'!H56:H67)</f>
        <v>648580</v>
      </c>
      <c r="I12" s="15">
        <f t="shared" si="1"/>
        <v>20445172</v>
      </c>
      <c r="J12" s="51">
        <f t="shared" si="0"/>
        <v>19796592</v>
      </c>
    </row>
    <row r="13" spans="1:10" x14ac:dyDescent="0.25">
      <c r="A13" s="35">
        <v>1970</v>
      </c>
      <c r="B13" s="5">
        <f>SUM('System - Monthly'!B68:B79)</f>
        <v>11814171</v>
      </c>
      <c r="C13" s="5">
        <f>SUM('System - Monthly'!C68:C79)</f>
        <v>6475643</v>
      </c>
      <c r="D13" s="5">
        <f>SUM('System - Monthly'!D68:D79)</f>
        <v>2044016</v>
      </c>
      <c r="E13" s="5">
        <f>SUM('System - Monthly'!E68:E79)</f>
        <v>185066</v>
      </c>
      <c r="F13" s="5">
        <f>SUM('System - Monthly'!F68:F79)</f>
        <v>1810186</v>
      </c>
      <c r="G13" s="5">
        <f>SUM('System - Monthly'!G68:G79)</f>
        <v>0</v>
      </c>
      <c r="H13" s="5">
        <f>SUM('System - Monthly'!H68:H79)</f>
        <v>786299</v>
      </c>
      <c r="I13" s="15">
        <f t="shared" si="1"/>
        <v>23115381</v>
      </c>
      <c r="J13" s="51">
        <f t="shared" si="0"/>
        <v>22329082</v>
      </c>
    </row>
    <row r="14" spans="1:10" x14ac:dyDescent="0.25">
      <c r="A14" s="35">
        <v>1971</v>
      </c>
      <c r="B14" s="5">
        <f>SUM('System - Monthly'!B80:B91)</f>
        <v>13080438</v>
      </c>
      <c r="C14" s="5">
        <f>SUM('System - Monthly'!C80:C91)</f>
        <v>7394968</v>
      </c>
      <c r="D14" s="5">
        <f>SUM('System - Monthly'!D80:D91)</f>
        <v>2236291</v>
      </c>
      <c r="E14" s="5">
        <f>SUM('System - Monthly'!E80:E91)</f>
        <v>204156</v>
      </c>
      <c r="F14" s="5">
        <f>SUM('System - Monthly'!F80:F91)</f>
        <v>1925499</v>
      </c>
      <c r="G14" s="5">
        <f>SUM('System - Monthly'!G80:G91)</f>
        <v>0</v>
      </c>
      <c r="H14" s="5">
        <f>SUM('System - Monthly'!H80:H91)</f>
        <v>947230</v>
      </c>
      <c r="I14" s="15">
        <f t="shared" si="1"/>
        <v>25788582</v>
      </c>
      <c r="J14" s="51">
        <f t="shared" si="0"/>
        <v>24841352</v>
      </c>
    </row>
    <row r="15" spans="1:10" x14ac:dyDescent="0.25">
      <c r="A15" s="35">
        <v>1972</v>
      </c>
      <c r="B15" s="5">
        <f>SUM('System - Monthly'!B92:B103)</f>
        <v>14652749</v>
      </c>
      <c r="C15" s="5">
        <f>SUM('System - Monthly'!C92:C103)</f>
        <v>8389494</v>
      </c>
      <c r="D15" s="5">
        <f>SUM('System - Monthly'!D92:D103)</f>
        <v>2468342</v>
      </c>
      <c r="E15" s="5">
        <f>SUM('System - Monthly'!E92:E103)</f>
        <v>216231</v>
      </c>
      <c r="F15" s="5">
        <f>SUM('System - Monthly'!F92:F103)</f>
        <v>2078902</v>
      </c>
      <c r="G15" s="5">
        <f>SUM('System - Monthly'!G92:G103)</f>
        <v>0</v>
      </c>
      <c r="H15" s="5">
        <f>SUM('System - Monthly'!H92:H103)</f>
        <v>1122090</v>
      </c>
      <c r="I15" s="15">
        <f t="shared" si="1"/>
        <v>28927808</v>
      </c>
      <c r="J15" s="51">
        <f t="shared" si="0"/>
        <v>27805718</v>
      </c>
    </row>
    <row r="16" spans="1:10" x14ac:dyDescent="0.25">
      <c r="A16" s="35">
        <v>1973</v>
      </c>
      <c r="B16" s="5">
        <f>SUM('System - Monthly'!B104:B115)</f>
        <v>16822977</v>
      </c>
      <c r="C16" s="5">
        <f>SUM('System - Monthly'!C104:C115)</f>
        <v>10180385</v>
      </c>
      <c r="D16" s="5">
        <f>SUM('System - Monthly'!D104:D115)</f>
        <v>2754921</v>
      </c>
      <c r="E16" s="5">
        <f>SUM('System - Monthly'!E104:E115)</f>
        <v>239121</v>
      </c>
      <c r="F16" s="5">
        <f>SUM('System - Monthly'!F104:F115)</f>
        <v>1082647</v>
      </c>
      <c r="G16" s="5">
        <f>SUM('System - Monthly'!G104:G115)</f>
        <v>0</v>
      </c>
      <c r="H16" s="5">
        <f>SUM('System - Monthly'!H104:H115)</f>
        <v>1350030</v>
      </c>
      <c r="I16" s="15">
        <f t="shared" si="1"/>
        <v>32430081</v>
      </c>
      <c r="J16" s="51">
        <f t="shared" si="0"/>
        <v>31080051</v>
      </c>
    </row>
    <row r="17" spans="1:10" x14ac:dyDescent="0.25">
      <c r="A17" s="35">
        <v>1974</v>
      </c>
      <c r="B17" s="5">
        <f>SUM('System - Monthly'!B116:B127)</f>
        <v>16802408</v>
      </c>
      <c r="C17" s="5">
        <f>SUM('System - Monthly'!C116:C127)</f>
        <v>11041206</v>
      </c>
      <c r="D17" s="5">
        <f>SUM('System - Monthly'!D116:D127)</f>
        <v>2645728</v>
      </c>
      <c r="E17" s="5">
        <f>SUM('System - Monthly'!E116:E127)</f>
        <v>256740</v>
      </c>
      <c r="F17" s="5">
        <f>SUM('System - Monthly'!F116:F127)</f>
        <v>490278</v>
      </c>
      <c r="G17" s="5">
        <f>SUM('System - Monthly'!G116:G127)</f>
        <v>0</v>
      </c>
      <c r="H17" s="5">
        <f>SUM('System - Monthly'!H116:H127)</f>
        <v>1474811</v>
      </c>
      <c r="I17" s="15">
        <f t="shared" si="1"/>
        <v>32711171</v>
      </c>
      <c r="J17" s="51">
        <f t="shared" si="0"/>
        <v>31236360</v>
      </c>
    </row>
    <row r="18" spans="1:10" x14ac:dyDescent="0.25">
      <c r="A18" s="35">
        <v>1975</v>
      </c>
      <c r="B18" s="5">
        <f>SUM('System - Monthly'!B128:B139)</f>
        <v>17312499</v>
      </c>
      <c r="C18" s="5">
        <f>SUM('System - Monthly'!C128:C139)</f>
        <v>11850755</v>
      </c>
      <c r="D18" s="5">
        <f>SUM('System - Monthly'!D128:D139)</f>
        <v>2534485</v>
      </c>
      <c r="E18" s="5">
        <f>SUM('System - Monthly'!E128:E139)</f>
        <v>285013</v>
      </c>
      <c r="F18" s="5">
        <f>SUM('System - Monthly'!F128:F139)</f>
        <v>524407</v>
      </c>
      <c r="G18" s="5">
        <f>SUM('System - Monthly'!G128:G139)</f>
        <v>0</v>
      </c>
      <c r="H18" s="5">
        <f>SUM('System - Monthly'!H128:H139)</f>
        <v>1603740</v>
      </c>
      <c r="I18" s="15">
        <f t="shared" si="1"/>
        <v>34110899</v>
      </c>
      <c r="J18" s="51">
        <f t="shared" si="0"/>
        <v>32507159</v>
      </c>
    </row>
    <row r="19" spans="1:10" x14ac:dyDescent="0.25">
      <c r="A19" s="35">
        <v>1976</v>
      </c>
      <c r="B19" s="5">
        <f>SUM('System - Monthly'!B140:B151)</f>
        <v>17625338</v>
      </c>
      <c r="C19" s="5">
        <f>SUM('System - Monthly'!C140:C151)</f>
        <v>12117064</v>
      </c>
      <c r="D19" s="5">
        <f>SUM('System - Monthly'!D140:D151)</f>
        <v>2596481</v>
      </c>
      <c r="E19" s="5">
        <f>SUM('System - Monthly'!E140:E151)</f>
        <v>308410</v>
      </c>
      <c r="F19" s="5">
        <f>SUM('System - Monthly'!F140:F151)</f>
        <v>481459</v>
      </c>
      <c r="G19" s="5">
        <f>SUM('System - Monthly'!G140:G151)</f>
        <v>0</v>
      </c>
      <c r="H19" s="5">
        <f>SUM('System - Monthly'!H140:H151)</f>
        <v>1800785</v>
      </c>
      <c r="I19" s="15">
        <f t="shared" si="1"/>
        <v>34929537</v>
      </c>
      <c r="J19" s="51">
        <f t="shared" si="0"/>
        <v>33128752</v>
      </c>
    </row>
    <row r="20" spans="1:10" x14ac:dyDescent="0.25">
      <c r="A20" s="35">
        <v>1977</v>
      </c>
      <c r="B20" s="5">
        <f>SUM('System - Monthly'!B152:B163)</f>
        <v>19073678</v>
      </c>
      <c r="C20" s="5">
        <f>SUM('System - Monthly'!C152:C163)</f>
        <v>12885079</v>
      </c>
      <c r="D20" s="5">
        <f>SUM('System - Monthly'!D152:D163)</f>
        <v>2756291</v>
      </c>
      <c r="E20" s="5">
        <f>SUM('System - Monthly'!E152:E163)</f>
        <v>328716</v>
      </c>
      <c r="F20" s="5">
        <f>SUM('System - Monthly'!F152:F163)</f>
        <v>473861</v>
      </c>
      <c r="G20" s="5">
        <f>SUM('System - Monthly'!G152:G163)</f>
        <v>0</v>
      </c>
      <c r="H20" s="5">
        <f>SUM('System - Monthly'!H152:H163)</f>
        <v>2011787</v>
      </c>
      <c r="I20" s="15">
        <f t="shared" si="1"/>
        <v>37529412</v>
      </c>
      <c r="J20" s="51">
        <f t="shared" si="0"/>
        <v>35517625</v>
      </c>
    </row>
    <row r="21" spans="1:10" x14ac:dyDescent="0.25">
      <c r="A21" s="35">
        <v>1978</v>
      </c>
      <c r="B21" s="5">
        <f>SUM('System - Monthly'!B164:B175)</f>
        <v>20736201</v>
      </c>
      <c r="C21" s="5">
        <f>SUM('System - Monthly'!C164:C175)</f>
        <v>13748340</v>
      </c>
      <c r="D21" s="5">
        <f>SUM('System - Monthly'!D164:D175)</f>
        <v>2992721</v>
      </c>
      <c r="E21" s="5">
        <f>SUM('System - Monthly'!E164:E175)</f>
        <v>343212</v>
      </c>
      <c r="F21" s="5">
        <f>SUM('System - Monthly'!F164:F175)</f>
        <v>477696</v>
      </c>
      <c r="G21" s="5">
        <f>SUM('System - Monthly'!G164:G175)</f>
        <v>0</v>
      </c>
      <c r="H21" s="5">
        <f>SUM('System - Monthly'!H164:H175)</f>
        <v>2303904</v>
      </c>
      <c r="I21" s="15">
        <f t="shared" si="1"/>
        <v>40602074</v>
      </c>
      <c r="J21" s="51">
        <f t="shared" si="0"/>
        <v>38298170</v>
      </c>
    </row>
    <row r="22" spans="1:10" x14ac:dyDescent="0.25">
      <c r="A22" s="35">
        <v>1979</v>
      </c>
      <c r="B22" s="5">
        <f>SUM('System - Monthly'!B176:B187)</f>
        <v>21059712</v>
      </c>
      <c r="C22" s="5">
        <f>SUM('System - Monthly'!C176:C187)</f>
        <v>14374287</v>
      </c>
      <c r="D22" s="5">
        <f>SUM('System - Monthly'!D176:D187)</f>
        <v>3147450</v>
      </c>
      <c r="E22" s="5">
        <f>SUM('System - Monthly'!E176:E187)</f>
        <v>358395</v>
      </c>
      <c r="F22" s="5">
        <f>SUM('System - Monthly'!F176:F187)</f>
        <v>463186</v>
      </c>
      <c r="G22" s="5">
        <f>SUM('System - Monthly'!G176:G187)</f>
        <v>0</v>
      </c>
      <c r="H22" s="5">
        <f>SUM('System - Monthly'!H176:H187)</f>
        <v>2562785</v>
      </c>
      <c r="I22" s="15">
        <f t="shared" si="1"/>
        <v>41965815</v>
      </c>
      <c r="J22" s="51">
        <f t="shared" si="0"/>
        <v>39403030</v>
      </c>
    </row>
    <row r="23" spans="1:10" x14ac:dyDescent="0.25">
      <c r="A23" s="35">
        <v>1980</v>
      </c>
      <c r="B23" s="5">
        <f>SUM('System - Monthly'!B188:B199)</f>
        <v>22432195</v>
      </c>
      <c r="C23" s="5">
        <f>SUM('System - Monthly'!C188:C199)</f>
        <v>15089282</v>
      </c>
      <c r="D23" s="5">
        <f>SUM('System - Monthly'!D188:D199)</f>
        <v>3347494</v>
      </c>
      <c r="E23" s="5">
        <f>SUM('System - Monthly'!E188:E199)</f>
        <v>372159</v>
      </c>
      <c r="F23" s="5">
        <f>SUM('System - Monthly'!F188:F199)</f>
        <v>463064</v>
      </c>
      <c r="G23" s="5">
        <f>SUM('System - Monthly'!G188:G199)</f>
        <v>0</v>
      </c>
      <c r="H23" s="5">
        <f>SUM('System - Monthly'!H188:H199)</f>
        <v>3003397</v>
      </c>
      <c r="I23" s="15">
        <f t="shared" si="1"/>
        <v>44707591</v>
      </c>
      <c r="J23" s="51">
        <f t="shared" si="0"/>
        <v>41704194</v>
      </c>
    </row>
    <row r="24" spans="1:10" x14ac:dyDescent="0.25">
      <c r="A24" s="35">
        <v>1981</v>
      </c>
      <c r="B24" s="5">
        <f>SUM('System - Monthly'!B200:B211)</f>
        <v>22932242</v>
      </c>
      <c r="C24" s="5">
        <f>SUM('System - Monthly'!C200:C211)</f>
        <v>15578068</v>
      </c>
      <c r="D24" s="5">
        <f>SUM('System - Monthly'!D200:D211)</f>
        <v>3466908</v>
      </c>
      <c r="E24" s="5">
        <f>SUM('System - Monthly'!E200:E211)</f>
        <v>382445</v>
      </c>
      <c r="F24" s="5">
        <f>SUM('System - Monthly'!F200:F211)</f>
        <v>484327</v>
      </c>
      <c r="G24" s="5">
        <f>SUM('System - Monthly'!G200:G211)</f>
        <v>0</v>
      </c>
      <c r="H24" s="5">
        <f>SUM('System - Monthly'!H200:H211)</f>
        <v>3419089</v>
      </c>
      <c r="I24" s="15">
        <f t="shared" si="1"/>
        <v>46263079</v>
      </c>
      <c r="J24" s="51">
        <f t="shared" si="0"/>
        <v>42843990</v>
      </c>
    </row>
    <row r="25" spans="1:10" x14ac:dyDescent="0.25">
      <c r="A25" s="35">
        <v>1982</v>
      </c>
      <c r="B25" s="5">
        <f>SUM('System - Monthly'!B212:B223)</f>
        <v>22702550</v>
      </c>
      <c r="C25" s="5">
        <f>SUM('System - Monthly'!C212:C223)</f>
        <v>16745185</v>
      </c>
      <c r="D25" s="5">
        <f>SUM('System - Monthly'!D212:D223)</f>
        <v>3448953</v>
      </c>
      <c r="E25" s="5">
        <f>SUM('System - Monthly'!E212:E223)</f>
        <v>378657</v>
      </c>
      <c r="F25" s="5">
        <f>SUM('System - Monthly'!F212:F223)</f>
        <v>513450</v>
      </c>
      <c r="G25" s="5">
        <f>SUM('System - Monthly'!G212:G223)</f>
        <v>0</v>
      </c>
      <c r="H25" s="5">
        <f>SUM('System - Monthly'!H212:H223)</f>
        <v>3282999.5949999997</v>
      </c>
      <c r="I25" s="15">
        <f t="shared" ref="I25:I39" si="2">SUM(B25:H25)</f>
        <v>47071794.594999999</v>
      </c>
      <c r="J25" s="51">
        <f t="shared" si="0"/>
        <v>43788795</v>
      </c>
    </row>
    <row r="26" spans="1:10" x14ac:dyDescent="0.25">
      <c r="A26" s="35">
        <v>1983</v>
      </c>
      <c r="B26" s="5">
        <f>SUM('System - Monthly'!B224:B235)</f>
        <v>23324061</v>
      </c>
      <c r="C26" s="5">
        <f>SUM('System - Monthly'!C224:C235)</f>
        <v>17423199</v>
      </c>
      <c r="D26" s="5">
        <f>SUM('System - Monthly'!D224:D235)</f>
        <v>3544088</v>
      </c>
      <c r="E26" s="5">
        <f>SUM('System - Monthly'!E224:E235)</f>
        <v>334599</v>
      </c>
      <c r="F26" s="5">
        <f>SUM('System - Monthly'!F224:F235)</f>
        <v>517978</v>
      </c>
      <c r="G26" s="5">
        <f>SUM('System - Monthly'!G224:G235)</f>
        <v>0</v>
      </c>
      <c r="H26" s="5">
        <f>SUM('System - Monthly'!H224:H235)</f>
        <v>3444811.2009999999</v>
      </c>
      <c r="I26" s="15">
        <f t="shared" si="2"/>
        <v>48588736.200999998</v>
      </c>
      <c r="J26" s="51">
        <f t="shared" si="0"/>
        <v>45143925</v>
      </c>
    </row>
    <row r="27" spans="1:10" x14ac:dyDescent="0.25">
      <c r="A27" s="35">
        <v>1984</v>
      </c>
      <c r="B27" s="5">
        <f>SUM('System - Monthly'!B236:B247)</f>
        <v>23636346</v>
      </c>
      <c r="C27" s="5">
        <f>SUM('System - Monthly'!C236:C247)</f>
        <v>18396762</v>
      </c>
      <c r="D27" s="5">
        <f>SUM('System - Monthly'!D236:D247)</f>
        <v>3706930</v>
      </c>
      <c r="E27" s="5">
        <f>SUM('System - Monthly'!E236:E247)</f>
        <v>321054</v>
      </c>
      <c r="F27" s="5">
        <f>SUM('System - Monthly'!F236:F247)</f>
        <v>538262</v>
      </c>
      <c r="G27" s="5">
        <f>SUM('System - Monthly'!G236:G247)</f>
        <v>12636</v>
      </c>
      <c r="H27" s="5">
        <f>SUM('System - Monthly'!H236:H247)</f>
        <v>2739303.7879999997</v>
      </c>
      <c r="I27" s="15">
        <f t="shared" si="2"/>
        <v>49351293.788000003</v>
      </c>
      <c r="J27" s="51">
        <f t="shared" si="0"/>
        <v>46611990</v>
      </c>
    </row>
    <row r="28" spans="1:10" x14ac:dyDescent="0.25">
      <c r="A28" s="35">
        <v>1985</v>
      </c>
      <c r="B28" s="5">
        <f>SUM('System - Monthly'!B248:B259)</f>
        <v>25573358</v>
      </c>
      <c r="C28" s="5">
        <f>SUM('System - Monthly'!C248:C259)</f>
        <v>19734035</v>
      </c>
      <c r="D28" s="5">
        <f>SUM('System - Monthly'!D248:D259)</f>
        <v>3885446</v>
      </c>
      <c r="E28" s="5">
        <f>SUM('System - Monthly'!E248:E259)</f>
        <v>308412</v>
      </c>
      <c r="F28" s="5">
        <f>SUM('System - Monthly'!F248:F259)</f>
        <v>576249</v>
      </c>
      <c r="G28" s="5">
        <f>SUM('System - Monthly'!G248:G259)</f>
        <v>52955</v>
      </c>
      <c r="H28" s="5">
        <f>SUM('System - Monthly'!H248:H259)</f>
        <v>1303895.1000000001</v>
      </c>
      <c r="I28" s="15">
        <f t="shared" si="2"/>
        <v>51434350.100000001</v>
      </c>
      <c r="J28" s="51">
        <f t="shared" si="0"/>
        <v>50130455</v>
      </c>
    </row>
    <row r="29" spans="1:10" x14ac:dyDescent="0.25">
      <c r="A29" s="35">
        <v>1986</v>
      </c>
      <c r="B29" s="5">
        <f>SUM('System - Monthly'!B260:B271)</f>
        <v>27218041.586000003</v>
      </c>
      <c r="C29" s="5">
        <f>SUM('System - Monthly'!C260:C271)</f>
        <v>21077592.239999998</v>
      </c>
      <c r="D29" s="5">
        <f>SUM('System - Monthly'!D260:D271)</f>
        <v>3939545.926</v>
      </c>
      <c r="E29" s="5">
        <f>SUM('System - Monthly'!E260:E271)</f>
        <v>301495.54399999999</v>
      </c>
      <c r="F29" s="5">
        <f>SUM('System - Monthly'!F260:F271)</f>
        <v>570928.41599999997</v>
      </c>
      <c r="G29" s="5">
        <f>SUM('System - Monthly'!G260:G271)</f>
        <v>72956</v>
      </c>
      <c r="H29" s="5">
        <f>SUM('System - Monthly'!H260:H271)</f>
        <v>1040262</v>
      </c>
      <c r="I29" s="15">
        <f t="shared" si="2"/>
        <v>54220821.712000005</v>
      </c>
      <c r="J29" s="51">
        <f t="shared" si="0"/>
        <v>53180559.712000005</v>
      </c>
    </row>
    <row r="30" spans="1:10" x14ac:dyDescent="0.25">
      <c r="A30" s="35">
        <v>1987</v>
      </c>
      <c r="B30" s="5">
        <f>SUM('System - Monthly'!B272:B283)</f>
        <v>28330175.137000002</v>
      </c>
      <c r="C30" s="5">
        <f>SUM('System - Monthly'!C272:C283)</f>
        <v>22371688.109999999</v>
      </c>
      <c r="D30" s="5">
        <f>SUM('System - Monthly'!D272:D283)</f>
        <v>3962222.4649999999</v>
      </c>
      <c r="E30" s="5">
        <f>SUM('System - Monthly'!E272:E283)</f>
        <v>302882.11500000005</v>
      </c>
      <c r="F30" s="5">
        <f>SUM('System - Monthly'!F272:F283)</f>
        <v>602485.30500000005</v>
      </c>
      <c r="G30" s="5">
        <f>SUM('System - Monthly'!G272:G283)</f>
        <v>77805</v>
      </c>
      <c r="H30" s="5">
        <f>SUM('System - Monthly'!H272:H283)</f>
        <v>944269.04</v>
      </c>
      <c r="I30" s="15">
        <f t="shared" si="2"/>
        <v>56591527.171999998</v>
      </c>
      <c r="J30" s="51">
        <f t="shared" si="0"/>
        <v>55647258.131999999</v>
      </c>
    </row>
    <row r="31" spans="1:10" x14ac:dyDescent="0.25">
      <c r="A31" s="35">
        <v>1988</v>
      </c>
      <c r="B31" s="5">
        <f>SUM('System - Monthly'!B284:B295)</f>
        <v>30083048.523999996</v>
      </c>
      <c r="C31" s="5">
        <f>SUM('System - Monthly'!C284:C295)</f>
        <v>23911680.641999997</v>
      </c>
      <c r="D31" s="5">
        <f>SUM('System - Monthly'!D284:D295)</f>
        <v>4131648.3090000004</v>
      </c>
      <c r="E31" s="5">
        <f>SUM('System - Monthly'!E284:E295)</f>
        <v>310349.71499999997</v>
      </c>
      <c r="F31" s="5">
        <f>SUM('System - Monthly'!F284:F295)</f>
        <v>650796.38899999997</v>
      </c>
      <c r="G31" s="5">
        <f>SUM('System - Monthly'!G284:G295)</f>
        <v>75315</v>
      </c>
      <c r="H31" s="5">
        <f>SUM('System - Monthly'!H284:H295)</f>
        <v>729196.84300000011</v>
      </c>
      <c r="I31" s="15">
        <f t="shared" si="2"/>
        <v>59892035.421999998</v>
      </c>
      <c r="J31" s="51">
        <f t="shared" si="0"/>
        <v>59162838.578999996</v>
      </c>
    </row>
    <row r="32" spans="1:10" x14ac:dyDescent="0.25">
      <c r="A32" s="35">
        <v>1989</v>
      </c>
      <c r="B32" s="5">
        <f>SUM('System - Monthly'!B296:B307)</f>
        <v>32308065.52</v>
      </c>
      <c r="C32" s="5">
        <f>SUM('System - Monthly'!C296:C307)</f>
        <v>25687987.271000002</v>
      </c>
      <c r="D32" s="5">
        <f>SUM('System - Monthly'!D296:D307)</f>
        <v>4209855.4901999999</v>
      </c>
      <c r="E32" s="5">
        <f>SUM('System - Monthly'!E296:E307)</f>
        <v>322958.82399999996</v>
      </c>
      <c r="F32" s="5">
        <f>SUM('System - Monthly'!F296:F307)</f>
        <v>692292.64720000001</v>
      </c>
      <c r="G32" s="5">
        <f>SUM('System - Monthly'!G296:G307)</f>
        <v>79981.149000000005</v>
      </c>
      <c r="H32" s="5">
        <f>SUM('System - Monthly'!H296:H307)</f>
        <v>854476.76799999981</v>
      </c>
      <c r="I32" s="15">
        <f t="shared" si="2"/>
        <v>64155617.669399999</v>
      </c>
      <c r="J32" s="51">
        <f t="shared" si="0"/>
        <v>63301140.9014</v>
      </c>
    </row>
    <row r="33" spans="1:14" x14ac:dyDescent="0.25">
      <c r="A33" s="35">
        <v>1990</v>
      </c>
      <c r="B33" s="5">
        <f>SUM('System - Monthly'!B308:B319)</f>
        <v>33488126.023999996</v>
      </c>
      <c r="C33" s="5">
        <f>SUM('System - Monthly'!C308:C319)</f>
        <v>26543115.776000001</v>
      </c>
      <c r="D33" s="5">
        <f>SUM('System - Monthly'!D308:D319)</f>
        <v>4064905.0660000001</v>
      </c>
      <c r="E33" s="5">
        <f>SUM('System - Monthly'!E308:E319)</f>
        <v>331129.12599999993</v>
      </c>
      <c r="F33" s="5">
        <f>SUM('System - Monthly'!F308:F319)</f>
        <v>711722.23</v>
      </c>
      <c r="G33" s="5">
        <f>SUM('System - Monthly'!G308:G319)</f>
        <v>82198.165000000008</v>
      </c>
      <c r="H33" s="5">
        <f>SUM('System - Monthly'!H308:H319)</f>
        <v>881639.06</v>
      </c>
      <c r="I33" s="15">
        <f t="shared" si="2"/>
        <v>66102835.446999997</v>
      </c>
      <c r="J33" s="51">
        <f t="shared" si="0"/>
        <v>65221196.386999995</v>
      </c>
    </row>
    <row r="34" spans="1:14" x14ac:dyDescent="0.25">
      <c r="A34" s="35">
        <v>1991</v>
      </c>
      <c r="B34" s="5">
        <f>SUM('System - Monthly'!B320:B331)</f>
        <v>34617476.831</v>
      </c>
      <c r="C34" s="5">
        <f>SUM('System - Monthly'!C320:C331)</f>
        <v>27231650.48</v>
      </c>
      <c r="D34" s="5">
        <f>SUM('System - Monthly'!D320:D331)</f>
        <v>4089957.6319999998</v>
      </c>
      <c r="E34" s="5">
        <f>SUM('System - Monthly'!E320:E331)</f>
        <v>345158.70600000006</v>
      </c>
      <c r="F34" s="5">
        <f>SUM('System - Monthly'!F320:F331)</f>
        <v>732901.31900000002</v>
      </c>
      <c r="G34" s="5">
        <f>SUM('System - Monthly'!G320:G331)</f>
        <v>81186.675000000003</v>
      </c>
      <c r="H34" s="5">
        <f>SUM('System - Monthly'!H320:H331)</f>
        <v>716330.28999999992</v>
      </c>
      <c r="I34" s="15">
        <f t="shared" si="2"/>
        <v>67814661.932999998</v>
      </c>
      <c r="J34" s="51">
        <f t="shared" si="0"/>
        <v>67098331.642999999</v>
      </c>
    </row>
    <row r="35" spans="1:14" x14ac:dyDescent="0.25">
      <c r="A35" s="35">
        <v>1992</v>
      </c>
      <c r="B35" s="5">
        <f>SUM('System - Monthly'!B332:B343)</f>
        <v>34198301.792999998</v>
      </c>
      <c r="C35" s="5">
        <f>SUM('System - Monthly'!C332:C343)</f>
        <v>26990913.381000005</v>
      </c>
      <c r="D35" s="5">
        <f>SUM('System - Monthly'!D332:D343)</f>
        <v>4053988.9630000005</v>
      </c>
      <c r="E35" s="5">
        <f>SUM('System - Monthly'!E332:E343)</f>
        <v>352632.36900000001</v>
      </c>
      <c r="F35" s="5">
        <f>SUM('System - Monthly'!F332:F343)</f>
        <v>720708.27499999991</v>
      </c>
      <c r="G35" s="5">
        <f>SUM('System - Monthly'!G332:G343)</f>
        <v>76848.33</v>
      </c>
      <c r="H35" s="5">
        <f>SUM('System - Monthly'!H332:H343)</f>
        <v>702366.31400000013</v>
      </c>
      <c r="I35" s="15">
        <f t="shared" si="2"/>
        <v>67095759.425000004</v>
      </c>
      <c r="J35" s="51">
        <f t="shared" si="0"/>
        <v>66393393.111000001</v>
      </c>
    </row>
    <row r="36" spans="1:14" x14ac:dyDescent="0.25">
      <c r="A36" s="35">
        <v>1993</v>
      </c>
      <c r="B36" s="5">
        <f>SUM('System - Monthly'!B344:B355)</f>
        <v>36359903.366000004</v>
      </c>
      <c r="C36" s="5">
        <f>SUM('System - Monthly'!C344:C355)</f>
        <v>28508321.161000002</v>
      </c>
      <c r="D36" s="5">
        <f>SUM('System - Monthly'!D344:D355)</f>
        <v>3889136.5559999999</v>
      </c>
      <c r="E36" s="5">
        <f>SUM('System - Monthly'!E344:E355)</f>
        <v>330203.52900000004</v>
      </c>
      <c r="F36" s="5">
        <f>SUM('System - Monthly'!F344:F355)</f>
        <v>664540.41399999999</v>
      </c>
      <c r="G36" s="5">
        <f>SUM('System - Monthly'!G344:G355)</f>
        <v>78724.293000000005</v>
      </c>
      <c r="H36" s="5">
        <f>SUM('System - Monthly'!H344:H355)</f>
        <v>956517.49599999993</v>
      </c>
      <c r="I36" s="15">
        <f t="shared" si="2"/>
        <v>70787346.815000013</v>
      </c>
      <c r="J36" s="51">
        <f t="shared" si="0"/>
        <v>69830829.319000006</v>
      </c>
    </row>
    <row r="37" spans="1:14" x14ac:dyDescent="0.25">
      <c r="A37" s="35">
        <v>1994</v>
      </c>
      <c r="B37" s="5">
        <f>SUM('System - Monthly'!B356:B367)</f>
        <v>38715907.331999995</v>
      </c>
      <c r="C37" s="5">
        <f>SUM('System - Monthly'!C356:C367)</f>
        <v>29946144.949000001</v>
      </c>
      <c r="D37" s="5">
        <f>SUM('System - Monthly'!D356:D367)</f>
        <v>3844664.2820000001</v>
      </c>
      <c r="E37" s="5">
        <f>SUM('System - Monthly'!E356:E367)</f>
        <v>352010.95199999999</v>
      </c>
      <c r="F37" s="5">
        <f>SUM('System - Monthly'!F356:F367)</f>
        <v>664357.79799999995</v>
      </c>
      <c r="G37" s="5">
        <f>SUM('System - Monthly'!G356:G367)</f>
        <v>84535.972000000009</v>
      </c>
      <c r="H37" s="5">
        <f>SUM('System - Monthly'!H356:H367)</f>
        <v>1399907.8390000002</v>
      </c>
      <c r="I37" s="15">
        <f t="shared" si="2"/>
        <v>75007529.123999998</v>
      </c>
      <c r="J37" s="51">
        <f t="shared" si="0"/>
        <v>73607621.284999996</v>
      </c>
    </row>
    <row r="38" spans="1:14" x14ac:dyDescent="0.25">
      <c r="A38" s="35">
        <v>1995</v>
      </c>
      <c r="B38" s="5">
        <f>SUM('System - Monthly'!B368:B379)</f>
        <v>40555522.670000002</v>
      </c>
      <c r="C38" s="5">
        <f>SUM('System - Monthly'!C368:C379)</f>
        <v>30718620.048</v>
      </c>
      <c r="D38" s="5">
        <f>SUM('System - Monthly'!D368:D379)</f>
        <v>3882793.5520000006</v>
      </c>
      <c r="E38" s="5">
        <f>SUM('System - Monthly'!E368:E379)</f>
        <v>357868.43299999996</v>
      </c>
      <c r="F38" s="5">
        <f>SUM('System - Monthly'!F368:F379)</f>
        <v>648029.5830000001</v>
      </c>
      <c r="G38" s="5">
        <f>SUM('System - Monthly'!G368:G379)</f>
        <v>84098</v>
      </c>
      <c r="H38" s="5">
        <f>SUM('System - Monthly'!H368:H379)</f>
        <v>1436598.9469999999</v>
      </c>
      <c r="I38" s="15">
        <f t="shared" si="2"/>
        <v>77683531.232999995</v>
      </c>
      <c r="J38" s="51">
        <f t="shared" si="0"/>
        <v>76246932.285999998</v>
      </c>
    </row>
    <row r="39" spans="1:14" x14ac:dyDescent="0.25">
      <c r="A39" s="35">
        <v>1996</v>
      </c>
      <c r="B39" s="5">
        <f>SUM('System - Monthly'!B380:B391)</f>
        <v>41301529.962000005</v>
      </c>
      <c r="C39" s="5">
        <f>SUM('System - Monthly'!C380:C391)</f>
        <v>31211128.855</v>
      </c>
      <c r="D39" s="5">
        <f>SUM('System - Monthly'!D380:D391)</f>
        <v>3791936.017</v>
      </c>
      <c r="E39" s="5">
        <f>SUM('System - Monthly'!E380:E391)</f>
        <v>368097.86</v>
      </c>
      <c r="F39" s="5">
        <f>SUM('System - Monthly'!F380:F391)</f>
        <v>577477.96</v>
      </c>
      <c r="G39" s="5">
        <f>SUM('System - Monthly'!G380:G391)</f>
        <v>83056.483999999997</v>
      </c>
      <c r="H39" s="5">
        <f>SUM('System - Monthly'!H380:H391)</f>
        <v>1352632.3030000001</v>
      </c>
      <c r="I39" s="15">
        <f t="shared" si="2"/>
        <v>78685859.441</v>
      </c>
      <c r="J39" s="51">
        <f t="shared" si="0"/>
        <v>77333227.137999997</v>
      </c>
    </row>
    <row r="40" spans="1:14" x14ac:dyDescent="0.25">
      <c r="A40" s="35">
        <v>1997</v>
      </c>
      <c r="B40" s="5">
        <f>SUM('System - Monthly'!B392:B403)</f>
        <v>41849069.596000001</v>
      </c>
      <c r="C40" s="5">
        <f>SUM('System - Monthly'!C392:C403)</f>
        <v>32941519.797999993</v>
      </c>
      <c r="D40" s="5">
        <f>SUM('System - Monthly'!D392:D403)</f>
        <v>3894397.5720000002</v>
      </c>
      <c r="E40" s="5">
        <f>SUM('System - Monthly'!E392:E403)</f>
        <v>382554.90300000005</v>
      </c>
      <c r="F40" s="5">
        <f>SUM('System - Monthly'!F392:F403)</f>
        <v>701950.46</v>
      </c>
      <c r="G40" s="5">
        <f>SUM('System - Monthly'!G392:G403)</f>
        <v>84444.756999999998</v>
      </c>
      <c r="H40" s="5">
        <f>SUM('System - Monthly'!H392:H403)</f>
        <v>1228458.6779999996</v>
      </c>
      <c r="I40" s="15">
        <f t="shared" ref="I40:I46" si="3">SUM(B40:H40)</f>
        <v>81082395.763999984</v>
      </c>
      <c r="J40" s="51">
        <f t="shared" si="0"/>
        <v>79853937.085999981</v>
      </c>
    </row>
    <row r="41" spans="1:14" x14ac:dyDescent="0.25">
      <c r="A41" s="35">
        <v>1998</v>
      </c>
      <c r="B41" s="5">
        <f>SUM('System - Monthly'!B404:B415)</f>
        <v>45482192.096999995</v>
      </c>
      <c r="C41" s="5">
        <f>SUM('System - Monthly'!C404:C415)</f>
        <v>34618258.093999997</v>
      </c>
      <c r="D41" s="5">
        <f>SUM('System - Monthly'!D404:D415)</f>
        <v>3951413.4097999996</v>
      </c>
      <c r="E41" s="5">
        <f>SUM('System - Monthly'!E404:E415)</f>
        <v>373338.65500000009</v>
      </c>
      <c r="F41" s="5">
        <f>SUM('System - Monthly'!F404:F415)</f>
        <v>624555.25399999996</v>
      </c>
      <c r="G41" s="5">
        <f>SUM('System - Monthly'!G404:G415)</f>
        <v>81140.450000000012</v>
      </c>
      <c r="H41" s="5">
        <f>SUM('System - Monthly'!H404:H415)</f>
        <v>1326357.469</v>
      </c>
      <c r="I41" s="15">
        <f t="shared" si="3"/>
        <v>86457255.428799972</v>
      </c>
      <c r="J41" s="51">
        <f t="shared" si="0"/>
        <v>85130897.959799975</v>
      </c>
    </row>
    <row r="42" spans="1:14" x14ac:dyDescent="0.25">
      <c r="A42" s="35">
        <v>1999</v>
      </c>
      <c r="B42" s="5">
        <f>SUM('System - Monthly'!B416:B427)</f>
        <v>44187226.041999996</v>
      </c>
      <c r="C42" s="5">
        <f>SUM('System - Monthly'!C416:C427)</f>
        <v>35520544.572999999</v>
      </c>
      <c r="D42" s="5">
        <f>SUM('System - Monthly'!D416:D427)</f>
        <v>3947642.7019999996</v>
      </c>
      <c r="E42" s="5">
        <f>SUM('System - Monthly'!E416:E427)</f>
        <v>473336.22699999996</v>
      </c>
      <c r="F42" s="5">
        <f>SUM('System - Monthly'!F416:F427)</f>
        <v>464686.18600000005</v>
      </c>
      <c r="G42" s="5">
        <f>SUM('System - Monthly'!G416:G427)</f>
        <v>79079.737999999998</v>
      </c>
      <c r="H42" s="5">
        <f>SUM('System - Monthly'!H416:H427)</f>
        <v>952645.8629999999</v>
      </c>
      <c r="I42" s="15">
        <f t="shared" si="3"/>
        <v>85625161.331000015</v>
      </c>
      <c r="J42" s="51">
        <f t="shared" si="0"/>
        <v>84672515.46800001</v>
      </c>
      <c r="K42" t="s">
        <v>32</v>
      </c>
      <c r="L42" t="s">
        <v>59</v>
      </c>
      <c r="N42" t="s">
        <v>66</v>
      </c>
    </row>
    <row r="43" spans="1:14" x14ac:dyDescent="0.25">
      <c r="A43" s="35">
        <v>2000</v>
      </c>
      <c r="B43" s="5">
        <f>SUM('System - Monthly'!B428:B439)</f>
        <v>46319806.449000001</v>
      </c>
      <c r="C43" s="5">
        <f>SUM('System - Monthly'!C428:C439)</f>
        <v>37001161.180999994</v>
      </c>
      <c r="D43" s="5">
        <f>SUM('System - Monthly'!D428:D439)</f>
        <v>3767605.8810000001</v>
      </c>
      <c r="E43" s="5">
        <f>SUM('System - Monthly'!E428:E439)</f>
        <v>408400.51700000005</v>
      </c>
      <c r="F43" s="5">
        <f>SUM('System - Monthly'!F428:F439)</f>
        <v>380907.685</v>
      </c>
      <c r="G43" s="5">
        <f>SUM('System - Monthly'!G428:G439)</f>
        <v>81459.700000000012</v>
      </c>
      <c r="H43" s="5">
        <f>SUM('System - Monthly'!H428:H439)</f>
        <v>970376.20200000005</v>
      </c>
      <c r="I43" s="15">
        <f t="shared" si="3"/>
        <v>88929717.61500001</v>
      </c>
      <c r="J43" s="51">
        <f t="shared" si="0"/>
        <v>87959341.413000003</v>
      </c>
      <c r="K43" s="58">
        <f>+D43/I43</f>
        <v>4.2366106426998347E-2</v>
      </c>
      <c r="L43" s="58">
        <f>+E43/$I43</f>
        <v>4.5923964221732116E-3</v>
      </c>
      <c r="N43" s="61">
        <f t="shared" ref="N43:N56" si="4">+C43/C42-1</f>
        <v>4.168338705948349E-2</v>
      </c>
    </row>
    <row r="44" spans="1:14" x14ac:dyDescent="0.25">
      <c r="A44" s="35">
        <v>2001</v>
      </c>
      <c r="B44" s="5">
        <f>SUM('System - Monthly'!B440:B451)</f>
        <v>47587521.811999999</v>
      </c>
      <c r="C44" s="5">
        <f>SUM('System - Monthly'!C440:C451)</f>
        <v>37960492.048</v>
      </c>
      <c r="D44" s="5">
        <f>SUM('System - Monthly'!D440:D451)</f>
        <v>4090946.4669999997</v>
      </c>
      <c r="E44" s="5">
        <f>SUM('System - Monthly'!E440:E451)</f>
        <v>419055.38799999998</v>
      </c>
      <c r="F44" s="5">
        <f>SUM('System - Monthly'!F440:F451)</f>
        <v>67493.663</v>
      </c>
      <c r="G44" s="5">
        <f>SUM('System - Monthly'!G440:G451)</f>
        <v>86220.747999999992</v>
      </c>
      <c r="H44" s="5">
        <f>SUM('System - Monthly'!H440:H451)</f>
        <v>970150.50599999982</v>
      </c>
      <c r="I44" s="15">
        <f t="shared" si="3"/>
        <v>91181880.631999984</v>
      </c>
      <c r="J44" s="51">
        <f t="shared" si="0"/>
        <v>90211730.125999987</v>
      </c>
      <c r="K44" s="58">
        <f t="shared" ref="K44:K52" si="5">+D44/I44</f>
        <v>4.4865782967458287E-2</v>
      </c>
      <c r="L44" s="58">
        <f t="shared" ref="L44:L53" si="6">+E44/$I44</f>
        <v>4.5958186549283986E-3</v>
      </c>
      <c r="N44" s="61">
        <f t="shared" si="4"/>
        <v>2.5927047594728414E-2</v>
      </c>
    </row>
    <row r="45" spans="1:14" x14ac:dyDescent="0.25">
      <c r="A45" s="35">
        <v>2002</v>
      </c>
      <c r="B45" s="5">
        <f>SUM('Division - Monthly'!AZ452:AZ463)</f>
        <v>50864926.285800003</v>
      </c>
      <c r="C45" s="5">
        <f>SUM('Division - Monthly'!BA452:BA463)</f>
        <v>40029066.547000006</v>
      </c>
      <c r="D45" s="5">
        <f>SUM('Division - Monthly'!BB452:BB463)</f>
        <v>4057209.7029999997</v>
      </c>
      <c r="E45" s="5">
        <f>SUM('Division - Monthly'!BC452:BC463)</f>
        <v>419855.72899999999</v>
      </c>
      <c r="F45" s="5">
        <f>SUM('Division - Monthly'!BD452:BD463)</f>
        <v>63117.114000000001</v>
      </c>
      <c r="G45" s="5">
        <f>SUM('Division - Monthly'!BE452:BE463)</f>
        <v>88714.233000000007</v>
      </c>
      <c r="H45" s="5">
        <f>SUM('Division - Monthly'!BF452:BF463)</f>
        <v>1233157.3599999999</v>
      </c>
      <c r="I45" s="15">
        <f t="shared" si="3"/>
        <v>96756046.971799985</v>
      </c>
      <c r="J45" s="51">
        <f t="shared" si="0"/>
        <v>95522889.611799985</v>
      </c>
      <c r="K45" s="58">
        <f t="shared" si="5"/>
        <v>4.1932363195682158E-2</v>
      </c>
      <c r="L45" s="58">
        <f t="shared" si="6"/>
        <v>4.3393228861692643E-3</v>
      </c>
      <c r="N45" s="61">
        <f t="shared" si="4"/>
        <v>5.4492826288562002E-2</v>
      </c>
    </row>
    <row r="46" spans="1:14" x14ac:dyDescent="0.25">
      <c r="A46" s="35">
        <v>2003</v>
      </c>
      <c r="B46" s="5">
        <f>SUM('Division - Monthly'!AZ464:AZ475)</f>
        <v>53484923.632999994</v>
      </c>
      <c r="C46" s="5">
        <f>SUM('Division - Monthly'!BA464:BA475)</f>
        <v>41424866.884999998</v>
      </c>
      <c r="D46" s="5">
        <f>SUM('Division - Monthly'!BB464:BB475)</f>
        <v>4004120.9169999999</v>
      </c>
      <c r="E46" s="5">
        <f>SUM('Division - Monthly'!BC464:BC475)</f>
        <v>424539.22000000003</v>
      </c>
      <c r="F46" s="5">
        <f>SUM('Division - Monthly'!BD464:BD475)</f>
        <v>63862.632000000005</v>
      </c>
      <c r="G46" s="5">
        <f>SUM('Division - Monthly'!BE464:BE475)</f>
        <v>93345</v>
      </c>
      <c r="H46" s="5">
        <f>SUM('Division - Monthly'!BF464:BF475)</f>
        <v>1511216.4339999997</v>
      </c>
      <c r="I46" s="15">
        <f t="shared" si="3"/>
        <v>101006874.72099999</v>
      </c>
      <c r="J46" s="51">
        <f t="shared" si="0"/>
        <v>99495658.286999986</v>
      </c>
      <c r="K46" s="58">
        <f t="shared" si="5"/>
        <v>3.9642063256190595E-2</v>
      </c>
      <c r="L46" s="58">
        <f t="shared" si="6"/>
        <v>4.2030725252380826E-3</v>
      </c>
      <c r="N46" s="61">
        <f t="shared" si="4"/>
        <v>3.4869669927504177E-2</v>
      </c>
    </row>
    <row r="47" spans="1:14" x14ac:dyDescent="0.25">
      <c r="A47" s="35">
        <v>2004</v>
      </c>
      <c r="B47" s="5">
        <f>SUM('Division - Monthly'!AZ476:AZ487)</f>
        <v>52502421.602999993</v>
      </c>
      <c r="C47" s="5">
        <f>SUM('Division - Monthly'!BA476:BA487)</f>
        <v>42063955.402000003</v>
      </c>
      <c r="D47" s="5">
        <f>SUM('Division - Monthly'!BB476:BB487)</f>
        <v>3964148.6209999993</v>
      </c>
      <c r="E47" s="5">
        <f>SUM('Division - Monthly'!BC476:BC487)</f>
        <v>413074.80300000001</v>
      </c>
      <c r="F47" s="5">
        <f>SUM('Division - Monthly'!BD476:BD487)</f>
        <v>58048.670000000006</v>
      </c>
      <c r="G47" s="5">
        <f>SUM('Division - Monthly'!BE476:BE487)</f>
        <v>93222.946000000011</v>
      </c>
      <c r="H47" s="5">
        <f>SUM('Division - Monthly'!BF476:BF487)</f>
        <v>1531342.452</v>
      </c>
      <c r="I47" s="15">
        <f t="shared" ref="I47:I52" si="7">SUM(B47:H47)</f>
        <v>100626214.49699999</v>
      </c>
      <c r="J47" s="51">
        <f t="shared" si="0"/>
        <v>99094872.044999987</v>
      </c>
      <c r="K47" s="58">
        <f t="shared" si="5"/>
        <v>3.9394790321941243E-2</v>
      </c>
      <c r="L47" s="58">
        <f t="shared" si="6"/>
        <v>4.1050416639921913E-3</v>
      </c>
      <c r="N47" s="61">
        <f t="shared" si="4"/>
        <v>1.5427654089370746E-2</v>
      </c>
    </row>
    <row r="48" spans="1:14" x14ac:dyDescent="0.25">
      <c r="A48" s="35">
        <v>2005</v>
      </c>
      <c r="B48" s="5">
        <f>SUM('System - Monthly'!B488:B499)</f>
        <v>54348187.675000004</v>
      </c>
      <c r="C48" s="5">
        <f>SUM('System - Monthly'!C488:C499)</f>
        <v>43467783.240000002</v>
      </c>
      <c r="D48" s="5">
        <f>SUM('System - Monthly'!D488:D499)</f>
        <v>3912707.7019999991</v>
      </c>
      <c r="E48" s="5">
        <f>SUM('System - Monthly'!E488:E499)</f>
        <v>424164.20500000002</v>
      </c>
      <c r="F48" s="5">
        <f>SUM('System - Monthly'!F488:F499)</f>
        <v>49072.591</v>
      </c>
      <c r="G48" s="5">
        <f>SUM('System - Monthly'!G488:G499)</f>
        <v>94522.526999999987</v>
      </c>
      <c r="H48" s="5">
        <f>SUM('System - Monthly'!H488:H499)</f>
        <v>1506292.426</v>
      </c>
      <c r="I48" s="15">
        <f t="shared" si="7"/>
        <v>103802730.366</v>
      </c>
      <c r="J48" s="51">
        <f t="shared" si="0"/>
        <v>102296437.94</v>
      </c>
      <c r="K48" s="58">
        <f t="shared" si="5"/>
        <v>3.7693687711335813E-2</v>
      </c>
      <c r="L48" s="58">
        <f t="shared" si="6"/>
        <v>4.0862528712340366E-3</v>
      </c>
      <c r="N48" s="61">
        <f t="shared" si="4"/>
        <v>3.3373652681584209E-2</v>
      </c>
    </row>
    <row r="49" spans="1:14" x14ac:dyDescent="0.25">
      <c r="A49" s="35">
        <v>2006</v>
      </c>
      <c r="B49" s="5">
        <f>SUM('Division - Monthly'!AZ500:AZ511)</f>
        <v>54570485.399000004</v>
      </c>
      <c r="C49" s="5">
        <f>SUM('Division - Monthly'!BA500:BA511)</f>
        <v>44487283.653500006</v>
      </c>
      <c r="D49" s="5">
        <f>SUM('Division - Monthly'!BB500:BB511)</f>
        <v>4035970.0290000001</v>
      </c>
      <c r="E49" s="5">
        <f>SUM('Division - Monthly'!BC500:BC511)</f>
        <v>421744.44180000003</v>
      </c>
      <c r="F49" s="5">
        <f>SUM('Division - Monthly'!BD500:BD511)</f>
        <v>49318.76679999999</v>
      </c>
      <c r="G49" s="5">
        <f>SUM('Division - Monthly'!BE500:BE511)</f>
        <v>93763.25</v>
      </c>
      <c r="H49" s="5">
        <f>SUM('Division - Monthly'!BF500:BF511)</f>
        <v>1569482.0712000001</v>
      </c>
      <c r="I49" s="15">
        <f t="shared" si="7"/>
        <v>105228047.61130001</v>
      </c>
      <c r="J49" s="51">
        <f t="shared" si="0"/>
        <v>103658565.54010001</v>
      </c>
      <c r="K49" s="58">
        <f t="shared" si="5"/>
        <v>3.8354508333257278E-2</v>
      </c>
      <c r="L49" s="58">
        <f t="shared" si="6"/>
        <v>4.0079090259079429E-3</v>
      </c>
      <c r="N49" s="61">
        <f t="shared" si="4"/>
        <v>2.3454161622896708E-2</v>
      </c>
    </row>
    <row r="50" spans="1:14" x14ac:dyDescent="0.25">
      <c r="A50" s="35">
        <v>2007</v>
      </c>
      <c r="B50" s="5">
        <f>SUM('Division - Monthly'!AZ512:AZ523)</f>
        <v>55138456.042999998</v>
      </c>
      <c r="C50" s="5">
        <f>SUM('Division - Monthly'!BA512:BA523)</f>
        <v>45920841.491999999</v>
      </c>
      <c r="D50" s="5">
        <f>SUM('Division - Monthly'!BB512:BB523)</f>
        <v>3774458.3570000003</v>
      </c>
      <c r="E50" s="5">
        <f>SUM('Division - Monthly'!BC512:BC523)</f>
        <v>436891.61900000001</v>
      </c>
      <c r="F50" s="5">
        <f>SUM('Division - Monthly'!BD512:BD523)</f>
        <v>52812.575000000004</v>
      </c>
      <c r="G50" s="5">
        <f>SUM('Division - Monthly'!BE512:BE523)</f>
        <v>91442.260000000009</v>
      </c>
      <c r="H50" s="5">
        <f>SUM('Division - Monthly'!BF512:BF523)</f>
        <v>1499026.804</v>
      </c>
      <c r="I50" s="15">
        <f t="shared" si="7"/>
        <v>106913929.15000001</v>
      </c>
      <c r="J50" s="51">
        <f t="shared" si="0"/>
        <v>105414902.346</v>
      </c>
      <c r="K50" s="58">
        <f t="shared" si="5"/>
        <v>3.5303710068539745E-2</v>
      </c>
      <c r="L50" s="58">
        <f t="shared" si="6"/>
        <v>4.0863863340673042E-3</v>
      </c>
      <c r="N50" s="61">
        <f t="shared" si="4"/>
        <v>3.2223991234564986E-2</v>
      </c>
    </row>
    <row r="51" spans="1:14" x14ac:dyDescent="0.25">
      <c r="A51" s="35">
        <v>2008</v>
      </c>
      <c r="B51" s="5">
        <f>SUM('Division - Monthly'!AZ524:AZ535)</f>
        <v>53228814.807999991</v>
      </c>
      <c r="C51" s="5">
        <f>SUM('Division - Monthly'!BA524:BA535)</f>
        <v>45561429.640000008</v>
      </c>
      <c r="D51" s="5">
        <f>SUM('Division - Monthly'!BB524:BB535)</f>
        <v>3587220.3210000005</v>
      </c>
      <c r="E51" s="5">
        <f>SUM('Division - Monthly'!BC524:BC535)</f>
        <v>422853.88300000003</v>
      </c>
      <c r="F51" s="5">
        <f>SUM('Division - Monthly'!BD524:BD535)</f>
        <v>37394.160999999993</v>
      </c>
      <c r="G51" s="5">
        <f>SUM('Division - Monthly'!BE524:BE535)</f>
        <v>81094.650000000009</v>
      </c>
      <c r="H51" s="5">
        <f>SUM('Division - Monthly'!BF524:BF535)</f>
        <v>993175.76500000001</v>
      </c>
      <c r="I51" s="15">
        <f t="shared" si="7"/>
        <v>103911983.228</v>
      </c>
      <c r="J51" s="51">
        <f t="shared" si="0"/>
        <v>102918807.463</v>
      </c>
      <c r="K51" s="58">
        <f t="shared" si="5"/>
        <v>3.4521719339424488E-2</v>
      </c>
      <c r="L51" s="58">
        <f t="shared" si="6"/>
        <v>4.069346670751043E-3</v>
      </c>
      <c r="N51" s="72">
        <f t="shared" si="4"/>
        <v>-7.8267697263910696E-3</v>
      </c>
    </row>
    <row r="52" spans="1:14" x14ac:dyDescent="0.25">
      <c r="A52" s="35">
        <v>2009</v>
      </c>
      <c r="B52" s="5">
        <f>SUM('Division - Monthly'!AZ536:AZ547)</f>
        <v>53949527.839000002</v>
      </c>
      <c r="C52" s="5">
        <f>SUM('Division - Monthly'!BA536:BA547)</f>
        <v>45024712.841999993</v>
      </c>
      <c r="D52" s="5">
        <f>SUM('Division - Monthly'!BB536:BB547)</f>
        <v>3244855.6030000006</v>
      </c>
      <c r="E52" s="5">
        <f>SUM('Division - Monthly'!BC536:BC547)</f>
        <v>421698.41599999997</v>
      </c>
      <c r="F52" s="5">
        <f>SUM('Division - Monthly'!BD536:BD547)</f>
        <v>33845.513000000006</v>
      </c>
      <c r="G52" s="5">
        <f>SUM('Division - Monthly'!BE536:BE547)</f>
        <v>79928.350000000006</v>
      </c>
      <c r="H52" s="5">
        <f>SUM('Division - Monthly'!BF536:BF547)</f>
        <v>1154920.9609999999</v>
      </c>
      <c r="I52" s="15">
        <f t="shared" si="7"/>
        <v>103909489.52399997</v>
      </c>
      <c r="J52" s="51">
        <f t="shared" si="0"/>
        <v>102754568.56299998</v>
      </c>
      <c r="K52" s="58">
        <f t="shared" si="5"/>
        <v>3.1227711904508359E-2</v>
      </c>
      <c r="L52" s="58">
        <f t="shared" si="6"/>
        <v>4.0583243930055139E-3</v>
      </c>
      <c r="N52" s="72">
        <f t="shared" si="4"/>
        <v>-1.1780069287571582E-2</v>
      </c>
    </row>
    <row r="53" spans="1:14" x14ac:dyDescent="0.25">
      <c r="A53" s="35">
        <v>2010</v>
      </c>
      <c r="B53" s="5">
        <f>SUM('Division - Monthly'!AZ548:AZ559)</f>
        <v>56342503.198999994</v>
      </c>
      <c r="C53" s="5">
        <f>SUM('Division - Monthly'!BA548:BA559)</f>
        <v>44544155.997000001</v>
      </c>
      <c r="D53" s="5">
        <f>SUM('Division - Monthly'!BB548:BB559)</f>
        <v>3130098.3759999992</v>
      </c>
      <c r="E53" s="5">
        <f>SUM('Division - Monthly'!BC548:BC559)</f>
        <v>430802.49800000002</v>
      </c>
      <c r="F53" s="5">
        <f>SUM('Division - Monthly'!BD548:BD559)</f>
        <v>27620.177000000003</v>
      </c>
      <c r="G53" s="5">
        <f>SUM('Division - Monthly'!BE548:BE559)</f>
        <v>81325.3</v>
      </c>
      <c r="H53" s="5">
        <f>SUM('Division - Monthly'!BF548:BF559)</f>
        <v>2048611.3300000003</v>
      </c>
      <c r="I53" s="15">
        <f t="shared" ref="I53:I59" si="8">SUM(B53:H53)</f>
        <v>106605116.87699999</v>
      </c>
      <c r="J53" s="51">
        <f t="shared" si="0"/>
        <v>104556505.54699999</v>
      </c>
      <c r="K53" s="58">
        <f t="shared" ref="K53:K59" si="9">+D53/I53</f>
        <v>2.9361614786384767E-2</v>
      </c>
      <c r="L53" s="58">
        <f t="shared" si="6"/>
        <v>4.0411052547980036E-3</v>
      </c>
      <c r="N53" s="72">
        <f t="shared" si="4"/>
        <v>-1.0673179564439472E-2</v>
      </c>
    </row>
    <row r="54" spans="1:14" x14ac:dyDescent="0.25">
      <c r="A54" s="35">
        <v>2011</v>
      </c>
      <c r="B54" s="5">
        <f>SUM('Division - Monthly'!AZ560:AZ571)</f>
        <v>54642498.717999995</v>
      </c>
      <c r="C54" s="5">
        <f>SUM('Division - Monthly'!BA560:BA571)</f>
        <v>45052290.997000001</v>
      </c>
      <c r="D54" s="5">
        <f>SUM('Division - Monthly'!BB560:BB571)</f>
        <v>3086117.56</v>
      </c>
      <c r="E54" s="5">
        <f>SUM('Division - Monthly'!BC560:BC571)</f>
        <v>437469.70099999994</v>
      </c>
      <c r="F54" s="5">
        <f>SUM('Division - Monthly'!BD560:BD571)</f>
        <v>27128.675999999999</v>
      </c>
      <c r="G54" s="5">
        <f>SUM('Division - Monthly'!BE560:BE571)</f>
        <v>81935.90399999998</v>
      </c>
      <c r="H54" s="5">
        <f>SUM('Division - Monthly'!BF560:BF571)</f>
        <v>2175760.2549999999</v>
      </c>
      <c r="I54" s="15">
        <f t="shared" si="8"/>
        <v>105503201.811</v>
      </c>
      <c r="J54" s="51">
        <f t="shared" ref="J54:J59" si="10">+I54-H54</f>
        <v>103327441.55600001</v>
      </c>
      <c r="K54" s="58">
        <f t="shared" si="9"/>
        <v>2.9251411398191655E-2</v>
      </c>
      <c r="L54" s="58">
        <f t="shared" ref="L54:L59" si="11">+E54/$I54</f>
        <v>4.1465063949783212E-3</v>
      </c>
      <c r="N54" s="61">
        <f t="shared" si="4"/>
        <v>1.1407444784321985E-2</v>
      </c>
    </row>
    <row r="55" spans="1:14" x14ac:dyDescent="0.25">
      <c r="A55" s="35">
        <v>2012</v>
      </c>
      <c r="B55" s="5">
        <f>SUM('Division - Monthly'!AZ572:AZ583)</f>
        <v>53434189.558999993</v>
      </c>
      <c r="C55" s="5">
        <f>SUM('Division - Monthly'!BA572:BA583)</f>
        <v>45220258.736000001</v>
      </c>
      <c r="D55" s="5">
        <f>SUM('Division - Monthly'!BB572:BB583)</f>
        <v>3023809.5409999993</v>
      </c>
      <c r="E55" s="5">
        <f>SUM('Division - Monthly'!BC572:BC583)</f>
        <v>441330.36499999993</v>
      </c>
      <c r="F55" s="5">
        <f>SUM('Division - Monthly'!BD572:BD583)</f>
        <v>25361.591999999997</v>
      </c>
      <c r="G55" s="5">
        <f>SUM('Division - Monthly'!BE572:BE583)</f>
        <v>80598.349999999991</v>
      </c>
      <c r="H55" s="5">
        <f>SUM('Division - Monthly'!BF572:BF583)</f>
        <v>2237172.8430000003</v>
      </c>
      <c r="I55" s="15">
        <f t="shared" si="8"/>
        <v>104462720.98599996</v>
      </c>
      <c r="J55" s="51">
        <f t="shared" si="10"/>
        <v>102225548.14299996</v>
      </c>
      <c r="K55" s="58">
        <f t="shared" si="9"/>
        <v>2.8946302685388108E-2</v>
      </c>
      <c r="L55" s="58">
        <f t="shared" si="11"/>
        <v>4.2247642109489647E-3</v>
      </c>
      <c r="N55" s="61">
        <f t="shared" si="4"/>
        <v>3.7282840735266554E-3</v>
      </c>
    </row>
    <row r="56" spans="1:14" x14ac:dyDescent="0.25">
      <c r="A56" s="35">
        <v>2013</v>
      </c>
      <c r="B56" s="5">
        <f>SUM('Division - Monthly'!AZ584:AZ595)</f>
        <v>53930013.940000005</v>
      </c>
      <c r="C56" s="5">
        <f>SUM('Division - Monthly'!BA584:BA595)</f>
        <v>45341332.820000008</v>
      </c>
      <c r="D56" s="5">
        <f>SUM('Division - Monthly'!BB584:BB595)</f>
        <v>2955504.5959999999</v>
      </c>
      <c r="E56" s="5">
        <f>SUM('Division - Monthly'!BC584:BC595)</f>
        <v>441529.48800000001</v>
      </c>
      <c r="F56" s="5">
        <f>SUM('Division - Monthly'!BD584:BD595)</f>
        <v>27629.912999999997</v>
      </c>
      <c r="G56" s="5">
        <f>SUM('Division - Monthly'!BE584:BE595)</f>
        <v>87846.553999999989</v>
      </c>
      <c r="H56" s="5">
        <f>SUM('Division - Monthly'!BF584:BF595)</f>
        <v>2158189.0290000001</v>
      </c>
      <c r="I56" s="15">
        <f t="shared" si="8"/>
        <v>104942046.34000003</v>
      </c>
      <c r="J56" s="51">
        <f t="shared" si="10"/>
        <v>102783857.31100003</v>
      </c>
      <c r="K56" s="58">
        <f t="shared" si="9"/>
        <v>2.8163207208905652E-2</v>
      </c>
      <c r="L56" s="58">
        <f t="shared" si="11"/>
        <v>4.2073649542671938E-3</v>
      </c>
      <c r="N56" s="61">
        <f t="shared" si="4"/>
        <v>2.6774301471128581E-3</v>
      </c>
    </row>
    <row r="57" spans="1:14" x14ac:dyDescent="0.25">
      <c r="A57" s="35">
        <v>2014</v>
      </c>
      <c r="B57" s="5">
        <f>SUM('Division - Monthly'!AZ596:AZ607)</f>
        <v>55202423.078000009</v>
      </c>
      <c r="C57" s="5">
        <f>SUM('Division - Monthly'!BA596:BA607)</f>
        <v>45684022.591999993</v>
      </c>
      <c r="D57" s="5">
        <f>SUM('Division - Monthly'!BB596:BB607)</f>
        <v>2941201.4169999999</v>
      </c>
      <c r="E57" s="5">
        <f>SUM('Division - Monthly'!BC596:BC607)</f>
        <v>445947.33299999998</v>
      </c>
      <c r="F57" s="5">
        <f>SUM('Division - Monthly'!BD596:BD607)</f>
        <v>24051.944000000003</v>
      </c>
      <c r="G57" s="5">
        <f>SUM('Division - Monthly'!BE596:BE607)</f>
        <v>91405.381999999998</v>
      </c>
      <c r="H57" s="5">
        <f>SUM('Division - Monthly'!BF596:BF607)</f>
        <v>5374839.3389999997</v>
      </c>
      <c r="I57" s="15">
        <f t="shared" si="8"/>
        <v>109763891.08500001</v>
      </c>
      <c r="J57" s="51">
        <f t="shared" si="10"/>
        <v>104389051.74600001</v>
      </c>
      <c r="K57" s="58">
        <f t="shared" si="9"/>
        <v>2.6795710209675094E-2</v>
      </c>
      <c r="L57" s="58">
        <f t="shared" si="11"/>
        <v>4.0627872116401472E-3</v>
      </c>
      <c r="M57" s="58">
        <f>+D57/D56-1</f>
        <v>-4.8395049086906727E-3</v>
      </c>
      <c r="N57" s="61">
        <f>+C57/C56-1</f>
        <v>7.5579995268428846E-3</v>
      </c>
    </row>
    <row r="58" spans="1:14" x14ac:dyDescent="0.25">
      <c r="A58" s="35">
        <v>2015</v>
      </c>
      <c r="B58" s="5">
        <f>SUM('Division - Monthly'!AZ608:AZ619)</f>
        <v>58846341.974999994</v>
      </c>
      <c r="C58" s="5">
        <f>SUM('Division - Monthly'!BA608:BA619)</f>
        <v>47368529.670999996</v>
      </c>
      <c r="D58" s="5">
        <f>SUM('Division - Monthly'!BB608:BB619)</f>
        <v>3042227.7550000004</v>
      </c>
      <c r="E58" s="5">
        <f>SUM('Division - Monthly'!BC608:BC619)</f>
        <v>448137.44499999995</v>
      </c>
      <c r="F58" s="5">
        <f>SUM('Division - Monthly'!BD608:BD619)</f>
        <v>23380.225000000002</v>
      </c>
      <c r="G58" s="5">
        <f>SUM('Division - Monthly'!BE608:BE619)</f>
        <v>91781.199999999983</v>
      </c>
      <c r="H58" s="5">
        <f>SUM('Division - Monthly'!BF608:BF619)</f>
        <v>6610033.7879999997</v>
      </c>
      <c r="I58" s="15">
        <f t="shared" si="8"/>
        <v>116430432.05899999</v>
      </c>
      <c r="J58" s="51">
        <f t="shared" si="10"/>
        <v>109820398.27099998</v>
      </c>
      <c r="K58" s="58">
        <f t="shared" si="9"/>
        <v>2.6129145973265658E-2</v>
      </c>
      <c r="L58" s="58">
        <f t="shared" si="11"/>
        <v>3.8489717600026655E-3</v>
      </c>
    </row>
    <row r="59" spans="1:14" x14ac:dyDescent="0.25">
      <c r="A59" s="35">
        <v>2016</v>
      </c>
      <c r="B59" s="5">
        <f>SUM('Division - Monthly'!AZ620:AZ631)</f>
        <v>8065874.6389999995</v>
      </c>
      <c r="C59" s="5">
        <f>SUM('Division - Monthly'!BA620:BA631)</f>
        <v>6953697.0140000004</v>
      </c>
      <c r="D59" s="5">
        <f>SUM('Division - Monthly'!BB620:BB631)</f>
        <v>477361.43900000001</v>
      </c>
      <c r="E59" s="5">
        <f>SUM('Division - Monthly'!BC620:BC631)</f>
        <v>70918.929999999993</v>
      </c>
      <c r="F59" s="5">
        <f>SUM('Division - Monthly'!BD620:BD631)</f>
        <v>3372.1880000000001</v>
      </c>
      <c r="G59" s="5">
        <f>SUM('Division - Monthly'!BE620:BE631)</f>
        <v>14588</v>
      </c>
      <c r="H59" s="5">
        <f>SUM('Division - Monthly'!BF620:BF631)</f>
        <v>1014381.693</v>
      </c>
      <c r="I59" s="15">
        <f t="shared" si="8"/>
        <v>16600193.902999999</v>
      </c>
      <c r="J59" s="51">
        <f t="shared" si="10"/>
        <v>15585812.209999999</v>
      </c>
      <c r="K59" s="58">
        <f t="shared" si="9"/>
        <v>2.8756377292299636E-2</v>
      </c>
      <c r="L59" s="58">
        <f t="shared" si="11"/>
        <v>4.272174795933165E-3</v>
      </c>
    </row>
  </sheetData>
  <phoneticPr fontId="11" type="noConversion"/>
  <printOptions horizontalCentered="1"/>
  <pageMargins left="0.25" right="0.26" top="1" bottom="1" header="0.5" footer="0.5"/>
  <pageSetup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F59"/>
  <sheetViews>
    <sheetView zoomScaleNormal="100" workbookViewId="0">
      <pane xSplit="1" ySplit="7" topLeftCell="B8" activePane="bottomRight" state="frozen"/>
      <selection pane="topRight" activeCell="B1" sqref="B1"/>
      <selection pane="bottomLeft" activeCell="A5" sqref="A5"/>
      <selection pane="bottomRight" activeCell="A2" sqref="A1:A2"/>
    </sheetView>
  </sheetViews>
  <sheetFormatPr defaultRowHeight="13.2" x14ac:dyDescent="0.25"/>
  <cols>
    <col min="1" max="1" width="12" customWidth="1"/>
    <col min="2" max="9" width="11.6640625" customWidth="1"/>
    <col min="10" max="10" width="6.6640625" customWidth="1"/>
    <col min="11" max="18" width="11.6640625" customWidth="1"/>
    <col min="19" max="19" width="6.6640625" customWidth="1"/>
    <col min="20" max="27" width="11.6640625" customWidth="1"/>
    <col min="28" max="28" width="6.6640625" customWidth="1"/>
    <col min="29" max="36" width="11.6640625" customWidth="1"/>
    <col min="37" max="37" width="6.6640625" customWidth="1"/>
    <col min="38" max="45" width="11.6640625" customWidth="1"/>
  </cols>
  <sheetData>
    <row r="1" spans="1:51" x14ac:dyDescent="0.25">
      <c r="A1" s="86" t="s">
        <v>79</v>
      </c>
    </row>
    <row r="2" spans="1:51" x14ac:dyDescent="0.25">
      <c r="A2" s="86" t="s">
        <v>75</v>
      </c>
    </row>
    <row r="3" spans="1:51" ht="13.8" thickBot="1" x14ac:dyDescent="0.3"/>
    <row r="4" spans="1:51" ht="14.4" thickTop="1" thickBot="1" x14ac:dyDescent="0.3">
      <c r="A4" s="18" t="s">
        <v>42</v>
      </c>
      <c r="B4" s="19"/>
      <c r="C4" s="19"/>
      <c r="D4" s="18"/>
      <c r="E4" s="19"/>
      <c r="F4" s="19"/>
      <c r="G4" s="19"/>
      <c r="H4" s="19"/>
      <c r="I4" s="19"/>
      <c r="K4" s="80" t="s">
        <v>52</v>
      </c>
      <c r="L4" s="81"/>
      <c r="M4" s="81"/>
      <c r="N4" s="81"/>
      <c r="O4" s="81"/>
      <c r="P4" s="81"/>
      <c r="Q4" s="81"/>
      <c r="R4" s="82"/>
      <c r="S4" s="20"/>
      <c r="T4" s="83" t="s">
        <v>53</v>
      </c>
      <c r="U4" s="84"/>
      <c r="V4" s="84"/>
      <c r="W4" s="84"/>
      <c r="X4" s="84"/>
      <c r="Y4" s="84"/>
      <c r="Z4" s="84"/>
      <c r="AA4" s="85"/>
      <c r="AC4" s="83" t="s">
        <v>54</v>
      </c>
      <c r="AD4" s="84"/>
      <c r="AE4" s="84"/>
      <c r="AF4" s="84"/>
      <c r="AG4" s="84"/>
      <c r="AH4" s="84"/>
      <c r="AI4" s="84"/>
      <c r="AJ4" s="85"/>
      <c r="AL4" s="80" t="s">
        <v>55</v>
      </c>
      <c r="AM4" s="81"/>
      <c r="AN4" s="81"/>
      <c r="AO4" s="81"/>
      <c r="AP4" s="81"/>
      <c r="AQ4" s="81"/>
      <c r="AR4" s="81"/>
      <c r="AS4" s="82"/>
    </row>
    <row r="5" spans="1:51" ht="13.8" thickTop="1" x14ac:dyDescent="0.25">
      <c r="A5" s="21"/>
      <c r="B5" s="20"/>
      <c r="C5" s="20"/>
      <c r="D5" s="21"/>
      <c r="E5" s="20"/>
      <c r="F5" s="20"/>
      <c r="G5" s="20"/>
      <c r="H5" s="20"/>
      <c r="I5" s="20"/>
      <c r="K5" s="20"/>
      <c r="L5" s="20"/>
      <c r="M5" s="20"/>
      <c r="N5" s="20"/>
      <c r="O5" s="20"/>
      <c r="P5" s="20"/>
      <c r="Q5" s="20"/>
      <c r="R5" s="20"/>
      <c r="T5" s="20"/>
      <c r="U5" s="20"/>
      <c r="V5" s="20"/>
      <c r="W5" s="20"/>
      <c r="X5" s="20"/>
      <c r="Y5" s="20"/>
      <c r="Z5" s="20"/>
      <c r="AA5" s="20"/>
      <c r="AC5" s="20"/>
      <c r="AD5" s="20"/>
      <c r="AE5" s="20"/>
      <c r="AF5" s="20"/>
      <c r="AG5" s="20"/>
      <c r="AH5" s="20"/>
      <c r="AI5" s="20"/>
      <c r="AJ5" s="20"/>
      <c r="AL5" s="20"/>
      <c r="AM5" s="20"/>
      <c r="AN5" s="20"/>
      <c r="AO5" s="20"/>
      <c r="AP5" s="20"/>
      <c r="AQ5" s="20"/>
      <c r="AR5" s="20"/>
      <c r="AS5" s="20"/>
    </row>
    <row r="6" spans="1:51" x14ac:dyDescent="0.25">
      <c r="A6" s="21"/>
      <c r="B6" s="12"/>
      <c r="C6" s="12"/>
      <c r="D6" s="12"/>
      <c r="E6" s="12" t="s">
        <v>28</v>
      </c>
      <c r="F6" s="12"/>
      <c r="G6" s="12" t="s">
        <v>40</v>
      </c>
      <c r="H6" s="12"/>
      <c r="I6" s="12"/>
      <c r="K6" s="12"/>
      <c r="L6" s="12"/>
      <c r="M6" s="12"/>
      <c r="N6" s="12" t="s">
        <v>28</v>
      </c>
      <c r="O6" s="12"/>
      <c r="P6" s="12" t="s">
        <v>40</v>
      </c>
      <c r="Q6" s="12"/>
      <c r="R6" s="12"/>
      <c r="T6" s="12"/>
      <c r="U6" s="12"/>
      <c r="V6" s="12"/>
      <c r="W6" s="12" t="s">
        <v>28</v>
      </c>
      <c r="X6" s="12"/>
      <c r="Y6" s="12" t="s">
        <v>40</v>
      </c>
      <c r="Z6" s="12"/>
      <c r="AA6" s="12"/>
      <c r="AC6" s="12"/>
      <c r="AD6" s="12"/>
      <c r="AE6" s="12"/>
      <c r="AF6" s="12" t="s">
        <v>28</v>
      </c>
      <c r="AG6" s="12"/>
      <c r="AH6" s="12" t="s">
        <v>40</v>
      </c>
      <c r="AI6" s="12"/>
      <c r="AJ6" s="12"/>
      <c r="AL6" s="12"/>
      <c r="AM6" s="12"/>
      <c r="AN6" s="12"/>
      <c r="AO6" s="12" t="s">
        <v>28</v>
      </c>
      <c r="AP6" s="12"/>
      <c r="AQ6" s="12" t="s">
        <v>40</v>
      </c>
      <c r="AR6" s="12"/>
      <c r="AS6" s="12"/>
    </row>
    <row r="7" spans="1:51" x14ac:dyDescent="0.25">
      <c r="A7" s="21"/>
      <c r="B7" s="12" t="s">
        <v>30</v>
      </c>
      <c r="C7" s="12" t="s">
        <v>31</v>
      </c>
      <c r="D7" s="12" t="s">
        <v>32</v>
      </c>
      <c r="E7" s="12" t="s">
        <v>33</v>
      </c>
      <c r="F7" s="12" t="s">
        <v>34</v>
      </c>
      <c r="G7" s="12" t="s">
        <v>41</v>
      </c>
      <c r="H7" s="12" t="s">
        <v>36</v>
      </c>
      <c r="I7" s="13" t="s">
        <v>37</v>
      </c>
      <c r="K7" s="12" t="s">
        <v>30</v>
      </c>
      <c r="L7" s="12" t="s">
        <v>31</v>
      </c>
      <c r="M7" s="12" t="s">
        <v>32</v>
      </c>
      <c r="N7" s="12" t="s">
        <v>33</v>
      </c>
      <c r="O7" s="12" t="s">
        <v>34</v>
      </c>
      <c r="P7" s="12" t="s">
        <v>41</v>
      </c>
      <c r="Q7" s="12" t="s">
        <v>36</v>
      </c>
      <c r="R7" s="13" t="s">
        <v>37</v>
      </c>
      <c r="T7" s="12" t="s">
        <v>30</v>
      </c>
      <c r="U7" s="12" t="s">
        <v>31</v>
      </c>
      <c r="V7" s="12" t="s">
        <v>32</v>
      </c>
      <c r="W7" s="12" t="s">
        <v>33</v>
      </c>
      <c r="X7" s="12" t="s">
        <v>34</v>
      </c>
      <c r="Y7" s="12" t="s">
        <v>41</v>
      </c>
      <c r="Z7" s="12" t="s">
        <v>36</v>
      </c>
      <c r="AA7" s="13" t="s">
        <v>37</v>
      </c>
      <c r="AC7" s="12" t="s">
        <v>30</v>
      </c>
      <c r="AD7" s="12" t="s">
        <v>31</v>
      </c>
      <c r="AE7" s="12" t="s">
        <v>32</v>
      </c>
      <c r="AF7" s="12" t="s">
        <v>33</v>
      </c>
      <c r="AG7" s="12" t="s">
        <v>34</v>
      </c>
      <c r="AH7" s="12" t="s">
        <v>41</v>
      </c>
      <c r="AI7" s="12" t="s">
        <v>36</v>
      </c>
      <c r="AJ7" s="13" t="s">
        <v>37</v>
      </c>
      <c r="AL7" s="12" t="s">
        <v>30</v>
      </c>
      <c r="AM7" s="12" t="s">
        <v>31</v>
      </c>
      <c r="AN7" s="12" t="s">
        <v>32</v>
      </c>
      <c r="AO7" s="12" t="s">
        <v>33</v>
      </c>
      <c r="AP7" s="12" t="s">
        <v>34</v>
      </c>
      <c r="AQ7" s="12" t="s">
        <v>41</v>
      </c>
      <c r="AR7" s="12" t="s">
        <v>36</v>
      </c>
      <c r="AS7" s="13" t="s">
        <v>37</v>
      </c>
      <c r="AU7" s="12" t="s">
        <v>60</v>
      </c>
      <c r="AV7" s="12" t="s">
        <v>63</v>
      </c>
      <c r="AW7" s="12" t="s">
        <v>61</v>
      </c>
      <c r="AX7" s="12" t="s">
        <v>64</v>
      </c>
      <c r="AY7" s="12" t="s">
        <v>62</v>
      </c>
    </row>
    <row r="8" spans="1:51" x14ac:dyDescent="0.25">
      <c r="A8" s="14">
        <v>1965</v>
      </c>
      <c r="B8" s="5">
        <f>SUM('Division - Monthly'!B$8:B$19)</f>
        <v>620673</v>
      </c>
      <c r="C8" s="5">
        <f>SUM('Division - Monthly'!C8:C19)</f>
        <v>334208</v>
      </c>
      <c r="D8" s="5">
        <f>SUM('Division - Monthly'!D8:D19)</f>
        <v>349598</v>
      </c>
      <c r="E8" s="5">
        <f>SUM('Division - Monthly'!E8:E19)</f>
        <v>15011</v>
      </c>
      <c r="F8" s="5">
        <f>SUM('Division - Monthly'!F8:F19)</f>
        <v>73270</v>
      </c>
      <c r="G8" s="5">
        <f>SUM('Division - Monthly'!G8:G19)</f>
        <v>0</v>
      </c>
      <c r="H8" s="5">
        <f>SUM('Division - Monthly'!H8:H19)</f>
        <v>29328</v>
      </c>
      <c r="I8" s="15">
        <f>SUM(B8:H8)</f>
        <v>1422088</v>
      </c>
      <c r="K8" s="5">
        <f>SUM('Division - Monthly'!L$8:L$19)</f>
        <v>778684</v>
      </c>
      <c r="L8" s="5">
        <f>SUM('Division - Monthly'!M$8:M$19)</f>
        <v>536441</v>
      </c>
      <c r="M8" s="5">
        <f>SUM('Division - Monthly'!N$8:N$19)</f>
        <v>525019</v>
      </c>
      <c r="N8" s="5">
        <f>SUM('Division - Monthly'!O$8:O$19)</f>
        <v>15871</v>
      </c>
      <c r="O8" s="5">
        <f>SUM('Division - Monthly'!P$8:P$19)</f>
        <v>91389</v>
      </c>
      <c r="P8" s="5">
        <f>SUM('Division - Monthly'!Q$8:Q$19)</f>
        <v>0</v>
      </c>
      <c r="Q8" s="5">
        <f>SUM('Division - Monthly'!R$8:R$19)</f>
        <v>75986</v>
      </c>
      <c r="R8" s="15">
        <f>SUM(K8:Q8)</f>
        <v>2023390</v>
      </c>
      <c r="T8" s="5">
        <f>SUM('Division - Monthly'!V$8:V$19)</f>
        <v>2121137</v>
      </c>
      <c r="U8" s="5">
        <f>SUM('Division - Monthly'!W$8:W$19)</f>
        <v>1798580</v>
      </c>
      <c r="V8" s="5">
        <f>SUM('Division - Monthly'!X$8:X$19)</f>
        <v>489720</v>
      </c>
      <c r="W8" s="5">
        <f>SUM('Division - Monthly'!Y$8:Y$19)</f>
        <v>52361</v>
      </c>
      <c r="X8" s="5">
        <f>SUM('Division - Monthly'!Z$8:Z$19)</f>
        <v>262492</v>
      </c>
      <c r="Y8" s="5">
        <f>SUM('Division - Monthly'!AA$8:AA$19)</f>
        <v>0</v>
      </c>
      <c r="Z8" s="5">
        <f>SUM('Division - Monthly'!AB$8:AB$19)</f>
        <v>25778</v>
      </c>
      <c r="AA8" s="15">
        <f>SUM(T8:Z8)</f>
        <v>4750068</v>
      </c>
      <c r="AC8" s="5">
        <f>SUM('Division - Monthly'!AF$8:AF$19)</f>
        <v>958271</v>
      </c>
      <c r="AD8" s="5">
        <f>SUM('Division - Monthly'!AG$8:AG$19)</f>
        <v>519676</v>
      </c>
      <c r="AE8" s="5">
        <f>SUM('Division - Monthly'!AH$8:AH$19)</f>
        <v>89907</v>
      </c>
      <c r="AF8" s="5">
        <f>SUM('Division - Monthly'!AI$8:AI$19)</f>
        <v>21497</v>
      </c>
      <c r="AG8" s="5">
        <f>SUM('Division - Monthly'!AJ$8:AJ$19)</f>
        <v>107609</v>
      </c>
      <c r="AH8" s="5">
        <f>SUM('Division - Monthly'!AK$8:AK$19)</f>
        <v>0</v>
      </c>
      <c r="AI8" s="5">
        <f>SUM('Division - Monthly'!AL$8:AL$19)</f>
        <v>0</v>
      </c>
      <c r="AJ8" s="15">
        <f>SUM(AC8:AI8)</f>
        <v>1696960</v>
      </c>
      <c r="AL8" s="5">
        <f>SUM('Division - Monthly'!AP$8:AP$19)</f>
        <v>561946</v>
      </c>
      <c r="AM8" s="5">
        <f>SUM('Division - Monthly'!AQ$8:AQ$19)</f>
        <v>294650</v>
      </c>
      <c r="AN8" s="5">
        <f>SUM('Division - Monthly'!AR$8:AR$19)</f>
        <v>85950</v>
      </c>
      <c r="AO8" s="5">
        <f>SUM('Division - Monthly'!AS$8:AS$19)</f>
        <v>7659</v>
      </c>
      <c r="AP8" s="5">
        <f>SUM('Division - Monthly'!AT$8:AT$19)</f>
        <v>67398</v>
      </c>
      <c r="AQ8" s="5">
        <f>SUM('Division - Monthly'!AU$8:AU$19)</f>
        <v>0</v>
      </c>
      <c r="AR8" s="5">
        <f>SUM('Division - Monthly'!AV$8:AV$19)</f>
        <v>121341</v>
      </c>
      <c r="AS8" s="15">
        <f>SUM(AL8:AR8)</f>
        <v>1138944</v>
      </c>
    </row>
    <row r="9" spans="1:51" x14ac:dyDescent="0.25">
      <c r="A9" s="14">
        <v>1966</v>
      </c>
      <c r="B9" s="5">
        <f>SUM('Division - Monthly'!B$20:B$31)</f>
        <v>780041</v>
      </c>
      <c r="C9" s="5">
        <f>SUM('Division - Monthly'!C20:C31)</f>
        <v>403629</v>
      </c>
      <c r="D9" s="5">
        <f>SUM('Division - Monthly'!D20:D31)</f>
        <v>288705</v>
      </c>
      <c r="E9" s="5">
        <f>SUM('Division - Monthly'!E20:E31)</f>
        <v>17276</v>
      </c>
      <c r="F9" s="5">
        <f>SUM('Division - Monthly'!F20:F31)</f>
        <v>88277</v>
      </c>
      <c r="G9" s="5">
        <f>SUM('Division - Monthly'!G20:G31)</f>
        <v>0</v>
      </c>
      <c r="H9" s="5">
        <f>SUM('Division - Monthly'!H20:H31)</f>
        <v>34978</v>
      </c>
      <c r="I9" s="15">
        <f t="shared" ref="I9:I24" si="0">SUM(B9:H9)</f>
        <v>1612906</v>
      </c>
      <c r="K9" s="5">
        <f>SUM('Division - Monthly'!L$20:L$31)</f>
        <v>1081474</v>
      </c>
      <c r="L9" s="5">
        <f>SUM('Division - Monthly'!M$20:M$31)</f>
        <v>694220</v>
      </c>
      <c r="M9" s="5">
        <f>SUM('Division - Monthly'!N$20:N$31)</f>
        <v>781350</v>
      </c>
      <c r="N9" s="5">
        <f>SUM('Division - Monthly'!O$20:O$31)</f>
        <v>20600</v>
      </c>
      <c r="O9" s="5">
        <f>SUM('Division - Monthly'!P$20:P$31)</f>
        <v>131632</v>
      </c>
      <c r="P9" s="5">
        <f>SUM('Division - Monthly'!Q$20:Q$31)</f>
        <v>0</v>
      </c>
      <c r="Q9" s="5">
        <f>SUM('Division - Monthly'!R$20:R$31)</f>
        <v>94133</v>
      </c>
      <c r="R9" s="15">
        <f t="shared" ref="R9:R24" si="1">SUM(K9:Q9)</f>
        <v>2803409</v>
      </c>
      <c r="T9" s="5">
        <f>SUM('Division - Monthly'!V$20:V$31)</f>
        <v>2635177</v>
      </c>
      <c r="U9" s="5">
        <f>SUM('Division - Monthly'!W$20:W$31)</f>
        <v>2072201</v>
      </c>
      <c r="V9" s="5">
        <f>SUM('Division - Monthly'!X$20:X$31)</f>
        <v>568673</v>
      </c>
      <c r="W9" s="5">
        <f>SUM('Division - Monthly'!Y$20:Y$31)</f>
        <v>61318</v>
      </c>
      <c r="X9" s="5">
        <f>SUM('Division - Monthly'!Z$20:Z$31)</f>
        <v>304538</v>
      </c>
      <c r="Y9" s="5">
        <f>SUM('Division - Monthly'!AA$20:AA$31)</f>
        <v>0</v>
      </c>
      <c r="Z9" s="5">
        <f>SUM('Division - Monthly'!AB$20:AB$31)</f>
        <v>34254</v>
      </c>
      <c r="AA9" s="15">
        <f t="shared" ref="AA9:AA24" si="2">SUM(T9:Z9)</f>
        <v>5676161</v>
      </c>
      <c r="AC9" s="5">
        <f>SUM('Division - Monthly'!AF$20:AF$31)</f>
        <v>1264825</v>
      </c>
      <c r="AD9" s="5">
        <f>SUM('Division - Monthly'!AG$20:AG$31)</f>
        <v>637615</v>
      </c>
      <c r="AE9" s="5">
        <f>SUM('Division - Monthly'!AH$20:AH$31)</f>
        <v>114249</v>
      </c>
      <c r="AF9" s="5">
        <f>SUM('Division - Monthly'!AI$20:AI$31)</f>
        <v>26108</v>
      </c>
      <c r="AG9" s="5">
        <f>SUM('Division - Monthly'!AJ$20:AJ$31)</f>
        <v>134095</v>
      </c>
      <c r="AH9" s="5">
        <f>SUM('Division - Monthly'!AK$20:AK$31)</f>
        <v>0</v>
      </c>
      <c r="AI9" s="5">
        <f>SUM('Division - Monthly'!AL$20:AL$31)</f>
        <v>0</v>
      </c>
      <c r="AJ9" s="15">
        <f t="shared" ref="AJ9:AJ24" si="3">SUM(AC9:AI9)</f>
        <v>2176892</v>
      </c>
      <c r="AL9" s="5">
        <f>SUM('Division - Monthly'!AP$20:AP$31)</f>
        <v>733810</v>
      </c>
      <c r="AM9" s="5">
        <f>SUM('Division - Monthly'!AQ$20:AQ$31)</f>
        <v>369140</v>
      </c>
      <c r="AN9" s="5">
        <f>SUM('Division - Monthly'!AR$20:AR$31)</f>
        <v>114582</v>
      </c>
      <c r="AO9" s="5">
        <f>SUM('Division - Monthly'!AS$20:AS$31)</f>
        <v>8906</v>
      </c>
      <c r="AP9" s="5">
        <f>SUM('Division - Monthly'!AT$20:AT$31)</f>
        <v>81961</v>
      </c>
      <c r="AQ9" s="5">
        <f>SUM('Division - Monthly'!AU$20:AU$31)</f>
        <v>0</v>
      </c>
      <c r="AR9" s="5">
        <f>SUM('Division - Monthly'!AV$20:AV$31)</f>
        <v>158115</v>
      </c>
      <c r="AS9" s="15">
        <f t="shared" ref="AS9:AS24" si="4">SUM(AL9:AR9)</f>
        <v>1466514</v>
      </c>
    </row>
    <row r="10" spans="1:51" x14ac:dyDescent="0.25">
      <c r="A10" s="14">
        <v>1967</v>
      </c>
      <c r="B10" s="5">
        <f>SUM('Division - Monthly'!B$32:B$43)</f>
        <v>837239</v>
      </c>
      <c r="C10" s="5">
        <f>SUM('Division - Monthly'!C32:C43)</f>
        <v>461276</v>
      </c>
      <c r="D10" s="5">
        <f>SUM('Division - Monthly'!D32:D43)</f>
        <v>327373</v>
      </c>
      <c r="E10" s="5">
        <f>SUM('Division - Monthly'!E32:E43)</f>
        <v>18972</v>
      </c>
      <c r="F10" s="5">
        <f>SUM('Division - Monthly'!F32:F43)</f>
        <v>111213</v>
      </c>
      <c r="G10" s="5">
        <f>SUM('Division - Monthly'!G32:G43)</f>
        <v>0</v>
      </c>
      <c r="H10" s="5">
        <f>SUM('Division - Monthly'!H32:H43)</f>
        <v>41009</v>
      </c>
      <c r="I10" s="15">
        <f t="shared" si="0"/>
        <v>1797082</v>
      </c>
      <c r="K10" s="5">
        <f>SUM('Division - Monthly'!L$32:L$43)</f>
        <v>1183106</v>
      </c>
      <c r="L10" s="5">
        <f>SUM('Division - Monthly'!M$32:M$43)</f>
        <v>756709</v>
      </c>
      <c r="M10" s="5">
        <f>SUM('Division - Monthly'!N$32:N$43)</f>
        <v>766478</v>
      </c>
      <c r="N10" s="5">
        <f>SUM('Division - Monthly'!O$32:O$43)</f>
        <v>23998</v>
      </c>
      <c r="O10" s="5">
        <f>SUM('Division - Monthly'!P$32:P$43)</f>
        <v>147342</v>
      </c>
      <c r="P10" s="5">
        <f>SUM('Division - Monthly'!Q$32:Q$43)</f>
        <v>0</v>
      </c>
      <c r="Q10" s="5">
        <f>SUM('Division - Monthly'!R$32:R$43)</f>
        <v>114620</v>
      </c>
      <c r="R10" s="15">
        <f t="shared" si="1"/>
        <v>2992253</v>
      </c>
      <c r="T10" s="5">
        <f>SUM('Division - Monthly'!V$32:V$43)</f>
        <v>2924297</v>
      </c>
      <c r="U10" s="5">
        <f>SUM('Division - Monthly'!W$32:W$43)</f>
        <v>2302744</v>
      </c>
      <c r="V10" s="5">
        <f>SUM('Division - Monthly'!X$32:X$43)</f>
        <v>630520</v>
      </c>
      <c r="W10" s="5">
        <f>SUM('Division - Monthly'!Y$32:Y$43)</f>
        <v>69880</v>
      </c>
      <c r="X10" s="5">
        <f>SUM('Division - Monthly'!Z$32:Z$43)</f>
        <v>332826</v>
      </c>
      <c r="Y10" s="5">
        <f>SUM('Division - Monthly'!AA$32:AA$43)</f>
        <v>0</v>
      </c>
      <c r="Z10" s="5">
        <f>SUM('Division - Monthly'!AB$32:AB$43)</f>
        <v>34637</v>
      </c>
      <c r="AA10" s="15">
        <f t="shared" si="2"/>
        <v>6294904</v>
      </c>
      <c r="AC10" s="5">
        <f>SUM('Division - Monthly'!AF$32:AF$43)</f>
        <v>1466960</v>
      </c>
      <c r="AD10" s="5">
        <f>SUM('Division - Monthly'!AG$32:AG$43)</f>
        <v>747738</v>
      </c>
      <c r="AE10" s="5">
        <f>SUM('Division - Monthly'!AH$32:AH$43)</f>
        <v>137004</v>
      </c>
      <c r="AF10" s="5">
        <f>SUM('Division - Monthly'!AI$32:AI$43)</f>
        <v>29376</v>
      </c>
      <c r="AG10" s="5">
        <f>SUM('Division - Monthly'!AJ$32:AJ$43)</f>
        <v>155749</v>
      </c>
      <c r="AH10" s="5">
        <f>SUM('Division - Monthly'!AK$32:AK$43)</f>
        <v>0</v>
      </c>
      <c r="AI10" s="5">
        <f>SUM('Division - Monthly'!AL$32:AL$43)</f>
        <v>0</v>
      </c>
      <c r="AJ10" s="15">
        <f t="shared" si="3"/>
        <v>2536827</v>
      </c>
      <c r="AL10" s="5">
        <f>SUM('Division - Monthly'!AP$32:AP$43)</f>
        <v>799697</v>
      </c>
      <c r="AM10" s="5">
        <f>SUM('Division - Monthly'!AQ$32:AQ$43)</f>
        <v>409374</v>
      </c>
      <c r="AN10" s="5">
        <f>SUM('Division - Monthly'!AR$32:AR$43)</f>
        <v>164105</v>
      </c>
      <c r="AO10" s="5">
        <f>SUM('Division - Monthly'!AS$32:AS$43)</f>
        <v>10841</v>
      </c>
      <c r="AP10" s="5">
        <f>SUM('Division - Monthly'!AT$32:AT$43)</f>
        <v>94181</v>
      </c>
      <c r="AQ10" s="5">
        <f>SUM('Division - Monthly'!AU$32:AU$43)</f>
        <v>0</v>
      </c>
      <c r="AR10" s="5">
        <f>SUM('Division - Monthly'!AV$32:AV$43)</f>
        <v>190548</v>
      </c>
      <c r="AS10" s="15">
        <f t="shared" si="4"/>
        <v>1668746</v>
      </c>
    </row>
    <row r="11" spans="1:51" x14ac:dyDescent="0.25">
      <c r="A11" s="14">
        <v>1968</v>
      </c>
      <c r="B11" s="5">
        <f>SUM('Division - Monthly'!B$44:B$55)</f>
        <v>1038250</v>
      </c>
      <c r="C11" s="5">
        <f>SUM('Division - Monthly'!C44:C55)</f>
        <v>532868</v>
      </c>
      <c r="D11" s="5">
        <f>SUM('Division - Monthly'!D44:D55)</f>
        <v>352419</v>
      </c>
      <c r="E11" s="5">
        <f>SUM('Division - Monthly'!E44:E55)</f>
        <v>20209</v>
      </c>
      <c r="F11" s="5">
        <f>SUM('Division - Monthly'!F44:F55)</f>
        <v>123297</v>
      </c>
      <c r="G11" s="5">
        <f>SUM('Division - Monthly'!G44:G55)</f>
        <v>0</v>
      </c>
      <c r="H11" s="5">
        <f>SUM('Division - Monthly'!H44:H55)</f>
        <v>48672</v>
      </c>
      <c r="I11" s="15">
        <f t="shared" si="0"/>
        <v>2115715</v>
      </c>
      <c r="K11" s="5">
        <f>SUM('Division - Monthly'!L$44:L$55)</f>
        <v>1287924</v>
      </c>
      <c r="L11" s="5">
        <f>SUM('Division - Monthly'!M$44:M$55)</f>
        <v>769540</v>
      </c>
      <c r="M11" s="5">
        <f>SUM('Division - Monthly'!N$44:N$55)</f>
        <v>759303</v>
      </c>
      <c r="N11" s="5">
        <f>SUM('Division - Monthly'!O$44:O$55)</f>
        <v>23794</v>
      </c>
      <c r="O11" s="5">
        <f>SUM('Division - Monthly'!P$44:P$55)</f>
        <v>162559</v>
      </c>
      <c r="P11" s="5">
        <f>SUM('Division - Monthly'!Q$44:Q$55)</f>
        <v>0</v>
      </c>
      <c r="Q11" s="5">
        <f>SUM('Division - Monthly'!R$44:R$55)</f>
        <v>177064</v>
      </c>
      <c r="R11" s="15">
        <f t="shared" si="1"/>
        <v>3180184</v>
      </c>
      <c r="T11" s="5">
        <f>SUM('Division - Monthly'!V$44:V$55)</f>
        <v>3101609</v>
      </c>
      <c r="U11" s="5">
        <f>SUM('Division - Monthly'!W$44:W$55)</f>
        <v>2349420</v>
      </c>
      <c r="V11" s="5">
        <f>SUM('Division - Monthly'!X$44:X$55)</f>
        <v>639553</v>
      </c>
      <c r="W11" s="5">
        <f>SUM('Division - Monthly'!Y$44:Y$55)</f>
        <v>67007</v>
      </c>
      <c r="X11" s="5">
        <f>SUM('Division - Monthly'!Z$44:Z$55)</f>
        <v>362389</v>
      </c>
      <c r="Y11" s="5">
        <f>SUM('Division - Monthly'!AA$44:AA$55)</f>
        <v>0</v>
      </c>
      <c r="Z11" s="5">
        <f>SUM('Division - Monthly'!AB$44:AB$55)</f>
        <v>43836</v>
      </c>
      <c r="AA11" s="15">
        <f t="shared" si="2"/>
        <v>6563814</v>
      </c>
      <c r="AC11" s="5">
        <f>SUM('Division - Monthly'!AF$44:AF$55)</f>
        <v>1847278</v>
      </c>
      <c r="AD11" s="5">
        <f>SUM('Division - Monthly'!AG$44:AG$55)</f>
        <v>853806</v>
      </c>
      <c r="AE11" s="5">
        <f>SUM('Division - Monthly'!AH$44:AH$55)</f>
        <v>167935</v>
      </c>
      <c r="AF11" s="5">
        <f>SUM('Division - Monthly'!AI$44:AI$55)</f>
        <v>30525</v>
      </c>
      <c r="AG11" s="5">
        <f>SUM('Division - Monthly'!AJ$44:AJ$55)</f>
        <v>169334</v>
      </c>
      <c r="AH11" s="5">
        <f>SUM('Division - Monthly'!AK$44:AK$55)</f>
        <v>0</v>
      </c>
      <c r="AI11" s="5">
        <f>SUM('Division - Monthly'!AL$44:AL$55)</f>
        <v>0</v>
      </c>
      <c r="AJ11" s="15">
        <f t="shared" si="3"/>
        <v>3068878</v>
      </c>
      <c r="AL11" s="5">
        <f>SUM('Division - Monthly'!AP$44:AP$55)</f>
        <v>992577</v>
      </c>
      <c r="AM11" s="5">
        <f>SUM('Division - Monthly'!AQ$44:AQ$55)</f>
        <v>461940</v>
      </c>
      <c r="AN11" s="5">
        <f>SUM('Division - Monthly'!AR$44:AR$55)</f>
        <v>168276</v>
      </c>
      <c r="AO11" s="5">
        <f>SUM('Division - Monthly'!AS$44:AS$55)</f>
        <v>11689</v>
      </c>
      <c r="AP11" s="5">
        <f>SUM('Division - Monthly'!AT$44:AT$55)</f>
        <v>106761</v>
      </c>
      <c r="AQ11" s="5">
        <f>SUM('Division - Monthly'!AU$44:AU$55)</f>
        <v>0</v>
      </c>
      <c r="AR11" s="5">
        <f>SUM('Division - Monthly'!AV$44:AV$55)</f>
        <v>237144</v>
      </c>
      <c r="AS11" s="15">
        <f t="shared" si="4"/>
        <v>1978387</v>
      </c>
    </row>
    <row r="12" spans="1:51" x14ac:dyDescent="0.25">
      <c r="A12" s="14">
        <v>1969</v>
      </c>
      <c r="B12" s="5">
        <f>SUM('Division - Monthly'!B$56:B$67)</f>
        <v>1251659</v>
      </c>
      <c r="C12" s="5">
        <f>SUM('Division - Monthly'!C56:C67)</f>
        <v>600472</v>
      </c>
      <c r="D12" s="5">
        <f>SUM('Division - Monthly'!D56:D67)</f>
        <v>373701</v>
      </c>
      <c r="E12" s="5">
        <f>SUM('Division - Monthly'!E56:E67)</f>
        <v>21337</v>
      </c>
      <c r="F12" s="5">
        <f>SUM('Division - Monthly'!F56:F67)</f>
        <v>139427</v>
      </c>
      <c r="G12" s="5">
        <f>SUM('Division - Monthly'!G56:G67)</f>
        <v>0</v>
      </c>
      <c r="H12" s="5">
        <f>SUM('Division - Monthly'!H56:H67)</f>
        <v>56332</v>
      </c>
      <c r="I12" s="15">
        <f t="shared" si="0"/>
        <v>2442928</v>
      </c>
      <c r="K12" s="5">
        <f>SUM('Division - Monthly'!L$56:L$67)</f>
        <v>1541590</v>
      </c>
      <c r="L12" s="5">
        <f>SUM('Division - Monthly'!M$56:M$67)</f>
        <v>755387</v>
      </c>
      <c r="M12" s="5">
        <f>SUM('Division - Monthly'!N$56:N$67)</f>
        <v>288969</v>
      </c>
      <c r="N12" s="5">
        <f>SUM('Division - Monthly'!O$56:O$67)</f>
        <v>28362</v>
      </c>
      <c r="O12" s="5">
        <f>SUM('Division - Monthly'!P$56:P$67)</f>
        <v>877834</v>
      </c>
      <c r="P12" s="5">
        <f>SUM('Division - Monthly'!Q$56:Q$67)</f>
        <v>0</v>
      </c>
      <c r="Q12" s="5">
        <f>SUM('Division - Monthly'!R$56:R$67)</f>
        <v>229909</v>
      </c>
      <c r="R12" s="15">
        <f t="shared" si="1"/>
        <v>3722051</v>
      </c>
      <c r="T12" s="5">
        <f>SUM('Division - Monthly'!V$56:V$67)</f>
        <v>3956216</v>
      </c>
      <c r="U12" s="5">
        <f>SUM('Division - Monthly'!W$56:W$67)</f>
        <v>2783302</v>
      </c>
      <c r="V12" s="5">
        <f>SUM('Division - Monthly'!X$56:X$67)</f>
        <v>770335</v>
      </c>
      <c r="W12" s="5">
        <f>SUM('Division - Monthly'!Y$56:Y$67)</f>
        <v>80317</v>
      </c>
      <c r="X12" s="5">
        <f>SUM('Division - Monthly'!Z$56:Z$67)</f>
        <v>510655</v>
      </c>
      <c r="Y12" s="5">
        <f>SUM('Division - Monthly'!AA$56:AA$67)</f>
        <v>0</v>
      </c>
      <c r="Z12" s="5">
        <f>SUM('Division - Monthly'!AB$56:AB$67)</f>
        <v>65165</v>
      </c>
      <c r="AA12" s="15">
        <f t="shared" si="2"/>
        <v>8165990</v>
      </c>
      <c r="AC12" s="5">
        <f>SUM('Division - Monthly'!AF$56:AF$67)</f>
        <v>2299706</v>
      </c>
      <c r="AD12" s="5">
        <f>SUM('Division - Monthly'!AG$56:AG$67)</f>
        <v>1012140</v>
      </c>
      <c r="AE12" s="5">
        <f>SUM('Division - Monthly'!AH$56:AH$67)</f>
        <v>199556</v>
      </c>
      <c r="AF12" s="5">
        <f>SUM('Division - Monthly'!AI$56:AI$67)</f>
        <v>31841</v>
      </c>
      <c r="AG12" s="5">
        <f>SUM('Division - Monthly'!AJ$56:AJ$67)</f>
        <v>193089</v>
      </c>
      <c r="AH12" s="5">
        <f>SUM('Division - Monthly'!AK$56:AK$67)</f>
        <v>0</v>
      </c>
      <c r="AI12" s="5">
        <f>SUM('Division - Monthly'!AL$56:AL$67)</f>
        <v>0</v>
      </c>
      <c r="AJ12" s="15">
        <f t="shared" si="3"/>
        <v>3736332</v>
      </c>
      <c r="AL12" s="5">
        <f>SUM('Division - Monthly'!AP$56:AP$67)</f>
        <v>1228728</v>
      </c>
      <c r="AM12" s="5">
        <f>SUM('Division - Monthly'!AQ$56:AQ$67)</f>
        <v>537851</v>
      </c>
      <c r="AN12" s="5">
        <f>SUM('Division - Monthly'!AR$56:AR$67)</f>
        <v>181320</v>
      </c>
      <c r="AO12" s="5">
        <f>SUM('Division - Monthly'!AS$56:AS$67)</f>
        <v>13201</v>
      </c>
      <c r="AP12" s="5">
        <f>SUM('Division - Monthly'!AT$56:AT$67)</f>
        <v>119597</v>
      </c>
      <c r="AQ12" s="5">
        <f>SUM('Division - Monthly'!AU$56:AU$67)</f>
        <v>0</v>
      </c>
      <c r="AR12" s="5">
        <f>SUM('Division - Monthly'!AV$56:AV$67)</f>
        <v>297174</v>
      </c>
      <c r="AS12" s="15">
        <f t="shared" si="4"/>
        <v>2377871</v>
      </c>
    </row>
    <row r="13" spans="1:51" x14ac:dyDescent="0.25">
      <c r="A13" s="14">
        <v>1970</v>
      </c>
      <c r="B13" s="5">
        <f>SUM('Division - Monthly'!B$68:B$79)</f>
        <v>1497747</v>
      </c>
      <c r="C13" s="5">
        <f>SUM('Division - Monthly'!C68:C79)</f>
        <v>709747</v>
      </c>
      <c r="D13" s="5">
        <f>SUM('Division - Monthly'!D68:D79)</f>
        <v>413471</v>
      </c>
      <c r="E13" s="5">
        <f>SUM('Division - Monthly'!E68:E79)</f>
        <v>22504</v>
      </c>
      <c r="F13" s="5">
        <f>SUM('Division - Monthly'!F68:F79)</f>
        <v>153569</v>
      </c>
      <c r="G13" s="5">
        <f>SUM('Division - Monthly'!G68:G79)</f>
        <v>0</v>
      </c>
      <c r="H13" s="5">
        <f>SUM('Division - Monthly'!H68:H79)</f>
        <v>66093</v>
      </c>
      <c r="I13" s="15">
        <f t="shared" si="0"/>
        <v>2863131</v>
      </c>
      <c r="K13" s="5">
        <f>SUM('Division - Monthly'!L$68:L$79)</f>
        <v>1646126</v>
      </c>
      <c r="L13" s="5">
        <f>SUM('Division - Monthly'!M$68:M$79)</f>
        <v>820504</v>
      </c>
      <c r="M13" s="5">
        <f>SUM('Division - Monthly'!N$68:N$79)</f>
        <v>364218</v>
      </c>
      <c r="N13" s="5">
        <f>SUM('Division - Monthly'!O$68:O$79)</f>
        <v>29514</v>
      </c>
      <c r="O13" s="5">
        <f>SUM('Division - Monthly'!P$68:P$79)</f>
        <v>757659</v>
      </c>
      <c r="P13" s="5">
        <f>SUM('Division - Monthly'!Q$68:Q$79)</f>
        <v>0</v>
      </c>
      <c r="Q13" s="5">
        <f>SUM('Division - Monthly'!R$68:R$79)</f>
        <v>271722</v>
      </c>
      <c r="R13" s="15">
        <f t="shared" si="1"/>
        <v>3889743</v>
      </c>
      <c r="T13" s="5">
        <f>SUM('Division - Monthly'!V$68:V$79)</f>
        <v>4479717</v>
      </c>
      <c r="U13" s="5">
        <f>SUM('Division - Monthly'!W$68:W$79)</f>
        <v>3093224</v>
      </c>
      <c r="V13" s="5">
        <f>SUM('Division - Monthly'!X$68:X$79)</f>
        <v>846150</v>
      </c>
      <c r="W13" s="5">
        <f>SUM('Division - Monthly'!Y$68:Y$79)</f>
        <v>84076</v>
      </c>
      <c r="X13" s="5">
        <f>SUM('Division - Monthly'!Z$68:Z$79)</f>
        <v>536052</v>
      </c>
      <c r="Y13" s="5">
        <f>SUM('Division - Monthly'!AA$68:AA$79)</f>
        <v>0</v>
      </c>
      <c r="Z13" s="5">
        <f>SUM('Division - Monthly'!AB$68:AB$79)</f>
        <v>94962</v>
      </c>
      <c r="AA13" s="15">
        <f t="shared" si="2"/>
        <v>9134181</v>
      </c>
      <c r="AC13" s="5">
        <f>SUM('Division - Monthly'!AF$68:AF$79)</f>
        <v>2729363</v>
      </c>
      <c r="AD13" s="5">
        <f>SUM('Division - Monthly'!AG$68:AG$79)</f>
        <v>1221093</v>
      </c>
      <c r="AE13" s="5">
        <f>SUM('Division - Monthly'!AH$68:AH$79)</f>
        <v>217165</v>
      </c>
      <c r="AF13" s="5">
        <f>SUM('Division - Monthly'!AI$68:AI$79)</f>
        <v>33887</v>
      </c>
      <c r="AG13" s="5">
        <f>SUM('Division - Monthly'!AJ$68:AJ$79)</f>
        <v>226879</v>
      </c>
      <c r="AH13" s="5">
        <f>SUM('Division - Monthly'!AK$68:AK$79)</f>
        <v>0</v>
      </c>
      <c r="AI13" s="5">
        <f>SUM('Division - Monthly'!AL$68:AL$79)</f>
        <v>0</v>
      </c>
      <c r="AJ13" s="15">
        <f t="shared" si="3"/>
        <v>4428387</v>
      </c>
      <c r="AL13" s="5">
        <f>SUM('Division - Monthly'!AP$68:AP$79)</f>
        <v>1461218</v>
      </c>
      <c r="AM13" s="5">
        <f>SUM('Division - Monthly'!AQ$68:AQ$79)</f>
        <v>631075</v>
      </c>
      <c r="AN13" s="5">
        <f>SUM('Division - Monthly'!AR$68:AR$79)</f>
        <v>203012</v>
      </c>
      <c r="AO13" s="5">
        <f>SUM('Division - Monthly'!AS$68:AS$79)</f>
        <v>15085</v>
      </c>
      <c r="AP13" s="5">
        <f>SUM('Division - Monthly'!AT$68:AT$79)</f>
        <v>136027</v>
      </c>
      <c r="AQ13" s="5">
        <f>SUM('Division - Monthly'!AU$68:AU$79)</f>
        <v>0</v>
      </c>
      <c r="AR13" s="5">
        <f>SUM('Division - Monthly'!AV$68:AV$79)</f>
        <v>353522</v>
      </c>
      <c r="AS13" s="15">
        <f t="shared" si="4"/>
        <v>2799939</v>
      </c>
    </row>
    <row r="14" spans="1:51" x14ac:dyDescent="0.25">
      <c r="A14" s="14">
        <v>1971</v>
      </c>
      <c r="B14" s="5">
        <f>SUM('Division - Monthly'!B$80:B$91)</f>
        <v>1687021</v>
      </c>
      <c r="C14" s="5">
        <f>SUM('Division - Monthly'!C80:C91)</f>
        <v>829865</v>
      </c>
      <c r="D14" s="5">
        <f>SUM('Division - Monthly'!D80:D91)</f>
        <v>479064</v>
      </c>
      <c r="E14" s="5">
        <f>SUM('Division - Monthly'!E80:E91)</f>
        <v>26376</v>
      </c>
      <c r="F14" s="5">
        <f>SUM('Division - Monthly'!F80:F91)</f>
        <v>167854</v>
      </c>
      <c r="G14" s="5">
        <f>SUM('Division - Monthly'!G80:G91)</f>
        <v>0</v>
      </c>
      <c r="H14" s="5">
        <f>SUM('Division - Monthly'!H80:H91)</f>
        <v>78252</v>
      </c>
      <c r="I14" s="15">
        <f t="shared" si="0"/>
        <v>3268432</v>
      </c>
      <c r="K14" s="5">
        <f>SUM('Division - Monthly'!L$80:L$91)</f>
        <v>1764746</v>
      </c>
      <c r="L14" s="5">
        <f>SUM('Division - Monthly'!M$80:M$91)</f>
        <v>876278</v>
      </c>
      <c r="M14" s="5">
        <f>SUM('Division - Monthly'!N$80:N$91)</f>
        <v>390628</v>
      </c>
      <c r="N14" s="5">
        <f>SUM('Division - Monthly'!O$80:O$91)</f>
        <v>31582</v>
      </c>
      <c r="O14" s="5">
        <f>SUM('Division - Monthly'!P$80:P$91)</f>
        <v>759050</v>
      </c>
      <c r="P14" s="5">
        <f>SUM('Division - Monthly'!Q$80:Q$91)</f>
        <v>0</v>
      </c>
      <c r="Q14" s="5">
        <f>SUM('Division - Monthly'!R$80:R$91)</f>
        <v>346789</v>
      </c>
      <c r="R14" s="15">
        <f t="shared" si="1"/>
        <v>4169073</v>
      </c>
      <c r="T14" s="5">
        <f>SUM('Division - Monthly'!V$80:V$91)</f>
        <v>4907626</v>
      </c>
      <c r="U14" s="5">
        <f>SUM('Division - Monthly'!W$80:W$91)</f>
        <v>3510773</v>
      </c>
      <c r="V14" s="5">
        <f>SUM('Division - Monthly'!X$80:X$91)</f>
        <v>905244</v>
      </c>
      <c r="W14" s="5">
        <f>SUM('Division - Monthly'!Y$80:Y$91)</f>
        <v>91538</v>
      </c>
      <c r="X14" s="5">
        <f>SUM('Division - Monthly'!Z$80:Z$91)</f>
        <v>588690</v>
      </c>
      <c r="Y14" s="5">
        <f>SUM('Division - Monthly'!AA$80:AA$91)</f>
        <v>0</v>
      </c>
      <c r="Z14" s="5">
        <f>SUM('Division - Monthly'!AB$80:AB$91)</f>
        <v>113648</v>
      </c>
      <c r="AA14" s="15">
        <f t="shared" si="2"/>
        <v>10117519</v>
      </c>
      <c r="AC14" s="5">
        <f>SUM('Division - Monthly'!AF$80:AF$91)</f>
        <v>3078106</v>
      </c>
      <c r="AD14" s="5">
        <f>SUM('Division - Monthly'!AG$80:AG$91)</f>
        <v>1452609</v>
      </c>
      <c r="AE14" s="5">
        <f>SUM('Division - Monthly'!AH$80:AH$91)</f>
        <v>240935</v>
      </c>
      <c r="AF14" s="5">
        <f>SUM('Division - Monthly'!AI$80:AI$91)</f>
        <v>38137</v>
      </c>
      <c r="AG14" s="5">
        <f>SUM('Division - Monthly'!AJ$80:AJ$91)</f>
        <v>253531</v>
      </c>
      <c r="AH14" s="5">
        <f>SUM('Division - Monthly'!AK$80:AK$91)</f>
        <v>0</v>
      </c>
      <c r="AI14" s="5">
        <f>SUM('Division - Monthly'!AL$80:AL$91)</f>
        <v>0</v>
      </c>
      <c r="AJ14" s="15">
        <f t="shared" si="3"/>
        <v>5063318</v>
      </c>
      <c r="AL14" s="5">
        <f>SUM('Division - Monthly'!AP$80:AP$91)</f>
        <v>1642939</v>
      </c>
      <c r="AM14" s="5">
        <f>SUM('Division - Monthly'!AQ$80:AQ$91)</f>
        <v>725443</v>
      </c>
      <c r="AN14" s="5">
        <f>SUM('Division - Monthly'!AR$80:AR$91)</f>
        <v>220420</v>
      </c>
      <c r="AO14" s="5">
        <f>SUM('Division - Monthly'!AS$80:AS$91)</f>
        <v>16523</v>
      </c>
      <c r="AP14" s="5">
        <f>SUM('Division - Monthly'!AT$80:AT$91)</f>
        <v>156374</v>
      </c>
      <c r="AQ14" s="5">
        <f>SUM('Division - Monthly'!AU$80:AU$91)</f>
        <v>0</v>
      </c>
      <c r="AR14" s="5">
        <f>SUM('Division - Monthly'!AV$80:AV$91)</f>
        <v>408541</v>
      </c>
      <c r="AS14" s="15">
        <f t="shared" si="4"/>
        <v>3170240</v>
      </c>
    </row>
    <row r="15" spans="1:51" x14ac:dyDescent="0.25">
      <c r="A15" s="14">
        <v>1972</v>
      </c>
      <c r="B15" s="5">
        <f>SUM('Division - Monthly'!B$92:B$103)</f>
        <v>1943539</v>
      </c>
      <c r="C15" s="5">
        <f>SUM('Division - Monthly'!C92:C103)</f>
        <v>953015</v>
      </c>
      <c r="D15" s="5">
        <f>SUM('Division - Monthly'!D92:D103)</f>
        <v>514460</v>
      </c>
      <c r="E15" s="5">
        <f>SUM('Division - Monthly'!E92:E103)</f>
        <v>27316</v>
      </c>
      <c r="F15" s="5">
        <f>SUM('Division - Monthly'!F92:F103)</f>
        <v>186297</v>
      </c>
      <c r="G15" s="5">
        <f>SUM('Division - Monthly'!G92:G103)</f>
        <v>0</v>
      </c>
      <c r="H15" s="5">
        <f>SUM('Division - Monthly'!H92:H103)</f>
        <v>89936</v>
      </c>
      <c r="I15" s="15">
        <f t="shared" si="0"/>
        <v>3714563</v>
      </c>
      <c r="K15" s="5">
        <f>SUM('Division - Monthly'!L$92:L$103)</f>
        <v>1915637</v>
      </c>
      <c r="L15" s="5">
        <f>SUM('Division - Monthly'!M$92:M$103)</f>
        <v>963183</v>
      </c>
      <c r="M15" s="5">
        <f>SUM('Division - Monthly'!N$92:N$103)</f>
        <v>419862</v>
      </c>
      <c r="N15" s="5">
        <f>SUM('Division - Monthly'!O$92:O$103)</f>
        <v>32645</v>
      </c>
      <c r="O15" s="5">
        <f>SUM('Division - Monthly'!P$92:P$103)</f>
        <v>765504</v>
      </c>
      <c r="P15" s="5">
        <f>SUM('Division - Monthly'!Q$92:Q$103)</f>
        <v>0</v>
      </c>
      <c r="Q15" s="5">
        <f>SUM('Division - Monthly'!R$92:R$103)</f>
        <v>388478</v>
      </c>
      <c r="R15" s="15">
        <f t="shared" si="1"/>
        <v>4485309</v>
      </c>
      <c r="T15" s="5">
        <f>SUM('Division - Monthly'!V$92:V$103)</f>
        <v>5397139</v>
      </c>
      <c r="U15" s="5">
        <f>SUM('Division - Monthly'!W$92:W$103)</f>
        <v>3935982</v>
      </c>
      <c r="V15" s="5">
        <f>SUM('Division - Monthly'!X$92:X$103)</f>
        <v>1004970</v>
      </c>
      <c r="W15" s="5">
        <f>SUM('Division - Monthly'!Y$92:Y$103)</f>
        <v>98307</v>
      </c>
      <c r="X15" s="5">
        <f>SUM('Division - Monthly'!Z$92:Z$103)</f>
        <v>650450</v>
      </c>
      <c r="Y15" s="5">
        <f>SUM('Division - Monthly'!AA$92:AA$103)</f>
        <v>0</v>
      </c>
      <c r="Z15" s="5">
        <f>SUM('Division - Monthly'!AB$92:AB$103)</f>
        <v>151099</v>
      </c>
      <c r="AA15" s="15">
        <f t="shared" si="2"/>
        <v>11237947</v>
      </c>
      <c r="AC15" s="5">
        <f>SUM('Division - Monthly'!AF$92:AF$103)</f>
        <v>3512022</v>
      </c>
      <c r="AD15" s="5">
        <f>SUM('Division - Monthly'!AG$92:AG$103)</f>
        <v>1708523</v>
      </c>
      <c r="AE15" s="5">
        <f>SUM('Division - Monthly'!AH$92:AH$103)</f>
        <v>282173</v>
      </c>
      <c r="AF15" s="5">
        <f>SUM('Division - Monthly'!AI$92:AI$103)</f>
        <v>40363</v>
      </c>
      <c r="AG15" s="5">
        <f>SUM('Division - Monthly'!AJ$92:AJ$103)</f>
        <v>296778</v>
      </c>
      <c r="AH15" s="5">
        <f>SUM('Division - Monthly'!AK$92:AK$103)</f>
        <v>0</v>
      </c>
      <c r="AI15" s="5">
        <f>SUM('Division - Monthly'!AL$92:AL$103)</f>
        <v>0</v>
      </c>
      <c r="AJ15" s="15">
        <f t="shared" si="3"/>
        <v>5839859</v>
      </c>
      <c r="AL15" s="5">
        <f>SUM('Division - Monthly'!AP$92:AP$103)</f>
        <v>1884412</v>
      </c>
      <c r="AM15" s="5">
        <f>SUM('Division - Monthly'!AQ$92:AQ$103)</f>
        <v>828791</v>
      </c>
      <c r="AN15" s="5">
        <f>SUM('Division - Monthly'!AR$92:AR$103)</f>
        <v>246877</v>
      </c>
      <c r="AO15" s="5">
        <f>SUM('Division - Monthly'!AS$92:AS$103)</f>
        <v>17600</v>
      </c>
      <c r="AP15" s="5">
        <f>SUM('Division - Monthly'!AT$92:AT$103)</f>
        <v>179873</v>
      </c>
      <c r="AQ15" s="5">
        <f>SUM('Division - Monthly'!AU$92:AU$103)</f>
        <v>0</v>
      </c>
      <c r="AR15" s="5">
        <f>SUM('Division - Monthly'!AV$92:AV$103)</f>
        <v>492577</v>
      </c>
      <c r="AS15" s="15">
        <f t="shared" si="4"/>
        <v>3650130</v>
      </c>
    </row>
    <row r="16" spans="1:51" x14ac:dyDescent="0.25">
      <c r="A16" s="14">
        <v>1973</v>
      </c>
      <c r="B16" s="5">
        <f>SUM('Division - Monthly'!B$104:B$115)</f>
        <v>2346479</v>
      </c>
      <c r="C16" s="5">
        <f>SUM('Division - Monthly'!C104:C115)</f>
        <v>1196437</v>
      </c>
      <c r="D16" s="5">
        <f>SUM('Division - Monthly'!D104:D115)</f>
        <v>537354</v>
      </c>
      <c r="E16" s="5">
        <f>SUM('Division - Monthly'!E104:E115)</f>
        <v>30111</v>
      </c>
      <c r="F16" s="5">
        <f>SUM('Division - Monthly'!F104:F115)</f>
        <v>69900</v>
      </c>
      <c r="G16" s="5">
        <f>SUM('Division - Monthly'!G104:G115)</f>
        <v>0</v>
      </c>
      <c r="H16" s="5">
        <f>SUM('Division - Monthly'!H104:H115)</f>
        <v>105513</v>
      </c>
      <c r="I16" s="15">
        <f t="shared" si="0"/>
        <v>4285794</v>
      </c>
      <c r="K16" s="5">
        <f>SUM('Division - Monthly'!L$104:L$115)</f>
        <v>2177484</v>
      </c>
      <c r="L16" s="5">
        <f>SUM('Division - Monthly'!M$104:M$115)</f>
        <v>1224663</v>
      </c>
      <c r="M16" s="5">
        <f>SUM('Division - Monthly'!N$104:N$115)</f>
        <v>475431</v>
      </c>
      <c r="N16" s="5">
        <f>SUM('Division - Monthly'!O$104:O$115)</f>
        <v>36431</v>
      </c>
      <c r="O16" s="5">
        <f>SUM('Division - Monthly'!P$104:P$115)</f>
        <v>527949</v>
      </c>
      <c r="P16" s="5">
        <f>SUM('Division - Monthly'!Q$104:Q$115)</f>
        <v>0</v>
      </c>
      <c r="Q16" s="5">
        <f>SUM('Division - Monthly'!R$104:R$115)</f>
        <v>494163</v>
      </c>
      <c r="R16" s="15">
        <f t="shared" si="1"/>
        <v>4936121</v>
      </c>
      <c r="T16" s="5">
        <f>SUM('Division - Monthly'!V$104:V$115)</f>
        <v>5893019</v>
      </c>
      <c r="U16" s="5">
        <f>SUM('Division - Monthly'!W$104:W$115)</f>
        <v>4562182</v>
      </c>
      <c r="V16" s="5">
        <f>SUM('Division - Monthly'!X$104:X$115)</f>
        <v>1134256</v>
      </c>
      <c r="W16" s="5">
        <f>SUM('Division - Monthly'!Y$104:Y$115)</f>
        <v>108249</v>
      </c>
      <c r="X16" s="5">
        <f>SUM('Division - Monthly'!Z$104:Z$115)</f>
        <v>299312</v>
      </c>
      <c r="Y16" s="5">
        <f>SUM('Division - Monthly'!AA$104:AA$115)</f>
        <v>0</v>
      </c>
      <c r="Z16" s="5">
        <f>SUM('Division - Monthly'!AB$104:AB$115)</f>
        <v>167354</v>
      </c>
      <c r="AA16" s="15">
        <f t="shared" si="2"/>
        <v>12164372</v>
      </c>
      <c r="AC16" s="5">
        <f>SUM('Division - Monthly'!AF$104:AF$115)</f>
        <v>4102978</v>
      </c>
      <c r="AD16" s="5">
        <f>SUM('Division - Monthly'!AG$104:AG$115)</f>
        <v>2132179</v>
      </c>
      <c r="AE16" s="5">
        <f>SUM('Division - Monthly'!AH$104:AH$115)</f>
        <v>339832</v>
      </c>
      <c r="AF16" s="5">
        <f>SUM('Division - Monthly'!AI$104:AI$115)</f>
        <v>45276</v>
      </c>
      <c r="AG16" s="5">
        <f>SUM('Division - Monthly'!AJ$104:AJ$115)</f>
        <v>121681</v>
      </c>
      <c r="AH16" s="5">
        <f>SUM('Division - Monthly'!AK$104:AK$115)</f>
        <v>0</v>
      </c>
      <c r="AI16" s="5">
        <f>SUM('Division - Monthly'!AL$104:AL$115)</f>
        <v>0</v>
      </c>
      <c r="AJ16" s="15">
        <f t="shared" si="3"/>
        <v>6741946</v>
      </c>
      <c r="AL16" s="5">
        <f>SUM('Division - Monthly'!AP$104:AP$115)</f>
        <v>2303017</v>
      </c>
      <c r="AM16" s="5">
        <f>SUM('Division - Monthly'!AQ$104:AQ$115)</f>
        <v>1064924</v>
      </c>
      <c r="AN16" s="5">
        <f>SUM('Division - Monthly'!AR$104:AR$115)</f>
        <v>268048</v>
      </c>
      <c r="AO16" s="5">
        <f>SUM('Division - Monthly'!AS$104:AS$115)</f>
        <v>19054</v>
      </c>
      <c r="AP16" s="5">
        <f>SUM('Division - Monthly'!AT$104:AT$115)</f>
        <v>63805</v>
      </c>
      <c r="AQ16" s="5">
        <f>SUM('Division - Monthly'!AU$104:AU$115)</f>
        <v>0</v>
      </c>
      <c r="AR16" s="5">
        <f>SUM('Division - Monthly'!AV$104:AV$115)</f>
        <v>583000</v>
      </c>
      <c r="AS16" s="15">
        <f t="shared" si="4"/>
        <v>4301848</v>
      </c>
    </row>
    <row r="17" spans="1:45" x14ac:dyDescent="0.25">
      <c r="A17" s="14">
        <v>1974</v>
      </c>
      <c r="B17" s="5">
        <f>SUM('Division - Monthly'!B$116:B$127)</f>
        <v>2426293</v>
      </c>
      <c r="C17" s="5">
        <f>SUM('Division - Monthly'!C116:C127)</f>
        <v>1331050</v>
      </c>
      <c r="D17" s="5">
        <f>SUM('Division - Monthly'!D116:D127)</f>
        <v>493618</v>
      </c>
      <c r="E17" s="5">
        <f>SUM('Division - Monthly'!E116:E127)</f>
        <v>30975</v>
      </c>
      <c r="F17" s="5">
        <f>SUM('Division - Monthly'!F116:F127)</f>
        <v>1260</v>
      </c>
      <c r="G17" s="5">
        <f>SUM('Division - Monthly'!G116:G127)</f>
        <v>0</v>
      </c>
      <c r="H17" s="5">
        <f>SUM('Division - Monthly'!H116:H127)</f>
        <v>112557</v>
      </c>
      <c r="I17" s="15">
        <f t="shared" si="0"/>
        <v>4395753</v>
      </c>
      <c r="K17" s="5">
        <f>SUM('Division - Monthly'!L$116:L$127)</f>
        <v>2101103</v>
      </c>
      <c r="L17" s="5">
        <f>SUM('Division - Monthly'!M$116:M$127)</f>
        <v>1302489</v>
      </c>
      <c r="M17" s="5">
        <f>SUM('Division - Monthly'!N$116:N$127)</f>
        <v>458814</v>
      </c>
      <c r="N17" s="5">
        <f>SUM('Division - Monthly'!O$116:O$127)</f>
        <v>39428</v>
      </c>
      <c r="O17" s="5">
        <f>SUM('Division - Monthly'!P$116:P$127)</f>
        <v>370510</v>
      </c>
      <c r="P17" s="5">
        <f>SUM('Division - Monthly'!Q$116:Q$127)</f>
        <v>0</v>
      </c>
      <c r="Q17" s="5">
        <f>SUM('Division - Monthly'!R$116:R$127)</f>
        <v>529650</v>
      </c>
      <c r="R17" s="15">
        <f t="shared" si="1"/>
        <v>4801994</v>
      </c>
      <c r="T17" s="5">
        <f>SUM('Division - Monthly'!V$116:V$127)</f>
        <v>5794271</v>
      </c>
      <c r="U17" s="5">
        <f>SUM('Division - Monthly'!W$116:W$127)</f>
        <v>4843730</v>
      </c>
      <c r="V17" s="5">
        <f>SUM('Division - Monthly'!X$116:X$127)</f>
        <v>1079167</v>
      </c>
      <c r="W17" s="5">
        <f>SUM('Division - Monthly'!Y$116:Y$127)</f>
        <v>117248</v>
      </c>
      <c r="X17" s="5">
        <f>SUM('Division - Monthly'!Z$116:Z$127)</f>
        <v>111827</v>
      </c>
      <c r="Y17" s="5">
        <f>SUM('Division - Monthly'!AA$116:AA$127)</f>
        <v>0</v>
      </c>
      <c r="Z17" s="5">
        <f>SUM('Division - Monthly'!AB$116:AB$127)</f>
        <v>215780</v>
      </c>
      <c r="AA17" s="15">
        <f t="shared" si="2"/>
        <v>12162023</v>
      </c>
      <c r="AC17" s="5">
        <f>SUM('Division - Monthly'!AF$116:AF$127)</f>
        <v>4170314</v>
      </c>
      <c r="AD17" s="5">
        <f>SUM('Division - Monthly'!AG$116:AG$127)</f>
        <v>2360776</v>
      </c>
      <c r="AE17" s="5">
        <f>SUM('Division - Monthly'!AH$116:AH$127)</f>
        <v>345504</v>
      </c>
      <c r="AF17" s="5">
        <f>SUM('Division - Monthly'!AI$116:AI$127)</f>
        <v>46986</v>
      </c>
      <c r="AG17" s="5">
        <f>SUM('Division - Monthly'!AJ$116:AJ$127)</f>
        <v>4845</v>
      </c>
      <c r="AH17" s="5">
        <f>SUM('Division - Monthly'!AK$116:AK$127)</f>
        <v>0</v>
      </c>
      <c r="AI17" s="5">
        <f>SUM('Division - Monthly'!AL$116:AL$127)</f>
        <v>0</v>
      </c>
      <c r="AJ17" s="15">
        <f t="shared" si="3"/>
        <v>6928425</v>
      </c>
      <c r="AL17" s="5">
        <f>SUM('Division - Monthly'!AP$116:AP$127)</f>
        <v>2310427</v>
      </c>
      <c r="AM17" s="5">
        <f>SUM('Division - Monthly'!AQ$116:AQ$127)</f>
        <v>1203161</v>
      </c>
      <c r="AN17" s="5">
        <f>SUM('Division - Monthly'!AR$116:AR$127)</f>
        <v>268625</v>
      </c>
      <c r="AO17" s="5">
        <f>SUM('Division - Monthly'!AS$116:AS$127)</f>
        <v>22103</v>
      </c>
      <c r="AP17" s="5">
        <f>SUM('Division - Monthly'!AT$116:AT$127)</f>
        <v>1836</v>
      </c>
      <c r="AQ17" s="5">
        <f>SUM('Division - Monthly'!AU$116:AU$127)</f>
        <v>0</v>
      </c>
      <c r="AR17" s="5">
        <f>SUM('Division - Monthly'!AV$116:AV$127)</f>
        <v>616824</v>
      </c>
      <c r="AS17" s="15">
        <f t="shared" si="4"/>
        <v>4422976</v>
      </c>
    </row>
    <row r="18" spans="1:45" x14ac:dyDescent="0.25">
      <c r="A18" s="14">
        <v>1975</v>
      </c>
      <c r="B18" s="5">
        <f>SUM('Division - Monthly'!B$128:B$139)</f>
        <v>2543239</v>
      </c>
      <c r="C18" s="5">
        <f>SUM('Division - Monthly'!C128:C139)</f>
        <v>1464206</v>
      </c>
      <c r="D18" s="5">
        <f>SUM('Division - Monthly'!D128:D139)</f>
        <v>496370</v>
      </c>
      <c r="E18" s="5">
        <f>SUM('Division - Monthly'!E128:E139)</f>
        <v>35918</v>
      </c>
      <c r="F18" s="5">
        <f>SUM('Division - Monthly'!F128:F139)</f>
        <v>2059</v>
      </c>
      <c r="G18" s="5">
        <f>SUM('Division - Monthly'!G128:G139)</f>
        <v>0</v>
      </c>
      <c r="H18" s="5">
        <f>SUM('Division - Monthly'!H128:H139)</f>
        <v>124389</v>
      </c>
      <c r="I18" s="15">
        <f t="shared" si="0"/>
        <v>4666181</v>
      </c>
      <c r="K18" s="5">
        <f>SUM('Division - Monthly'!L$128:L$139)</f>
        <v>2175412</v>
      </c>
      <c r="L18" s="5">
        <f>SUM('Division - Monthly'!M$128:M$139)</f>
        <v>1425781</v>
      </c>
      <c r="M18" s="5">
        <f>SUM('Division - Monthly'!N$128:N$139)</f>
        <v>463939</v>
      </c>
      <c r="N18" s="5">
        <f>SUM('Division - Monthly'!O$128:O$139)</f>
        <v>41555</v>
      </c>
      <c r="O18" s="5">
        <f>SUM('Division - Monthly'!P$128:P$139)</f>
        <v>394672</v>
      </c>
      <c r="P18" s="5">
        <f>SUM('Division - Monthly'!Q$128:Q$139)</f>
        <v>0</v>
      </c>
      <c r="Q18" s="5">
        <f>SUM('Division - Monthly'!R$128:R$139)</f>
        <v>589617</v>
      </c>
      <c r="R18" s="15">
        <f t="shared" si="1"/>
        <v>5090976</v>
      </c>
      <c r="T18" s="5">
        <f>SUM('Division - Monthly'!V$128:V$139)</f>
        <v>5905019</v>
      </c>
      <c r="U18" s="5">
        <f>SUM('Division - Monthly'!W$128:W$139)</f>
        <v>5090614</v>
      </c>
      <c r="V18" s="5">
        <f>SUM('Division - Monthly'!X$128:X$139)</f>
        <v>958842</v>
      </c>
      <c r="W18" s="5">
        <f>SUM('Division - Monthly'!Y$128:Y$139)</f>
        <v>130669</v>
      </c>
      <c r="X18" s="5">
        <f>SUM('Division - Monthly'!Z$128:Z$139)</f>
        <v>119787</v>
      </c>
      <c r="Y18" s="5">
        <f>SUM('Division - Monthly'!AA$128:AA$139)</f>
        <v>0</v>
      </c>
      <c r="Z18" s="5">
        <f>SUM('Division - Monthly'!AB$128:AB$139)</f>
        <v>212033</v>
      </c>
      <c r="AA18" s="15">
        <f t="shared" si="2"/>
        <v>12416964</v>
      </c>
      <c r="AC18" s="5">
        <f>SUM('Division - Monthly'!AF$128:AF$139)</f>
        <v>4284734</v>
      </c>
      <c r="AD18" s="5">
        <f>SUM('Division - Monthly'!AG$128:AG$139)</f>
        <v>2567234</v>
      </c>
      <c r="AE18" s="5">
        <f>SUM('Division - Monthly'!AH$128:AH$139)</f>
        <v>324941</v>
      </c>
      <c r="AF18" s="5">
        <f>SUM('Division - Monthly'!AI$128:AI$139)</f>
        <v>53226</v>
      </c>
      <c r="AG18" s="5">
        <f>SUM('Division - Monthly'!AJ$128:AJ$139)</f>
        <v>5639</v>
      </c>
      <c r="AH18" s="5">
        <f>SUM('Division - Monthly'!AK$128:AK$139)</f>
        <v>0</v>
      </c>
      <c r="AI18" s="5">
        <f>SUM('Division - Monthly'!AL$128:AL$139)</f>
        <v>0</v>
      </c>
      <c r="AJ18" s="15">
        <f t="shared" si="3"/>
        <v>7235774</v>
      </c>
      <c r="AL18" s="5">
        <f>SUM('Division - Monthly'!AP$128:AP$139)</f>
        <v>2404095</v>
      </c>
      <c r="AM18" s="5">
        <f>SUM('Division - Monthly'!AQ$128:AQ$139)</f>
        <v>1302920</v>
      </c>
      <c r="AN18" s="5">
        <f>SUM('Division - Monthly'!AR$128:AR$139)</f>
        <v>290393</v>
      </c>
      <c r="AO18" s="5">
        <f>SUM('Division - Monthly'!AS$128:AS$139)</f>
        <v>23645</v>
      </c>
      <c r="AP18" s="5">
        <f>SUM('Division - Monthly'!AT$128:AT$139)</f>
        <v>2250</v>
      </c>
      <c r="AQ18" s="5">
        <f>SUM('Division - Monthly'!AU$128:AU$139)</f>
        <v>0</v>
      </c>
      <c r="AR18" s="5">
        <f>SUM('Division - Monthly'!AV$128:AV$139)</f>
        <v>677701</v>
      </c>
      <c r="AS18" s="15">
        <f t="shared" si="4"/>
        <v>4701004</v>
      </c>
    </row>
    <row r="19" spans="1:45" x14ac:dyDescent="0.25">
      <c r="A19" s="14">
        <v>1976</v>
      </c>
      <c r="B19" s="5">
        <f>SUM('Division - Monthly'!B$140:B$151)</f>
        <v>2626073</v>
      </c>
      <c r="C19" s="5">
        <f>SUM('Division - Monthly'!C140:C151)</f>
        <v>1514634</v>
      </c>
      <c r="D19" s="5">
        <f>SUM('Division - Monthly'!D140:D151)</f>
        <v>529020</v>
      </c>
      <c r="E19" s="5">
        <f>SUM('Division - Monthly'!E140:E151)</f>
        <v>39382</v>
      </c>
      <c r="F19" s="5">
        <f>SUM('Division - Monthly'!F140:F151)</f>
        <v>2277</v>
      </c>
      <c r="G19" s="5">
        <f>SUM('Division - Monthly'!G140:G151)</f>
        <v>0</v>
      </c>
      <c r="H19" s="5">
        <f>SUM('Division - Monthly'!H140:H151)</f>
        <v>131806</v>
      </c>
      <c r="I19" s="15">
        <f t="shared" si="0"/>
        <v>4843192</v>
      </c>
      <c r="K19" s="5">
        <f>SUM('Division - Monthly'!L$140:L$151)</f>
        <v>2264630</v>
      </c>
      <c r="L19" s="5">
        <f>SUM('Division - Monthly'!M$140:M$151)</f>
        <v>1468640</v>
      </c>
      <c r="M19" s="5">
        <f>SUM('Division - Monthly'!N$140:N$151)</f>
        <v>480600</v>
      </c>
      <c r="N19" s="5">
        <f>SUM('Division - Monthly'!O$140:O$151)</f>
        <v>43069</v>
      </c>
      <c r="O19" s="5">
        <f>SUM('Division - Monthly'!P$140:P$151)</f>
        <v>364491</v>
      </c>
      <c r="P19" s="5">
        <f>SUM('Division - Monthly'!Q$140:Q$151)</f>
        <v>0</v>
      </c>
      <c r="Q19" s="5">
        <f>SUM('Division - Monthly'!R$140:R$151)</f>
        <v>701141</v>
      </c>
      <c r="R19" s="15">
        <f t="shared" si="1"/>
        <v>5322571</v>
      </c>
      <c r="T19" s="5">
        <f>SUM('Division - Monthly'!V$140:V$151)</f>
        <v>5800784</v>
      </c>
      <c r="U19" s="5">
        <f>SUM('Division - Monthly'!W$140:W$151)</f>
        <v>5144960</v>
      </c>
      <c r="V19" s="5">
        <f>SUM('Division - Monthly'!X$140:X$151)</f>
        <v>947167</v>
      </c>
      <c r="W19" s="5">
        <f>SUM('Division - Monthly'!Y$140:Y$151)</f>
        <v>141275</v>
      </c>
      <c r="X19" s="5">
        <f>SUM('Division - Monthly'!Z$140:Z$151)</f>
        <v>106416</v>
      </c>
      <c r="Y19" s="5">
        <f>SUM('Division - Monthly'!AA$140:AA$151)</f>
        <v>0</v>
      </c>
      <c r="Z19" s="5">
        <f>SUM('Division - Monthly'!AB$140:AB$151)</f>
        <v>241839</v>
      </c>
      <c r="AA19" s="15">
        <f t="shared" si="2"/>
        <v>12382441</v>
      </c>
      <c r="AC19" s="5">
        <f>SUM('Division - Monthly'!AF$140:AF$151)</f>
        <v>4357102</v>
      </c>
      <c r="AD19" s="5">
        <f>SUM('Division - Monthly'!AG$140:AG$151)</f>
        <v>2614725</v>
      </c>
      <c r="AE19" s="5">
        <f>SUM('Division - Monthly'!AH$140:AH$151)</f>
        <v>330372</v>
      </c>
      <c r="AF19" s="5">
        <f>SUM('Division - Monthly'!AI$140:AI$151)</f>
        <v>58710</v>
      </c>
      <c r="AG19" s="5">
        <f>SUM('Division - Monthly'!AJ$140:AJ$151)</f>
        <v>5908</v>
      </c>
      <c r="AH19" s="5">
        <f>SUM('Division - Monthly'!AK$140:AK$151)</f>
        <v>0</v>
      </c>
      <c r="AI19" s="5">
        <f>SUM('Division - Monthly'!AL$140:AL$151)</f>
        <v>0</v>
      </c>
      <c r="AJ19" s="15">
        <f t="shared" si="3"/>
        <v>7366817</v>
      </c>
      <c r="AL19" s="5">
        <f>SUM('Division - Monthly'!AP$140:AP$151)</f>
        <v>2576749</v>
      </c>
      <c r="AM19" s="5">
        <f>SUM('Division - Monthly'!AQ$140:AQ$151)</f>
        <v>1374105</v>
      </c>
      <c r="AN19" s="5">
        <f>SUM('Division - Monthly'!AR$140:AR$151)</f>
        <v>309322</v>
      </c>
      <c r="AO19" s="5">
        <f>SUM('Division - Monthly'!AS$140:AS$151)</f>
        <v>25974</v>
      </c>
      <c r="AP19" s="5">
        <f>SUM('Division - Monthly'!AT$140:AT$151)</f>
        <v>2367</v>
      </c>
      <c r="AQ19" s="5">
        <f>SUM('Division - Monthly'!AU$140:AU$151)</f>
        <v>0</v>
      </c>
      <c r="AR19" s="5">
        <f>SUM('Division - Monthly'!AV$140:AV$151)</f>
        <v>725999</v>
      </c>
      <c r="AS19" s="15">
        <f t="shared" si="4"/>
        <v>5014516</v>
      </c>
    </row>
    <row r="20" spans="1:45" x14ac:dyDescent="0.25">
      <c r="A20" s="14">
        <v>1977</v>
      </c>
      <c r="B20" s="5">
        <f>SUM('Division - Monthly'!B$152:B$163)</f>
        <v>2874021</v>
      </c>
      <c r="C20" s="5">
        <f>SUM('Division - Monthly'!C152:C163)</f>
        <v>1620202</v>
      </c>
      <c r="D20" s="5">
        <f>SUM('Division - Monthly'!D152:D163)</f>
        <v>524790</v>
      </c>
      <c r="E20" s="5">
        <f>SUM('Division - Monthly'!E152:E163)</f>
        <v>43172</v>
      </c>
      <c r="F20" s="5">
        <f>SUM('Division - Monthly'!F152:F163)</f>
        <v>2223</v>
      </c>
      <c r="G20" s="5">
        <f>SUM('Division - Monthly'!G152:G163)</f>
        <v>0</v>
      </c>
      <c r="H20" s="5">
        <f>SUM('Division - Monthly'!H152:H163)</f>
        <v>139091</v>
      </c>
      <c r="I20" s="15">
        <f t="shared" si="0"/>
        <v>5203499</v>
      </c>
      <c r="K20" s="5">
        <f>SUM('Division - Monthly'!L$152:L$163)</f>
        <v>2502878</v>
      </c>
      <c r="L20" s="5">
        <f>SUM('Division - Monthly'!M$152:M$163)</f>
        <v>1561217</v>
      </c>
      <c r="M20" s="5">
        <f>SUM('Division - Monthly'!N$152:N$163)</f>
        <v>597465</v>
      </c>
      <c r="N20" s="5">
        <f>SUM('Division - Monthly'!O$152:O$163)</f>
        <v>44623</v>
      </c>
      <c r="O20" s="5">
        <f>SUM('Division - Monthly'!P$152:P$163)</f>
        <v>357730</v>
      </c>
      <c r="P20" s="5">
        <f>SUM('Division - Monthly'!Q$152:Q$163)</f>
        <v>0</v>
      </c>
      <c r="Q20" s="5">
        <f>SUM('Division - Monthly'!R$152:R$163)</f>
        <v>776424</v>
      </c>
      <c r="R20" s="15">
        <f t="shared" si="1"/>
        <v>5840337</v>
      </c>
      <c r="T20" s="5">
        <f>SUM('Division - Monthly'!V$152:V$163)</f>
        <v>6144025</v>
      </c>
      <c r="U20" s="5">
        <f>SUM('Division - Monthly'!W$152:W$163)</f>
        <v>5403868</v>
      </c>
      <c r="V20" s="5">
        <f>SUM('Division - Monthly'!X$152:X$163)</f>
        <v>958389</v>
      </c>
      <c r="W20" s="5">
        <f>SUM('Division - Monthly'!Y$152:Y$163)</f>
        <v>149340</v>
      </c>
      <c r="X20" s="5">
        <f>SUM('Division - Monthly'!Z$152:Z$163)</f>
        <v>105257</v>
      </c>
      <c r="Y20" s="5">
        <f>SUM('Division - Monthly'!AA$152:AA$163)</f>
        <v>0</v>
      </c>
      <c r="Z20" s="5">
        <f>SUM('Division - Monthly'!AB$152:AB$163)</f>
        <v>271914</v>
      </c>
      <c r="AA20" s="15">
        <f t="shared" si="2"/>
        <v>13032793</v>
      </c>
      <c r="AC20" s="5">
        <f>SUM('Division - Monthly'!AF$152:AF$163)</f>
        <v>4701366</v>
      </c>
      <c r="AD20" s="5">
        <f>SUM('Division - Monthly'!AG$152:AG$163)</f>
        <v>2789161</v>
      </c>
      <c r="AE20" s="5">
        <f>SUM('Division - Monthly'!AH$152:AH$163)</f>
        <v>333804</v>
      </c>
      <c r="AF20" s="5">
        <f>SUM('Division - Monthly'!AI$152:AI$163)</f>
        <v>63802</v>
      </c>
      <c r="AG20" s="5">
        <f>SUM('Division - Monthly'!AJ$152:AJ$163)</f>
        <v>6133</v>
      </c>
      <c r="AH20" s="5">
        <f>SUM('Division - Monthly'!AK$152:AK$163)</f>
        <v>0</v>
      </c>
      <c r="AI20" s="5">
        <f>SUM('Division - Monthly'!AL$152:AL$163)</f>
        <v>0</v>
      </c>
      <c r="AJ20" s="15">
        <f t="shared" si="3"/>
        <v>7894266</v>
      </c>
      <c r="AL20" s="5">
        <f>SUM('Division - Monthly'!AP$152:AP$163)</f>
        <v>2851388</v>
      </c>
      <c r="AM20" s="5">
        <f>SUM('Division - Monthly'!AQ$152:AQ$163)</f>
        <v>1510631</v>
      </c>
      <c r="AN20" s="5">
        <f>SUM('Division - Monthly'!AR$152:AR$163)</f>
        <v>341843</v>
      </c>
      <c r="AO20" s="5">
        <f>SUM('Division - Monthly'!AS$152:AS$163)</f>
        <v>27779</v>
      </c>
      <c r="AP20" s="5">
        <f>SUM('Division - Monthly'!AT$152:AT$163)</f>
        <v>2518</v>
      </c>
      <c r="AQ20" s="5">
        <f>SUM('Division - Monthly'!AU$152:AU$163)</f>
        <v>0</v>
      </c>
      <c r="AR20" s="5">
        <f>SUM('Division - Monthly'!AV$152:AV$163)</f>
        <v>824358</v>
      </c>
      <c r="AS20" s="15">
        <f t="shared" si="4"/>
        <v>5558517</v>
      </c>
    </row>
    <row r="21" spans="1:45" x14ac:dyDescent="0.25">
      <c r="A21" s="14">
        <v>1978</v>
      </c>
      <c r="B21" s="5">
        <f>SUM('Division - Monthly'!B$164:B$175)</f>
        <v>3199728</v>
      </c>
      <c r="C21" s="5">
        <f>SUM('Division - Monthly'!C164:C175)</f>
        <v>1756606</v>
      </c>
      <c r="D21" s="5">
        <f>SUM('Division - Monthly'!D164:D175)</f>
        <v>548768</v>
      </c>
      <c r="E21" s="5">
        <f>SUM('Division - Monthly'!E164:E175)</f>
        <v>45016</v>
      </c>
      <c r="F21" s="5">
        <f>SUM('Division - Monthly'!F164:F175)</f>
        <v>2288</v>
      </c>
      <c r="G21" s="5">
        <f>SUM('Division - Monthly'!G164:G175)</f>
        <v>0</v>
      </c>
      <c r="H21" s="5">
        <f>SUM('Division - Monthly'!H164:H175)</f>
        <v>264996</v>
      </c>
      <c r="I21" s="15">
        <f t="shared" si="0"/>
        <v>5817402</v>
      </c>
      <c r="K21" s="5">
        <f>SUM('Division - Monthly'!L$164:L$175)</f>
        <v>2648380</v>
      </c>
      <c r="L21" s="5">
        <f>SUM('Division - Monthly'!M$164:M$175)</f>
        <v>1661982</v>
      </c>
      <c r="M21" s="5">
        <f>SUM('Division - Monthly'!N$164:N$175)</f>
        <v>687073</v>
      </c>
      <c r="N21" s="5">
        <f>SUM('Division - Monthly'!O$164:O$175)</f>
        <v>46500</v>
      </c>
      <c r="O21" s="5">
        <f>SUM('Division - Monthly'!P$164:P$175)</f>
        <v>359053</v>
      </c>
      <c r="P21" s="5">
        <f>SUM('Division - Monthly'!Q$164:Q$175)</f>
        <v>0</v>
      </c>
      <c r="Q21" s="5">
        <f>SUM('Division - Monthly'!R$164:R$175)</f>
        <v>811541</v>
      </c>
      <c r="R21" s="15">
        <f t="shared" si="1"/>
        <v>6214529</v>
      </c>
      <c r="T21" s="5">
        <f>SUM('Division - Monthly'!V$164:V$175)</f>
        <v>6596674</v>
      </c>
      <c r="U21" s="5">
        <f>SUM('Division - Monthly'!W$164:W$175)</f>
        <v>5674003</v>
      </c>
      <c r="V21" s="5">
        <f>SUM('Division - Monthly'!X$164:X$175)</f>
        <v>1018967</v>
      </c>
      <c r="W21" s="5">
        <f>SUM('Division - Monthly'!Y$164:Y$175)</f>
        <v>155259</v>
      </c>
      <c r="X21" s="5">
        <f>SUM('Division - Monthly'!Z$164:Z$175)</f>
        <v>107157</v>
      </c>
      <c r="Y21" s="5">
        <f>SUM('Division - Monthly'!AA$164:AA$175)</f>
        <v>0</v>
      </c>
      <c r="Z21" s="5">
        <f>SUM('Division - Monthly'!AB$164:AB$175)</f>
        <v>281637</v>
      </c>
      <c r="AA21" s="15">
        <f t="shared" si="2"/>
        <v>13833697</v>
      </c>
      <c r="AC21" s="5">
        <f>SUM('Division - Monthly'!AF$164:AF$175)</f>
        <v>5154741</v>
      </c>
      <c r="AD21" s="5">
        <f>SUM('Division - Monthly'!AG$164:AG$175)</f>
        <v>3003665</v>
      </c>
      <c r="AE21" s="5">
        <f>SUM('Division - Monthly'!AH$164:AH$175)</f>
        <v>361409</v>
      </c>
      <c r="AF21" s="5">
        <f>SUM('Division - Monthly'!AI$164:AI$175)</f>
        <v>67286</v>
      </c>
      <c r="AG21" s="5">
        <f>SUM('Division - Monthly'!AJ$164:AJ$175)</f>
        <v>6408</v>
      </c>
      <c r="AH21" s="5">
        <f>SUM('Division - Monthly'!AK$164:AK$175)</f>
        <v>0</v>
      </c>
      <c r="AI21" s="5">
        <f>SUM('Division - Monthly'!AL$164:AL$175)</f>
        <v>0</v>
      </c>
      <c r="AJ21" s="15">
        <f t="shared" si="3"/>
        <v>8593509</v>
      </c>
      <c r="AL21" s="5">
        <f>SUM('Division - Monthly'!AP$164:AP$175)</f>
        <v>3136678</v>
      </c>
      <c r="AM21" s="5">
        <f>SUM('Division - Monthly'!AQ$164:AQ$175)</f>
        <v>1652084</v>
      </c>
      <c r="AN21" s="5">
        <f>SUM('Division - Monthly'!AR$164:AR$175)</f>
        <v>376504</v>
      </c>
      <c r="AO21" s="5">
        <f>SUM('Division - Monthly'!AS$164:AS$175)</f>
        <v>29151</v>
      </c>
      <c r="AP21" s="5">
        <f>SUM('Division - Monthly'!AT$164:AT$175)</f>
        <v>2790</v>
      </c>
      <c r="AQ21" s="5">
        <f>SUM('Division - Monthly'!AU$164:AU$175)</f>
        <v>0</v>
      </c>
      <c r="AR21" s="5">
        <f>SUM('Division - Monthly'!AV$164:AV$175)</f>
        <v>945730</v>
      </c>
      <c r="AS21" s="15">
        <f t="shared" si="4"/>
        <v>6142937</v>
      </c>
    </row>
    <row r="22" spans="1:45" x14ac:dyDescent="0.25">
      <c r="A22" s="14">
        <v>1979</v>
      </c>
      <c r="B22" s="5">
        <f>SUM('Division - Monthly'!B$176:B$187)</f>
        <v>3346594</v>
      </c>
      <c r="C22" s="5">
        <f>SUM('Division - Monthly'!C176:C187)</f>
        <v>1868191</v>
      </c>
      <c r="D22" s="5">
        <f>SUM('Division - Monthly'!D176:D187)</f>
        <v>561088</v>
      </c>
      <c r="E22" s="5">
        <f>SUM('Division - Monthly'!E176:E187)</f>
        <v>46969</v>
      </c>
      <c r="F22" s="5">
        <f>SUM('Division - Monthly'!F176:F187)</f>
        <v>2335</v>
      </c>
      <c r="G22" s="5">
        <f>SUM('Division - Monthly'!G176:G187)</f>
        <v>0</v>
      </c>
      <c r="H22" s="5">
        <f>SUM('Division - Monthly'!H176:H187)</f>
        <v>395944</v>
      </c>
      <c r="I22" s="15">
        <f t="shared" si="0"/>
        <v>6221121</v>
      </c>
      <c r="K22" s="5">
        <f>SUM('Division - Monthly'!L$176:L$187)</f>
        <v>2702000</v>
      </c>
      <c r="L22" s="5">
        <f>SUM('Division - Monthly'!M$176:M$187)</f>
        <v>1720560</v>
      </c>
      <c r="M22" s="5">
        <f>SUM('Division - Monthly'!N$176:N$187)</f>
        <v>745548</v>
      </c>
      <c r="N22" s="5">
        <f>SUM('Division - Monthly'!O$176:O$187)</f>
        <v>47873</v>
      </c>
      <c r="O22" s="5">
        <f>SUM('Division - Monthly'!P$176:P$187)</f>
        <v>346886</v>
      </c>
      <c r="P22" s="5">
        <f>SUM('Division - Monthly'!Q$176:Q$187)</f>
        <v>0</v>
      </c>
      <c r="Q22" s="5">
        <f>SUM('Division - Monthly'!R$176:R$187)</f>
        <v>838224</v>
      </c>
      <c r="R22" s="15">
        <f t="shared" si="1"/>
        <v>6401091</v>
      </c>
      <c r="T22" s="5">
        <f>SUM('Division - Monthly'!V$176:V$187)</f>
        <v>6639360</v>
      </c>
      <c r="U22" s="5">
        <f>SUM('Division - Monthly'!W$176:W$187)</f>
        <v>5848698</v>
      </c>
      <c r="V22" s="5">
        <f>SUM('Division - Monthly'!X$176:X$187)</f>
        <v>1048336</v>
      </c>
      <c r="W22" s="5">
        <f>SUM('Division - Monthly'!Y$176:Y$187)</f>
        <v>161326</v>
      </c>
      <c r="X22" s="5">
        <f>SUM('Division - Monthly'!Z$176:Z$187)</f>
        <v>104298</v>
      </c>
      <c r="Y22" s="5">
        <f>SUM('Division - Monthly'!AA$176:AA$187)</f>
        <v>0</v>
      </c>
      <c r="Z22" s="5">
        <f>SUM('Division - Monthly'!AB$176:AB$187)</f>
        <v>339230</v>
      </c>
      <c r="AA22" s="15">
        <f t="shared" si="2"/>
        <v>14141248</v>
      </c>
      <c r="AC22" s="5">
        <f>SUM('Division - Monthly'!AF$176:AF$187)</f>
        <v>5182632</v>
      </c>
      <c r="AD22" s="5">
        <f>SUM('Division - Monthly'!AG$176:AG$187)</f>
        <v>3200333</v>
      </c>
      <c r="AE22" s="5">
        <f>SUM('Division - Monthly'!AH$176:AH$187)</f>
        <v>378108</v>
      </c>
      <c r="AF22" s="5">
        <f>SUM('Division - Monthly'!AI$176:AI$187)</f>
        <v>71714</v>
      </c>
      <c r="AG22" s="5">
        <f>SUM('Division - Monthly'!AJ$176:AJ$187)</f>
        <v>6759</v>
      </c>
      <c r="AH22" s="5">
        <f>SUM('Division - Monthly'!AK$176:AK$187)</f>
        <v>0</v>
      </c>
      <c r="AI22" s="5">
        <f>SUM('Division - Monthly'!AL$176:AL$187)</f>
        <v>0</v>
      </c>
      <c r="AJ22" s="15">
        <f t="shared" si="3"/>
        <v>8839546</v>
      </c>
      <c r="AL22" s="5">
        <f>SUM('Division - Monthly'!AP$176:AP$187)</f>
        <v>3189126</v>
      </c>
      <c r="AM22" s="5">
        <f>SUM('Division - Monthly'!AQ$176:AQ$187)</f>
        <v>1736505</v>
      </c>
      <c r="AN22" s="5">
        <f>SUM('Division - Monthly'!AR$176:AR$187)</f>
        <v>414370</v>
      </c>
      <c r="AO22" s="5">
        <f>SUM('Division - Monthly'!AS$176:AS$187)</f>
        <v>30513</v>
      </c>
      <c r="AP22" s="5">
        <f>SUM('Division - Monthly'!AT$176:AT$187)</f>
        <v>2908</v>
      </c>
      <c r="AQ22" s="5">
        <f>SUM('Division - Monthly'!AU$176:AU$187)</f>
        <v>0</v>
      </c>
      <c r="AR22" s="5">
        <f>SUM('Division - Monthly'!AV$176:AV$187)</f>
        <v>989387</v>
      </c>
      <c r="AS22" s="15">
        <f t="shared" si="4"/>
        <v>6362809</v>
      </c>
    </row>
    <row r="23" spans="1:45" x14ac:dyDescent="0.25">
      <c r="A23" s="14">
        <v>1980</v>
      </c>
      <c r="B23" s="5">
        <f>SUM('Division - Monthly'!B$188:B$199)</f>
        <v>3709050</v>
      </c>
      <c r="C23" s="5">
        <f>SUM('Division - Monthly'!C188:C199)</f>
        <v>2070537</v>
      </c>
      <c r="D23" s="5">
        <f>SUM('Division - Monthly'!D188:D199)</f>
        <v>592398</v>
      </c>
      <c r="E23" s="5">
        <f>SUM('Division - Monthly'!E188:E199)</f>
        <v>48947</v>
      </c>
      <c r="F23" s="5">
        <f>SUM('Division - Monthly'!F188:F199)</f>
        <v>2316</v>
      </c>
      <c r="G23" s="5">
        <f>SUM('Division - Monthly'!G188:G199)</f>
        <v>0</v>
      </c>
      <c r="H23" s="5">
        <f>SUM('Division - Monthly'!H188:H199)</f>
        <v>530194</v>
      </c>
      <c r="I23" s="15">
        <f t="shared" si="0"/>
        <v>6953442</v>
      </c>
      <c r="K23" s="5">
        <f>SUM('Division - Monthly'!L$188:L$199)</f>
        <v>2881917</v>
      </c>
      <c r="L23" s="5">
        <f>SUM('Division - Monthly'!M$188:M$199)</f>
        <v>1754711</v>
      </c>
      <c r="M23" s="5">
        <f>SUM('Division - Monthly'!N$188:N$199)</f>
        <v>825894</v>
      </c>
      <c r="N23" s="5">
        <f>SUM('Division - Monthly'!O$188:O$199)</f>
        <v>49616</v>
      </c>
      <c r="O23" s="5">
        <f>SUM('Division - Monthly'!P$188:P$199)</f>
        <v>347083</v>
      </c>
      <c r="P23" s="5">
        <f>SUM('Division - Monthly'!Q$188:Q$199)</f>
        <v>0</v>
      </c>
      <c r="Q23" s="5">
        <f>SUM('Division - Monthly'!R$188:R$199)</f>
        <v>967716</v>
      </c>
      <c r="R23" s="15">
        <f t="shared" si="1"/>
        <v>6826937</v>
      </c>
      <c r="T23" s="5">
        <f>SUM('Division - Monthly'!V$188:V$199)</f>
        <v>6953108</v>
      </c>
      <c r="U23" s="5">
        <f>SUM('Division - Monthly'!W$188:W$199)</f>
        <v>6100191</v>
      </c>
      <c r="V23" s="5">
        <f>SUM('Division - Monthly'!X$188:X$199)</f>
        <v>1073767</v>
      </c>
      <c r="W23" s="5">
        <f>SUM('Division - Monthly'!Y$188:Y$199)</f>
        <v>165123</v>
      </c>
      <c r="X23" s="5">
        <f>SUM('Division - Monthly'!Z$188:Z$199)</f>
        <v>103928</v>
      </c>
      <c r="Y23" s="5">
        <f>SUM('Division - Monthly'!AA$188:AA$199)</f>
        <v>0</v>
      </c>
      <c r="Z23" s="5">
        <f>SUM('Division - Monthly'!AB$188:AB$199)</f>
        <v>401460</v>
      </c>
      <c r="AA23" s="15">
        <f t="shared" si="2"/>
        <v>14797577</v>
      </c>
      <c r="AC23" s="5">
        <f>SUM('Division - Monthly'!AF$188:AF$199)</f>
        <v>5443385</v>
      </c>
      <c r="AD23" s="5">
        <f>SUM('Division - Monthly'!AG$188:AG$199)</f>
        <v>3324843</v>
      </c>
      <c r="AE23" s="5">
        <f>SUM('Division - Monthly'!AH$188:AH$199)</f>
        <v>406201</v>
      </c>
      <c r="AF23" s="5">
        <f>SUM('Division - Monthly'!AI$188:AI$199)</f>
        <v>76102</v>
      </c>
      <c r="AG23" s="5">
        <f>SUM('Division - Monthly'!AJ$188:AJ$199)</f>
        <v>6684</v>
      </c>
      <c r="AH23" s="5">
        <f>SUM('Division - Monthly'!AK$188:AK$199)</f>
        <v>0</v>
      </c>
      <c r="AI23" s="5">
        <f>SUM('Division - Monthly'!AL$188:AL$199)</f>
        <v>0</v>
      </c>
      <c r="AJ23" s="15">
        <f t="shared" si="3"/>
        <v>9257215</v>
      </c>
      <c r="AL23" s="5">
        <f>SUM('Division - Monthly'!AP$188:AP$199)</f>
        <v>3444735</v>
      </c>
      <c r="AM23" s="5">
        <f>SUM('Division - Monthly'!AQ$188:AQ$199)</f>
        <v>1839000</v>
      </c>
      <c r="AN23" s="5">
        <f>SUM('Division - Monthly'!AR$188:AR$199)</f>
        <v>449234</v>
      </c>
      <c r="AO23" s="5">
        <f>SUM('Division - Monthly'!AS$188:AS$199)</f>
        <v>32371</v>
      </c>
      <c r="AP23" s="5">
        <f>SUM('Division - Monthly'!AT$188:AT$199)</f>
        <v>3053</v>
      </c>
      <c r="AQ23" s="5">
        <f>SUM('Division - Monthly'!AU$188:AU$199)</f>
        <v>0</v>
      </c>
      <c r="AR23" s="5">
        <f>SUM('Division - Monthly'!AV$188:AV$199)</f>
        <v>1104027</v>
      </c>
      <c r="AS23" s="15">
        <f t="shared" si="4"/>
        <v>6872420</v>
      </c>
    </row>
    <row r="24" spans="1:45" x14ac:dyDescent="0.25">
      <c r="A24" s="14">
        <v>1981</v>
      </c>
      <c r="B24" s="5">
        <f>SUM('Division - Monthly'!B$200:B$211)</f>
        <v>3949551</v>
      </c>
      <c r="C24" s="5">
        <f>SUM('Division - Monthly'!C200:C211)</f>
        <v>2240587</v>
      </c>
      <c r="D24" s="5">
        <f>SUM('Division - Monthly'!D200:D211)</f>
        <v>595047</v>
      </c>
      <c r="E24" s="5">
        <f>SUM('Division - Monthly'!E200:E211)</f>
        <v>51642</v>
      </c>
      <c r="F24" s="5">
        <f>SUM('Division - Monthly'!F200:F211)</f>
        <v>2488</v>
      </c>
      <c r="G24" s="5">
        <f>SUM('Division - Monthly'!G200:G211)</f>
        <v>0</v>
      </c>
      <c r="H24" s="5">
        <f>SUM('Division - Monthly'!H200:H211)</f>
        <v>754825</v>
      </c>
      <c r="I24" s="15">
        <f t="shared" si="0"/>
        <v>7594140</v>
      </c>
      <c r="K24" s="5">
        <f>SUM('Division - Monthly'!L$200:L$211)</f>
        <v>3005777</v>
      </c>
      <c r="L24" s="5">
        <f>SUM('Division - Monthly'!M$200:M$211)</f>
        <v>1838232</v>
      </c>
      <c r="M24" s="5">
        <f>SUM('Division - Monthly'!N$200:N$211)</f>
        <v>907724</v>
      </c>
      <c r="N24" s="5">
        <f>SUM('Division - Monthly'!O$200:O$211)</f>
        <v>50389</v>
      </c>
      <c r="O24" s="5">
        <f>SUM('Division - Monthly'!P$200:P$211)</f>
        <v>367657</v>
      </c>
      <c r="P24" s="5">
        <f>SUM('Division - Monthly'!Q$200:Q$211)</f>
        <v>0</v>
      </c>
      <c r="Q24" s="5">
        <f>SUM('Division - Monthly'!R$200:R$211)</f>
        <v>1038795</v>
      </c>
      <c r="R24" s="15">
        <f t="shared" si="1"/>
        <v>7208574</v>
      </c>
      <c r="T24" s="5">
        <f>SUM('Division - Monthly'!V$200:V$211)</f>
        <v>6854004</v>
      </c>
      <c r="U24" s="5">
        <f>SUM('Division - Monthly'!W$200:W$211)</f>
        <v>6182156</v>
      </c>
      <c r="V24" s="5">
        <f>SUM('Division - Monthly'!X$200:X$211)</f>
        <v>1077452</v>
      </c>
      <c r="W24" s="5">
        <f>SUM('Division - Monthly'!Y$200:Y$211)</f>
        <v>167545</v>
      </c>
      <c r="X24" s="5">
        <f>SUM('Division - Monthly'!Z$200:Z$211)</f>
        <v>101190</v>
      </c>
      <c r="Y24" s="5">
        <f>SUM('Division - Monthly'!AA$200:AA$211)</f>
        <v>0</v>
      </c>
      <c r="Z24" s="5">
        <f>SUM('Division - Monthly'!AB$200:AB$211)</f>
        <v>432766</v>
      </c>
      <c r="AA24" s="15">
        <f t="shared" si="2"/>
        <v>14815113</v>
      </c>
      <c r="AC24" s="5">
        <f>SUM('Division - Monthly'!AF$200:AF$211)</f>
        <v>5446254</v>
      </c>
      <c r="AD24" s="5">
        <f>SUM('Division - Monthly'!AG$200:AG$211)</f>
        <v>3371852</v>
      </c>
      <c r="AE24" s="5">
        <f>SUM('Division - Monthly'!AH$200:AH$211)</f>
        <v>433899</v>
      </c>
      <c r="AF24" s="5">
        <f>SUM('Division - Monthly'!AI$200:AI$211)</f>
        <v>78854</v>
      </c>
      <c r="AG24" s="5">
        <f>SUM('Division - Monthly'!AJ$200:AJ$211)</f>
        <v>10053</v>
      </c>
      <c r="AH24" s="5">
        <f>SUM('Division - Monthly'!AK$200:AK$211)</f>
        <v>0</v>
      </c>
      <c r="AI24" s="5">
        <f>SUM('Division - Monthly'!AL$200:AL$211)</f>
        <v>0</v>
      </c>
      <c r="AJ24" s="15">
        <f t="shared" si="3"/>
        <v>9340912</v>
      </c>
      <c r="AL24" s="5">
        <f>SUM('Division - Monthly'!AP$200:AP$211)</f>
        <v>3676656</v>
      </c>
      <c r="AM24" s="5">
        <f>SUM('Division - Monthly'!AQ$200:AQ$211)</f>
        <v>1945241</v>
      </c>
      <c r="AN24" s="5">
        <f>SUM('Division - Monthly'!AR$200:AR$211)</f>
        <v>452786</v>
      </c>
      <c r="AO24" s="5">
        <f>SUM('Division - Monthly'!AS$200:AS$211)</f>
        <v>34015</v>
      </c>
      <c r="AP24" s="5">
        <f>SUM('Division - Monthly'!AT$200:AT$211)</f>
        <v>2939</v>
      </c>
      <c r="AQ24" s="5">
        <f>SUM('Division - Monthly'!AU$200:AU$211)</f>
        <v>0</v>
      </c>
      <c r="AR24" s="5">
        <f>SUM('Division - Monthly'!AV$200:AV$211)</f>
        <v>1192703</v>
      </c>
      <c r="AS24" s="15">
        <f t="shared" si="4"/>
        <v>7304340</v>
      </c>
    </row>
    <row r="25" spans="1:45" x14ac:dyDescent="0.25">
      <c r="A25" s="14">
        <v>1982</v>
      </c>
      <c r="B25" s="5">
        <f>SUM('Division - Monthly'!B$212:B$223)</f>
        <v>3985074</v>
      </c>
      <c r="C25" s="5">
        <f>SUM('Division - Monthly'!C212:C223)</f>
        <v>2548528</v>
      </c>
      <c r="D25" s="5">
        <f>SUM('Division - Monthly'!D212:D223)</f>
        <v>536392</v>
      </c>
      <c r="E25" s="5">
        <f>SUM('Division - Monthly'!E212:E223)</f>
        <v>50780</v>
      </c>
      <c r="F25" s="5">
        <f>SUM('Division - Monthly'!F212:F223)</f>
        <v>2398</v>
      </c>
      <c r="G25" s="5">
        <f>SUM('Division - Monthly'!G212:G223)</f>
        <v>0</v>
      </c>
      <c r="H25" s="5">
        <f>SUM('Division - Monthly'!H212:H223)</f>
        <v>615032</v>
      </c>
      <c r="I25" s="15">
        <f t="shared" ref="I25:I39" si="5">SUM(B25:H25)</f>
        <v>7738204</v>
      </c>
      <c r="K25" s="5">
        <f>SUM('Division - Monthly'!L$212:L$223)</f>
        <v>2860813</v>
      </c>
      <c r="L25" s="5">
        <f>SUM('Division - Monthly'!M$212:M$223)</f>
        <v>1910404</v>
      </c>
      <c r="M25" s="5">
        <f>SUM('Division - Monthly'!N$212:N$223)</f>
        <v>969193</v>
      </c>
      <c r="N25" s="5">
        <f>SUM('Division - Monthly'!O$212:O$223)</f>
        <v>47959</v>
      </c>
      <c r="O25" s="5">
        <f>SUM('Division - Monthly'!P$212:P$223)</f>
        <v>394396</v>
      </c>
      <c r="P25" s="5">
        <f>SUM('Division - Monthly'!Q$212:Q$223)</f>
        <v>0</v>
      </c>
      <c r="Q25" s="5">
        <f>SUM('Division - Monthly'!R$212:R$223)</f>
        <v>1038703.595</v>
      </c>
      <c r="R25" s="15">
        <f t="shared" ref="R25:R51" si="6">SUM(K25:Q25)</f>
        <v>7221468.5949999997</v>
      </c>
      <c r="T25" s="5">
        <f>SUM('Division - Monthly'!V$212:V$223)</f>
        <v>6984087</v>
      </c>
      <c r="U25" s="5">
        <f>SUM('Division - Monthly'!W$212:W$223)</f>
        <v>6567513</v>
      </c>
      <c r="V25" s="5">
        <f>SUM('Division - Monthly'!X$212:X$223)</f>
        <v>1059908</v>
      </c>
      <c r="W25" s="5">
        <f>SUM('Division - Monthly'!Y$212:Y$223)</f>
        <v>166886</v>
      </c>
      <c r="X25" s="5">
        <f>SUM('Division - Monthly'!Z$212:Z$223)</f>
        <v>106751</v>
      </c>
      <c r="Y25" s="5">
        <f>SUM('Division - Monthly'!AA$212:AA$223)</f>
        <v>0</v>
      </c>
      <c r="Z25" s="5">
        <f>SUM('Division - Monthly'!AB$212:AB$223)</f>
        <v>435440</v>
      </c>
      <c r="AA25" s="15">
        <f t="shared" ref="AA25:AA51" si="7">SUM(T25:Z25)</f>
        <v>15320585</v>
      </c>
      <c r="AC25" s="5">
        <f>SUM('Division - Monthly'!AF$212:AF$223)</f>
        <v>5379601</v>
      </c>
      <c r="AD25" s="5">
        <f>SUM('Division - Monthly'!AG$212:AG$223)</f>
        <v>3635971</v>
      </c>
      <c r="AE25" s="5">
        <f>SUM('Division - Monthly'!AH$212:AH$223)</f>
        <v>426883</v>
      </c>
      <c r="AF25" s="5">
        <f>SUM('Division - Monthly'!AI$212:AI$223)</f>
        <v>77625</v>
      </c>
      <c r="AG25" s="5">
        <f>SUM('Division - Monthly'!AJ$212:AJ$223)</f>
        <v>7167</v>
      </c>
      <c r="AH25" s="5">
        <f>SUM('Division - Monthly'!AK$212:AK$223)</f>
        <v>0</v>
      </c>
      <c r="AI25" s="5">
        <f>SUM('Division - Monthly'!AL$212:AL$223)</f>
        <v>0</v>
      </c>
      <c r="AJ25" s="15">
        <f t="shared" ref="AJ25:AJ51" si="8">SUM(AC25:AI25)</f>
        <v>9527247</v>
      </c>
      <c r="AL25" s="5">
        <f>SUM('Division - Monthly'!AP$212:AP$223)</f>
        <v>3492975</v>
      </c>
      <c r="AM25" s="5">
        <f>SUM('Division - Monthly'!AQ$212:AQ$223)</f>
        <v>2082769</v>
      </c>
      <c r="AN25" s="5">
        <f>SUM('Division - Monthly'!AR$212:AR$223)</f>
        <v>456577</v>
      </c>
      <c r="AO25" s="5">
        <f>SUM('Division - Monthly'!AS$212:AS$223)</f>
        <v>35407</v>
      </c>
      <c r="AP25" s="5">
        <f>SUM('Division - Monthly'!AT$212:AT$223)</f>
        <v>2738</v>
      </c>
      <c r="AQ25" s="5">
        <f>SUM('Division - Monthly'!AU$212:AU$223)</f>
        <v>0</v>
      </c>
      <c r="AR25" s="5">
        <f>SUM('Division - Monthly'!AV$212:AV$223)</f>
        <v>1193824</v>
      </c>
      <c r="AS25" s="15">
        <f t="shared" ref="AS25:AS51" si="9">SUM(AL25:AR25)</f>
        <v>7264290</v>
      </c>
    </row>
    <row r="26" spans="1:45" x14ac:dyDescent="0.25">
      <c r="A26" s="14">
        <v>1983</v>
      </c>
      <c r="B26" s="5">
        <f>SUM('Division - Monthly'!B$224:B$235)</f>
        <v>4205002</v>
      </c>
      <c r="C26" s="5">
        <f>SUM('Division - Monthly'!C224:C235)</f>
        <v>2719061</v>
      </c>
      <c r="D26" s="5">
        <f>SUM('Division - Monthly'!D224:D235)</f>
        <v>586276</v>
      </c>
      <c r="E26" s="5">
        <f>SUM('Division - Monthly'!E224:E235)</f>
        <v>43842</v>
      </c>
      <c r="F26" s="5">
        <f>SUM('Division - Monthly'!F224:F235)</f>
        <v>2379</v>
      </c>
      <c r="G26" s="5">
        <f>SUM('Division - Monthly'!G224:G235)</f>
        <v>0</v>
      </c>
      <c r="H26" s="5">
        <f>SUM('Division - Monthly'!H224:H235)</f>
        <v>1235043</v>
      </c>
      <c r="I26" s="15">
        <f t="shared" si="5"/>
        <v>8791603</v>
      </c>
      <c r="K26" s="5">
        <f>SUM('Division - Monthly'!L$224:L$235)</f>
        <v>3063827</v>
      </c>
      <c r="L26" s="5">
        <f>SUM('Division - Monthly'!M$224:M$235)</f>
        <v>2018309</v>
      </c>
      <c r="M26" s="5">
        <f>SUM('Division - Monthly'!N$224:N$235)</f>
        <v>1111421</v>
      </c>
      <c r="N26" s="5">
        <f>SUM('Division - Monthly'!O$224:O$235)</f>
        <v>41969</v>
      </c>
      <c r="O26" s="5">
        <f>SUM('Division - Monthly'!P$224:P$235)</f>
        <v>404540</v>
      </c>
      <c r="P26" s="5">
        <f>SUM('Division - Monthly'!Q$224:Q$235)</f>
        <v>0</v>
      </c>
      <c r="Q26" s="5">
        <f>SUM('Division - Monthly'!R$224:R$235)</f>
        <v>889285.10100000002</v>
      </c>
      <c r="R26" s="15">
        <f t="shared" si="6"/>
        <v>7529351.1009999998</v>
      </c>
      <c r="T26" s="5">
        <f>SUM('Division - Monthly'!V$224:V$235)</f>
        <v>6941237</v>
      </c>
      <c r="U26" s="5">
        <f>SUM('Division - Monthly'!W$224:W$235)</f>
        <v>6741030</v>
      </c>
      <c r="V26" s="5">
        <f>SUM('Division - Monthly'!X$224:X$235)</f>
        <v>931264</v>
      </c>
      <c r="W26" s="5">
        <f>SUM('Division - Monthly'!Y$224:Y$235)</f>
        <v>150999</v>
      </c>
      <c r="X26" s="5">
        <f>SUM('Division - Monthly'!Z$224:Z$235)</f>
        <v>101801</v>
      </c>
      <c r="Y26" s="5">
        <f>SUM('Division - Monthly'!AA$224:AA$235)</f>
        <v>0</v>
      </c>
      <c r="Z26" s="5">
        <f>SUM('Division - Monthly'!AB$224:AB$235)</f>
        <v>339304</v>
      </c>
      <c r="AA26" s="15">
        <f t="shared" si="7"/>
        <v>15205635</v>
      </c>
      <c r="AC26" s="5">
        <f>SUM('Division - Monthly'!AF$224:AF$235)</f>
        <v>5403149</v>
      </c>
      <c r="AD26" s="5">
        <f>SUM('Division - Monthly'!AG$224:AG$235)</f>
        <v>3742963</v>
      </c>
      <c r="AE26" s="5">
        <f>SUM('Division - Monthly'!AH$224:AH$235)</f>
        <v>426150</v>
      </c>
      <c r="AF26" s="5">
        <f>SUM('Division - Monthly'!AI$224:AI$235)</f>
        <v>66109</v>
      </c>
      <c r="AG26" s="5">
        <f>SUM('Division - Monthly'!AJ$224:AJ$235)</f>
        <v>6676</v>
      </c>
      <c r="AH26" s="5">
        <f>SUM('Division - Monthly'!AK$224:AK$235)</f>
        <v>0</v>
      </c>
      <c r="AI26" s="5">
        <f>SUM('Division - Monthly'!AL$224:AL$235)</f>
        <v>0</v>
      </c>
      <c r="AJ26" s="15">
        <f t="shared" si="8"/>
        <v>9645047</v>
      </c>
      <c r="AL26" s="5">
        <f>SUM('Division - Monthly'!AP$224:AP$235)</f>
        <v>3710846</v>
      </c>
      <c r="AM26" s="5">
        <f>SUM('Division - Monthly'!AQ$224:AQ$235)</f>
        <v>2201836</v>
      </c>
      <c r="AN26" s="5">
        <f>SUM('Division - Monthly'!AR$224:AR$235)</f>
        <v>488977</v>
      </c>
      <c r="AO26" s="5">
        <f>SUM('Division - Monthly'!AS$224:AS$235)</f>
        <v>31680</v>
      </c>
      <c r="AP26" s="5">
        <f>SUM('Division - Monthly'!AT$224:AT$235)</f>
        <v>2582</v>
      </c>
      <c r="AQ26" s="5">
        <f>SUM('Division - Monthly'!AU$224:AU$235)</f>
        <v>0</v>
      </c>
      <c r="AR26" s="5">
        <f>SUM('Division - Monthly'!AV$224:AV$235)</f>
        <v>981179.1</v>
      </c>
      <c r="AS26" s="15">
        <f t="shared" si="9"/>
        <v>7417100.0999999996</v>
      </c>
    </row>
    <row r="27" spans="1:45" x14ac:dyDescent="0.25">
      <c r="A27" s="14">
        <v>1984</v>
      </c>
      <c r="B27" s="5">
        <f>SUM('Division - Monthly'!B$236:B$247)</f>
        <v>4382209</v>
      </c>
      <c r="C27" s="5">
        <f>SUM('Division - Monthly'!C236:C247)</f>
        <v>2914194</v>
      </c>
      <c r="D27" s="5">
        <f>SUM('Division - Monthly'!D236:D247)</f>
        <v>553144</v>
      </c>
      <c r="E27" s="5">
        <f>SUM('Division - Monthly'!E236:E247)</f>
        <v>43748</v>
      </c>
      <c r="F27" s="5">
        <f>SUM('Division - Monthly'!F236:F247)</f>
        <v>2398</v>
      </c>
      <c r="G27" s="5">
        <f>SUM('Division - Monthly'!G236:G247)</f>
        <v>0</v>
      </c>
      <c r="H27" s="5">
        <f>SUM('Division - Monthly'!H236:H247)</f>
        <v>2739303.7879999997</v>
      </c>
      <c r="I27" s="15">
        <f t="shared" si="5"/>
        <v>10634996.787999999</v>
      </c>
      <c r="K27" s="5">
        <f>SUM('Division - Monthly'!L$236:L$247)</f>
        <v>3139117</v>
      </c>
      <c r="L27" s="5">
        <f>SUM('Division - Monthly'!M$236:M$247)</f>
        <v>2173351</v>
      </c>
      <c r="M27" s="5">
        <f>SUM('Division - Monthly'!N$236:N$247)</f>
        <v>1132850</v>
      </c>
      <c r="N27" s="5">
        <f>SUM('Division - Monthly'!O$236:O$247)</f>
        <v>39119</v>
      </c>
      <c r="O27" s="5">
        <f>SUM('Division - Monthly'!P$236:P$247)</f>
        <v>422685</v>
      </c>
      <c r="P27" s="5">
        <f>SUM('Division - Monthly'!Q$236:Q$247)</f>
        <v>0</v>
      </c>
      <c r="Q27" s="5">
        <f>SUM('Division - Monthly'!R$236:R$247)</f>
        <v>0</v>
      </c>
      <c r="R27" s="15">
        <f t="shared" si="6"/>
        <v>6907122</v>
      </c>
      <c r="T27" s="5">
        <f>SUM('Division - Monthly'!V$236:V$247)</f>
        <v>6860831</v>
      </c>
      <c r="U27" s="5">
        <f>SUM('Division - Monthly'!W$236:W$247)</f>
        <v>6998031</v>
      </c>
      <c r="V27" s="5">
        <f>SUM('Division - Monthly'!X$236:X$247)</f>
        <v>975396</v>
      </c>
      <c r="W27" s="5">
        <f>SUM('Division - Monthly'!Y$236:Y$247)</f>
        <v>144239</v>
      </c>
      <c r="X27" s="5">
        <f>SUM('Division - Monthly'!Z$236:Z$247)</f>
        <v>104034</v>
      </c>
      <c r="Y27" s="5">
        <f>SUM('Division - Monthly'!AA$236:AA$247)</f>
        <v>12636</v>
      </c>
      <c r="Z27" s="5">
        <f>SUM('Division - Monthly'!AB$236:AB$247)</f>
        <v>0</v>
      </c>
      <c r="AA27" s="15">
        <f t="shared" si="7"/>
        <v>15095167</v>
      </c>
      <c r="AC27" s="5">
        <f>SUM('Division - Monthly'!AF$236:AF$247)</f>
        <v>5397856</v>
      </c>
      <c r="AD27" s="5">
        <f>SUM('Division - Monthly'!AG$236:AG$247)</f>
        <v>3943626</v>
      </c>
      <c r="AE27" s="5">
        <f>SUM('Division - Monthly'!AH$236:AH$247)</f>
        <v>446272</v>
      </c>
      <c r="AF27" s="5">
        <f>SUM('Division - Monthly'!AI$236:AI$247)</f>
        <v>62762</v>
      </c>
      <c r="AG27" s="5">
        <f>SUM('Division - Monthly'!AJ$236:AJ$247)</f>
        <v>6461</v>
      </c>
      <c r="AH27" s="5">
        <f>SUM('Division - Monthly'!AK$236:AK$247)</f>
        <v>0</v>
      </c>
      <c r="AI27" s="5">
        <f>SUM('Division - Monthly'!AL$236:AL$247)</f>
        <v>0</v>
      </c>
      <c r="AJ27" s="15">
        <f t="shared" si="8"/>
        <v>9856977</v>
      </c>
      <c r="AL27" s="5">
        <f>SUM('Division - Monthly'!AP$236:AP$247)</f>
        <v>3856333</v>
      </c>
      <c r="AM27" s="5">
        <f>SUM('Division - Monthly'!AQ$236:AQ$247)</f>
        <v>2367560</v>
      </c>
      <c r="AN27" s="5">
        <f>SUM('Division - Monthly'!AR$236:AR$247)</f>
        <v>599268</v>
      </c>
      <c r="AO27" s="5">
        <f>SUM('Division - Monthly'!AS$236:AS$247)</f>
        <v>31186</v>
      </c>
      <c r="AP27" s="5">
        <f>SUM('Division - Monthly'!AT$236:AT$247)</f>
        <v>2684</v>
      </c>
      <c r="AQ27" s="5">
        <f>SUM('Division - Monthly'!AU$236:AU$247)</f>
        <v>0</v>
      </c>
      <c r="AR27" s="5">
        <f>SUM('Division - Monthly'!AV$236:AV$247)</f>
        <v>0</v>
      </c>
      <c r="AS27" s="15">
        <f t="shared" si="9"/>
        <v>6857031</v>
      </c>
    </row>
    <row r="28" spans="1:45" x14ac:dyDescent="0.25">
      <c r="A28" s="14">
        <v>1985</v>
      </c>
      <c r="B28" s="5">
        <f>SUM('Division - Monthly'!B$248:B$259)</f>
        <v>4900456</v>
      </c>
      <c r="C28" s="5">
        <f>SUM('Division - Monthly'!C248:C259)</f>
        <v>3166189</v>
      </c>
      <c r="D28" s="5">
        <f>SUM('Division - Monthly'!D248:D259)</f>
        <v>663359</v>
      </c>
      <c r="E28" s="5">
        <f>SUM('Division - Monthly'!E248:E259)</f>
        <v>42937</v>
      </c>
      <c r="F28" s="5">
        <f>SUM('Division - Monthly'!F248:F259)</f>
        <v>2123</v>
      </c>
      <c r="G28" s="5">
        <f>SUM('Division - Monthly'!G248:G259)</f>
        <v>0</v>
      </c>
      <c r="H28" s="5">
        <f>SUM('Division - Monthly'!H248:H259)</f>
        <v>1303895.1000000001</v>
      </c>
      <c r="I28" s="15">
        <f t="shared" si="5"/>
        <v>10078959.1</v>
      </c>
      <c r="K28" s="5">
        <f>SUM('Division - Monthly'!L$248:L$259)</f>
        <v>3417655</v>
      </c>
      <c r="L28" s="5">
        <f>SUM('Division - Monthly'!M$248:M$259)</f>
        <v>2403055</v>
      </c>
      <c r="M28" s="5">
        <f>SUM('Division - Monthly'!N$248:N$259)</f>
        <v>1206640</v>
      </c>
      <c r="N28" s="5">
        <f>SUM('Division - Monthly'!O$248:O$259)</f>
        <v>35520</v>
      </c>
      <c r="O28" s="5">
        <f>SUM('Division - Monthly'!P$248:P$259)</f>
        <v>460480</v>
      </c>
      <c r="P28" s="5">
        <f>SUM('Division - Monthly'!Q$248:Q$259)</f>
        <v>0</v>
      </c>
      <c r="Q28" s="5">
        <f>SUM('Division - Monthly'!R$248:R$259)</f>
        <v>0</v>
      </c>
      <c r="R28" s="15">
        <f t="shared" si="6"/>
        <v>7523350</v>
      </c>
      <c r="T28" s="5">
        <f>SUM('Division - Monthly'!V$248:V$259)</f>
        <v>7329406</v>
      </c>
      <c r="U28" s="5">
        <f>SUM('Division - Monthly'!W$248:W$259)</f>
        <v>7391172</v>
      </c>
      <c r="V28" s="5">
        <f>SUM('Division - Monthly'!X$248:X$259)</f>
        <v>917375</v>
      </c>
      <c r="W28" s="5">
        <f>SUM('Division - Monthly'!Y$248:Y$259)</f>
        <v>138088</v>
      </c>
      <c r="X28" s="5">
        <f>SUM('Division - Monthly'!Z$248:Z$259)</f>
        <v>104629</v>
      </c>
      <c r="Y28" s="5">
        <f>SUM('Division - Monthly'!AA$248:AA$259)</f>
        <v>52955</v>
      </c>
      <c r="Z28" s="5">
        <f>SUM('Division - Monthly'!AB$248:AB$259)</f>
        <v>0</v>
      </c>
      <c r="AA28" s="15">
        <f t="shared" si="7"/>
        <v>15933625</v>
      </c>
      <c r="AC28" s="5">
        <f>SUM('Division - Monthly'!AF$248:AF$259)</f>
        <v>5826386</v>
      </c>
      <c r="AD28" s="5">
        <f>SUM('Division - Monthly'!AG$248:AG$259)</f>
        <v>4199249</v>
      </c>
      <c r="AE28" s="5">
        <f>SUM('Division - Monthly'!AH$248:AH$259)</f>
        <v>487536</v>
      </c>
      <c r="AF28" s="5">
        <f>SUM('Division - Monthly'!AI$248:AI$259)</f>
        <v>61551</v>
      </c>
      <c r="AG28" s="5">
        <f>SUM('Division - Monthly'!AJ$248:AJ$259)</f>
        <v>6038</v>
      </c>
      <c r="AH28" s="5">
        <f>SUM('Division - Monthly'!AK$248:AK$259)</f>
        <v>0</v>
      </c>
      <c r="AI28" s="5">
        <f>SUM('Division - Monthly'!AL$248:AL$259)</f>
        <v>0</v>
      </c>
      <c r="AJ28" s="15">
        <f t="shared" si="8"/>
        <v>10580760</v>
      </c>
      <c r="AL28" s="5">
        <f>SUM('Division - Monthly'!AP$248:AP$259)</f>
        <v>4099455</v>
      </c>
      <c r="AM28" s="5">
        <f>SUM('Division - Monthly'!AQ$248:AQ$259)</f>
        <v>2574370</v>
      </c>
      <c r="AN28" s="5">
        <f>SUM('Division - Monthly'!AR$248:AR$259)</f>
        <v>610536</v>
      </c>
      <c r="AO28" s="5">
        <f>SUM('Division - Monthly'!AS$248:AS$259)</f>
        <v>30316</v>
      </c>
      <c r="AP28" s="5">
        <f>SUM('Division - Monthly'!AT$248:AT$259)</f>
        <v>2979</v>
      </c>
      <c r="AQ28" s="5">
        <f>SUM('Division - Monthly'!AU$248:AU$259)</f>
        <v>0</v>
      </c>
      <c r="AR28" s="5">
        <f>SUM('Division - Monthly'!AV$248:AV$259)</f>
        <v>0</v>
      </c>
      <c r="AS28" s="15">
        <f t="shared" si="9"/>
        <v>7317656</v>
      </c>
    </row>
    <row r="29" spans="1:45" x14ac:dyDescent="0.25">
      <c r="A29" s="14">
        <v>1986</v>
      </c>
      <c r="B29" s="5">
        <f>SUM('Division - Monthly'!B$260:B$271)</f>
        <v>5299338.2939999998</v>
      </c>
      <c r="C29" s="5">
        <f>SUM('Division - Monthly'!C260:C271)</f>
        <v>3480548.4070000001</v>
      </c>
      <c r="D29" s="5">
        <f>SUM('Division - Monthly'!D260:D271)</f>
        <v>707331.41800000006</v>
      </c>
      <c r="E29" s="5">
        <f>SUM('Division - Monthly'!E260:E271)</f>
        <v>43084</v>
      </c>
      <c r="F29" s="5">
        <f>SUM('Division - Monthly'!F260:F271)</f>
        <v>2174</v>
      </c>
      <c r="G29" s="5">
        <f>SUM('Division - Monthly'!G260:G271)</f>
        <v>0</v>
      </c>
      <c r="H29" s="5">
        <f>SUM('Division - Monthly'!H260:H271)</f>
        <v>1040262</v>
      </c>
      <c r="I29" s="15">
        <f t="shared" si="5"/>
        <v>10572738.118999999</v>
      </c>
      <c r="K29" s="5">
        <f>SUM('Division - Monthly'!L$260:L$271)</f>
        <v>3684981.4079999998</v>
      </c>
      <c r="L29" s="5">
        <f>SUM('Division - Monthly'!M$260:M$271)</f>
        <v>2572272.304</v>
      </c>
      <c r="M29" s="5">
        <f>SUM('Division - Monthly'!N$260:N$271)</f>
        <v>1243614.591</v>
      </c>
      <c r="N29" s="5">
        <f>SUM('Division - Monthly'!O$260:O$271)</f>
        <v>33035.542999999998</v>
      </c>
      <c r="O29" s="5">
        <f>SUM('Division - Monthly'!P$260:P$271)</f>
        <v>474821.462</v>
      </c>
      <c r="P29" s="5">
        <f>SUM('Division - Monthly'!Q$260:Q$271)</f>
        <v>0</v>
      </c>
      <c r="Q29" s="5">
        <f>SUM('Division - Monthly'!R$260:R$271)</f>
        <v>0</v>
      </c>
      <c r="R29" s="15">
        <f t="shared" si="6"/>
        <v>8008725.3079999993</v>
      </c>
      <c r="T29" s="5">
        <f>SUM('Division - Monthly'!V$260:V$271)</f>
        <v>7657466.727</v>
      </c>
      <c r="U29" s="5">
        <f>SUM('Division - Monthly'!W$260:W$271)</f>
        <v>7730299.1519999998</v>
      </c>
      <c r="V29" s="5">
        <f>SUM('Division - Monthly'!X$260:X$271)</f>
        <v>868381.03799999994</v>
      </c>
      <c r="W29" s="5">
        <f>SUM('Division - Monthly'!Y$260:Y$271)</f>
        <v>134892.00099999999</v>
      </c>
      <c r="X29" s="5">
        <f>SUM('Division - Monthly'!Z$260:Z$271)</f>
        <v>85175.006999999998</v>
      </c>
      <c r="Y29" s="5">
        <f>SUM('Division - Monthly'!AA$260:AA$271)</f>
        <v>72956</v>
      </c>
      <c r="Z29" s="5">
        <f>SUM('Division - Monthly'!AB$260:AB$271)</f>
        <v>0</v>
      </c>
      <c r="AA29" s="15">
        <f t="shared" si="7"/>
        <v>16549169.925000001</v>
      </c>
      <c r="AC29" s="5">
        <f>SUM('Division - Monthly'!AF$260:AF$271)</f>
        <v>6173025.1569999997</v>
      </c>
      <c r="AD29" s="5">
        <f>SUM('Division - Monthly'!AG$260:AG$271)</f>
        <v>4511110.0189999994</v>
      </c>
      <c r="AE29" s="5">
        <f>SUM('Division - Monthly'!AH$260:AH$271)</f>
        <v>488585.87899999996</v>
      </c>
      <c r="AF29" s="5">
        <f>SUM('Division - Monthly'!AI$260:AI$271)</f>
        <v>58921</v>
      </c>
      <c r="AG29" s="5">
        <f>SUM('Division - Monthly'!AJ$260:AJ$271)</f>
        <v>5841.9470000000001</v>
      </c>
      <c r="AH29" s="5">
        <f>SUM('Division - Monthly'!AK$260:AK$271)</f>
        <v>0</v>
      </c>
      <c r="AI29" s="5">
        <f>SUM('Division - Monthly'!AL$260:AL$271)</f>
        <v>0</v>
      </c>
      <c r="AJ29" s="15">
        <f t="shared" si="8"/>
        <v>11237484.002</v>
      </c>
      <c r="AL29" s="5">
        <f>SUM('Division - Monthly'!AP$260:AP$271)</f>
        <v>4403230</v>
      </c>
      <c r="AM29" s="5">
        <f>SUM('Division - Monthly'!AQ$260:AQ$271)</f>
        <v>2783362.358</v>
      </c>
      <c r="AN29" s="5">
        <f>SUM('Division - Monthly'!AR$260:AR$271)</f>
        <v>631633</v>
      </c>
      <c r="AO29" s="5">
        <f>SUM('Division - Monthly'!AS$260:AS$271)</f>
        <v>31563</v>
      </c>
      <c r="AP29" s="5">
        <f>SUM('Division - Monthly'!AT$260:AT$271)</f>
        <v>2916</v>
      </c>
      <c r="AQ29" s="5">
        <f>SUM('Division - Monthly'!AU$260:AU$271)</f>
        <v>0</v>
      </c>
      <c r="AR29" s="5">
        <f>SUM('Division - Monthly'!AV$260:AV$271)</f>
        <v>0</v>
      </c>
      <c r="AS29" s="15">
        <f t="shared" si="9"/>
        <v>7852704.358</v>
      </c>
    </row>
    <row r="30" spans="1:45" x14ac:dyDescent="0.25">
      <c r="A30" s="14">
        <v>1987</v>
      </c>
      <c r="B30" s="5">
        <f>SUM('Division - Monthly'!B$272:B$283)</f>
        <v>5668871.8279999997</v>
      </c>
      <c r="C30" s="5">
        <f>SUM('Division - Monthly'!C272:C283)</f>
        <v>3796971.4570000004</v>
      </c>
      <c r="D30" s="5">
        <f>SUM('Division - Monthly'!D272:D283)</f>
        <v>706384.17200000002</v>
      </c>
      <c r="E30" s="5">
        <f>SUM('Division - Monthly'!E272:E283)</f>
        <v>44421.281999999999</v>
      </c>
      <c r="F30" s="5">
        <f>SUM('Division - Monthly'!F272:F283)</f>
        <v>2207.2190000000001</v>
      </c>
      <c r="G30" s="5">
        <f>SUM('Division - Monthly'!G272:G283)</f>
        <v>0</v>
      </c>
      <c r="H30" s="5">
        <f>SUM('Division - Monthly'!H272:H283)</f>
        <v>944269.04</v>
      </c>
      <c r="I30" s="15">
        <f t="shared" si="5"/>
        <v>11163124.998</v>
      </c>
      <c r="K30" s="5">
        <f>SUM('Division - Monthly'!L$272:L$283)</f>
        <v>3863289.5640000007</v>
      </c>
      <c r="L30" s="5">
        <f>SUM('Division - Monthly'!M$272:M$283)</f>
        <v>2696176.5250000004</v>
      </c>
      <c r="M30" s="5">
        <f>SUM('Division - Monthly'!N$272:N$283)</f>
        <v>1242358.7039999999</v>
      </c>
      <c r="N30" s="5">
        <f>SUM('Division - Monthly'!O$272:O$283)</f>
        <v>34224.644</v>
      </c>
      <c r="O30" s="5">
        <f>SUM('Division - Monthly'!P$272:P$283)</f>
        <v>481509.4929999999</v>
      </c>
      <c r="P30" s="5">
        <f>SUM('Division - Monthly'!Q$272:Q$283)</f>
        <v>0</v>
      </c>
      <c r="Q30" s="5">
        <f>SUM('Division - Monthly'!R$272:R$283)</f>
        <v>0</v>
      </c>
      <c r="R30" s="15">
        <f t="shared" si="6"/>
        <v>8317558.9300000016</v>
      </c>
      <c r="T30" s="5">
        <f>SUM('Division - Monthly'!V$272:V$283)</f>
        <v>7865436.4610000001</v>
      </c>
      <c r="U30" s="5">
        <f>SUM('Division - Monthly'!W$272:W$283)</f>
        <v>8085909.8510000017</v>
      </c>
      <c r="V30" s="5">
        <f>SUM('Division - Monthly'!X$272:X$283)</f>
        <v>918636.00400000019</v>
      </c>
      <c r="W30" s="5">
        <f>SUM('Division - Monthly'!Y$272:Y$283)</f>
        <v>128528.41299999999</v>
      </c>
      <c r="X30" s="5">
        <f>SUM('Division - Monthly'!Z$272:Z$283)</f>
        <v>110144.73699999999</v>
      </c>
      <c r="Y30" s="5">
        <f>SUM('Division - Monthly'!AA$272:AA$283)</f>
        <v>77805</v>
      </c>
      <c r="Z30" s="5">
        <f>SUM('Division - Monthly'!AB$272:AB$283)</f>
        <v>0</v>
      </c>
      <c r="AA30" s="15">
        <f t="shared" si="7"/>
        <v>17186460.466000002</v>
      </c>
      <c r="AC30" s="5">
        <f>SUM('Division - Monthly'!AF$272:AF$283)</f>
        <v>6349056.1070000017</v>
      </c>
      <c r="AD30" s="5">
        <f>SUM('Division - Monthly'!AG$272:AG$283)</f>
        <v>4830384.926</v>
      </c>
      <c r="AE30" s="5">
        <f>SUM('Division - Monthly'!AH$272:AH$283)</f>
        <v>515800.83400000003</v>
      </c>
      <c r="AF30" s="5">
        <f>SUM('Division - Monthly'!AI$272:AI$283)</f>
        <v>63311.932000000001</v>
      </c>
      <c r="AG30" s="5">
        <f>SUM('Division - Monthly'!AJ$272:AJ$283)</f>
        <v>5600.7310000000007</v>
      </c>
      <c r="AH30" s="5">
        <f>SUM('Division - Monthly'!AK$272:AK$283)</f>
        <v>0</v>
      </c>
      <c r="AI30" s="5">
        <f>SUM('Division - Monthly'!AL$272:AL$283)</f>
        <v>0</v>
      </c>
      <c r="AJ30" s="15">
        <f t="shared" si="8"/>
        <v>11764154.530000003</v>
      </c>
      <c r="AL30" s="5">
        <f>SUM('Division - Monthly'!AP$272:AP$283)</f>
        <v>4583521.1770000001</v>
      </c>
      <c r="AM30" s="5">
        <f>SUM('Division - Monthly'!AQ$272:AQ$283)</f>
        <v>2962245.3509999998</v>
      </c>
      <c r="AN30" s="5">
        <f>SUM('Division - Monthly'!AR$272:AR$283)</f>
        <v>579042.75099999993</v>
      </c>
      <c r="AO30" s="5">
        <f>SUM('Division - Monthly'!AS$272:AS$283)</f>
        <v>32395.843999999997</v>
      </c>
      <c r="AP30" s="5">
        <f>SUM('Division - Monthly'!AT$272:AT$283)</f>
        <v>3023.125</v>
      </c>
      <c r="AQ30" s="5">
        <f>SUM('Division - Monthly'!AU$272:AU$283)</f>
        <v>0</v>
      </c>
      <c r="AR30" s="5">
        <f>SUM('Division - Monthly'!AV$272:AV$283)</f>
        <v>0</v>
      </c>
      <c r="AS30" s="15">
        <f t="shared" si="9"/>
        <v>8160228.2479999997</v>
      </c>
    </row>
    <row r="31" spans="1:45" x14ac:dyDescent="0.25">
      <c r="A31" s="14">
        <v>1988</v>
      </c>
      <c r="B31" s="5">
        <f>SUM('Division - Monthly'!B$284:B$295)</f>
        <v>6120938.4179999996</v>
      </c>
      <c r="C31" s="5">
        <f>SUM('Division - Monthly'!C284:C295)</f>
        <v>4142636.986</v>
      </c>
      <c r="D31" s="5">
        <f>SUM('Division - Monthly'!D284:D295)</f>
        <v>728719.13300000003</v>
      </c>
      <c r="E31" s="5">
        <f>SUM('Division - Monthly'!E284:E295)</f>
        <v>48430.766000000003</v>
      </c>
      <c r="F31" s="5">
        <f>SUM('Division - Monthly'!F284:F295)</f>
        <v>2419.491</v>
      </c>
      <c r="G31" s="5">
        <f>SUM('Division - Monthly'!G284:G295)</f>
        <v>0</v>
      </c>
      <c r="H31" s="5">
        <f>SUM('Division - Monthly'!H284:H295)</f>
        <v>729196.84300000011</v>
      </c>
      <c r="I31" s="15">
        <f t="shared" si="5"/>
        <v>11772341.637</v>
      </c>
      <c r="K31" s="5">
        <f>SUM('Division - Monthly'!L$284:L$295)</f>
        <v>4101052.017</v>
      </c>
      <c r="L31" s="5">
        <f>SUM('Division - Monthly'!M$284:M$295)</f>
        <v>2878068.9050000003</v>
      </c>
      <c r="M31" s="5">
        <f>SUM('Division - Monthly'!N$284:N$295)</f>
        <v>1290825.0859999999</v>
      </c>
      <c r="N31" s="5">
        <f>SUM('Division - Monthly'!O$284:O$295)</f>
        <v>35538.517999999996</v>
      </c>
      <c r="O31" s="5">
        <f>SUM('Division - Monthly'!P$284:P$295)</f>
        <v>532582.929</v>
      </c>
      <c r="P31" s="5">
        <f>SUM('Division - Monthly'!Q$284:Q$295)</f>
        <v>0</v>
      </c>
      <c r="Q31" s="5">
        <f>SUM('Division - Monthly'!R$284:R$295)</f>
        <v>0</v>
      </c>
      <c r="R31" s="15">
        <f t="shared" si="6"/>
        <v>8838067.4550000001</v>
      </c>
      <c r="T31" s="5">
        <f>SUM('Division - Monthly'!V$284:V$295)</f>
        <v>8209551.4249999989</v>
      </c>
      <c r="U31" s="5">
        <f>SUM('Division - Monthly'!W$284:W$295)</f>
        <v>8530076.3490000013</v>
      </c>
      <c r="V31" s="5">
        <f>SUM('Division - Monthly'!X$284:X$295)</f>
        <v>934901.24199999997</v>
      </c>
      <c r="W31" s="5">
        <f>SUM('Division - Monthly'!Y$284:Y$295)</f>
        <v>126279.83699999998</v>
      </c>
      <c r="X31" s="5">
        <f>SUM('Division - Monthly'!Z$284:Z$295)</f>
        <v>106578.803</v>
      </c>
      <c r="Y31" s="5">
        <f>SUM('Division - Monthly'!AA$284:AA$295)</f>
        <v>75315</v>
      </c>
      <c r="Z31" s="5">
        <f>SUM('Division - Monthly'!AB$284:AB$295)</f>
        <v>0</v>
      </c>
      <c r="AA31" s="15">
        <f t="shared" si="7"/>
        <v>17982702.655999999</v>
      </c>
      <c r="AC31" s="5">
        <f>SUM('Division - Monthly'!AF$284:AF$295)</f>
        <v>6695215.0019999994</v>
      </c>
      <c r="AD31" s="5">
        <f>SUM('Division - Monthly'!AG$284:AG$295)</f>
        <v>5147463.5029999986</v>
      </c>
      <c r="AE31" s="5">
        <f>SUM('Division - Monthly'!AH$284:AH$295)</f>
        <v>527422.85899999994</v>
      </c>
      <c r="AF31" s="5">
        <f>SUM('Division - Monthly'!AI$284:AI$295)</f>
        <v>65658.078999999998</v>
      </c>
      <c r="AG31" s="5">
        <f>SUM('Division - Monthly'!AJ$284:AJ$295)</f>
        <v>6022.375</v>
      </c>
      <c r="AH31" s="5">
        <f>SUM('Division - Monthly'!AK$284:AK$295)</f>
        <v>0</v>
      </c>
      <c r="AI31" s="5">
        <f>SUM('Division - Monthly'!AL$284:AL$295)</f>
        <v>0</v>
      </c>
      <c r="AJ31" s="15">
        <f t="shared" si="8"/>
        <v>12441781.817999998</v>
      </c>
      <c r="AL31" s="5">
        <f>SUM('Division - Monthly'!AP$284:AP$295)</f>
        <v>4956291.6619999995</v>
      </c>
      <c r="AM31" s="5">
        <f>SUM('Division - Monthly'!AQ$284:AQ$295)</f>
        <v>3213434.8989999997</v>
      </c>
      <c r="AN31" s="5">
        <f>SUM('Division - Monthly'!AR$284:AR$295)</f>
        <v>649779.98899999994</v>
      </c>
      <c r="AO31" s="5">
        <f>SUM('Division - Monthly'!AS$284:AS$295)</f>
        <v>34442.515000000007</v>
      </c>
      <c r="AP31" s="5">
        <f>SUM('Division - Monthly'!AT$284:AT$295)</f>
        <v>3192.7910000000002</v>
      </c>
      <c r="AQ31" s="5">
        <f>SUM('Division - Monthly'!AU$284:AU$295)</f>
        <v>0</v>
      </c>
      <c r="AR31" s="5">
        <f>SUM('Division - Monthly'!AV$284:AV$295)</f>
        <v>0</v>
      </c>
      <c r="AS31" s="15">
        <f t="shared" si="9"/>
        <v>8857141.8559999987</v>
      </c>
    </row>
    <row r="32" spans="1:45" x14ac:dyDescent="0.25">
      <c r="A32" s="14">
        <v>1989</v>
      </c>
      <c r="B32" s="5">
        <f>SUM('Division - Monthly'!B$296:B$307)</f>
        <v>6702448.1149999984</v>
      </c>
      <c r="C32" s="5">
        <f>SUM('Division - Monthly'!C296:C307)</f>
        <v>4574396.8950000005</v>
      </c>
      <c r="D32" s="5">
        <f>SUM('Division - Monthly'!D296:D307)</f>
        <v>726385.62700000009</v>
      </c>
      <c r="E32" s="5">
        <f>SUM('Division - Monthly'!E296:E307)</f>
        <v>49922.616999999998</v>
      </c>
      <c r="F32" s="5">
        <f>SUM('Division - Monthly'!F296:F307)</f>
        <v>2327.3719999999998</v>
      </c>
      <c r="G32" s="5">
        <f>SUM('Division - Monthly'!G296:G307)</f>
        <v>0</v>
      </c>
      <c r="H32" s="5">
        <f>SUM('Division - Monthly'!H296:H307)</f>
        <v>854476.76799999981</v>
      </c>
      <c r="I32" s="15">
        <f t="shared" si="5"/>
        <v>12909957.393999998</v>
      </c>
      <c r="K32" s="5">
        <f>SUM('Division - Monthly'!L$296:L$307)</f>
        <v>4419347.6129999999</v>
      </c>
      <c r="L32" s="5">
        <f>SUM('Division - Monthly'!M$296:M$307)</f>
        <v>3091365.4569999999</v>
      </c>
      <c r="M32" s="5">
        <f>SUM('Division - Monthly'!N$296:N$307)</f>
        <v>1341357.2930000001</v>
      </c>
      <c r="N32" s="5">
        <f>SUM('Division - Monthly'!O$296:O$307)</f>
        <v>37457.993999999999</v>
      </c>
      <c r="O32" s="5">
        <f>SUM('Division - Monthly'!P$296:P$307)</f>
        <v>569368.88500000001</v>
      </c>
      <c r="P32" s="5">
        <f>SUM('Division - Monthly'!Q$296:Q$307)</f>
        <v>0</v>
      </c>
      <c r="Q32" s="5">
        <f>SUM('Division - Monthly'!R$296:R$307)</f>
        <v>0</v>
      </c>
      <c r="R32" s="15">
        <f t="shared" si="6"/>
        <v>9458897.2420000006</v>
      </c>
      <c r="T32" s="5">
        <f>SUM('Division - Monthly'!V$296:V$307)</f>
        <v>8775985.6490000002</v>
      </c>
      <c r="U32" s="5">
        <f>SUM('Division - Monthly'!W$296:W$307)</f>
        <v>9007990.1260000002</v>
      </c>
      <c r="V32" s="5">
        <f>SUM('Division - Monthly'!X$296:X$307)</f>
        <v>927414.77020000003</v>
      </c>
      <c r="W32" s="5">
        <f>SUM('Division - Monthly'!Y$296:Y$307)</f>
        <v>128878.61399999999</v>
      </c>
      <c r="X32" s="5">
        <f>SUM('Division - Monthly'!Z$296:Z$307)</f>
        <v>111445.216</v>
      </c>
      <c r="Y32" s="5">
        <f>SUM('Division - Monthly'!AA$296:AA$307)</f>
        <v>79981.149000000005</v>
      </c>
      <c r="Z32" s="5">
        <f>SUM('Division - Monthly'!AB$296:AB$307)</f>
        <v>0</v>
      </c>
      <c r="AA32" s="15">
        <f t="shared" si="7"/>
        <v>19031695.524199996</v>
      </c>
      <c r="AC32" s="5">
        <f>SUM('Division - Monthly'!AF$296:AF$307)</f>
        <v>7139080.5</v>
      </c>
      <c r="AD32" s="5">
        <f>SUM('Division - Monthly'!AG$296:AG$307)</f>
        <v>5511061.7030000007</v>
      </c>
      <c r="AE32" s="5">
        <f>SUM('Division - Monthly'!AH$296:AH$307)</f>
        <v>512846.11800000002</v>
      </c>
      <c r="AF32" s="5">
        <f>SUM('Division - Monthly'!AI$296:AI$307)</f>
        <v>70055.974000000002</v>
      </c>
      <c r="AG32" s="5">
        <f>SUM('Division - Monthly'!AJ$296:AJ$307)</f>
        <v>5966.5609999999997</v>
      </c>
      <c r="AH32" s="5">
        <f>SUM('Division - Monthly'!AK$296:AK$307)</f>
        <v>0</v>
      </c>
      <c r="AI32" s="5">
        <f>SUM('Division - Monthly'!AL$296:AL$307)</f>
        <v>0</v>
      </c>
      <c r="AJ32" s="15">
        <f t="shared" si="8"/>
        <v>13239010.856000002</v>
      </c>
      <c r="AL32" s="5">
        <f>SUM('Division - Monthly'!AP$296:AP$307)</f>
        <v>5271203.6430000002</v>
      </c>
      <c r="AM32" s="5">
        <f>SUM('Division - Monthly'!AQ$296:AQ$307)</f>
        <v>3503173.0900000003</v>
      </c>
      <c r="AN32" s="5">
        <f>SUM('Division - Monthly'!AR$296:AR$307)</f>
        <v>701851.6819999998</v>
      </c>
      <c r="AO32" s="5">
        <f>SUM('Division - Monthly'!AS$296:AS$307)</f>
        <v>36643.625000000007</v>
      </c>
      <c r="AP32" s="5">
        <f>SUM('Division - Monthly'!AT$296:AT$307)</f>
        <v>3184.6132000000002</v>
      </c>
      <c r="AQ32" s="5">
        <f>SUM('Division - Monthly'!AU$296:AU$307)</f>
        <v>0</v>
      </c>
      <c r="AR32" s="5">
        <f>SUM('Division - Monthly'!AV$296:AV$307)</f>
        <v>0</v>
      </c>
      <c r="AS32" s="15">
        <f t="shared" si="9"/>
        <v>9516056.6532000005</v>
      </c>
    </row>
    <row r="33" spans="1:51" x14ac:dyDescent="0.25">
      <c r="A33" s="14">
        <v>1990</v>
      </c>
      <c r="B33" s="5">
        <f>SUM('Division - Monthly'!B$308:B$319)</f>
        <v>6998934.9419999998</v>
      </c>
      <c r="C33" s="5">
        <f>SUM('Division - Monthly'!C308:C319)</f>
        <v>4785263.455000001</v>
      </c>
      <c r="D33" s="5">
        <f>SUM('Division - Monthly'!D308:D319)</f>
        <v>708189.17599999998</v>
      </c>
      <c r="E33" s="5">
        <f>SUM('Division - Monthly'!E308:E319)</f>
        <v>52771.29800000001</v>
      </c>
      <c r="F33" s="5">
        <f>SUM('Division - Monthly'!F308:F319)</f>
        <v>2345.346</v>
      </c>
      <c r="G33" s="5">
        <f>SUM('Division - Monthly'!G308:G319)</f>
        <v>0</v>
      </c>
      <c r="H33" s="5">
        <f>SUM('Division - Monthly'!H308:H319)</f>
        <v>881639.06</v>
      </c>
      <c r="I33" s="15">
        <f t="shared" si="5"/>
        <v>13429143.277000001</v>
      </c>
      <c r="K33" s="5">
        <f>SUM('Division - Monthly'!L$308:L$319)</f>
        <v>4658293.0789999999</v>
      </c>
      <c r="L33" s="5">
        <f>SUM('Division - Monthly'!M$308:M$319)</f>
        <v>3210206.5009999997</v>
      </c>
      <c r="M33" s="5">
        <f>SUM('Division - Monthly'!N$308:N$319)</f>
        <v>1413150.8249999997</v>
      </c>
      <c r="N33" s="5">
        <f>SUM('Division - Monthly'!O$308:O$319)</f>
        <v>38244.959000000003</v>
      </c>
      <c r="O33" s="5">
        <f>SUM('Division - Monthly'!P$308:P$319)</f>
        <v>588513.98499999999</v>
      </c>
      <c r="P33" s="5">
        <f>SUM('Division - Monthly'!Q$308:Q$319)</f>
        <v>0</v>
      </c>
      <c r="Q33" s="5">
        <f>SUM('Division - Monthly'!R$308:R$319)</f>
        <v>0</v>
      </c>
      <c r="R33" s="15">
        <f t="shared" si="6"/>
        <v>9908409.3489999995</v>
      </c>
      <c r="T33" s="5">
        <f>SUM('Division - Monthly'!V$308:V$319)</f>
        <v>8932465.8770000003</v>
      </c>
      <c r="U33" s="5">
        <f>SUM('Division - Monthly'!W$308:W$319)</f>
        <v>9177332.4800000004</v>
      </c>
      <c r="V33" s="5">
        <f>SUM('Division - Monthly'!X$308:X$319)</f>
        <v>873464.77399999986</v>
      </c>
      <c r="W33" s="5">
        <f>SUM('Division - Monthly'!Y$308:Y$319)</f>
        <v>130105.29500000003</v>
      </c>
      <c r="X33" s="5">
        <f>SUM('Division - Monthly'!Z$308:Z$319)</f>
        <v>112430.99299999999</v>
      </c>
      <c r="Y33" s="5">
        <f>SUM('Division - Monthly'!AA$308:AA$319)</f>
        <v>82198.165000000008</v>
      </c>
      <c r="Z33" s="5">
        <f>SUM('Division - Monthly'!AB$308:AB$319)</f>
        <v>0</v>
      </c>
      <c r="AA33" s="15">
        <f t="shared" si="7"/>
        <v>19307997.584000003</v>
      </c>
      <c r="AC33" s="5">
        <f>SUM('Division - Monthly'!AF$308:AF$319)</f>
        <v>7274748.1569999997</v>
      </c>
      <c r="AD33" s="5">
        <f>SUM('Division - Monthly'!AG$308:AG$319)</f>
        <v>5673979.6880000001</v>
      </c>
      <c r="AE33" s="5">
        <f>SUM('Division - Monthly'!AH$308:AH$319)</f>
        <v>486474.47100000008</v>
      </c>
      <c r="AF33" s="5">
        <f>SUM('Division - Monthly'!AI$308:AI$319)</f>
        <v>71801.378000000012</v>
      </c>
      <c r="AG33" s="5">
        <f>SUM('Division - Monthly'!AJ$308:AJ$319)</f>
        <v>5500.3919999999998</v>
      </c>
      <c r="AH33" s="5">
        <f>SUM('Division - Monthly'!AK$308:AK$319)</f>
        <v>0</v>
      </c>
      <c r="AI33" s="5">
        <f>SUM('Division - Monthly'!AL$308:AL$319)</f>
        <v>0</v>
      </c>
      <c r="AJ33" s="15">
        <f t="shared" si="8"/>
        <v>13512504.086000001</v>
      </c>
      <c r="AL33" s="5">
        <f>SUM('Division - Monthly'!AP$308:AP$319)</f>
        <v>5623683.9690000005</v>
      </c>
      <c r="AM33" s="5">
        <f>SUM('Division - Monthly'!AQ$308:AQ$319)</f>
        <v>3696333.6519999998</v>
      </c>
      <c r="AN33" s="5">
        <f>SUM('Division - Monthly'!AR$308:AR$319)</f>
        <v>583625.82000000007</v>
      </c>
      <c r="AO33" s="5">
        <f>SUM('Division - Monthly'!AS$308:AS$319)</f>
        <v>38206.195999999996</v>
      </c>
      <c r="AP33" s="5">
        <f>SUM('Division - Monthly'!AT$308:AT$319)</f>
        <v>2931.5140000000001</v>
      </c>
      <c r="AQ33" s="5">
        <f>SUM('Division - Monthly'!AU$308:AU$319)</f>
        <v>0</v>
      </c>
      <c r="AR33" s="5">
        <f>SUM('Division - Monthly'!AV$308:AV$319)</f>
        <v>0</v>
      </c>
      <c r="AS33" s="15">
        <f t="shared" si="9"/>
        <v>9944781.1510000005</v>
      </c>
    </row>
    <row r="34" spans="1:51" x14ac:dyDescent="0.25">
      <c r="A34" s="14">
        <v>1991</v>
      </c>
      <c r="B34" s="5">
        <f>SUM('Division - Monthly'!B$320:B$331)</f>
        <v>7269711.7679999992</v>
      </c>
      <c r="C34" s="5">
        <f>SUM('Division - Monthly'!C320:C331)</f>
        <v>4937871.6429999992</v>
      </c>
      <c r="D34" s="5">
        <f>SUM('Division - Monthly'!D320:D331)</f>
        <v>701548.51399999997</v>
      </c>
      <c r="E34" s="5">
        <f>SUM('Division - Monthly'!E320:E331)</f>
        <v>55983.292000000001</v>
      </c>
      <c r="F34" s="5">
        <f>SUM('Division - Monthly'!F320:F331)</f>
        <v>2635.9140000000002</v>
      </c>
      <c r="G34" s="5">
        <f>SUM('Division - Monthly'!G320:G331)</f>
        <v>0</v>
      </c>
      <c r="H34" s="5">
        <f>SUM('Division - Monthly'!H320:H331)</f>
        <v>716330.28999999992</v>
      </c>
      <c r="I34" s="15">
        <f t="shared" si="5"/>
        <v>13684081.420999998</v>
      </c>
      <c r="K34" s="5">
        <f>SUM('Division - Monthly'!L$320:L$331)</f>
        <v>4770791.2299999995</v>
      </c>
      <c r="L34" s="5">
        <f>SUM('Division - Monthly'!M$320:M$331)</f>
        <v>3225249.378</v>
      </c>
      <c r="M34" s="5">
        <f>SUM('Division - Monthly'!N$320:N$331)</f>
        <v>1440250.814</v>
      </c>
      <c r="N34" s="5">
        <f>SUM('Division - Monthly'!O$320:O$331)</f>
        <v>39803.275999999998</v>
      </c>
      <c r="O34" s="5">
        <f>SUM('Division - Monthly'!P$320:P$331)</f>
        <v>607966.71299999999</v>
      </c>
      <c r="P34" s="5">
        <f>SUM('Division - Monthly'!Q$320:Q$331)</f>
        <v>0</v>
      </c>
      <c r="Q34" s="5">
        <f>SUM('Division - Monthly'!R$320:R$331)</f>
        <v>0</v>
      </c>
      <c r="R34" s="15">
        <f t="shared" si="6"/>
        <v>10084061.410999998</v>
      </c>
      <c r="T34" s="5">
        <f>SUM('Division - Monthly'!V$320:V$331)</f>
        <v>9278294.8920000009</v>
      </c>
      <c r="U34" s="5">
        <f>SUM('Division - Monthly'!W$320:W$331)</f>
        <v>9400790.5130000003</v>
      </c>
      <c r="V34" s="5">
        <f>SUM('Division - Monthly'!X$320:X$331)</f>
        <v>831982.63599999994</v>
      </c>
      <c r="W34" s="5">
        <f>SUM('Division - Monthly'!Y$320:Y$331)</f>
        <v>132390.88099999999</v>
      </c>
      <c r="X34" s="5">
        <f>SUM('Division - Monthly'!Z$320:Z$331)</f>
        <v>112986.65099999998</v>
      </c>
      <c r="Y34" s="5">
        <f>SUM('Division - Monthly'!AA$320:AA$331)</f>
        <v>81186.675000000003</v>
      </c>
      <c r="Z34" s="5">
        <f>SUM('Division - Monthly'!AB$320:AB$331)</f>
        <v>0</v>
      </c>
      <c r="AA34" s="15">
        <f t="shared" si="7"/>
        <v>19837632.248000003</v>
      </c>
      <c r="AC34" s="5">
        <f>SUM('Division - Monthly'!AF$320:AF$331)</f>
        <v>7506524.0769999996</v>
      </c>
      <c r="AD34" s="5">
        <f>SUM('Division - Monthly'!AG$320:AG$331)</f>
        <v>5865643.9679999994</v>
      </c>
      <c r="AE34" s="5">
        <f>SUM('Division - Monthly'!AH$320:AH$331)</f>
        <v>512478.136</v>
      </c>
      <c r="AF34" s="5">
        <f>SUM('Division - Monthly'!AI$320:AI$331)</f>
        <v>76868.22</v>
      </c>
      <c r="AG34" s="5">
        <f>SUM('Division - Monthly'!AJ$320:AJ$331)</f>
        <v>6094.107</v>
      </c>
      <c r="AH34" s="5">
        <f>SUM('Division - Monthly'!AK$320:AK$331)</f>
        <v>0</v>
      </c>
      <c r="AI34" s="5">
        <f>SUM('Division - Monthly'!AL$320:AL$331)</f>
        <v>0</v>
      </c>
      <c r="AJ34" s="15">
        <f t="shared" si="8"/>
        <v>13967608.507999999</v>
      </c>
      <c r="AL34" s="5">
        <f>SUM('Division - Monthly'!AP$320:AP$331)</f>
        <v>5792154.8640000001</v>
      </c>
      <c r="AM34" s="5">
        <f>SUM('Division - Monthly'!AQ$320:AQ$331)</f>
        <v>3802094.9779999997</v>
      </c>
      <c r="AN34" s="5">
        <f>SUM('Division - Monthly'!AR$320:AR$331)</f>
        <v>603697.53200000001</v>
      </c>
      <c r="AO34" s="5">
        <f>SUM('Division - Monthly'!AS$320:AS$331)</f>
        <v>40113.036999999997</v>
      </c>
      <c r="AP34" s="5">
        <f>SUM('Division - Monthly'!AT$320:AT$331)</f>
        <v>3217.9340000000007</v>
      </c>
      <c r="AQ34" s="5">
        <f>SUM('Division - Monthly'!AU$320:AU$331)</f>
        <v>0</v>
      </c>
      <c r="AR34" s="5">
        <f>SUM('Division - Monthly'!AV$320:AV$331)</f>
        <v>0</v>
      </c>
      <c r="AS34" s="15">
        <f t="shared" si="9"/>
        <v>10241278.345000001</v>
      </c>
    </row>
    <row r="35" spans="1:51" x14ac:dyDescent="0.25">
      <c r="A35" s="14">
        <v>1992</v>
      </c>
      <c r="B35" s="5">
        <f>SUM('Division - Monthly'!B$332:B$343)</f>
        <v>7232148.2850000001</v>
      </c>
      <c r="C35" s="5">
        <f>SUM('Division - Monthly'!C332:C343)</f>
        <v>4950171.9760000007</v>
      </c>
      <c r="D35" s="5">
        <f>SUM('Division - Monthly'!D332:D343)</f>
        <v>671245.75199999998</v>
      </c>
      <c r="E35" s="5">
        <f>SUM('Division - Monthly'!E332:E343)</f>
        <v>59290.239000000001</v>
      </c>
      <c r="F35" s="5">
        <f>SUM('Division - Monthly'!F332:F343)</f>
        <v>2781.8799999999992</v>
      </c>
      <c r="G35" s="5">
        <f>SUM('Division - Monthly'!G332:G343)</f>
        <v>0</v>
      </c>
      <c r="H35" s="5">
        <f>SUM('Division - Monthly'!H332:H343)</f>
        <v>702366.31400000013</v>
      </c>
      <c r="I35" s="15">
        <f t="shared" si="5"/>
        <v>13618004.446</v>
      </c>
      <c r="K35" s="5">
        <f>SUM('Division - Monthly'!L$332:L$343)</f>
        <v>4860028.5240000002</v>
      </c>
      <c r="L35" s="5">
        <f>SUM('Division - Monthly'!M$332:M$343)</f>
        <v>3226128.6159999999</v>
      </c>
      <c r="M35" s="5">
        <f>SUM('Division - Monthly'!N$332:N$343)</f>
        <v>1469455.044</v>
      </c>
      <c r="N35" s="5">
        <f>SUM('Division - Monthly'!O$332:O$343)</f>
        <v>41092.631000000001</v>
      </c>
      <c r="O35" s="5">
        <f>SUM('Division - Monthly'!P$332:P$343)</f>
        <v>619033.43400000001</v>
      </c>
      <c r="P35" s="5">
        <f>SUM('Division - Monthly'!Q$332:Q$343)</f>
        <v>0</v>
      </c>
      <c r="Q35" s="5">
        <f>SUM('Division - Monthly'!R$332:R$343)</f>
        <v>0</v>
      </c>
      <c r="R35" s="15">
        <f t="shared" si="6"/>
        <v>10215738.249</v>
      </c>
      <c r="T35" s="5">
        <f>SUM('Division - Monthly'!V$332:V$343)</f>
        <v>8864199.9829999991</v>
      </c>
      <c r="U35" s="5">
        <f>SUM('Division - Monthly'!W$332:W$343)</f>
        <v>9097430.2290000003</v>
      </c>
      <c r="V35" s="5">
        <f>SUM('Division - Monthly'!X$332:X$343)</f>
        <v>855346.48699999996</v>
      </c>
      <c r="W35" s="5">
        <f>SUM('Division - Monthly'!Y$332:Y$343)</f>
        <v>130064.686</v>
      </c>
      <c r="X35" s="5">
        <f>SUM('Division - Monthly'!Z$332:Z$343)</f>
        <v>77111.732999999993</v>
      </c>
      <c r="Y35" s="5">
        <f>SUM('Division - Monthly'!AA$332:AA$343)</f>
        <v>76848.33</v>
      </c>
      <c r="Z35" s="5">
        <f>SUM('Division - Monthly'!AB$332:AB$343)</f>
        <v>0</v>
      </c>
      <c r="AA35" s="15">
        <f t="shared" si="7"/>
        <v>19101001.447999995</v>
      </c>
      <c r="AC35" s="5">
        <f>SUM('Division - Monthly'!AF$332:AF$343)</f>
        <v>7445939.745000001</v>
      </c>
      <c r="AD35" s="5">
        <f>SUM('Division - Monthly'!AG$332:AG$343)</f>
        <v>5824367.2690000013</v>
      </c>
      <c r="AE35" s="5">
        <f>SUM('Division - Monthly'!AH$332:AH$343)</f>
        <v>508551.58899999998</v>
      </c>
      <c r="AF35" s="5">
        <f>SUM('Division - Monthly'!AI$332:AI$343)</f>
        <v>79683.125999999989</v>
      </c>
      <c r="AG35" s="5">
        <f>SUM('Division - Monthly'!AJ$332:AJ$343)</f>
        <v>18623.933000000001</v>
      </c>
      <c r="AH35" s="5">
        <f>SUM('Division - Monthly'!AK$332:AK$343)</f>
        <v>0</v>
      </c>
      <c r="AI35" s="5">
        <f>SUM('Division - Monthly'!AL$332:AL$343)</f>
        <v>0</v>
      </c>
      <c r="AJ35" s="15">
        <f t="shared" si="8"/>
        <v>13877165.662000002</v>
      </c>
      <c r="AL35" s="5">
        <f>SUM('Division - Monthly'!AP$332:AP$343)</f>
        <v>5795985.256000001</v>
      </c>
      <c r="AM35" s="5">
        <f>SUM('Division - Monthly'!AQ$332:AQ$343)</f>
        <v>3892815.2910000002</v>
      </c>
      <c r="AN35" s="5">
        <f>SUM('Division - Monthly'!AR$332:AR$343)</f>
        <v>549390.09100000001</v>
      </c>
      <c r="AO35" s="5">
        <f>SUM('Division - Monthly'!AS$332:AS$343)</f>
        <v>42501.687000000005</v>
      </c>
      <c r="AP35" s="5">
        <f>SUM('Division - Monthly'!AT$332:AT$343)</f>
        <v>3157.2950000000001</v>
      </c>
      <c r="AQ35" s="5">
        <f>SUM('Division - Monthly'!AU$332:AU$343)</f>
        <v>0</v>
      </c>
      <c r="AR35" s="5">
        <f>SUM('Division - Monthly'!AV$332:AV$343)</f>
        <v>0</v>
      </c>
      <c r="AS35" s="15">
        <f t="shared" si="9"/>
        <v>10283849.620000003</v>
      </c>
    </row>
    <row r="36" spans="1:51" x14ac:dyDescent="0.25">
      <c r="A36" s="14">
        <v>1993</v>
      </c>
      <c r="B36" s="5">
        <f>SUM('Division - Monthly'!B$344:B$355)</f>
        <v>7691397.1060000006</v>
      </c>
      <c r="C36" s="5">
        <f>SUM('Division - Monthly'!C344:C355)</f>
        <v>5225792.3329999996</v>
      </c>
      <c r="D36" s="5">
        <f>SUM('Division - Monthly'!D344:D355)</f>
        <v>661939.58700000006</v>
      </c>
      <c r="E36" s="5">
        <f>SUM('Division - Monthly'!E344:E355)</f>
        <v>51458.527000000002</v>
      </c>
      <c r="F36" s="5">
        <f>SUM('Division - Monthly'!F344:F355)</f>
        <v>2730.52</v>
      </c>
      <c r="G36" s="5">
        <f>SUM('Division - Monthly'!G344:G355)</f>
        <v>0</v>
      </c>
      <c r="H36" s="5">
        <f>SUM('Division - Monthly'!H344:H355)</f>
        <v>956517.49599999993</v>
      </c>
      <c r="I36" s="15">
        <f t="shared" si="5"/>
        <v>14589835.568999998</v>
      </c>
      <c r="K36" s="5">
        <f>SUM('Division - Monthly'!L$344:L$355)</f>
        <v>5163812.2659999998</v>
      </c>
      <c r="L36" s="5">
        <f>SUM('Division - Monthly'!M$344:M$355)</f>
        <v>3399101.1879999996</v>
      </c>
      <c r="M36" s="5">
        <f>SUM('Division - Monthly'!N$344:N$355)</f>
        <v>1374317.8600000003</v>
      </c>
      <c r="N36" s="5">
        <f>SUM('Division - Monthly'!O$344:O$355)</f>
        <v>40966.097999999991</v>
      </c>
      <c r="O36" s="5">
        <f>SUM('Division - Monthly'!P$344:P$355)</f>
        <v>637606.245</v>
      </c>
      <c r="P36" s="5">
        <f>SUM('Division - Monthly'!Q$344:Q$355)</f>
        <v>0</v>
      </c>
      <c r="Q36" s="5">
        <f>SUM('Division - Monthly'!R$344:R$355)</f>
        <v>0</v>
      </c>
      <c r="R36" s="15">
        <f t="shared" si="6"/>
        <v>10615803.656999998</v>
      </c>
      <c r="T36" s="5">
        <f>SUM('Division - Monthly'!V$344:V$355)</f>
        <v>9488550.2149999999</v>
      </c>
      <c r="U36" s="5">
        <f>SUM('Division - Monthly'!W$344:W$355)</f>
        <v>9624183.074000001</v>
      </c>
      <c r="V36" s="5">
        <f>SUM('Division - Monthly'!X$344:X$355)</f>
        <v>883943.51899999997</v>
      </c>
      <c r="W36" s="5">
        <f>SUM('Division - Monthly'!Y$344:Y$355)</f>
        <v>117628.47899999999</v>
      </c>
      <c r="X36" s="5">
        <f>SUM('Division - Monthly'!Z$344:Z$355)</f>
        <v>15385.517999999998</v>
      </c>
      <c r="Y36" s="5">
        <f>SUM('Division - Monthly'!AA$344:AA$355)</f>
        <v>78724.293000000005</v>
      </c>
      <c r="Z36" s="5">
        <f>SUM('Division - Monthly'!AB$344:AB$355)</f>
        <v>0</v>
      </c>
      <c r="AA36" s="15">
        <f t="shared" si="7"/>
        <v>20208415.098000001</v>
      </c>
      <c r="AC36" s="5">
        <f>SUM('Division - Monthly'!AF$344:AF$355)</f>
        <v>7891964.25</v>
      </c>
      <c r="AD36" s="5">
        <f>SUM('Division - Monthly'!AG$344:AG$355)</f>
        <v>6118742.6989999991</v>
      </c>
      <c r="AE36" s="5">
        <f>SUM('Division - Monthly'!AH$344:AH$355)</f>
        <v>508747.234</v>
      </c>
      <c r="AF36" s="5">
        <f>SUM('Division - Monthly'!AI$344:AI$355)</f>
        <v>79931.627000000008</v>
      </c>
      <c r="AG36" s="5">
        <f>SUM('Division - Monthly'!AJ$344:AJ$355)</f>
        <v>5777.0789999999988</v>
      </c>
      <c r="AH36" s="5">
        <f>SUM('Division - Monthly'!AK$344:AK$355)</f>
        <v>0</v>
      </c>
      <c r="AI36" s="5">
        <f>SUM('Division - Monthly'!AL$344:AL$355)</f>
        <v>0</v>
      </c>
      <c r="AJ36" s="15">
        <f t="shared" si="8"/>
        <v>14605162.888999999</v>
      </c>
      <c r="AL36" s="5">
        <f>SUM('Division - Monthly'!AP$344:AP$355)</f>
        <v>6124179.5290000001</v>
      </c>
      <c r="AM36" s="5">
        <f>SUM('Division - Monthly'!AQ$344:AQ$355)</f>
        <v>4140501.8670000006</v>
      </c>
      <c r="AN36" s="5">
        <f>SUM('Division - Monthly'!AR$344:AR$355)</f>
        <v>460188.35600000003</v>
      </c>
      <c r="AO36" s="5">
        <f>SUM('Division - Monthly'!AS$344:AS$355)</f>
        <v>40218.798000000003</v>
      </c>
      <c r="AP36" s="5">
        <f>SUM('Division - Monthly'!AT$344:AT$355)</f>
        <v>3041.0520000000001</v>
      </c>
      <c r="AQ36" s="5">
        <f>SUM('Division - Monthly'!AU$344:AU$355)</f>
        <v>0</v>
      </c>
      <c r="AR36" s="5">
        <f>SUM('Division - Monthly'!AV$344:AV$355)</f>
        <v>0</v>
      </c>
      <c r="AS36" s="15">
        <f t="shared" si="9"/>
        <v>10768129.602000002</v>
      </c>
    </row>
    <row r="37" spans="1:51" x14ac:dyDescent="0.25">
      <c r="A37" s="14">
        <v>1994</v>
      </c>
      <c r="B37" s="5">
        <f>SUM('Division - Monthly'!B$356:B$367)</f>
        <v>8242889.1809999999</v>
      </c>
      <c r="C37" s="5">
        <f>SUM('Division - Monthly'!C356:C367)</f>
        <v>5507336.0890000006</v>
      </c>
      <c r="D37" s="5">
        <f>SUM('Division - Monthly'!D356:D367)</f>
        <v>632614.8189999999</v>
      </c>
      <c r="E37" s="5">
        <f>SUM('Division - Monthly'!E356:E367)</f>
        <v>52003.17</v>
      </c>
      <c r="F37" s="5">
        <f>SUM('Division - Monthly'!F356:F367)</f>
        <v>2649.1380000000004</v>
      </c>
      <c r="G37" s="5">
        <f>SUM('Division - Monthly'!G356:G367)</f>
        <v>0</v>
      </c>
      <c r="H37" s="5">
        <f>SUM('Division - Monthly'!H356:H367)</f>
        <v>1399907.8390000002</v>
      </c>
      <c r="I37" s="15">
        <f t="shared" si="5"/>
        <v>15837400.236</v>
      </c>
      <c r="K37" s="5">
        <f>SUM('Division - Monthly'!L$356:L$367)</f>
        <v>5336480.5590000004</v>
      </c>
      <c r="L37" s="5">
        <f>SUM('Division - Monthly'!M$356:M$367)</f>
        <v>3563129.4509999999</v>
      </c>
      <c r="M37" s="5">
        <f>SUM('Division - Monthly'!N$356:N$367)</f>
        <v>1349252.324</v>
      </c>
      <c r="N37" s="5">
        <f>SUM('Division - Monthly'!O$356:O$367)</f>
        <v>41836.462</v>
      </c>
      <c r="O37" s="5">
        <f>SUM('Division - Monthly'!P$356:P$367)</f>
        <v>638132.15</v>
      </c>
      <c r="P37" s="5">
        <f>SUM('Division - Monthly'!Q$356:Q$367)</f>
        <v>0</v>
      </c>
      <c r="Q37" s="5">
        <f>SUM('Division - Monthly'!R$356:R$367)</f>
        <v>0</v>
      </c>
      <c r="R37" s="15">
        <f t="shared" si="6"/>
        <v>10928830.945999999</v>
      </c>
      <c r="T37" s="5">
        <f>SUM('Division - Monthly'!V$356:V$367)</f>
        <v>10069270.922999999</v>
      </c>
      <c r="U37" s="5">
        <f>SUM('Division - Monthly'!W$356:W$367)</f>
        <v>10066541.665000001</v>
      </c>
      <c r="V37" s="5">
        <f>SUM('Division - Monthly'!X$356:X$367)</f>
        <v>850393.7620000001</v>
      </c>
      <c r="W37" s="5">
        <f>SUM('Division - Monthly'!Y$356:Y$367)</f>
        <v>139559.448</v>
      </c>
      <c r="X37" s="5">
        <f>SUM('Division - Monthly'!Z$356:Z$367)</f>
        <v>14877.615000000002</v>
      </c>
      <c r="Y37" s="5">
        <f>SUM('Division - Monthly'!AA$356:AA$367)</f>
        <v>84535.972000000009</v>
      </c>
      <c r="Z37" s="5">
        <f>SUM('Division - Monthly'!AB$356:AB$367)</f>
        <v>0</v>
      </c>
      <c r="AA37" s="15">
        <f t="shared" si="7"/>
        <v>21225179.384999998</v>
      </c>
      <c r="AC37" s="5">
        <f>SUM('Division - Monthly'!AF$356:AF$367)</f>
        <v>8481874.568</v>
      </c>
      <c r="AD37" s="5">
        <f>SUM('Division - Monthly'!AG$356:AG$367)</f>
        <v>6409766.4629999995</v>
      </c>
      <c r="AE37" s="5">
        <f>SUM('Division - Monthly'!AH$356:AH$367)</f>
        <v>515194.16300000012</v>
      </c>
      <c r="AF37" s="5">
        <f>SUM('Division - Monthly'!AI$356:AI$367)</f>
        <v>75906.511999999988</v>
      </c>
      <c r="AG37" s="5">
        <f>SUM('Division - Monthly'!AJ$356:AJ$367)</f>
        <v>5636.0440000000008</v>
      </c>
      <c r="AH37" s="5">
        <f>SUM('Division - Monthly'!AK$356:AK$367)</f>
        <v>0</v>
      </c>
      <c r="AI37" s="5">
        <f>SUM('Division - Monthly'!AL$356:AL$367)</f>
        <v>0</v>
      </c>
      <c r="AJ37" s="15">
        <f t="shared" si="8"/>
        <v>15488377.75</v>
      </c>
      <c r="AL37" s="5">
        <f>SUM('Division - Monthly'!AP$356:AP$367)</f>
        <v>6585392.1009999998</v>
      </c>
      <c r="AM37" s="5">
        <f>SUM('Division - Monthly'!AQ$356:AQ$367)</f>
        <v>4399371.2809999995</v>
      </c>
      <c r="AN37" s="5">
        <f>SUM('Division - Monthly'!AR$356:AR$367)</f>
        <v>497209.21399999998</v>
      </c>
      <c r="AO37" s="5">
        <f>SUM('Division - Monthly'!AS$356:AS$367)</f>
        <v>42705.36</v>
      </c>
      <c r="AP37" s="5">
        <f>SUM('Division - Monthly'!AT$356:AT$367)</f>
        <v>3062.8510000000001</v>
      </c>
      <c r="AQ37" s="5">
        <f>SUM('Division - Monthly'!AU$356:AU$367)</f>
        <v>0</v>
      </c>
      <c r="AR37" s="5">
        <f>SUM('Division - Monthly'!AV$356:AV$367)</f>
        <v>0</v>
      </c>
      <c r="AS37" s="15">
        <f t="shared" si="9"/>
        <v>11527740.806999998</v>
      </c>
    </row>
    <row r="38" spans="1:51" x14ac:dyDescent="0.25">
      <c r="A38" s="14">
        <v>1995</v>
      </c>
      <c r="B38" s="5">
        <f>SUM('Division - Monthly'!B$368:B$379)</f>
        <v>8713581.6109999996</v>
      </c>
      <c r="C38" s="5">
        <f>SUM('Division - Monthly'!C368:C379)</f>
        <v>5658483.7079999996</v>
      </c>
      <c r="D38" s="5">
        <f>SUM('Division - Monthly'!D368:D379)</f>
        <v>678291.78799999994</v>
      </c>
      <c r="E38" s="5">
        <f>SUM('Division - Monthly'!E368:E379)</f>
        <v>53036.288</v>
      </c>
      <c r="F38" s="5">
        <f>SUM('Division - Monthly'!F368:F379)</f>
        <v>2532.5880000000002</v>
      </c>
      <c r="G38" s="5">
        <f>SUM('Division - Monthly'!G368:G379)</f>
        <v>0</v>
      </c>
      <c r="H38" s="5">
        <f>SUM('Division - Monthly'!H368:H379)</f>
        <v>1436598.9469999999</v>
      </c>
      <c r="I38" s="15">
        <f t="shared" si="5"/>
        <v>16542524.93</v>
      </c>
      <c r="K38" s="5">
        <f>SUM('Division - Monthly'!L$368:L$379)</f>
        <v>5757863.3310000002</v>
      </c>
      <c r="L38" s="5">
        <f>SUM('Division - Monthly'!M$368:M$379)</f>
        <v>3744637.56</v>
      </c>
      <c r="M38" s="5">
        <f>SUM('Division - Monthly'!N$368:N$379)</f>
        <v>1330760.25</v>
      </c>
      <c r="N38" s="5">
        <f>SUM('Division - Monthly'!O$368:O$379)</f>
        <v>42983.066999999995</v>
      </c>
      <c r="O38" s="5">
        <f>SUM('Division - Monthly'!P$368:P$379)</f>
        <v>626520.55900000012</v>
      </c>
      <c r="P38" s="5">
        <f>SUM('Division - Monthly'!Q$368:Q$379)</f>
        <v>0</v>
      </c>
      <c r="Q38" s="5">
        <f>SUM('Division - Monthly'!R$368:R$379)</f>
        <v>0</v>
      </c>
      <c r="R38" s="15">
        <f t="shared" si="6"/>
        <v>11502764.767000001</v>
      </c>
      <c r="T38" s="5">
        <f>SUM('Division - Monthly'!V$368:V$379)</f>
        <v>10259932.362999998</v>
      </c>
      <c r="U38" s="5">
        <f>SUM('Division - Monthly'!W$368:W$379)</f>
        <v>10226449.630999999</v>
      </c>
      <c r="V38" s="5">
        <f>SUM('Division - Monthly'!X$368:X$379)</f>
        <v>830257.48600000003</v>
      </c>
      <c r="W38" s="5">
        <f>SUM('Division - Monthly'!Y$368:Y$379)</f>
        <v>132892.37299999999</v>
      </c>
      <c r="X38" s="5">
        <f>SUM('Division - Monthly'!Z$368:Z$379)</f>
        <v>10465.157000000001</v>
      </c>
      <c r="Y38" s="5">
        <f>SUM('Division - Monthly'!AA$368:AA$379)</f>
        <v>84098</v>
      </c>
      <c r="Z38" s="5">
        <f>SUM('Division - Monthly'!AB$368:AB$379)</f>
        <v>0</v>
      </c>
      <c r="AA38" s="15">
        <f t="shared" si="7"/>
        <v>21544095.009999998</v>
      </c>
      <c r="AC38" s="5">
        <f>SUM('Division - Monthly'!AF$368:AF$379)</f>
        <v>8794383.0119999982</v>
      </c>
      <c r="AD38" s="5">
        <f>SUM('Division - Monthly'!AG$368:AG$379)</f>
        <v>6510499.0300000003</v>
      </c>
      <c r="AE38" s="5">
        <f>SUM('Division - Monthly'!AH$368:AH$379)</f>
        <v>511396.01300000004</v>
      </c>
      <c r="AF38" s="5">
        <f>SUM('Division - Monthly'!AI$368:AI$379)</f>
        <v>83233.554000000004</v>
      </c>
      <c r="AG38" s="5">
        <f>SUM('Division - Monthly'!AJ$368:AJ$379)</f>
        <v>5562.9880000000003</v>
      </c>
      <c r="AH38" s="5">
        <f>SUM('Division - Monthly'!AK$368:AK$379)</f>
        <v>0</v>
      </c>
      <c r="AI38" s="5">
        <f>SUM('Division - Monthly'!AL$368:AL$379)</f>
        <v>0</v>
      </c>
      <c r="AJ38" s="15">
        <f t="shared" si="8"/>
        <v>15905074.596999999</v>
      </c>
      <c r="AL38" s="5">
        <f>SUM('Division - Monthly'!AP$368:AP$379)</f>
        <v>7029762.3530000001</v>
      </c>
      <c r="AM38" s="5">
        <f>SUM('Division - Monthly'!AQ$368:AQ$379)</f>
        <v>4578550.1190000009</v>
      </c>
      <c r="AN38" s="5">
        <f>SUM('Division - Monthly'!AR$368:AR$379)</f>
        <v>532088.01500000013</v>
      </c>
      <c r="AO38" s="5">
        <f>SUM('Division - Monthly'!AS$368:AS$379)</f>
        <v>45723.150999999998</v>
      </c>
      <c r="AP38" s="5">
        <f>SUM('Division - Monthly'!AT$368:AT$379)</f>
        <v>2948.2910000000002</v>
      </c>
      <c r="AQ38" s="5">
        <f>SUM('Division - Monthly'!AU$368:AU$379)</f>
        <v>0</v>
      </c>
      <c r="AR38" s="5">
        <f>SUM('Division - Monthly'!AV$368:AV$379)</f>
        <v>0</v>
      </c>
      <c r="AS38" s="15">
        <f t="shared" si="9"/>
        <v>12189071.929000001</v>
      </c>
    </row>
    <row r="39" spans="1:51" x14ac:dyDescent="0.25">
      <c r="A39" s="14">
        <v>1996</v>
      </c>
      <c r="B39" s="5">
        <f>SUM('Division - Monthly'!B$380:B$391)</f>
        <v>8928924.995000001</v>
      </c>
      <c r="C39" s="5">
        <f>SUM('Division - Monthly'!C380:C391)</f>
        <v>5773756.3290000008</v>
      </c>
      <c r="D39" s="5">
        <f>SUM('Division - Monthly'!D380:D391)</f>
        <v>637471.90399999998</v>
      </c>
      <c r="E39" s="5">
        <f>SUM('Division - Monthly'!E380:E391)</f>
        <v>54112.076000000001</v>
      </c>
      <c r="F39" s="5">
        <f>SUM('Division - Monthly'!F380:F391)</f>
        <v>2704.1120000000001</v>
      </c>
      <c r="G39" s="5">
        <f>SUM('Division - Monthly'!G380:G391)</f>
        <v>0</v>
      </c>
      <c r="H39" s="5">
        <f>SUM('Division - Monthly'!H380:H391)</f>
        <v>1352632.3030000001</v>
      </c>
      <c r="I39" s="15">
        <f t="shared" si="5"/>
        <v>16749601.718999999</v>
      </c>
      <c r="K39" s="5">
        <f>SUM('Division - Monthly'!L$380:L$391)</f>
        <v>5838090.3480000002</v>
      </c>
      <c r="L39" s="5">
        <f>SUM('Division - Monthly'!M$380:M$391)</f>
        <v>3882781.9109999998</v>
      </c>
      <c r="M39" s="5">
        <f>SUM('Division - Monthly'!N$380:N$391)</f>
        <v>1314792.2609999999</v>
      </c>
      <c r="N39" s="5">
        <f>SUM('Division - Monthly'!O$380:O$391)</f>
        <v>42847.186999999998</v>
      </c>
      <c r="O39" s="5">
        <f>SUM('Division - Monthly'!P$380:P$391)</f>
        <v>550401.25</v>
      </c>
      <c r="P39" s="5">
        <f>SUM('Division - Monthly'!Q$380:Q$391)</f>
        <v>0</v>
      </c>
      <c r="Q39" s="5">
        <f>SUM('Division - Monthly'!R$380:R$391)</f>
        <v>0</v>
      </c>
      <c r="R39" s="15">
        <f t="shared" si="6"/>
        <v>11628912.957</v>
      </c>
      <c r="T39" s="5">
        <f>SUM('Division - Monthly'!V$380:V$391)</f>
        <v>10270269.566</v>
      </c>
      <c r="U39" s="5">
        <f>SUM('Division - Monthly'!W$380:W$391)</f>
        <v>10237815.467</v>
      </c>
      <c r="V39" s="5">
        <f>SUM('Division - Monthly'!X$380:X$391)</f>
        <v>813703.54700000002</v>
      </c>
      <c r="W39" s="5">
        <f>SUM('Division - Monthly'!Y$380:Y$391)</f>
        <v>134984.16700000002</v>
      </c>
      <c r="X39" s="5">
        <f>SUM('Division - Monthly'!Z$380:Z$391)</f>
        <v>15592.276999999998</v>
      </c>
      <c r="Y39" s="5">
        <f>SUM('Division - Monthly'!AA$380:AA$391)</f>
        <v>83056.483999999997</v>
      </c>
      <c r="Z39" s="5">
        <f>SUM('Division - Monthly'!AB$380:AB$391)</f>
        <v>0</v>
      </c>
      <c r="AA39" s="15">
        <f t="shared" si="7"/>
        <v>21555421.507999998</v>
      </c>
      <c r="AC39" s="5">
        <f>SUM('Division - Monthly'!AF$380:AF$391)</f>
        <v>8942514.5309999995</v>
      </c>
      <c r="AD39" s="5">
        <f>SUM('Division - Monthly'!AG$380:AG$391)</f>
        <v>6613458.9119999995</v>
      </c>
      <c r="AE39" s="5">
        <f>SUM('Division - Monthly'!AH$380:AH$391)</f>
        <v>487972.29699999996</v>
      </c>
      <c r="AF39" s="5">
        <f>SUM('Division - Monthly'!AI$380:AI$391)</f>
        <v>88524.236999999994</v>
      </c>
      <c r="AG39" s="5">
        <f>SUM('Division - Monthly'!AJ$380:AJ$391)</f>
        <v>5539.0899999999992</v>
      </c>
      <c r="AH39" s="5">
        <f>SUM('Division - Monthly'!AK$380:AK$391)</f>
        <v>0</v>
      </c>
      <c r="AI39" s="5">
        <f>SUM('Division - Monthly'!AL$380:AL$391)</f>
        <v>0</v>
      </c>
      <c r="AJ39" s="15">
        <f t="shared" si="8"/>
        <v>16138009.067</v>
      </c>
      <c r="AL39" s="5">
        <f>SUM('Division - Monthly'!AP$380:AP$391)</f>
        <v>7321730.5219999999</v>
      </c>
      <c r="AM39" s="5">
        <f>SUM('Division - Monthly'!AQ$380:AQ$391)</f>
        <v>4703316.2359999986</v>
      </c>
      <c r="AN39" s="5">
        <f>SUM('Division - Monthly'!AR$380:AR$391)</f>
        <v>537996.00799999991</v>
      </c>
      <c r="AO39" s="5">
        <f>SUM('Division - Monthly'!AS$380:AS$391)</f>
        <v>47630.192999999999</v>
      </c>
      <c r="AP39" s="5">
        <f>SUM('Division - Monthly'!AT$380:AT$391)</f>
        <v>3241.2309999999998</v>
      </c>
      <c r="AQ39" s="5">
        <f>SUM('Division - Monthly'!AU$380:AU$391)</f>
        <v>0</v>
      </c>
      <c r="AR39" s="5">
        <f>SUM('Division - Monthly'!AV$380:AV$391)</f>
        <v>0</v>
      </c>
      <c r="AS39" s="15">
        <f t="shared" si="9"/>
        <v>12613914.189999998</v>
      </c>
    </row>
    <row r="40" spans="1:51" x14ac:dyDescent="0.25">
      <c r="A40" s="14">
        <v>1997</v>
      </c>
      <c r="B40" s="5">
        <f>SUM('Division - Monthly'!B$392:B$403)</f>
        <v>9061586.7540000007</v>
      </c>
      <c r="C40" s="5">
        <f>SUM('Division - Monthly'!C$392:C$403)</f>
        <v>6115307.7690000003</v>
      </c>
      <c r="D40" s="5">
        <f>SUM('Division - Monthly'!D$392:D$403)</f>
        <v>619501.44200000004</v>
      </c>
      <c r="E40" s="5">
        <f>SUM('Division - Monthly'!E$392:E$403)</f>
        <v>59311.985999999997</v>
      </c>
      <c r="F40" s="5">
        <f>SUM('Division - Monthly'!F$392:F$403)</f>
        <v>2460.2219999999998</v>
      </c>
      <c r="G40" s="5">
        <f>SUM('Division - Monthly'!G$392:G$403)</f>
        <v>0</v>
      </c>
      <c r="H40" s="5">
        <f>SUM('Division - Monthly'!H$392:H$403)</f>
        <v>1228458.6779999996</v>
      </c>
      <c r="I40" s="15">
        <f t="shared" ref="I40:I51" si="10">SUM(B40:H40)</f>
        <v>17086626.851</v>
      </c>
      <c r="K40" s="5">
        <f>SUM('Division - Monthly'!L$392:L$403)</f>
        <v>5786473.2799999993</v>
      </c>
      <c r="L40" s="5">
        <f>SUM('Division - Monthly'!M$392:M$403)</f>
        <v>4022279.7779999995</v>
      </c>
      <c r="M40" s="5">
        <f>SUM('Division - Monthly'!N$392:N$403)</f>
        <v>1389747.4360000002</v>
      </c>
      <c r="N40" s="5">
        <f>SUM('Division - Monthly'!O$392:O$403)</f>
        <v>45544.097000000009</v>
      </c>
      <c r="O40" s="5">
        <f>SUM('Division - Monthly'!P$392:P$403)</f>
        <v>676771.84499999997</v>
      </c>
      <c r="P40" s="5">
        <f>SUM('Division - Monthly'!Q$392:Q$403)</f>
        <v>0</v>
      </c>
      <c r="Q40" s="5">
        <f>SUM('Division - Monthly'!R$392:R$403)</f>
        <v>0</v>
      </c>
      <c r="R40" s="15">
        <f t="shared" si="6"/>
        <v>11920816.435999999</v>
      </c>
      <c r="T40" s="5">
        <f>SUM('Division - Monthly'!V$392:V$403)</f>
        <v>10573683.135</v>
      </c>
      <c r="U40" s="5">
        <f>SUM('Division - Monthly'!W$392:W$403)</f>
        <v>10823247.881999999</v>
      </c>
      <c r="V40" s="5">
        <f>SUM('Division - Monthly'!X$392:X$403)</f>
        <v>835678.02600000007</v>
      </c>
      <c r="W40" s="5">
        <f>SUM('Division - Monthly'!Y$392:Y$403)</f>
        <v>136757.65899999999</v>
      </c>
      <c r="X40" s="5">
        <f>SUM('Division - Monthly'!Z$392:Z$403)</f>
        <v>13529.112999999998</v>
      </c>
      <c r="Y40" s="5">
        <f>SUM('Division - Monthly'!AA$392:AA$403)</f>
        <v>84444.756999999998</v>
      </c>
      <c r="Z40" s="5">
        <f>SUM('Division - Monthly'!AB$392:AB$403)</f>
        <v>0</v>
      </c>
      <c r="AA40" s="15">
        <f t="shared" si="7"/>
        <v>22467340.572000001</v>
      </c>
      <c r="AC40" s="5">
        <f>SUM('Division - Monthly'!AF$392:AF$403)</f>
        <v>9126140.3679999989</v>
      </c>
      <c r="AD40" s="5">
        <f>SUM('Division - Monthly'!AG$392:AG$403)</f>
        <v>7003136.0990000013</v>
      </c>
      <c r="AE40" s="5">
        <f>SUM('Division - Monthly'!AH$392:AH$403)</f>
        <v>485368.52899999992</v>
      </c>
      <c r="AF40" s="5">
        <f>SUM('Division - Monthly'!AI$392:AI$403)</f>
        <v>89479.623999999982</v>
      </c>
      <c r="AG40" s="5">
        <f>SUM('Division - Monthly'!AJ$392:AJ$403)</f>
        <v>5844.630000000001</v>
      </c>
      <c r="AH40" s="5">
        <f>SUM('Division - Monthly'!AK$392:AK$403)</f>
        <v>0</v>
      </c>
      <c r="AI40" s="5">
        <f>SUM('Division - Monthly'!AL$392:AL$403)</f>
        <v>0</v>
      </c>
      <c r="AJ40" s="15">
        <f t="shared" si="8"/>
        <v>16709969.25</v>
      </c>
      <c r="AL40" s="5">
        <f>SUM('Division - Monthly'!AP$392:AP$403)</f>
        <v>7301186.0589999994</v>
      </c>
      <c r="AM40" s="5">
        <f>SUM('Division - Monthly'!AQ$392:AQ$403)</f>
        <v>4977548.2699999996</v>
      </c>
      <c r="AN40" s="5">
        <f>SUM('Division - Monthly'!AR$392:AR$403)</f>
        <v>564102.13899999997</v>
      </c>
      <c r="AO40" s="5">
        <f>SUM('Division - Monthly'!AS$392:AS$403)</f>
        <v>51461.536999999997</v>
      </c>
      <c r="AP40" s="5">
        <f>SUM('Division - Monthly'!AT$392:AT$403)</f>
        <v>3344.6500000000005</v>
      </c>
      <c r="AQ40" s="5">
        <f>SUM('Division - Monthly'!AU$392:AU$403)</f>
        <v>0</v>
      </c>
      <c r="AR40" s="5">
        <f>SUM('Division - Monthly'!AV$392:AV$403)</f>
        <v>0</v>
      </c>
      <c r="AS40" s="15">
        <f t="shared" si="9"/>
        <v>12897642.655000001</v>
      </c>
    </row>
    <row r="41" spans="1:51" x14ac:dyDescent="0.25">
      <c r="A41" s="14">
        <v>1998</v>
      </c>
      <c r="B41" s="5">
        <f>SUM('Division - Monthly'!B$404:B$415)</f>
        <v>9931712.4489999991</v>
      </c>
      <c r="C41" s="5">
        <f>SUM('Division - Monthly'!C$404:C$415)</f>
        <v>6480560.3679999989</v>
      </c>
      <c r="D41" s="5">
        <f>SUM('Division - Monthly'!D$404:D$415)</f>
        <v>588171.88199999998</v>
      </c>
      <c r="E41" s="5">
        <f>SUM('Division - Monthly'!E$404:E$415)</f>
        <v>59420.379000000001</v>
      </c>
      <c r="F41" s="5">
        <f>SUM('Division - Monthly'!F$404:F$415)</f>
        <v>2818.598</v>
      </c>
      <c r="G41" s="5">
        <f>SUM('Division - Monthly'!G$404:G$415)</f>
        <v>0</v>
      </c>
      <c r="H41" s="5">
        <f>SUM('Division - Monthly'!H$404:H$415)</f>
        <v>1326357.469</v>
      </c>
      <c r="I41" s="15">
        <f t="shared" si="10"/>
        <v>18389041.145</v>
      </c>
      <c r="K41" s="5">
        <f>SUM('Division - Monthly'!L$404:L$415)</f>
        <v>6443610.7910000002</v>
      </c>
      <c r="L41" s="5">
        <f>SUM('Division - Monthly'!M$404:M$415)</f>
        <v>4328551.5430000005</v>
      </c>
      <c r="M41" s="5">
        <f>SUM('Division - Monthly'!N$404:N$415)</f>
        <v>1443030.4658000001</v>
      </c>
      <c r="N41" s="5">
        <f>SUM('Division - Monthly'!O$404:O$415)</f>
        <v>42083.96899999999</v>
      </c>
      <c r="O41" s="5">
        <f>SUM('Division - Monthly'!P$404:P$415)</f>
        <v>600306.72499999998</v>
      </c>
      <c r="P41" s="5">
        <f>SUM('Division - Monthly'!Q$404:Q$415)</f>
        <v>0</v>
      </c>
      <c r="Q41" s="5">
        <f>SUM('Division - Monthly'!R$404:R$415)</f>
        <v>0</v>
      </c>
      <c r="R41" s="15">
        <f t="shared" si="6"/>
        <v>12857583.493800001</v>
      </c>
      <c r="T41" s="5">
        <f>SUM('Division - Monthly'!V$404:V$415)</f>
        <v>11284401.222999999</v>
      </c>
      <c r="U41" s="5">
        <f>SUM('Division - Monthly'!W$404:W$415)</f>
        <v>11165702.488</v>
      </c>
      <c r="V41" s="5">
        <f>SUM('Division - Monthly'!X$404:X$415)</f>
        <v>851676.46900000004</v>
      </c>
      <c r="W41" s="5">
        <f>SUM('Division - Monthly'!Y$404:Y$415)</f>
        <v>133901.18100000001</v>
      </c>
      <c r="X41" s="5">
        <f>SUM('Division - Monthly'!Z$404:Z$415)</f>
        <v>12023.303</v>
      </c>
      <c r="Y41" s="5">
        <f>SUM('Division - Monthly'!AA$404:AA$415)</f>
        <v>81140.450000000012</v>
      </c>
      <c r="Z41" s="5">
        <f>SUM('Division - Monthly'!AB$404:AB$415)</f>
        <v>0</v>
      </c>
      <c r="AA41" s="15">
        <f t="shared" si="7"/>
        <v>23528845.114</v>
      </c>
      <c r="AC41" s="5">
        <f>SUM('Division - Monthly'!AF$404:AF$415)</f>
        <v>9863801.2379999999</v>
      </c>
      <c r="AD41" s="5">
        <f>SUM('Division - Monthly'!AG$404:AG$415)</f>
        <v>7341118.8690000009</v>
      </c>
      <c r="AE41" s="5">
        <f>SUM('Division - Monthly'!AH$404:AH$415)</f>
        <v>492674.86699999997</v>
      </c>
      <c r="AF41" s="5">
        <f>SUM('Division - Monthly'!AI$404:AI$415)</f>
        <v>86267.108000000007</v>
      </c>
      <c r="AG41" s="5">
        <f>SUM('Division - Monthly'!AJ$404:AJ$415)</f>
        <v>6156.8430000000008</v>
      </c>
      <c r="AH41" s="5">
        <f>SUM('Division - Monthly'!AK$404:AK$415)</f>
        <v>0</v>
      </c>
      <c r="AI41" s="5">
        <f>SUM('Division - Monthly'!AL$404:AL$415)</f>
        <v>0</v>
      </c>
      <c r="AJ41" s="15">
        <f t="shared" si="8"/>
        <v>17790018.924999997</v>
      </c>
      <c r="AL41" s="5">
        <f>SUM('Division - Monthly'!AP$404:AP$415)</f>
        <v>7958666.3959999997</v>
      </c>
      <c r="AM41" s="5">
        <f>SUM('Division - Monthly'!AQ$404:AQ$415)</f>
        <v>5302324.8260000004</v>
      </c>
      <c r="AN41" s="5">
        <f>SUM('Division - Monthly'!AR$404:AR$415)</f>
        <v>575859.72600000002</v>
      </c>
      <c r="AO41" s="5">
        <f>SUM('Division - Monthly'!AS$404:AS$415)</f>
        <v>51666.017999999996</v>
      </c>
      <c r="AP41" s="5">
        <f>SUM('Division - Monthly'!AT$404:AT$415)</f>
        <v>3249.7850000000003</v>
      </c>
      <c r="AQ41" s="5">
        <f>SUM('Division - Monthly'!AU$404:AU$415)</f>
        <v>0</v>
      </c>
      <c r="AR41" s="5">
        <f>SUM('Division - Monthly'!AV$404:AV$415)</f>
        <v>0</v>
      </c>
      <c r="AS41" s="15">
        <f t="shared" si="9"/>
        <v>13891766.750999998</v>
      </c>
    </row>
    <row r="42" spans="1:51" x14ac:dyDescent="0.25">
      <c r="A42" s="14">
        <v>1999</v>
      </c>
      <c r="B42" s="5">
        <f>SUM('Division - Monthly'!B416:B427)</f>
        <v>9611546.9479999989</v>
      </c>
      <c r="C42" s="5">
        <f>SUM('Division - Monthly'!C416:C427)</f>
        <v>6641936.1780000012</v>
      </c>
      <c r="D42" s="5">
        <f>SUM('Division - Monthly'!D416:D427)</f>
        <v>595548.74199999997</v>
      </c>
      <c r="E42" s="5">
        <f>SUM('Division - Monthly'!E416:E427)</f>
        <v>62218.811999999998</v>
      </c>
      <c r="F42" s="5">
        <f>SUM('Division - Monthly'!F416:F427)</f>
        <v>2784.3739999999998</v>
      </c>
      <c r="G42" s="5">
        <f>SUM('Division - Monthly'!G416:G427)</f>
        <v>0</v>
      </c>
      <c r="H42" s="5">
        <f>SUM('Division - Monthly'!H416:H427)</f>
        <v>952645.8629999999</v>
      </c>
      <c r="I42" s="15">
        <f t="shared" si="10"/>
        <v>17866680.917000003</v>
      </c>
      <c r="K42" s="5">
        <f>SUM('Division - Monthly'!L$416:L$427)</f>
        <v>6295499.9720000001</v>
      </c>
      <c r="L42" s="5">
        <f>SUM('Division - Monthly'!M$416:M$427)</f>
        <v>4441293.8770000003</v>
      </c>
      <c r="M42" s="5">
        <f>SUM('Division - Monthly'!N$416:N$427)</f>
        <v>1345511.1959999998</v>
      </c>
      <c r="N42" s="5">
        <f>SUM('Division - Monthly'!O$416:O$427)</f>
        <v>48974.427000000003</v>
      </c>
      <c r="O42" s="5">
        <f>SUM('Division - Monthly'!P$416:P$427)</f>
        <v>446621.766</v>
      </c>
      <c r="P42" s="5">
        <f>SUM('Division - Monthly'!Q$416:Q$427)</f>
        <v>0</v>
      </c>
      <c r="Q42" s="5">
        <f>SUM('Division - Monthly'!R$416:R$427)</f>
        <v>0</v>
      </c>
      <c r="R42" s="15">
        <f t="shared" si="6"/>
        <v>12577901.238</v>
      </c>
      <c r="T42" s="5">
        <f>SUM('Division - Monthly'!V$416:V$427)</f>
        <v>10890307.950999999</v>
      </c>
      <c r="U42" s="5">
        <f>SUM('Division - Monthly'!W$416:W$427)</f>
        <v>11343986.006999999</v>
      </c>
      <c r="V42" s="5">
        <f>SUM('Division - Monthly'!X$416:X$427)</f>
        <v>829754.83799999999</v>
      </c>
      <c r="W42" s="5">
        <f>SUM('Division - Monthly'!Y$416:Y$427)</f>
        <v>212674.68</v>
      </c>
      <c r="X42" s="5">
        <f>SUM('Division - Monthly'!Z$416:Z$427)</f>
        <v>6609.4809999999998</v>
      </c>
      <c r="Y42" s="5">
        <f>SUM('Division - Monthly'!AA$416:AA$427)</f>
        <v>79079.737999999998</v>
      </c>
      <c r="Z42" s="5">
        <f>SUM('Division - Monthly'!AB$416:AB$427)</f>
        <v>0</v>
      </c>
      <c r="AA42" s="15">
        <f t="shared" si="7"/>
        <v>23362412.694999997</v>
      </c>
      <c r="AC42" s="5">
        <f>SUM('Division - Monthly'!AF$416:AF$427)</f>
        <v>9522896.3940000013</v>
      </c>
      <c r="AD42" s="5">
        <f>SUM('Division - Monthly'!AG$416:AG$427)</f>
        <v>7540812.4899999993</v>
      </c>
      <c r="AE42" s="5">
        <f>SUM('Division - Monthly'!AH$416:AH$427)</f>
        <v>489645.01100000006</v>
      </c>
      <c r="AF42" s="5">
        <f>SUM('Division - Monthly'!AI$416:AI$427)</f>
        <v>93136.475999999981</v>
      </c>
      <c r="AG42" s="5">
        <f>SUM('Division - Monthly'!AJ$416:AJ$427)</f>
        <v>5466.5029999999997</v>
      </c>
      <c r="AH42" s="5">
        <f>SUM('Division - Monthly'!AK$416:AK$427)</f>
        <v>0</v>
      </c>
      <c r="AI42" s="5">
        <f>SUM('Division - Monthly'!AL$416:AL$427)</f>
        <v>0</v>
      </c>
      <c r="AJ42" s="15">
        <f t="shared" si="8"/>
        <v>17651956.873999998</v>
      </c>
      <c r="AL42" s="5">
        <f>SUM('Division - Monthly'!AP$416:AP$427)</f>
        <v>7866974.7770000007</v>
      </c>
      <c r="AM42" s="5">
        <f>SUM('Division - Monthly'!AQ$416:AQ$427)</f>
        <v>5552516.0209999997</v>
      </c>
      <c r="AN42" s="5">
        <f>SUM('Division - Monthly'!AR$416:AR$427)</f>
        <v>687182.91500000004</v>
      </c>
      <c r="AO42" s="5">
        <f>SUM('Division - Monthly'!AS$416:AS$427)</f>
        <v>56331.832000000002</v>
      </c>
      <c r="AP42" s="5">
        <f>SUM('Division - Monthly'!AT$416:AT$427)</f>
        <v>3204.0619999999994</v>
      </c>
      <c r="AQ42" s="5">
        <f>SUM('Division - Monthly'!AU$416:AU$427)</f>
        <v>0</v>
      </c>
      <c r="AR42" s="5">
        <f>SUM('Division - Monthly'!AV$416:AV$427)</f>
        <v>0</v>
      </c>
      <c r="AS42" s="15">
        <f t="shared" si="9"/>
        <v>14166209.607000001</v>
      </c>
    </row>
    <row r="43" spans="1:51" x14ac:dyDescent="0.25">
      <c r="A43" s="14">
        <v>2000</v>
      </c>
      <c r="B43" s="5">
        <f>SUM('Division - Monthly'!B428:B439)</f>
        <v>10151445.829</v>
      </c>
      <c r="C43" s="5">
        <f>SUM('Division - Monthly'!C428:C439)</f>
        <v>6986385.0310000014</v>
      </c>
      <c r="D43" s="5">
        <f>SUM('Division - Monthly'!D428:D439)</f>
        <v>582181.31699999992</v>
      </c>
      <c r="E43" s="5">
        <f>SUM('Division - Monthly'!E428:E439)</f>
        <v>62162.42</v>
      </c>
      <c r="F43" s="5">
        <f>SUM('Division - Monthly'!F428:F439)</f>
        <v>2704.5580000000004</v>
      </c>
      <c r="G43" s="5">
        <f>SUM('Division - Monthly'!G428:G439)</f>
        <v>0</v>
      </c>
      <c r="H43" s="5">
        <f>SUM('Division - Monthly'!H428:H439)</f>
        <v>970376.20200000005</v>
      </c>
      <c r="I43" s="15">
        <f t="shared" si="10"/>
        <v>18755255.357000001</v>
      </c>
      <c r="K43" s="5">
        <f>SUM('Division - Monthly'!L428:L$439)</f>
        <v>6648919.6519999988</v>
      </c>
      <c r="L43" s="5">
        <f>SUM('Division - Monthly'!M428:M$439)</f>
        <v>4636976.9239999996</v>
      </c>
      <c r="M43" s="5">
        <f>SUM('Division - Monthly'!N428:N$439)</f>
        <v>1329385.0630000001</v>
      </c>
      <c r="N43" s="5">
        <f>SUM('Division - Monthly'!O428:O$439)</f>
        <v>48154.071999999993</v>
      </c>
      <c r="O43" s="5">
        <f>SUM('Division - Monthly'!P428:P$439)</f>
        <v>364932.90600000002</v>
      </c>
      <c r="P43" s="5">
        <f>SUM('Division - Monthly'!Q428:Q$439)</f>
        <v>0</v>
      </c>
      <c r="Q43" s="5">
        <f>SUM('Division - Monthly'!R428:R$439)</f>
        <v>0</v>
      </c>
      <c r="R43" s="15">
        <f t="shared" si="6"/>
        <v>13028368.616999999</v>
      </c>
      <c r="T43" s="5">
        <f>SUM('Division - Monthly'!V428:V$439)</f>
        <v>11234637.206</v>
      </c>
      <c r="U43" s="5">
        <f>SUM('Division - Monthly'!W428:W$439)</f>
        <v>11662858.801999999</v>
      </c>
      <c r="V43" s="5">
        <f>SUM('Division - Monthly'!X428:X$439)</f>
        <v>822745.85199999996</v>
      </c>
      <c r="W43" s="5">
        <f>SUM('Division - Monthly'!Y428:Y$439)</f>
        <v>144306.00800000003</v>
      </c>
      <c r="X43" s="5">
        <f>SUM('Division - Monthly'!Z428:Z$439)</f>
        <v>5891.5069999999996</v>
      </c>
      <c r="Y43" s="5">
        <f>SUM('Division - Monthly'!AA428:AA$439)</f>
        <v>81459.700000000012</v>
      </c>
      <c r="Z43" s="5">
        <f>SUM('Division - Monthly'!AB428:AB$439)</f>
        <v>0</v>
      </c>
      <c r="AA43" s="15">
        <f t="shared" si="7"/>
        <v>23951899.074999999</v>
      </c>
      <c r="AC43" s="5">
        <f>SUM('Division - Monthly'!AF428:AF439)</f>
        <v>9968334.972000001</v>
      </c>
      <c r="AD43" s="5">
        <f>SUM('Division - Monthly'!AG428:AG439)</f>
        <v>7869990.0960000008</v>
      </c>
      <c r="AE43" s="5">
        <f>SUM('Division - Monthly'!AH428:AH439)</f>
        <v>490173.29700000002</v>
      </c>
      <c r="AF43" s="5">
        <f>SUM('Division - Monthly'!AI428:AI439)</f>
        <v>93936.6</v>
      </c>
      <c r="AG43" s="5">
        <f>SUM('Division - Monthly'!AJ428:AJ439)</f>
        <v>4401.7339999999995</v>
      </c>
      <c r="AH43" s="5">
        <f>SUM('Division - Monthly'!AK428:AK439)</f>
        <v>0</v>
      </c>
      <c r="AI43" s="5">
        <f>SUM('Division - Monthly'!AL428:AL439)</f>
        <v>0</v>
      </c>
      <c r="AJ43" s="15">
        <f t="shared" si="8"/>
        <v>18426836.699000005</v>
      </c>
      <c r="AL43" s="5">
        <f>SUM('Division - Monthly'!AP428:AP$439)</f>
        <v>8316468.79</v>
      </c>
      <c r="AM43" s="5">
        <f>SUM('Division - Monthly'!AQ428:AQ$439)</f>
        <v>5844950.3279999997</v>
      </c>
      <c r="AN43" s="5">
        <f>SUM('Division - Monthly'!AR428:AR$439)</f>
        <v>543120.35200000007</v>
      </c>
      <c r="AO43" s="5">
        <f>SUM('Division - Monthly'!AS428:AS$439)</f>
        <v>59841.417000000001</v>
      </c>
      <c r="AP43" s="5">
        <f>SUM('Division - Monthly'!AT428:AT$439)</f>
        <v>2976.98</v>
      </c>
      <c r="AQ43" s="5">
        <f>SUM('Division - Monthly'!AU428:AU$439)</f>
        <v>0</v>
      </c>
      <c r="AR43" s="5">
        <f>SUM('Division - Monthly'!AV428:AV$439)</f>
        <v>0</v>
      </c>
      <c r="AS43" s="15">
        <f t="shared" si="9"/>
        <v>14767357.867000001</v>
      </c>
    </row>
    <row r="44" spans="1:51" x14ac:dyDescent="0.25">
      <c r="A44" s="14">
        <v>2001</v>
      </c>
      <c r="B44" s="5">
        <f>SUM('Division - Monthly'!B440:B451)</f>
        <v>10447120.537999999</v>
      </c>
      <c r="C44" s="5">
        <f>SUM('Division - Monthly'!C440:C451)</f>
        <v>7166922.2539999997</v>
      </c>
      <c r="D44" s="5">
        <f>SUM('Division - Monthly'!D440:D451)</f>
        <v>557669.26799999992</v>
      </c>
      <c r="E44" s="5">
        <f>SUM('Division - Monthly'!E440:E451)</f>
        <v>64798.06700000001</v>
      </c>
      <c r="F44" s="5">
        <f>SUM('Division - Monthly'!F440:F451)</f>
        <v>2625.0940000000001</v>
      </c>
      <c r="G44" s="5">
        <f>SUM('Division - Monthly'!G440:G451)</f>
        <v>0</v>
      </c>
      <c r="H44" s="5">
        <f>SUM('Division - Monthly'!H440:H451)</f>
        <v>970150.50599999982</v>
      </c>
      <c r="I44" s="15">
        <f t="shared" si="10"/>
        <v>19209285.727000002</v>
      </c>
      <c r="K44" s="5">
        <f>SUM('Division - Monthly'!L440:L451)</f>
        <v>6775221.2510000002</v>
      </c>
      <c r="L44" s="5">
        <f>SUM('Division - Monthly'!M440:M451)</f>
        <v>4787766.9010000005</v>
      </c>
      <c r="M44" s="5">
        <f>SUM('Division - Monthly'!N440:N451)</f>
        <v>1697837.0229999998</v>
      </c>
      <c r="N44" s="5">
        <f>SUM('Division - Monthly'!O440:O451)</f>
        <v>49103.5</v>
      </c>
      <c r="O44" s="5">
        <f>SUM('Division - Monthly'!P440:P451)</f>
        <v>51310.96699999999</v>
      </c>
      <c r="P44" s="5">
        <f>SUM('Division - Monthly'!Q440:Q451)</f>
        <v>0</v>
      </c>
      <c r="Q44" s="5">
        <f>SUM('Division - Monthly'!R440:R451)</f>
        <v>0</v>
      </c>
      <c r="R44" s="15">
        <f t="shared" si="6"/>
        <v>13361239.642000001</v>
      </c>
      <c r="T44" s="5">
        <f>SUM('Division - Monthly'!V440:V$451)</f>
        <v>11411103.274</v>
      </c>
      <c r="U44" s="5">
        <f>SUM('Division - Monthly'!W440:W$451)</f>
        <v>11853990.775</v>
      </c>
      <c r="V44" s="5">
        <f>SUM('Division - Monthly'!X440:X$451)</f>
        <v>825090.71600000013</v>
      </c>
      <c r="W44" s="5">
        <f>SUM('Division - Monthly'!Y440:Y$451)</f>
        <v>146827.20600000001</v>
      </c>
      <c r="X44" s="5">
        <f>SUM('Division - Monthly'!Z440:Z$451)</f>
        <v>5354.7249999999995</v>
      </c>
      <c r="Y44" s="5">
        <f>SUM('Division - Monthly'!AA440:AA$451)</f>
        <v>86220.747999999992</v>
      </c>
      <c r="Z44" s="5">
        <f>SUM('Division - Monthly'!AB440:AB$451)</f>
        <v>0</v>
      </c>
      <c r="AA44" s="15">
        <f t="shared" si="7"/>
        <v>24328587.444000006</v>
      </c>
      <c r="AC44" s="5">
        <f>SUM('Division - Monthly'!AF440:AF451)</f>
        <v>10240564.728</v>
      </c>
      <c r="AD44" s="5">
        <f>SUM('Division - Monthly'!AG440:AG451)</f>
        <v>8093233.165</v>
      </c>
      <c r="AE44" s="5">
        <f>SUM('Division - Monthly'!AH440:AH451)</f>
        <v>457662.18899999995</v>
      </c>
      <c r="AF44" s="5">
        <f>SUM('Division - Monthly'!AI440:AI451)</f>
        <v>94919.974000000002</v>
      </c>
      <c r="AG44" s="5">
        <f>SUM('Division - Monthly'!AJ440:AJ451)</f>
        <v>5284.933</v>
      </c>
      <c r="AH44" s="5">
        <f>SUM('Division - Monthly'!AK440:AK451)</f>
        <v>0</v>
      </c>
      <c r="AI44" s="5">
        <f>SUM('Division - Monthly'!AL440:AL451)</f>
        <v>0</v>
      </c>
      <c r="AJ44" s="15">
        <f t="shared" si="8"/>
        <v>18891664.988999996</v>
      </c>
      <c r="AL44" s="5">
        <f>SUM('Division - Monthly'!AP440:AP$451)</f>
        <v>8713512.0210000016</v>
      </c>
      <c r="AM44" s="5">
        <f>SUM('Division - Monthly'!AQ440:AQ$451)</f>
        <v>6058578.9530000007</v>
      </c>
      <c r="AN44" s="5">
        <f>SUM('Division - Monthly'!AR440:AR$451)</f>
        <v>552687.27099999995</v>
      </c>
      <c r="AO44" s="5">
        <f>SUM('Division - Monthly'!AS440:AS$451)</f>
        <v>63406.640999999996</v>
      </c>
      <c r="AP44" s="5">
        <f>SUM('Division - Monthly'!AT440:AT$451)</f>
        <v>2917.9440000000004</v>
      </c>
      <c r="AQ44" s="5">
        <f>SUM('Division - Monthly'!AU440:AU$451)</f>
        <v>0</v>
      </c>
      <c r="AR44" s="5">
        <f>SUM('Division - Monthly'!AV440:AV$451)</f>
        <v>0</v>
      </c>
      <c r="AS44" s="15">
        <f t="shared" si="9"/>
        <v>15391102.830000004</v>
      </c>
    </row>
    <row r="45" spans="1:51" x14ac:dyDescent="0.25">
      <c r="A45" s="14">
        <v>2002</v>
      </c>
      <c r="B45" s="5">
        <f>SUM('Division - Monthly'!B452:B463)</f>
        <v>11203996.197999999</v>
      </c>
      <c r="C45" s="5">
        <f>SUM('Division - Monthly'!C452:C463)</f>
        <v>7614799.3309999993</v>
      </c>
      <c r="D45" s="5">
        <f>SUM('Division - Monthly'!D452:D463)</f>
        <v>546069.179</v>
      </c>
      <c r="E45" s="5">
        <f>SUM('Division - Monthly'!E452:E463)</f>
        <v>66689.534999999989</v>
      </c>
      <c r="F45" s="5">
        <f>SUM('Division - Monthly'!F452:F463)</f>
        <v>3124.2640000000006</v>
      </c>
      <c r="G45" s="5">
        <f>SUM('Division - Monthly'!G452:G463)</f>
        <v>0</v>
      </c>
      <c r="H45" s="5">
        <f>SUM('Division - Monthly'!H452:H463)</f>
        <v>1233157.3599999999</v>
      </c>
      <c r="I45" s="15">
        <f t="shared" si="10"/>
        <v>20667835.866999999</v>
      </c>
      <c r="K45" s="5">
        <f>SUM('Division - Monthly'!L452:L463)</f>
        <v>7313733.6629999997</v>
      </c>
      <c r="L45" s="5">
        <f>SUM('Division - Monthly'!M452:M463)</f>
        <v>5081930.0940000005</v>
      </c>
      <c r="M45" s="5">
        <f>SUM('Division - Monthly'!N452:N463)</f>
        <v>1682027.432</v>
      </c>
      <c r="N45" s="5">
        <f>SUM('Division - Monthly'!O452:O463)</f>
        <v>50892.088999999993</v>
      </c>
      <c r="O45" s="5">
        <f>SUM('Division - Monthly'!P452:P463)</f>
        <v>45557.004999999997</v>
      </c>
      <c r="P45" s="5">
        <f>SUM('Division - Monthly'!Q452:Q463)</f>
        <v>0</v>
      </c>
      <c r="Q45" s="5">
        <f>SUM('Division - Monthly'!R452:R463)</f>
        <v>0</v>
      </c>
      <c r="R45" s="15">
        <f t="shared" si="6"/>
        <v>14174140.283</v>
      </c>
      <c r="T45" s="5">
        <f>SUM('Division - Monthly'!V452:V463)</f>
        <v>12122334.058000002</v>
      </c>
      <c r="U45" s="5">
        <f>SUM('Division - Monthly'!W452:W463)</f>
        <v>12334011.138</v>
      </c>
      <c r="V45" s="5">
        <f>SUM('Division - Monthly'!X452:X463)</f>
        <v>813025.10400000005</v>
      </c>
      <c r="W45" s="5">
        <f>SUM('Division - Monthly'!Y452:Y463)</f>
        <v>148338.73599999998</v>
      </c>
      <c r="X45" s="5">
        <f>SUM('Division - Monthly'!Z452:Z463)</f>
        <v>6227.1729999999998</v>
      </c>
      <c r="Y45" s="5">
        <f>SUM('Division - Monthly'!AA452:AA463)</f>
        <v>88714.233000000007</v>
      </c>
      <c r="Z45" s="5">
        <f>SUM('Division - Monthly'!AB452:AB463)</f>
        <v>0</v>
      </c>
      <c r="AA45" s="15">
        <f t="shared" si="7"/>
        <v>25512650.442000002</v>
      </c>
      <c r="AC45" s="5">
        <f>SUM('Division - Monthly'!AF452:AF463)</f>
        <v>10824210.043</v>
      </c>
      <c r="AD45" s="5">
        <f>SUM('Division - Monthly'!AG452:AG463)</f>
        <v>8545169.9179999996</v>
      </c>
      <c r="AE45" s="5">
        <f>SUM('Division - Monthly'!AH452:AH463)</f>
        <v>461131.89299999998</v>
      </c>
      <c r="AF45" s="5">
        <f>SUM('Division - Monthly'!AI452:AI463)</f>
        <v>87859.75</v>
      </c>
      <c r="AG45" s="5">
        <f>SUM('Division - Monthly'!AJ452:AJ463)</f>
        <v>5234.2820000000002</v>
      </c>
      <c r="AH45" s="5">
        <f>SUM('Division - Monthly'!AK452:AK463)</f>
        <v>0</v>
      </c>
      <c r="AI45" s="5">
        <f>SUM('Division - Monthly'!AL452:AL463)</f>
        <v>0</v>
      </c>
      <c r="AJ45" s="15">
        <f t="shared" si="8"/>
        <v>19923605.886</v>
      </c>
      <c r="AL45" s="5">
        <f>SUM('Division - Monthly'!AP452:AP463)</f>
        <v>9400652.3238000013</v>
      </c>
      <c r="AM45" s="5">
        <f>SUM('Division - Monthly'!AQ452:AQ463)</f>
        <v>6453156.0660000006</v>
      </c>
      <c r="AN45" s="5">
        <f>SUM('Division - Monthly'!AR452:AR463)</f>
        <v>554956.09500000009</v>
      </c>
      <c r="AO45" s="5">
        <f>SUM('Division - Monthly'!AS452:AS463)</f>
        <v>66075.618999999992</v>
      </c>
      <c r="AP45" s="5">
        <f>SUM('Division - Monthly'!AT452:AT463)</f>
        <v>2974.39</v>
      </c>
      <c r="AQ45" s="5">
        <f>SUM('Division - Monthly'!AU452:AU463)</f>
        <v>0</v>
      </c>
      <c r="AR45" s="5">
        <f>SUM('Division - Monthly'!AV452:AV463)</f>
        <v>0</v>
      </c>
      <c r="AS45" s="15">
        <f t="shared" si="9"/>
        <v>16477814.493800003</v>
      </c>
    </row>
    <row r="46" spans="1:51" x14ac:dyDescent="0.25">
      <c r="A46" s="14">
        <v>2003</v>
      </c>
      <c r="B46" s="5">
        <f>SUM('Division - Monthly'!B464:B475)</f>
        <v>11906909.024000002</v>
      </c>
      <c r="C46" s="5">
        <f>SUM('Division - Monthly'!C464:C475)</f>
        <v>7877236.2970000003</v>
      </c>
      <c r="D46" s="5">
        <f>SUM('Division - Monthly'!D464:D475)</f>
        <v>537810.17500000005</v>
      </c>
      <c r="E46" s="5">
        <f>SUM('Division - Monthly'!E464:E475)</f>
        <v>70688.965999999986</v>
      </c>
      <c r="F46" s="5">
        <f>SUM('Division - Monthly'!F464:F475)</f>
        <v>3093.1709999999998</v>
      </c>
      <c r="G46" s="5">
        <f>SUM('Division - Monthly'!G464:G475)</f>
        <v>0</v>
      </c>
      <c r="H46" s="5">
        <f>SUM('Division - Monthly'!H464:H475)</f>
        <v>1511216.4339999997</v>
      </c>
      <c r="I46" s="15">
        <f t="shared" si="10"/>
        <v>21906954.067000002</v>
      </c>
      <c r="K46" s="5">
        <f>SUM('Division - Monthly'!L464:L475)</f>
        <v>7691758.3830000004</v>
      </c>
      <c r="L46" s="5">
        <f>SUM('Division - Monthly'!M464:M475)</f>
        <v>5244952.6579999998</v>
      </c>
      <c r="M46" s="5">
        <f>SUM('Division - Monthly'!N464:N475)</f>
        <v>1652697.2570000002</v>
      </c>
      <c r="N46" s="5">
        <f>SUM('Division - Monthly'!O464:O475)</f>
        <v>51257.887000000002</v>
      </c>
      <c r="O46" s="5">
        <f>SUM('Division - Monthly'!P464:P475)</f>
        <v>46764.373999999996</v>
      </c>
      <c r="P46" s="5">
        <f>SUM('Division - Monthly'!Q464:Q475)</f>
        <v>0</v>
      </c>
      <c r="Q46" s="5">
        <f>SUM('Division - Monthly'!R464:R475)</f>
        <v>0</v>
      </c>
      <c r="R46" s="15">
        <f t="shared" si="6"/>
        <v>14687430.559</v>
      </c>
      <c r="T46" s="5">
        <f>SUM('Division - Monthly'!V464:V475)</f>
        <v>12593363.284000002</v>
      </c>
      <c r="U46" s="5">
        <f>SUM('Division - Monthly'!W464:W475)</f>
        <v>12739949.277000001</v>
      </c>
      <c r="V46" s="5">
        <f>SUM('Division - Monthly'!X464:X475)</f>
        <v>796853.73699999996</v>
      </c>
      <c r="W46" s="5">
        <f>SUM('Division - Monthly'!Y464:Y475)</f>
        <v>149661.58200000002</v>
      </c>
      <c r="X46" s="5">
        <f>SUM('Division - Monthly'!Z464:Z475)</f>
        <v>6043.1530000000002</v>
      </c>
      <c r="Y46" s="5">
        <f>SUM('Division - Monthly'!AA464:AA475)</f>
        <v>93345</v>
      </c>
      <c r="Z46" s="5">
        <f>SUM('Division - Monthly'!AB464:AB475)</f>
        <v>0</v>
      </c>
      <c r="AA46" s="15">
        <f t="shared" si="7"/>
        <v>26379216.033000004</v>
      </c>
      <c r="AC46" s="5">
        <f>SUM('Division - Monthly'!AF464:AF475)</f>
        <v>11272368.258000001</v>
      </c>
      <c r="AD46" s="5">
        <f>SUM('Division - Monthly'!AG464:AG475)</f>
        <v>8826147.8990000002</v>
      </c>
      <c r="AE46" s="5">
        <f>SUM('Division - Monthly'!AH464:AH475)</f>
        <v>461899.11499999999</v>
      </c>
      <c r="AF46" s="5">
        <f>SUM('Division - Monthly'!AI464:AI475)</f>
        <v>87046.51</v>
      </c>
      <c r="AG46" s="5">
        <f>SUM('Division - Monthly'!AJ464:AJ475)</f>
        <v>5219.1279999999997</v>
      </c>
      <c r="AH46" s="5">
        <f>SUM('Division - Monthly'!AK464:AK475)</f>
        <v>0</v>
      </c>
      <c r="AI46" s="5">
        <f>SUM('Division - Monthly'!AL464:AL475)</f>
        <v>0</v>
      </c>
      <c r="AJ46" s="15">
        <f t="shared" si="8"/>
        <v>20652680.91</v>
      </c>
      <c r="AL46" s="5">
        <f>SUM('Division - Monthly'!AP464:AP475)</f>
        <v>10020524.684</v>
      </c>
      <c r="AM46" s="5">
        <f>SUM('Division - Monthly'!AQ464:AQ475)</f>
        <v>6736580.7539999997</v>
      </c>
      <c r="AN46" s="5">
        <f>SUM('Division - Monthly'!AR464:AR475)</f>
        <v>554860.63300000003</v>
      </c>
      <c r="AO46" s="5">
        <f>SUM('Division - Monthly'!AS464:AS475)</f>
        <v>65884.275000000009</v>
      </c>
      <c r="AP46" s="5">
        <f>SUM('Division - Monthly'!AT464:AT475)</f>
        <v>2742.8059999999996</v>
      </c>
      <c r="AQ46" s="5">
        <f>SUM('Division - Monthly'!AU464:AU475)</f>
        <v>0</v>
      </c>
      <c r="AR46" s="5">
        <f>SUM('Division - Monthly'!AV464:AV475)</f>
        <v>0</v>
      </c>
      <c r="AS46" s="15">
        <f t="shared" si="9"/>
        <v>17380593.152000003</v>
      </c>
    </row>
    <row r="47" spans="1:51" x14ac:dyDescent="0.25">
      <c r="A47" s="14">
        <v>2004</v>
      </c>
      <c r="B47" s="5">
        <f>SUM('Division - Monthly'!B476:B487)</f>
        <v>11600402.278000001</v>
      </c>
      <c r="C47" s="5">
        <f>SUM('Division - Monthly'!C476:C487)</f>
        <v>7984193.9529999997</v>
      </c>
      <c r="D47" s="5">
        <f>SUM('Division - Monthly'!D476:D487)</f>
        <v>542213.29099999997</v>
      </c>
      <c r="E47" s="5">
        <f>SUM('Division - Monthly'!E476:E487)</f>
        <v>64258.346999999994</v>
      </c>
      <c r="F47" s="5">
        <f>SUM('Division - Monthly'!F476:F487)</f>
        <v>2869.15</v>
      </c>
      <c r="G47" s="5">
        <f>SUM('Division - Monthly'!G476:G487)</f>
        <v>0</v>
      </c>
      <c r="H47" s="5">
        <f>SUM('Division - Monthly'!H476:H487)</f>
        <v>1531342.452</v>
      </c>
      <c r="I47" s="15">
        <f t="shared" si="10"/>
        <v>21725279.470999997</v>
      </c>
      <c r="K47" s="5">
        <f>SUM('Division - Monthly'!L476:L487)</f>
        <v>7743233.9529999997</v>
      </c>
      <c r="L47" s="5">
        <f>SUM('Division - Monthly'!M476:M487)</f>
        <v>5346374.6829999993</v>
      </c>
      <c r="M47" s="5">
        <f>SUM('Division - Monthly'!N476:N487)</f>
        <v>1637830.409</v>
      </c>
      <c r="N47" s="5">
        <f>SUM('Division - Monthly'!O476:O487)</f>
        <v>51386.158000000003</v>
      </c>
      <c r="O47" s="5">
        <f>SUM('Division - Monthly'!P476:P487)</f>
        <v>41091.913999999997</v>
      </c>
      <c r="P47" s="5">
        <f>SUM('Division - Monthly'!Q476:Q487)</f>
        <v>0</v>
      </c>
      <c r="Q47" s="5">
        <f>SUM('Division - Monthly'!R476:R487)</f>
        <v>0</v>
      </c>
      <c r="R47" s="15">
        <f t="shared" si="6"/>
        <v>14819917.117000001</v>
      </c>
      <c r="T47" s="5">
        <f>SUM('Division - Monthly'!V476:V487)</f>
        <v>12311664.497000001</v>
      </c>
      <c r="U47" s="5">
        <f>SUM('Division - Monthly'!W476:W487)</f>
        <v>12874047.215</v>
      </c>
      <c r="V47" s="5">
        <f>SUM('Division - Monthly'!X476:X487)</f>
        <v>817432.15</v>
      </c>
      <c r="W47" s="5">
        <f>SUM('Division - Monthly'!Y476:Y487)</f>
        <v>148922.20500000002</v>
      </c>
      <c r="X47" s="5">
        <f>SUM('Division - Monthly'!Z476:Z487)</f>
        <v>6110.9699999999993</v>
      </c>
      <c r="Y47" s="5">
        <f>SUM('Division - Monthly'!AA476:AA487)</f>
        <v>93222.946000000011</v>
      </c>
      <c r="Z47" s="5">
        <f>SUM('Division - Monthly'!AB476:AB487)</f>
        <v>0</v>
      </c>
      <c r="AA47" s="15">
        <f t="shared" si="7"/>
        <v>26251399.982999995</v>
      </c>
      <c r="AC47" s="5">
        <f>SUM('Division - Monthly'!AF476:AF487)</f>
        <v>10882719.106000001</v>
      </c>
      <c r="AD47" s="5">
        <f>SUM('Division - Monthly'!AG476:AG487)</f>
        <v>8925637.2849999983</v>
      </c>
      <c r="AE47" s="5">
        <f>SUM('Division - Monthly'!AH476:AH487)</f>
        <v>458152.07199999993</v>
      </c>
      <c r="AF47" s="5">
        <f>SUM('Division - Monthly'!AI476:AI487)</f>
        <v>86322.481</v>
      </c>
      <c r="AG47" s="5">
        <f>SUM('Division - Monthly'!AJ476:AJ487)</f>
        <v>5297.7940000000008</v>
      </c>
      <c r="AH47" s="5">
        <f>SUM('Division - Monthly'!AK476:AK487)</f>
        <v>0</v>
      </c>
      <c r="AI47" s="5">
        <f>SUM('Division - Monthly'!AL476:AL487)</f>
        <v>0</v>
      </c>
      <c r="AJ47" s="15">
        <f t="shared" si="8"/>
        <v>20358128.737999998</v>
      </c>
      <c r="AL47" s="5">
        <f>SUM('Division - Monthly'!AP476:AP487)</f>
        <v>9964401.7689999994</v>
      </c>
      <c r="AM47" s="5">
        <f>SUM('Division - Monthly'!AQ476:AQ487)</f>
        <v>6933702.2660000008</v>
      </c>
      <c r="AN47" s="5">
        <f>SUM('Division - Monthly'!AR476:AR487)</f>
        <v>508520.69900000002</v>
      </c>
      <c r="AO47" s="5">
        <f>SUM('Division - Monthly'!AS476:AS487)</f>
        <v>62185.611999999994</v>
      </c>
      <c r="AP47" s="5">
        <f>SUM('Division - Monthly'!AT476:AT487)</f>
        <v>2678.8419999999996</v>
      </c>
      <c r="AQ47" s="5">
        <f>SUM('Division - Monthly'!AU476:AU487)</f>
        <v>0</v>
      </c>
      <c r="AR47" s="5">
        <f>SUM('Division - Monthly'!AV476:AV487)</f>
        <v>0</v>
      </c>
      <c r="AS47" s="15">
        <f t="shared" si="9"/>
        <v>17471489.188000001</v>
      </c>
    </row>
    <row r="48" spans="1:51" x14ac:dyDescent="0.25">
      <c r="A48" s="14">
        <v>2005</v>
      </c>
      <c r="B48" s="5">
        <f>SUM('Division - Monthly'!B488:B499)</f>
        <v>12235475.875</v>
      </c>
      <c r="C48" s="5">
        <f>SUM('Division - Monthly'!C488:C499)</f>
        <v>8318301.1279999996</v>
      </c>
      <c r="D48" s="5">
        <f>SUM('Division - Monthly'!D488:D499)</f>
        <v>501415.37900000007</v>
      </c>
      <c r="E48" s="5">
        <f>SUM('Division - Monthly'!E488:E499)</f>
        <v>66432.543000000005</v>
      </c>
      <c r="F48" s="5">
        <f>SUM('Division - Monthly'!F488:F499)</f>
        <v>2524.1270000000004</v>
      </c>
      <c r="G48" s="5">
        <f>SUM('Division - Monthly'!G488:G499)</f>
        <v>0</v>
      </c>
      <c r="H48" s="5">
        <f>SUM('Division - Monthly'!H488:H499)</f>
        <v>1506292.426</v>
      </c>
      <c r="I48" s="15">
        <f t="shared" si="10"/>
        <v>22630441.478</v>
      </c>
      <c r="K48" s="5">
        <f>SUM('Division - Monthly'!L488:L499)</f>
        <v>8198775.392</v>
      </c>
      <c r="L48" s="5">
        <f>SUM('Division - Monthly'!M488:M499)</f>
        <v>5600149.1299999999</v>
      </c>
      <c r="M48" s="5">
        <f>SUM('Division - Monthly'!N488:N499)</f>
        <v>1604950.4829999998</v>
      </c>
      <c r="N48" s="5">
        <f>SUM('Division - Monthly'!O488:O499)</f>
        <v>51035.245000000003</v>
      </c>
      <c r="O48" s="5">
        <f>SUM('Division - Monthly'!P488:P499)</f>
        <v>33951.404999999999</v>
      </c>
      <c r="P48" s="5">
        <f>SUM('Division - Monthly'!Q488:Q499)</f>
        <v>0</v>
      </c>
      <c r="Q48" s="5">
        <f>SUM('Division - Monthly'!R488:R499)</f>
        <v>0</v>
      </c>
      <c r="R48" s="15">
        <f t="shared" si="6"/>
        <v>15488861.654999997</v>
      </c>
      <c r="T48" s="5">
        <f>SUM('Division - Monthly'!V488:V499)</f>
        <v>12494972.702</v>
      </c>
      <c r="U48" s="5">
        <f>SUM('Division - Monthly'!W488:W499)</f>
        <v>13037165.74</v>
      </c>
      <c r="V48" s="5">
        <f>SUM('Division - Monthly'!X488:X499)</f>
        <v>849267.98</v>
      </c>
      <c r="W48" s="5">
        <f>SUM('Division - Monthly'!Y488:Y499)</f>
        <v>155814.20300000001</v>
      </c>
      <c r="X48" s="5">
        <f>SUM('Division - Monthly'!Z488:Z499)</f>
        <v>5520.866</v>
      </c>
      <c r="Y48" s="5">
        <f>SUM('Division - Monthly'!AA488:AA499)</f>
        <v>94522.526999999987</v>
      </c>
      <c r="Z48" s="5">
        <f>SUM('Division - Monthly'!AB488:AB499)</f>
        <v>0</v>
      </c>
      <c r="AA48" s="15">
        <f t="shared" si="7"/>
        <v>26637264.018000003</v>
      </c>
      <c r="AC48" s="5">
        <f>SUM('Division - Monthly'!AF488:AF499)</f>
        <v>11028078.348000001</v>
      </c>
      <c r="AD48" s="5">
        <f>SUM('Division - Monthly'!AG488:AG499)</f>
        <v>9077300.2709999997</v>
      </c>
      <c r="AE48" s="5">
        <f>SUM('Division - Monthly'!AH488:AH499)</f>
        <v>454392.61200000002</v>
      </c>
      <c r="AF48" s="5">
        <f>SUM('Division - Monthly'!AI488:AI499)</f>
        <v>83175.245999999999</v>
      </c>
      <c r="AG48" s="5">
        <f>SUM('Division - Monthly'!AJ488:AJ499)</f>
        <v>4535.6850000000004</v>
      </c>
      <c r="AH48" s="5">
        <f>SUM('Division - Monthly'!AK488:AK499)</f>
        <v>0</v>
      </c>
      <c r="AI48" s="5">
        <f>SUM('Division - Monthly'!AL488:AL499)</f>
        <v>0</v>
      </c>
      <c r="AJ48" s="15">
        <f t="shared" si="8"/>
        <v>20647482.162</v>
      </c>
      <c r="AL48" s="5">
        <f>SUM('Division - Monthly'!AP488:AP499)</f>
        <v>10390885.357999999</v>
      </c>
      <c r="AM48" s="5">
        <f>SUM('Division - Monthly'!AQ488:AQ499)</f>
        <v>7434866.9709999999</v>
      </c>
      <c r="AN48" s="5">
        <f>SUM('Division - Monthly'!AR488:AR499)</f>
        <v>502681.24800000002</v>
      </c>
      <c r="AO48" s="5">
        <f>SUM('Division - Monthly'!AS488:AS499)</f>
        <v>67706.967999999993</v>
      </c>
      <c r="AP48" s="5">
        <f>SUM('Division - Monthly'!AT488:AT499)</f>
        <v>2540.5079999999998</v>
      </c>
      <c r="AQ48" s="5">
        <f>SUM('Division - Monthly'!AU488:AU499)</f>
        <v>0</v>
      </c>
      <c r="AR48" s="5">
        <f>SUM('Division - Monthly'!AV488:AV499)</f>
        <v>0</v>
      </c>
      <c r="AS48" s="15">
        <f t="shared" si="9"/>
        <v>18398681.052999999</v>
      </c>
      <c r="AU48" s="61">
        <f>+I48/'System - Annual'!$I48</f>
        <v>0.218013932756941</v>
      </c>
      <c r="AV48" s="61">
        <f>+R48/'System - Annual'!$I48</f>
        <v>0.14921439542474008</v>
      </c>
      <c r="AW48" s="61">
        <f>+AA48/'System - Annual'!$I48</f>
        <v>0.25661429062683777</v>
      </c>
      <c r="AX48" s="61">
        <f>+AJ48/'System - Annual'!$I48</f>
        <v>0.19891078095150921</v>
      </c>
      <c r="AY48" s="61">
        <f>+AS48/'System - Annual'!$I48</f>
        <v>0.17724660023997196</v>
      </c>
    </row>
    <row r="49" spans="1:58" x14ac:dyDescent="0.25">
      <c r="A49" s="14">
        <v>2006</v>
      </c>
      <c r="B49" s="5">
        <f>SUM('Division - Monthly'!B500:B511)</f>
        <v>12272686.032999998</v>
      </c>
      <c r="C49" s="5">
        <f>SUM('Division - Monthly'!C500:C511)</f>
        <v>8539048.0515000001</v>
      </c>
      <c r="D49" s="5">
        <f>SUM('Division - Monthly'!D500:D511)</f>
        <v>527521.62399999995</v>
      </c>
      <c r="E49" s="5">
        <f>SUM('Division - Monthly'!E500:E511)</f>
        <v>63433.778000000006</v>
      </c>
      <c r="F49" s="5">
        <f>SUM('Division - Monthly'!F500:F511)</f>
        <v>2877.5619999999999</v>
      </c>
      <c r="G49" s="5">
        <f>SUM('Division - Monthly'!G500:G511)</f>
        <v>0</v>
      </c>
      <c r="H49" s="5">
        <f>SUM('Division - Monthly'!H500:H511)</f>
        <v>1569482.0712000001</v>
      </c>
      <c r="I49" s="15">
        <f t="shared" si="10"/>
        <v>22975049.1197</v>
      </c>
      <c r="K49" s="5">
        <f>SUM('Division - Monthly'!L500:L511)</f>
        <v>8266608.5929999994</v>
      </c>
      <c r="L49" s="5">
        <f>SUM('Division - Monthly'!M500:M511)</f>
        <v>5716108.2629999993</v>
      </c>
      <c r="M49" s="5">
        <f>SUM('Division - Monthly'!N500:N511)</f>
        <v>1674143.4749999999</v>
      </c>
      <c r="N49" s="5">
        <f>SUM('Division - Monthly'!O500:O511)</f>
        <v>53666.401999999995</v>
      </c>
      <c r="O49" s="5">
        <f>SUM('Division - Monthly'!P500:P511)</f>
        <v>34162.866999999998</v>
      </c>
      <c r="P49" s="5">
        <f>SUM('Division - Monthly'!Q500:Q511)</f>
        <v>0</v>
      </c>
      <c r="Q49" s="5">
        <f>SUM('Division - Monthly'!R500:R511)</f>
        <v>0</v>
      </c>
      <c r="R49" s="15">
        <f t="shared" si="6"/>
        <v>15744689.6</v>
      </c>
      <c r="T49" s="5">
        <f>SUM('Division - Monthly'!V500:V511)</f>
        <v>12614844.539000001</v>
      </c>
      <c r="U49" s="5">
        <f>SUM('Division - Monthly'!W500:W511)</f>
        <v>13344721.555</v>
      </c>
      <c r="V49" s="5">
        <f>SUM('Division - Monthly'!X500:X511)</f>
        <v>885108.5959999999</v>
      </c>
      <c r="W49" s="5">
        <f>SUM('Division - Monthly'!Y500:Y511)</f>
        <v>148559.54699999999</v>
      </c>
      <c r="X49" s="5">
        <f>SUM('Division - Monthly'!Z500:Z511)</f>
        <v>5061.7678000000005</v>
      </c>
      <c r="Y49" s="5">
        <f>SUM('Division - Monthly'!AA500:AA511)</f>
        <v>93763.25</v>
      </c>
      <c r="Z49" s="5">
        <f>SUM('Division - Monthly'!AB500:AB511)</f>
        <v>0</v>
      </c>
      <c r="AA49" s="15">
        <f t="shared" si="7"/>
        <v>27092059.254799999</v>
      </c>
      <c r="AC49" s="5">
        <f>SUM('Division - Monthly'!AF500:AF511)</f>
        <v>10982597.838000001</v>
      </c>
      <c r="AD49" s="5">
        <f>SUM('Division - Monthly'!AG500:AG511)</f>
        <v>9314600.2760000005</v>
      </c>
      <c r="AE49" s="5">
        <f>SUM('Division - Monthly'!AH500:AH511)</f>
        <v>445796.34299999999</v>
      </c>
      <c r="AF49" s="5">
        <f>SUM('Division - Monthly'!AI500:AI511)</f>
        <v>88094.224000000002</v>
      </c>
      <c r="AG49" s="5">
        <f>SUM('Division - Monthly'!AJ500:AJ511)</f>
        <v>4691.8269999999993</v>
      </c>
      <c r="AH49" s="5">
        <f>SUM('Division - Monthly'!AK500:AK511)</f>
        <v>0</v>
      </c>
      <c r="AI49" s="5">
        <f>SUM('Division - Monthly'!AL500:AL511)</f>
        <v>0</v>
      </c>
      <c r="AJ49" s="15">
        <f t="shared" si="8"/>
        <v>20835780.507999998</v>
      </c>
      <c r="AL49" s="5">
        <f>SUM('Division - Monthly'!AP500:AP511)</f>
        <v>10433748.396</v>
      </c>
      <c r="AM49" s="5">
        <f>SUM('Division - Monthly'!AQ500:AQ511)</f>
        <v>7572805.5079999994</v>
      </c>
      <c r="AN49" s="5">
        <f>SUM('Division - Monthly'!AR500:AR511)</f>
        <v>503399.99099999998</v>
      </c>
      <c r="AO49" s="5">
        <f>SUM('Division - Monthly'!AS500:AS511)</f>
        <v>67990.4908</v>
      </c>
      <c r="AP49" s="5">
        <f>SUM('Division - Monthly'!AT500:AT511)</f>
        <v>2524.7429999999999</v>
      </c>
      <c r="AQ49" s="5">
        <f>SUM('Division - Monthly'!AU500:AU511)</f>
        <v>0</v>
      </c>
      <c r="AR49" s="5">
        <f>SUM('Division - Monthly'!AV500:AV511)</f>
        <v>0</v>
      </c>
      <c r="AS49" s="15">
        <f t="shared" si="9"/>
        <v>18580469.128800001</v>
      </c>
      <c r="AU49" s="61">
        <f>+I49/'System - Annual'!$I49</f>
        <v>0.21833579203680678</v>
      </c>
      <c r="AV49" s="61">
        <f>+R49/'System - Annual'!$I49</f>
        <v>0.14962445809276084</v>
      </c>
      <c r="AW49" s="61">
        <f>+AA49/'System - Annual'!$I49</f>
        <v>0.25746043825572884</v>
      </c>
      <c r="AX49" s="61">
        <f>+AJ49/'System - Annual'!$I49</f>
        <v>0.19800595925684103</v>
      </c>
      <c r="AY49" s="61">
        <f>+AS49/'System - Annual'!$I49</f>
        <v>0.17657335235786245</v>
      </c>
    </row>
    <row r="50" spans="1:58" x14ac:dyDescent="0.25">
      <c r="A50" s="14">
        <v>2007</v>
      </c>
      <c r="B50" s="5">
        <f>SUM('Division - Monthly'!B512:B523)</f>
        <v>12335555.313999999</v>
      </c>
      <c r="C50" s="5">
        <f>SUM('Division - Monthly'!C512:C523)</f>
        <v>8783181.8100000024</v>
      </c>
      <c r="D50" s="5">
        <f>SUM('Division - Monthly'!D512:D523)</f>
        <v>476646.79099999997</v>
      </c>
      <c r="E50" s="5">
        <f>SUM('Division - Monthly'!E512:E523)</f>
        <v>66741.732000000004</v>
      </c>
      <c r="F50" s="5">
        <f>SUM('Division - Monthly'!F512:F523)</f>
        <v>2757.9959999999996</v>
      </c>
      <c r="G50" s="5">
        <f>SUM('Division - Monthly'!G512:G523)</f>
        <v>0</v>
      </c>
      <c r="H50" s="5">
        <f>SUM('Division - Monthly'!H512:H523)</f>
        <v>1499026.804</v>
      </c>
      <c r="I50" s="15">
        <f t="shared" si="10"/>
        <v>23163910.447000004</v>
      </c>
      <c r="K50" s="5">
        <f>SUM('Division - Monthly'!L512:L523)</f>
        <v>8313594.9709999999</v>
      </c>
      <c r="L50" s="5">
        <f>SUM('Division - Monthly'!M512:M523)</f>
        <v>5898148.1549999993</v>
      </c>
      <c r="M50" s="5">
        <f>SUM('Division - Monthly'!N512:N523)</f>
        <v>1576528.5349999999</v>
      </c>
      <c r="N50" s="5">
        <f>SUM('Division - Monthly'!O512:O523)</f>
        <v>52359.669000000002</v>
      </c>
      <c r="O50" s="5">
        <f>SUM('Division - Monthly'!P512:P523)</f>
        <v>37780.699999999997</v>
      </c>
      <c r="P50" s="5">
        <f>SUM('Division - Monthly'!Q512:Q523)</f>
        <v>0</v>
      </c>
      <c r="Q50" s="5">
        <f>SUM('Division - Monthly'!R512:R523)</f>
        <v>0</v>
      </c>
      <c r="R50" s="15">
        <f t="shared" si="6"/>
        <v>15878412.029999997</v>
      </c>
      <c r="T50" s="5">
        <f>SUM('Division - Monthly'!V512:V523)</f>
        <v>12889040.705000002</v>
      </c>
      <c r="U50" s="5">
        <f>SUM('Division - Monthly'!W512:W523)</f>
        <v>13771556.007000001</v>
      </c>
      <c r="V50" s="5">
        <f>SUM('Division - Monthly'!X512:X523)</f>
        <v>817683.50000000012</v>
      </c>
      <c r="W50" s="5">
        <f>SUM('Division - Monthly'!Y512:Y523)</f>
        <v>158290.01700000002</v>
      </c>
      <c r="X50" s="5">
        <f>SUM('Division - Monthly'!Z512:Z523)</f>
        <v>5210.0569999999998</v>
      </c>
      <c r="Y50" s="5">
        <f>SUM('Division - Monthly'!AA512:AA523)</f>
        <v>91442.260000000009</v>
      </c>
      <c r="Z50" s="5">
        <f>SUM('Division - Monthly'!AB512:AB523)</f>
        <v>0</v>
      </c>
      <c r="AA50" s="15">
        <f t="shared" si="7"/>
        <v>27733222.546000008</v>
      </c>
      <c r="AC50" s="5">
        <f>SUM('Division - Monthly'!AF512:AF523)</f>
        <v>10941630.411000002</v>
      </c>
      <c r="AD50" s="5">
        <f>SUM('Division - Monthly'!AG512:AG523)</f>
        <v>9538146.227</v>
      </c>
      <c r="AE50" s="5">
        <f>SUM('Division - Monthly'!AH512:AH523)</f>
        <v>447678.07500000007</v>
      </c>
      <c r="AF50" s="5">
        <f>SUM('Division - Monthly'!AI512:AI523)</f>
        <v>88893.899000000005</v>
      </c>
      <c r="AG50" s="5">
        <f>SUM('Division - Monthly'!AJ512:AJ523)</f>
        <v>4636.9930000000004</v>
      </c>
      <c r="AH50" s="5">
        <f>SUM('Division - Monthly'!AK512:AK523)</f>
        <v>0</v>
      </c>
      <c r="AI50" s="5">
        <f>SUM('Division - Monthly'!AL512:AL523)</f>
        <v>0</v>
      </c>
      <c r="AJ50" s="15">
        <f t="shared" si="8"/>
        <v>21020985.605000004</v>
      </c>
      <c r="AL50" s="5">
        <f>SUM('Division - Monthly'!AP512:AP523)</f>
        <v>10658634.641999999</v>
      </c>
      <c r="AM50" s="5">
        <f>SUM('Division - Monthly'!AQ512:AQ523)</f>
        <v>7929809.2930000015</v>
      </c>
      <c r="AN50" s="5">
        <f>SUM('Division - Monthly'!AR512:AR523)</f>
        <v>455921.45600000001</v>
      </c>
      <c r="AO50" s="5">
        <f>SUM('Division - Monthly'!AS512:AS523)</f>
        <v>70606.302000000011</v>
      </c>
      <c r="AP50" s="5">
        <f>SUM('Division - Monthly'!AT512:AT523)</f>
        <v>2426.8290000000002</v>
      </c>
      <c r="AQ50" s="5">
        <f>SUM('Division - Monthly'!AU512:AU523)</f>
        <v>0</v>
      </c>
      <c r="AR50" s="5">
        <f>SUM('Division - Monthly'!AV512:AV523)</f>
        <v>0</v>
      </c>
      <c r="AS50" s="15">
        <f t="shared" si="9"/>
        <v>19117398.522000004</v>
      </c>
      <c r="AU50" s="61">
        <f>+I50/'System - Annual'!$I50</f>
        <v>0.21665942530744603</v>
      </c>
      <c r="AV50" s="61">
        <f>+R50/'System - Annual'!$I50</f>
        <v>0.14851584032350565</v>
      </c>
      <c r="AW50" s="61">
        <f>+AA50/'System - Annual'!$I50</f>
        <v>0.25939765535218856</v>
      </c>
      <c r="AX50" s="61">
        <f>+AJ50/'System - Annual'!$I50</f>
        <v>0.19661596736855128</v>
      </c>
      <c r="AY50" s="61">
        <f>+AS50/'System - Annual'!$I50</f>
        <v>0.17881111164830857</v>
      </c>
    </row>
    <row r="51" spans="1:58" x14ac:dyDescent="0.25">
      <c r="A51" s="14">
        <v>2008</v>
      </c>
      <c r="B51" s="5">
        <f>SUM('Division - Monthly'!B524:B535)</f>
        <v>11888935.079000002</v>
      </c>
      <c r="C51" s="5">
        <f>SUM('Division - Monthly'!C524:C535)</f>
        <v>8717985.1340000015</v>
      </c>
      <c r="D51" s="5">
        <f>SUM('Division - Monthly'!D524:D535)</f>
        <v>477332.755</v>
      </c>
      <c r="E51" s="5">
        <f>SUM('Division - Monthly'!E524:E535)</f>
        <v>62792.263999999996</v>
      </c>
      <c r="F51" s="5">
        <f>SUM('Division - Monthly'!F524:F535)</f>
        <v>2495.2360000000003</v>
      </c>
      <c r="G51" s="5">
        <f>SUM('Division - Monthly'!G524:G535)</f>
        <v>0</v>
      </c>
      <c r="H51" s="5">
        <f>SUM('Division - Monthly'!H524:H535)</f>
        <v>993175.76500000001</v>
      </c>
      <c r="I51" s="15">
        <f t="shared" si="10"/>
        <v>22142716.233000003</v>
      </c>
      <c r="K51" s="5">
        <f>SUM('Division - Monthly'!L524:L535)</f>
        <v>8056496.9460000005</v>
      </c>
      <c r="L51" s="5">
        <f>SUM('Division - Monthly'!M524:M535)</f>
        <v>5793857.5029999996</v>
      </c>
      <c r="M51" s="5">
        <f>SUM('Division - Monthly'!N524:N535)</f>
        <v>1580960.5009999999</v>
      </c>
      <c r="N51" s="5">
        <f>SUM('Division - Monthly'!O524:O535)</f>
        <v>52990.587</v>
      </c>
      <c r="O51" s="5">
        <f>SUM('Division - Monthly'!P524:P535)</f>
        <v>26310.048999999999</v>
      </c>
      <c r="P51" s="5">
        <f>SUM('Division - Monthly'!Q524:Q535)</f>
        <v>0</v>
      </c>
      <c r="Q51" s="5">
        <f>SUM('Division - Monthly'!R524:R535)</f>
        <v>0</v>
      </c>
      <c r="R51" s="15">
        <f t="shared" si="6"/>
        <v>15510615.586000001</v>
      </c>
      <c r="T51" s="5">
        <f>SUM('Division - Monthly'!V524:V535)</f>
        <v>12533270.244999999</v>
      </c>
      <c r="U51" s="5">
        <f>SUM('Division - Monthly'!W524:W535)</f>
        <v>13772676.528999999</v>
      </c>
      <c r="V51" s="5">
        <f>SUM('Division - Monthly'!X524:X535)</f>
        <v>712322.27</v>
      </c>
      <c r="W51" s="5">
        <f>SUM('Division - Monthly'!Y524:Y535)</f>
        <v>153089.372</v>
      </c>
      <c r="X51" s="5">
        <f>SUM('Division - Monthly'!Z524:Z535)</f>
        <v>3138.5749999999994</v>
      </c>
      <c r="Y51" s="5">
        <f>SUM('Division - Monthly'!AA524:AA535)</f>
        <v>81094.650000000009</v>
      </c>
      <c r="Z51" s="5">
        <f>SUM('Division - Monthly'!AB524:AB535)</f>
        <v>0</v>
      </c>
      <c r="AA51" s="15">
        <f t="shared" si="7"/>
        <v>27255591.640999995</v>
      </c>
      <c r="AC51" s="5">
        <f>SUM('Division - Monthly'!AF524:AF535)</f>
        <v>10553169.863</v>
      </c>
      <c r="AD51" s="5">
        <f>SUM('Division - Monthly'!AG524:AG535)</f>
        <v>9416405.0210000016</v>
      </c>
      <c r="AE51" s="5">
        <f>SUM('Division - Monthly'!AH524:AH535)</f>
        <v>410722.61</v>
      </c>
      <c r="AF51" s="5">
        <f>SUM('Division - Monthly'!AI524:AI535)</f>
        <v>78241.97099999999</v>
      </c>
      <c r="AG51" s="5">
        <f>SUM('Division - Monthly'!AJ524:AJ535)</f>
        <v>3492.1440000000002</v>
      </c>
      <c r="AH51" s="5">
        <f>SUM('Division - Monthly'!AK524:AK535)</f>
        <v>0</v>
      </c>
      <c r="AI51" s="5">
        <f>SUM('Division - Monthly'!AL524:AL535)</f>
        <v>0</v>
      </c>
      <c r="AJ51" s="15">
        <f t="shared" si="8"/>
        <v>20462031.609000005</v>
      </c>
      <c r="AL51" s="5">
        <f>SUM('Division - Monthly'!AP524:AP535)</f>
        <v>10196942.675000001</v>
      </c>
      <c r="AM51" s="5">
        <f>SUM('Division - Monthly'!AQ524:AQ535)</f>
        <v>7860505.4529999997</v>
      </c>
      <c r="AN51" s="5">
        <f>SUM('Division - Monthly'!AR524:AR535)</f>
        <v>405882.185</v>
      </c>
      <c r="AO51" s="5">
        <f>SUM('Division - Monthly'!AS524:AS535)</f>
        <v>75739.689000000013</v>
      </c>
      <c r="AP51" s="5">
        <f>SUM('Division - Monthly'!AT524:AT535)</f>
        <v>1958.1570000000002</v>
      </c>
      <c r="AQ51" s="5">
        <f>SUM('Division - Monthly'!AU524:AU535)</f>
        <v>0</v>
      </c>
      <c r="AR51" s="5">
        <f>SUM('Division - Monthly'!AV524:AV535)</f>
        <v>0</v>
      </c>
      <c r="AS51" s="15">
        <f t="shared" si="9"/>
        <v>18541028.158999998</v>
      </c>
      <c r="AU51" s="61">
        <f>+I51/'System - Annual'!$I51</f>
        <v>0.21309107520751711</v>
      </c>
      <c r="AV51" s="61">
        <f>+R51/'System - Annual'!$I51</f>
        <v>0.14926686128169797</v>
      </c>
      <c r="AW51" s="61">
        <f>+AA51/'System - Annual'!$I51</f>
        <v>0.26229498075497931</v>
      </c>
      <c r="AX51" s="61">
        <f>+AJ51/'System - Annual'!$I51</f>
        <v>0.19691695773049522</v>
      </c>
      <c r="AY51" s="61">
        <f>+AS51/'System - Annual'!$I51</f>
        <v>0.17843012502531042</v>
      </c>
    </row>
    <row r="52" spans="1:58" x14ac:dyDescent="0.25">
      <c r="A52" s="14">
        <v>2009</v>
      </c>
      <c r="B52" s="5">
        <f>SUM('Division - Monthly'!B536:B547)</f>
        <v>12110296.601</v>
      </c>
      <c r="C52" s="5">
        <f>SUM('Division - Monthly'!C536:C547)</f>
        <v>8657832.1030000001</v>
      </c>
      <c r="D52" s="5">
        <f>SUM('Division - Monthly'!D536:D547)</f>
        <v>440625.39899999998</v>
      </c>
      <c r="E52" s="5">
        <f>SUM('Division - Monthly'!E536:E547)</f>
        <v>63028.88</v>
      </c>
      <c r="F52" s="5">
        <f>SUM('Division - Monthly'!F536:F547)</f>
        <v>2542.61</v>
      </c>
      <c r="G52" s="5">
        <f>SUM('Division - Monthly'!G536:G547)</f>
        <v>0</v>
      </c>
      <c r="H52" s="5">
        <f>SUM('Division - Monthly'!H536:H547)</f>
        <v>1154920.9609999999</v>
      </c>
      <c r="I52" s="15">
        <f t="shared" ref="I52:I57" si="11">SUM(B52:H52)</f>
        <v>22429246.553999998</v>
      </c>
      <c r="J52" s="53"/>
      <c r="K52" s="5">
        <f>SUM('Division - Monthly'!L536:L547)</f>
        <v>8305006.7070000013</v>
      </c>
      <c r="L52" s="5">
        <f>SUM('Division - Monthly'!M536:M547)</f>
        <v>5775287.4179999996</v>
      </c>
      <c r="M52" s="5">
        <f>SUM('Division - Monthly'!N536:N547)</f>
        <v>1456737.6440000001</v>
      </c>
      <c r="N52" s="5">
        <f>SUM('Division - Monthly'!O536:O547)</f>
        <v>52479.128999999994</v>
      </c>
      <c r="O52" s="5">
        <f>SUM('Division - Monthly'!P536:P547)</f>
        <v>23281.856</v>
      </c>
      <c r="P52" s="5">
        <f>SUM('Division - Monthly'!Q536:Q547)</f>
        <v>0</v>
      </c>
      <c r="Q52" s="5">
        <f>SUM('Division - Monthly'!R536:R547)</f>
        <v>0</v>
      </c>
      <c r="R52" s="15">
        <f t="shared" ref="R52:R57" si="12">SUM(K52:Q52)</f>
        <v>15612792.754000001</v>
      </c>
      <c r="S52" s="55"/>
      <c r="T52" s="5">
        <f>SUM('Division - Monthly'!V536:V547)</f>
        <v>12597055.724000001</v>
      </c>
      <c r="U52" s="5">
        <f>SUM('Division - Monthly'!W536:W547)</f>
        <v>13670085.335000003</v>
      </c>
      <c r="V52" s="5">
        <f>SUM('Division - Monthly'!X536:X547)</f>
        <v>608439.36300000001</v>
      </c>
      <c r="W52" s="5">
        <f>SUM('Division - Monthly'!Y536:Y547)</f>
        <v>143244.277</v>
      </c>
      <c r="X52" s="5">
        <f>SUM('Division - Monthly'!Z536:Z547)</f>
        <v>2612.194</v>
      </c>
      <c r="Y52" s="5">
        <f>SUM('Division - Monthly'!AA536:AA547)</f>
        <v>79928.350000000006</v>
      </c>
      <c r="Z52" s="5">
        <f>SUM('Division - Monthly'!AB536:AB547)</f>
        <v>0</v>
      </c>
      <c r="AA52" s="15">
        <f t="shared" ref="AA52:AA57" si="13">SUM(T52:Z52)</f>
        <v>27101365.243000004</v>
      </c>
      <c r="AB52" s="54"/>
      <c r="AC52" s="5">
        <f>SUM('Division - Monthly'!AF536:AF547)</f>
        <v>10502076.124</v>
      </c>
      <c r="AD52" s="5">
        <f>SUM('Division - Monthly'!AG536:AG547)</f>
        <v>9188079.3919999991</v>
      </c>
      <c r="AE52" s="5">
        <f>SUM('Division - Monthly'!AH536:AH547)</f>
        <v>393104.83799999999</v>
      </c>
      <c r="AF52" s="5">
        <f>SUM('Division - Monthly'!AI536:AI547)</f>
        <v>85743.651999999987</v>
      </c>
      <c r="AG52" s="5">
        <f>SUM('Division - Monthly'!AJ536:AJ547)</f>
        <v>3552.4049999999997</v>
      </c>
      <c r="AH52" s="5">
        <f>SUM('Division - Monthly'!AK536:AK547)</f>
        <v>0</v>
      </c>
      <c r="AI52" s="5">
        <f>SUM('Division - Monthly'!AL536:AL547)</f>
        <v>0</v>
      </c>
      <c r="AJ52" s="15">
        <f t="shared" ref="AJ52:AJ57" si="14">SUM(AC52:AI52)</f>
        <v>20172556.410999998</v>
      </c>
      <c r="AK52" s="54"/>
      <c r="AL52" s="5">
        <f>SUM('Division - Monthly'!AP536:AP547)</f>
        <v>10435092.682999998</v>
      </c>
      <c r="AM52" s="5">
        <f>SUM('Division - Monthly'!AQ536:AQ547)</f>
        <v>7733428.5940000005</v>
      </c>
      <c r="AN52" s="5">
        <f>SUM('Division - Monthly'!AR536:AR547)</f>
        <v>345948.359</v>
      </c>
      <c r="AO52" s="5">
        <f>SUM('Division - Monthly'!AS536:AS547)</f>
        <v>77202.478000000003</v>
      </c>
      <c r="AP52" s="5">
        <f>SUM('Division - Monthly'!AT536:AT547)</f>
        <v>1856.4479999999999</v>
      </c>
      <c r="AQ52" s="5">
        <f>SUM('Division - Monthly'!AU536:AU547)</f>
        <v>0</v>
      </c>
      <c r="AR52" s="5">
        <f>SUM('Division - Monthly'!AV536:AV547)</f>
        <v>0</v>
      </c>
      <c r="AS52" s="15">
        <f t="shared" ref="AS52:AS57" si="15">SUM(AL52:AR52)</f>
        <v>18593528.561999999</v>
      </c>
      <c r="AT52" s="54"/>
      <c r="AU52" s="61">
        <f>+I52/'System - Annual'!$I52</f>
        <v>0.21585368821217735</v>
      </c>
      <c r="AV52" s="61">
        <f>+R52/'System - Annual'!$I52</f>
        <v>0.15025377206182805</v>
      </c>
      <c r="AW52" s="61">
        <f>+AA52/'System - Annual'!$I52</f>
        <v>0.26081703766565423</v>
      </c>
      <c r="AX52" s="61">
        <f>+AJ52/'System - Annual'!$I52</f>
        <v>0.19413584364054395</v>
      </c>
      <c r="AY52" s="61">
        <f>+AS52/'System - Annual'!$I52</f>
        <v>0.1789396584197967</v>
      </c>
      <c r="AZ52" s="53"/>
      <c r="BA52" s="53"/>
      <c r="BB52" s="53"/>
      <c r="BC52" s="53"/>
      <c r="BD52" s="53"/>
      <c r="BE52" s="53"/>
      <c r="BF52" s="53"/>
    </row>
    <row r="53" spans="1:58" x14ac:dyDescent="0.25">
      <c r="A53" s="14">
        <v>2010</v>
      </c>
      <c r="B53" s="5">
        <f>SUM('Division - Monthly'!B548:B559)</f>
        <v>12676299.623</v>
      </c>
      <c r="C53" s="5">
        <f>SUM('Division - Monthly'!C548:C559)</f>
        <v>8549722.1319999993</v>
      </c>
      <c r="D53" s="5">
        <f>SUM('Division - Monthly'!D548:D559)</f>
        <v>405425.65900000004</v>
      </c>
      <c r="E53" s="5">
        <f>SUM('Division - Monthly'!E548:E559)</f>
        <v>64509.717000000004</v>
      </c>
      <c r="F53" s="5">
        <f>SUM('Division - Monthly'!F548:F559)</f>
        <v>2512.0210000000006</v>
      </c>
      <c r="G53" s="5">
        <f>SUM('Division - Monthly'!G548:G559)</f>
        <v>0</v>
      </c>
      <c r="H53" s="5">
        <f>SUM('Division - Monthly'!H548:H559)</f>
        <v>2048611.3300000003</v>
      </c>
      <c r="I53" s="15">
        <f t="shared" si="11"/>
        <v>23747080.482000005</v>
      </c>
      <c r="J53" s="53"/>
      <c r="K53" s="5">
        <f>SUM('Division - Monthly'!L548:L559)</f>
        <v>8902271.1699999999</v>
      </c>
      <c r="L53" s="5">
        <f>SUM('Division - Monthly'!M548:M559)</f>
        <v>5804507.9690000005</v>
      </c>
      <c r="M53" s="5">
        <f>SUM('Division - Monthly'!N548:N559)</f>
        <v>1424851.2450000001</v>
      </c>
      <c r="N53" s="5">
        <f>SUM('Division - Monthly'!O548:O559)</f>
        <v>53924.517999999996</v>
      </c>
      <c r="O53" s="5">
        <f>SUM('Division - Monthly'!P548:P559)</f>
        <v>17456.68</v>
      </c>
      <c r="P53" s="5">
        <f>SUM('Division - Monthly'!Q548:Q559)</f>
        <v>0</v>
      </c>
      <c r="Q53" s="5">
        <f>SUM('Division - Monthly'!R548:R559)</f>
        <v>0</v>
      </c>
      <c r="R53" s="15">
        <f t="shared" si="12"/>
        <v>16203011.581999999</v>
      </c>
      <c r="S53" s="55"/>
      <c r="T53" s="5">
        <f>SUM('Division - Monthly'!V548:V559)</f>
        <v>12834952.360000001</v>
      </c>
      <c r="U53" s="5">
        <f>SUM('Division - Monthly'!W548:W559)</f>
        <v>13553171.511</v>
      </c>
      <c r="V53" s="5">
        <f>SUM('Division - Monthly'!X548:X559)</f>
        <v>583586.43199999991</v>
      </c>
      <c r="W53" s="5">
        <f>SUM('Division - Monthly'!Y548:Y559)</f>
        <v>146680.39600000001</v>
      </c>
      <c r="X53" s="5">
        <f>SUM('Division - Monthly'!Z548:Z559)</f>
        <v>2429.3580000000002</v>
      </c>
      <c r="Y53" s="5">
        <f>SUM('Division - Monthly'!AA548:AA559)</f>
        <v>81325.3</v>
      </c>
      <c r="Z53" s="5">
        <f>SUM('Division - Monthly'!AB548:AB559)</f>
        <v>0</v>
      </c>
      <c r="AA53" s="15">
        <f t="shared" si="13"/>
        <v>27202145.357000001</v>
      </c>
      <c r="AB53" s="54"/>
      <c r="AC53" s="5">
        <f>SUM('Division - Monthly'!AF548:AF559)</f>
        <v>10843366.175000001</v>
      </c>
      <c r="AD53" s="5">
        <f>SUM('Division - Monthly'!AG548:AG559)</f>
        <v>9009603.3399999999</v>
      </c>
      <c r="AE53" s="5">
        <f>SUM('Division - Monthly'!AH548:AH559)</f>
        <v>379107.48899999994</v>
      </c>
      <c r="AF53" s="5">
        <f>SUM('Division - Monthly'!AI548:AI559)</f>
        <v>87711.650000000009</v>
      </c>
      <c r="AG53" s="5">
        <f>SUM('Division - Monthly'!AJ548:AJ559)</f>
        <v>3420.3069999999998</v>
      </c>
      <c r="AH53" s="5">
        <f>SUM('Division - Monthly'!AK548:AK559)</f>
        <v>0</v>
      </c>
      <c r="AI53" s="5">
        <f>SUM('Division - Monthly'!AL548:AL559)</f>
        <v>0</v>
      </c>
      <c r="AJ53" s="15">
        <f t="shared" si="14"/>
        <v>20323208.960999999</v>
      </c>
      <c r="AK53" s="54"/>
      <c r="AL53" s="5">
        <f>SUM('Division - Monthly'!AP548:AP559)</f>
        <v>11085613.870999999</v>
      </c>
      <c r="AM53" s="5">
        <f>SUM('Division - Monthly'!AQ548:AQ559)</f>
        <v>7627151.0449999999</v>
      </c>
      <c r="AN53" s="5">
        <f>SUM('Division - Monthly'!AR548:AR559)</f>
        <v>337127.55099999998</v>
      </c>
      <c r="AO53" s="5">
        <f>SUM('Division - Monthly'!AS548:AS559)</f>
        <v>77976.217000000004</v>
      </c>
      <c r="AP53" s="5">
        <f>SUM('Division - Monthly'!AT548:AT559)</f>
        <v>1801.8109999999999</v>
      </c>
      <c r="AQ53" s="5">
        <f>SUM('Division - Monthly'!AU548:AU559)</f>
        <v>0</v>
      </c>
      <c r="AR53" s="5">
        <f>SUM('Division - Monthly'!AV548:AV559)</f>
        <v>0</v>
      </c>
      <c r="AS53" s="15">
        <f t="shared" si="15"/>
        <v>19129670.495000001</v>
      </c>
      <c r="AU53" s="61">
        <f>+I53/'System - Annual'!$I53</f>
        <v>0.22275741707031915</v>
      </c>
      <c r="AV53" s="61">
        <f>+R53/'System - Annual'!$I53</f>
        <v>0.15199093680179429</v>
      </c>
      <c r="AW53" s="61">
        <f>+AA53/'System - Annual'!$I53</f>
        <v>0.2551673517546591</v>
      </c>
      <c r="AX53" s="61">
        <f>+AJ53/'System - Annual'!$I53</f>
        <v>0.19064008892226753</v>
      </c>
      <c r="AY53" s="61">
        <f>+AS53/'System - Annual'!$I53</f>
        <v>0.1794442054509601</v>
      </c>
    </row>
    <row r="54" spans="1:58" x14ac:dyDescent="0.25">
      <c r="A54" s="14">
        <v>2011</v>
      </c>
      <c r="B54" s="5">
        <f>SUM('Division - Monthly'!B560:B571)</f>
        <v>12126893.521999998</v>
      </c>
      <c r="C54" s="5">
        <f>SUM('Division - Monthly'!C560:C571)</f>
        <v>8629293.0480000004</v>
      </c>
      <c r="D54" s="5">
        <f>SUM('Division - Monthly'!D560:D571)</f>
        <v>423240.84600000002</v>
      </c>
      <c r="E54" s="5">
        <f>SUM('Division - Monthly'!E560:E571)</f>
        <v>65135.717000000004</v>
      </c>
      <c r="F54" s="5">
        <f>SUM('Division - Monthly'!F560:F571)</f>
        <v>2453.471</v>
      </c>
      <c r="G54" s="5">
        <f>SUM('Division - Monthly'!G560:G571)</f>
        <v>0</v>
      </c>
      <c r="H54" s="5">
        <f>SUM('Division - Monthly'!H560:H571)</f>
        <v>2175760.2549999999</v>
      </c>
      <c r="I54" s="15">
        <f t="shared" si="11"/>
        <v>23422776.859000001</v>
      </c>
      <c r="J54" s="53"/>
      <c r="K54" s="5">
        <f>SUM('Division - Monthly'!L560:L571)</f>
        <v>8368156.1130000008</v>
      </c>
      <c r="L54" s="5">
        <f>SUM('Division - Monthly'!M560:M571)</f>
        <v>5769561.5329999998</v>
      </c>
      <c r="M54" s="5">
        <f>SUM('Division - Monthly'!N560:N571)</f>
        <v>1390365.1980000001</v>
      </c>
      <c r="N54" s="5">
        <f>SUM('Division - Monthly'!O560:O571)</f>
        <v>54812.457999999999</v>
      </c>
      <c r="O54" s="5">
        <f>SUM('Division - Monthly'!P560:P571)</f>
        <v>16959.360999999997</v>
      </c>
      <c r="P54" s="5">
        <f>SUM('Division - Monthly'!Q560:Q571)</f>
        <v>0</v>
      </c>
      <c r="Q54" s="5">
        <f>SUM('Division - Monthly'!R560:R571)</f>
        <v>0</v>
      </c>
      <c r="R54" s="15">
        <f t="shared" si="12"/>
        <v>15599854.663000003</v>
      </c>
      <c r="S54" s="55"/>
      <c r="T54" s="5">
        <f>SUM('Division - Monthly'!V560:V571)</f>
        <v>12993611.492999999</v>
      </c>
      <c r="U54" s="5">
        <f>SUM('Division - Monthly'!W560:W571)</f>
        <v>13914742.216999998</v>
      </c>
      <c r="V54" s="5">
        <f>SUM('Division - Monthly'!X560:X571)</f>
        <v>579632.72499999986</v>
      </c>
      <c r="W54" s="5">
        <f>SUM('Division - Monthly'!Y560:Y571)</f>
        <v>149090.89799999999</v>
      </c>
      <c r="X54" s="5">
        <f>SUM('Division - Monthly'!Z560:Z571)</f>
        <v>2447.252</v>
      </c>
      <c r="Y54" s="5">
        <f>SUM('Division - Monthly'!AA560:AA571)</f>
        <v>81935.90399999998</v>
      </c>
      <c r="Z54" s="5">
        <f>SUM('Division - Monthly'!AB560:AB571)</f>
        <v>0</v>
      </c>
      <c r="AA54" s="15">
        <f t="shared" si="13"/>
        <v>27721460.488999996</v>
      </c>
      <c r="AB54" s="54"/>
      <c r="AC54" s="5">
        <f>SUM('Division - Monthly'!AF560:AF571)</f>
        <v>10637251.753999999</v>
      </c>
      <c r="AD54" s="5">
        <f>SUM('Division - Monthly'!AG560:AG571)</f>
        <v>9093186.7250000015</v>
      </c>
      <c r="AE54" s="5">
        <f>SUM('Division - Monthly'!AH560:AH571)</f>
        <v>372244.82900000003</v>
      </c>
      <c r="AF54" s="5">
        <f>SUM('Division - Monthly'!AI560:AI571)</f>
        <v>90241.032999999996</v>
      </c>
      <c r="AG54" s="5">
        <f>SUM('Division - Monthly'!AJ560:AJ571)</f>
        <v>3510.2579999999998</v>
      </c>
      <c r="AH54" s="5">
        <f>SUM('Division - Monthly'!AK560:AK571)</f>
        <v>0</v>
      </c>
      <c r="AI54" s="5">
        <f>SUM('Division - Monthly'!AL560:AL571)</f>
        <v>0</v>
      </c>
      <c r="AJ54" s="15">
        <f t="shared" si="14"/>
        <v>20196434.599000003</v>
      </c>
      <c r="AK54" s="54"/>
      <c r="AL54" s="5">
        <f>SUM('Division - Monthly'!AP560:AP571)</f>
        <v>10516585.835999999</v>
      </c>
      <c r="AM54" s="5">
        <f>SUM('Division - Monthly'!AQ560:AQ571)</f>
        <v>7645507.4739999985</v>
      </c>
      <c r="AN54" s="5">
        <f>SUM('Division - Monthly'!AR560:AR571)</f>
        <v>320633.96200000006</v>
      </c>
      <c r="AO54" s="5">
        <f>SUM('Division - Monthly'!AS560:AS571)</f>
        <v>78189.595000000001</v>
      </c>
      <c r="AP54" s="5">
        <f>SUM('Division - Monthly'!AT560:AT571)</f>
        <v>1758.3340000000001</v>
      </c>
      <c r="AQ54" s="5">
        <f>SUM('Division - Monthly'!AU560:AU571)</f>
        <v>0</v>
      </c>
      <c r="AR54" s="5">
        <f>SUM('Division - Monthly'!AV560:AV571)</f>
        <v>0</v>
      </c>
      <c r="AS54" s="15">
        <f t="shared" si="15"/>
        <v>18562675.200999998</v>
      </c>
      <c r="AU54" s="61">
        <f>+I54/'System - Annual'!$I54</f>
        <v>0.22201010449862849</v>
      </c>
      <c r="AV54" s="61">
        <f>+R54/'System - Annual'!$I54</f>
        <v>0.14786143354156978</v>
      </c>
      <c r="AW54" s="61">
        <f>+AA54/'System - Annual'!$I54</f>
        <v>0.26275468434276178</v>
      </c>
      <c r="AX54" s="61">
        <f>+AJ54/'System - Annual'!$I54</f>
        <v>0.19142958936146975</v>
      </c>
      <c r="AY54" s="61">
        <f>+AS54/'System - Annual'!$I54</f>
        <v>0.17594418825557018</v>
      </c>
    </row>
    <row r="55" spans="1:58" x14ac:dyDescent="0.25">
      <c r="A55" s="14">
        <v>2012</v>
      </c>
      <c r="B55" s="5">
        <f>SUM('Division - Monthly'!B572:B583)</f>
        <v>11816979.648</v>
      </c>
      <c r="C55" s="5">
        <f>SUM('Division - Monthly'!C572:C583)</f>
        <v>8651074.2709999997</v>
      </c>
      <c r="D55" s="5">
        <f>SUM('Division - Monthly'!D572:D583)</f>
        <v>419310.82999999996</v>
      </c>
      <c r="E55" s="5">
        <f>SUM('Division - Monthly'!E572:E583)</f>
        <v>66370.425999999992</v>
      </c>
      <c r="F55" s="5">
        <f>SUM('Division - Monthly'!F572:F583)</f>
        <v>2144.8389999999999</v>
      </c>
      <c r="G55" s="5">
        <f>SUM('Division - Monthly'!G572:G583)</f>
        <v>0</v>
      </c>
      <c r="H55" s="5">
        <f>SUM('Division - Monthly'!H572:H583)</f>
        <v>2237172.8430000003</v>
      </c>
      <c r="I55" s="15">
        <f t="shared" si="11"/>
        <v>23193052.857000001</v>
      </c>
      <c r="K55" s="5">
        <f>SUM('Division - Monthly'!L572:L583)</f>
        <v>7992028.7240000004</v>
      </c>
      <c r="L55" s="5">
        <f>SUM('Division - Monthly'!M572:M583)</f>
        <v>5718804.5650000004</v>
      </c>
      <c r="M55" s="5">
        <f>SUM('Division - Monthly'!N572:N583)</f>
        <v>1285420.4069999999</v>
      </c>
      <c r="N55" s="5">
        <f>SUM('Division - Monthly'!O572:O583)</f>
        <v>55507.667999999998</v>
      </c>
      <c r="O55" s="5">
        <f>SUM('Division - Monthly'!P572:P583)</f>
        <v>16095.195999999998</v>
      </c>
      <c r="P55" s="5">
        <f>SUM('Division - Monthly'!Q572:Q583)</f>
        <v>0</v>
      </c>
      <c r="Q55" s="5">
        <f>SUM('Division - Monthly'!R572:R583)</f>
        <v>0</v>
      </c>
      <c r="R55" s="15">
        <f t="shared" si="12"/>
        <v>15067856.560000001</v>
      </c>
      <c r="T55" s="5">
        <f>SUM('Division - Monthly'!V572:V583)</f>
        <v>12889807.287</v>
      </c>
      <c r="U55" s="5">
        <f>SUM('Division - Monthly'!W572:W583)</f>
        <v>14051676.836999999</v>
      </c>
      <c r="V55" s="5">
        <f>SUM('Division - Monthly'!X572:X583)</f>
        <v>620559.15100000007</v>
      </c>
      <c r="W55" s="5">
        <f>SUM('Division - Monthly'!Y572:Y583)</f>
        <v>151160.68599999999</v>
      </c>
      <c r="X55" s="5">
        <f>SUM('Division - Monthly'!Z572:Z583)</f>
        <v>2377.0190000000002</v>
      </c>
      <c r="Y55" s="5">
        <f>SUM('Division - Monthly'!AA572:AA583)</f>
        <v>80598.349999999991</v>
      </c>
      <c r="Z55" s="5">
        <f>SUM('Division - Monthly'!AB572:AB583)</f>
        <v>0</v>
      </c>
      <c r="AA55" s="15">
        <f t="shared" si="13"/>
        <v>27796179.330000002</v>
      </c>
      <c r="AC55" s="5">
        <f>SUM('Division - Monthly'!AF572:AF583)</f>
        <v>10415490.016000003</v>
      </c>
      <c r="AD55" s="5">
        <f>SUM('Division - Monthly'!AG572:AG583)</f>
        <v>9103887.7569999993</v>
      </c>
      <c r="AE55" s="5">
        <f>SUM('Division - Monthly'!AH572:AH583)</f>
        <v>362174.75599999999</v>
      </c>
      <c r="AF55" s="5">
        <f>SUM('Division - Monthly'!AI572:AI583)</f>
        <v>89957.005999999979</v>
      </c>
      <c r="AG55" s="5">
        <f>SUM('Division - Monthly'!AJ572:AJ583)</f>
        <v>2884.7799999999997</v>
      </c>
      <c r="AH55" s="5">
        <f>SUM('Division - Monthly'!AK572:AK583)</f>
        <v>0</v>
      </c>
      <c r="AI55" s="5">
        <f>SUM('Division - Monthly'!AL572:AL583)</f>
        <v>0</v>
      </c>
      <c r="AJ55" s="15">
        <f t="shared" si="14"/>
        <v>19974394.315000005</v>
      </c>
      <c r="AL55" s="5">
        <f>SUM('Division - Monthly'!AP572:AP583)</f>
        <v>10319883.884</v>
      </c>
      <c r="AM55" s="5">
        <f>SUM('Division - Monthly'!AQ572:AQ583)</f>
        <v>7694815.3059999999</v>
      </c>
      <c r="AN55" s="5">
        <f>SUM('Division - Monthly'!AR572:AR583)</f>
        <v>336344.397</v>
      </c>
      <c r="AO55" s="5">
        <f>SUM('Division - Monthly'!AS572:AS583)</f>
        <v>78334.578999999983</v>
      </c>
      <c r="AP55" s="5">
        <f>SUM('Division - Monthly'!AT572:AT583)</f>
        <v>1859.758</v>
      </c>
      <c r="AQ55" s="5">
        <f>SUM('Division - Monthly'!AU572:AU583)</f>
        <v>0</v>
      </c>
      <c r="AR55" s="5">
        <f>SUM('Division - Monthly'!AV572:AV583)</f>
        <v>0</v>
      </c>
      <c r="AS55" s="15">
        <f t="shared" si="15"/>
        <v>18431237.923999999</v>
      </c>
      <c r="AU55" s="61">
        <f>+I55/'System - Annual'!$I55</f>
        <v>0.22202229310213278</v>
      </c>
      <c r="AV55" s="61">
        <f>+R55/'System - Annual'!$I55</f>
        <v>0.14424147119448849</v>
      </c>
      <c r="AW55" s="61">
        <f>+AA55/'System - Annual'!$I55</f>
        <v>0.26608706979521651</v>
      </c>
      <c r="AX55" s="61">
        <f>+AJ55/'System - Annual'!$I55</f>
        <v>0.19121074127177831</v>
      </c>
      <c r="AY55" s="61">
        <f>+AS55/'System - Annual'!$I55</f>
        <v>0.17643842463638434</v>
      </c>
    </row>
    <row r="56" spans="1:58" x14ac:dyDescent="0.25">
      <c r="A56" s="14">
        <v>2013</v>
      </c>
      <c r="B56" s="5">
        <f>SUM('Division - Monthly'!B584:B595)</f>
        <v>11937673.754000001</v>
      </c>
      <c r="C56" s="5">
        <f>SUM('Division - Monthly'!C584:C595)</f>
        <v>8714439.2300000004</v>
      </c>
      <c r="D56" s="5">
        <f>SUM('Division - Monthly'!D584:D595)</f>
        <v>396540.97699999996</v>
      </c>
      <c r="E56" s="5">
        <f>SUM('Division - Monthly'!E584:E595)</f>
        <v>66621.071999999986</v>
      </c>
      <c r="F56" s="5">
        <f>SUM('Division - Monthly'!F584:F595)</f>
        <v>2089.3539999999998</v>
      </c>
      <c r="G56" s="5">
        <f>SUM('Division - Monthly'!G584:G595)</f>
        <v>0</v>
      </c>
      <c r="H56" s="5">
        <f>SUM('Division - Monthly'!H584:H595)</f>
        <v>2158189.0290000001</v>
      </c>
      <c r="I56" s="15">
        <f t="shared" si="11"/>
        <v>23275553.416000001</v>
      </c>
      <c r="J56" s="53"/>
      <c r="K56" s="5">
        <f>SUM('Division - Monthly'!L584:L595)</f>
        <v>8077473.834999999</v>
      </c>
      <c r="L56" s="5">
        <f>SUM('Division - Monthly'!M584:M595)</f>
        <v>5684482.6890000002</v>
      </c>
      <c r="M56" s="5">
        <f>SUM('Division - Monthly'!N584:N595)</f>
        <v>1240384.0109999999</v>
      </c>
      <c r="N56" s="5">
        <f>SUM('Division - Monthly'!O584:O595)</f>
        <v>54427.127</v>
      </c>
      <c r="O56" s="5">
        <f>SUM('Division - Monthly'!P584:P595)</f>
        <v>18527.873</v>
      </c>
      <c r="P56" s="5">
        <f>SUM('Division - Monthly'!Q584:Q595)</f>
        <v>0</v>
      </c>
      <c r="Q56" s="5">
        <f>SUM('Division - Monthly'!R584:R595)</f>
        <v>0</v>
      </c>
      <c r="R56" s="15">
        <f t="shared" si="12"/>
        <v>15075295.535</v>
      </c>
      <c r="S56" s="55"/>
      <c r="T56" s="5">
        <f>SUM('Division - Monthly'!V584:V595)</f>
        <v>13061565.813000001</v>
      </c>
      <c r="U56" s="5">
        <f>SUM('Division - Monthly'!W584:W595)</f>
        <v>14211483.645999998</v>
      </c>
      <c r="V56" s="5">
        <f>SUM('Division - Monthly'!X584:X595)</f>
        <v>629320.87400000007</v>
      </c>
      <c r="W56" s="5">
        <f>SUM('Division - Monthly'!Y584:Y595)</f>
        <v>152270.46400000001</v>
      </c>
      <c r="X56" s="5">
        <f>SUM('Division - Monthly'!Z584:Z595)</f>
        <v>2421.1409999999996</v>
      </c>
      <c r="Y56" s="5">
        <f>SUM('Division - Monthly'!AA584:AA595)</f>
        <v>87846.553999999989</v>
      </c>
      <c r="Z56" s="5">
        <f>SUM('Division - Monthly'!AB584:AB595)</f>
        <v>0</v>
      </c>
      <c r="AA56" s="15">
        <f t="shared" si="13"/>
        <v>28144908.492000002</v>
      </c>
      <c r="AB56" s="54"/>
      <c r="AC56" s="5">
        <f>SUM('Division - Monthly'!AF584:AF595)</f>
        <v>10457108.771000002</v>
      </c>
      <c r="AD56" s="5">
        <f>SUM('Division - Monthly'!AG584:AG595)</f>
        <v>9085171.2050000001</v>
      </c>
      <c r="AE56" s="5">
        <f>SUM('Division - Monthly'!AH584:AH595)</f>
        <v>362517.87</v>
      </c>
      <c r="AF56" s="5">
        <f>SUM('Division - Monthly'!AI584:AI595)</f>
        <v>90496.504000000001</v>
      </c>
      <c r="AG56" s="5">
        <f>SUM('Division - Monthly'!AJ584:AJ595)</f>
        <v>2877.4090000000006</v>
      </c>
      <c r="AH56" s="5">
        <f>SUM('Division - Monthly'!AK584:AK595)</f>
        <v>0</v>
      </c>
      <c r="AI56" s="5">
        <f>SUM('Division - Monthly'!AL584:AL595)</f>
        <v>0</v>
      </c>
      <c r="AJ56" s="15">
        <f t="shared" si="14"/>
        <v>19998171.759000007</v>
      </c>
      <c r="AK56" s="54"/>
      <c r="AL56" s="5">
        <f>SUM('Division - Monthly'!AP584:AP595)</f>
        <v>10396191.766999999</v>
      </c>
      <c r="AM56" s="5">
        <f>SUM('Division - Monthly'!AQ584:AQ595)</f>
        <v>7645756.0499999998</v>
      </c>
      <c r="AN56" s="5">
        <f>SUM('Division - Monthly'!AR584:AR595)</f>
        <v>326740.864</v>
      </c>
      <c r="AO56" s="5">
        <f>SUM('Division - Monthly'!AS584:AS595)</f>
        <v>77714.320999999996</v>
      </c>
      <c r="AP56" s="5">
        <f>SUM('Division - Monthly'!AT584:AT595)</f>
        <v>1714.1359999999997</v>
      </c>
      <c r="AQ56" s="5">
        <f>SUM('Division - Monthly'!AU584:AU595)</f>
        <v>0</v>
      </c>
      <c r="AR56" s="5">
        <f>SUM('Division - Monthly'!AV584:AV595)</f>
        <v>0</v>
      </c>
      <c r="AS56" s="15">
        <f t="shared" si="15"/>
        <v>18448117.137999997</v>
      </c>
      <c r="AU56" s="61">
        <f>+I56/'System - Annual'!$I56</f>
        <v>0.22179435438670514</v>
      </c>
      <c r="AV56" s="61">
        <f>+R56/'System - Annual'!$I56</f>
        <v>0.14365353126579783</v>
      </c>
      <c r="AW56" s="61">
        <f>+AA56/'System - Annual'!$I56</f>
        <v>0.26819477486472648</v>
      </c>
      <c r="AX56" s="61">
        <f>+AJ56/'System - Annual'!$I56</f>
        <v>0.19056395845577714</v>
      </c>
      <c r="AY56" s="61">
        <f>+AS56/'System - Annual'!$I56</f>
        <v>0.17579338102699313</v>
      </c>
    </row>
    <row r="57" spans="1:58" x14ac:dyDescent="0.25">
      <c r="A57" s="14">
        <v>2014</v>
      </c>
      <c r="B57" s="5">
        <f>SUM('Division - Monthly'!B596:B607)</f>
        <v>12175603.094000001</v>
      </c>
      <c r="C57" s="5">
        <f>SUM('Division - Monthly'!C596:C607)</f>
        <v>8792121.7789999992</v>
      </c>
      <c r="D57" s="5">
        <f>SUM('Division - Monthly'!D596:D607)</f>
        <v>368514.40500000003</v>
      </c>
      <c r="E57" s="5">
        <f>SUM('Division - Monthly'!E596:E607)</f>
        <v>67781.819999999992</v>
      </c>
      <c r="F57" s="5">
        <f>SUM('Division - Monthly'!F596:F607)</f>
        <v>1953.5039999999997</v>
      </c>
      <c r="G57" s="5">
        <f>SUM('Division - Monthly'!G596:G607)</f>
        <v>0</v>
      </c>
      <c r="H57" s="5">
        <f>SUM('Division - Monthly'!H596:H607)</f>
        <v>5374839.3389999997</v>
      </c>
      <c r="I57" s="15">
        <f t="shared" si="11"/>
        <v>26780813.941</v>
      </c>
      <c r="J57" s="53"/>
      <c r="K57" s="5">
        <f>SUM('Division - Monthly'!L596:L607)</f>
        <v>8335958.0410000002</v>
      </c>
      <c r="L57" s="5">
        <f>SUM('Division - Monthly'!M596:M607)</f>
        <v>5711008.1989999991</v>
      </c>
      <c r="M57" s="5">
        <f>SUM('Division - Monthly'!N596:N607)</f>
        <v>1266050.8700000001</v>
      </c>
      <c r="N57" s="5">
        <f>SUM('Division - Monthly'!O596:O607)</f>
        <v>53725.501000000004</v>
      </c>
      <c r="O57" s="5">
        <f>SUM('Division - Monthly'!P596:P607)</f>
        <v>15120.844000000001</v>
      </c>
      <c r="P57" s="5">
        <f>SUM('Division - Monthly'!Q596:Q607)</f>
        <v>0</v>
      </c>
      <c r="Q57" s="5">
        <f>SUM('Division - Monthly'!R596:R607)</f>
        <v>0</v>
      </c>
      <c r="R57" s="15">
        <f t="shared" si="12"/>
        <v>15381863.455</v>
      </c>
      <c r="S57" s="55"/>
      <c r="T57" s="5">
        <f>SUM('Division - Monthly'!V596:V607)</f>
        <v>13256370.123</v>
      </c>
      <c r="U57" s="5">
        <f>SUM('Division - Monthly'!W596:W607)</f>
        <v>14295672.366999999</v>
      </c>
      <c r="V57" s="5">
        <f>SUM('Division - Monthly'!X596:X607)</f>
        <v>650326.54099999997</v>
      </c>
      <c r="W57" s="5">
        <f>SUM('Division - Monthly'!Y596:Y607)</f>
        <v>151943.66899999999</v>
      </c>
      <c r="X57" s="5">
        <f>SUM('Division - Monthly'!Z596:Z607)</f>
        <v>2305.7139999999995</v>
      </c>
      <c r="Y57" s="5">
        <f>SUM('Division - Monthly'!AA596:AA607)</f>
        <v>91405.381999999998</v>
      </c>
      <c r="Z57" s="5">
        <f>SUM('Division - Monthly'!AB596:AB607)</f>
        <v>0</v>
      </c>
      <c r="AA57" s="15">
        <f t="shared" si="13"/>
        <v>28448023.796</v>
      </c>
      <c r="AB57" s="54"/>
      <c r="AC57" s="5">
        <f>SUM('Division - Monthly'!AF596:AF607)</f>
        <v>10631092.616</v>
      </c>
      <c r="AD57" s="5">
        <f>SUM('Division - Monthly'!AG596:AG607)</f>
        <v>9151334.467000002</v>
      </c>
      <c r="AE57" s="5">
        <f>SUM('Division - Monthly'!AH596:AH607)</f>
        <v>340335.571</v>
      </c>
      <c r="AF57" s="5">
        <f>SUM('Division - Monthly'!AI596:AI607)</f>
        <v>92978.207999999999</v>
      </c>
      <c r="AG57" s="5">
        <f>SUM('Division - Monthly'!AJ596:AJ607)</f>
        <v>2926.308</v>
      </c>
      <c r="AH57" s="5">
        <f>SUM('Division - Monthly'!AK596:AK607)</f>
        <v>0</v>
      </c>
      <c r="AI57" s="5">
        <f>SUM('Division - Monthly'!AL596:AL607)</f>
        <v>0</v>
      </c>
      <c r="AJ57" s="15">
        <f t="shared" si="14"/>
        <v>20218667.170000002</v>
      </c>
      <c r="AK57" s="54"/>
      <c r="AL57" s="5">
        <f>SUM('Division - Monthly'!AP596:AP607)</f>
        <v>10803399.204000002</v>
      </c>
      <c r="AM57" s="5">
        <f>SUM('Division - Monthly'!AQ596:AQ607)</f>
        <v>7733885.7799999993</v>
      </c>
      <c r="AN57" s="5">
        <f>SUM('Division - Monthly'!AR596:AR607)</f>
        <v>315974.03000000003</v>
      </c>
      <c r="AO57" s="5">
        <f>SUM('Division - Monthly'!AS596:AS607)</f>
        <v>79518.134999999995</v>
      </c>
      <c r="AP57" s="5">
        <f>SUM('Division - Monthly'!AT596:AT607)</f>
        <v>1745.5740000000001</v>
      </c>
      <c r="AQ57" s="5">
        <f>SUM('Division - Monthly'!AU596:AU607)</f>
        <v>0</v>
      </c>
      <c r="AR57" s="5">
        <f>SUM('Division - Monthly'!AV596:AV607)</f>
        <v>0</v>
      </c>
      <c r="AS57" s="15">
        <f t="shared" si="15"/>
        <v>18934522.723000005</v>
      </c>
      <c r="AU57" s="61">
        <f>+I57/'System - Annual'!$I57</f>
        <v>0.24398564661179165</v>
      </c>
      <c r="AV57" s="61">
        <f>+R57/'System - Annual'!$I57</f>
        <v>0.14013591631047814</v>
      </c>
      <c r="AW57" s="61">
        <f>+AA57/'System - Annual'!$I57</f>
        <v>0.25917470230688294</v>
      </c>
      <c r="AX57" s="61">
        <f>+AJ57/'System - Annual'!$I57</f>
        <v>0.18420144339036668</v>
      </c>
      <c r="AY57" s="61">
        <f>+AS57/'System - Annual'!$I57</f>
        <v>0.17250229138048057</v>
      </c>
    </row>
    <row r="58" spans="1:58" x14ac:dyDescent="0.25">
      <c r="A58" s="14">
        <v>2015</v>
      </c>
      <c r="B58" s="5">
        <f>SUM('Division - Monthly'!B608:B619)</f>
        <v>13089429.502</v>
      </c>
      <c r="C58" s="5">
        <f>SUM('Division - Monthly'!C608:C619)</f>
        <v>9119716.5</v>
      </c>
      <c r="D58" s="5">
        <f>SUM('Division - Monthly'!D608:D619)</f>
        <v>371286.37</v>
      </c>
      <c r="E58" s="5">
        <f>SUM('Division - Monthly'!E608:E619)</f>
        <v>67878.562999999995</v>
      </c>
      <c r="F58" s="5">
        <f>SUM('Division - Monthly'!F608:F619)</f>
        <v>1909.8330000000001</v>
      </c>
      <c r="G58" s="5">
        <f>SUM('Division - Monthly'!G608:G619)</f>
        <v>0</v>
      </c>
      <c r="H58" s="5">
        <f>SUM('Division - Monthly'!H608:H619)</f>
        <v>6610033.7879999997</v>
      </c>
      <c r="I58" s="15">
        <f>SUM(B58:H58)</f>
        <v>29260254.556000002</v>
      </c>
      <c r="J58" s="53"/>
      <c r="K58" s="5">
        <f>SUM('Division - Monthly'!L608:L619)</f>
        <v>8794443.3839999996</v>
      </c>
      <c r="L58" s="5">
        <f>SUM('Division - Monthly'!M608:M619)</f>
        <v>5942155.9610000001</v>
      </c>
      <c r="M58" s="5">
        <f>SUM('Division - Monthly'!N608:N619)</f>
        <v>1281888.9410000001</v>
      </c>
      <c r="N58" s="5">
        <f>SUM('Division - Monthly'!O608:O619)</f>
        <v>54488.494999999995</v>
      </c>
      <c r="O58" s="5">
        <f>SUM('Division - Monthly'!P608:P619)</f>
        <v>14408.514999999999</v>
      </c>
      <c r="P58" s="5">
        <f>SUM('Division - Monthly'!Q608:Q619)</f>
        <v>0</v>
      </c>
      <c r="Q58" s="5">
        <f>SUM('Division - Monthly'!R608:R619)</f>
        <v>0</v>
      </c>
      <c r="R58" s="15">
        <f>SUM(K58:Q58)</f>
        <v>16087385.295999998</v>
      </c>
      <c r="S58" s="55"/>
      <c r="T58" s="5">
        <f>SUM('Division - Monthly'!V608:V619)</f>
        <v>14096629.376999998</v>
      </c>
      <c r="U58" s="5">
        <f>SUM('Division - Monthly'!W608:W619)</f>
        <v>14795617.294999998</v>
      </c>
      <c r="V58" s="5">
        <f>SUM('Division - Monthly'!X608:X619)</f>
        <v>700579.68400000001</v>
      </c>
      <c r="W58" s="5">
        <f>SUM('Division - Monthly'!Y608:Y619)</f>
        <v>151909.712</v>
      </c>
      <c r="X58" s="5">
        <f>SUM('Division - Monthly'!Z608:Z619)</f>
        <v>2142.8889999999997</v>
      </c>
      <c r="Y58" s="5">
        <f>SUM('Division - Monthly'!AA608:AA619)</f>
        <v>91781.199999999983</v>
      </c>
      <c r="Z58" s="5">
        <f>SUM('Division - Monthly'!AB608:AB619)</f>
        <v>0</v>
      </c>
      <c r="AA58" s="15">
        <f>SUM(T58:Z58)</f>
        <v>29838660.156999998</v>
      </c>
      <c r="AB58" s="54"/>
      <c r="AC58" s="5">
        <f>SUM('Division - Monthly'!AF608:AF619)</f>
        <v>11371628.752</v>
      </c>
      <c r="AD58" s="5">
        <f>SUM('Division - Monthly'!AG608:AG619)</f>
        <v>9479372.3650000002</v>
      </c>
      <c r="AE58" s="5">
        <f>SUM('Division - Monthly'!AH608:AH619)</f>
        <v>354264.58799999993</v>
      </c>
      <c r="AF58" s="5">
        <f>SUM('Division - Monthly'!AI608:AI619)</f>
        <v>94304.834999999992</v>
      </c>
      <c r="AG58" s="5">
        <f>SUM('Division - Monthly'!AJ608:AJ619)</f>
        <v>3115.8220000000001</v>
      </c>
      <c r="AH58" s="5">
        <f>SUM('Division - Monthly'!AK608:AK619)</f>
        <v>0</v>
      </c>
      <c r="AI58" s="5">
        <f>SUM('Division - Monthly'!AL608:AL619)</f>
        <v>0</v>
      </c>
      <c r="AJ58" s="15">
        <f>SUM(AC58:AI58)</f>
        <v>21302686.362</v>
      </c>
      <c r="AK58" s="54"/>
      <c r="AL58" s="5">
        <f>SUM('Division - Monthly'!AP608:AP619)</f>
        <v>11494210.959999999</v>
      </c>
      <c r="AM58" s="5">
        <f>SUM('Division - Monthly'!AQ608:AQ619)</f>
        <v>8031667.5499999998</v>
      </c>
      <c r="AN58" s="5">
        <f>SUM('Division - Monthly'!AR608:AR619)</f>
        <v>334208.17200000002</v>
      </c>
      <c r="AO58" s="5">
        <f>SUM('Division - Monthly'!AS608:AS619)</f>
        <v>79555.840000000011</v>
      </c>
      <c r="AP58" s="5">
        <f>SUM('Division - Monthly'!AT608:AT619)</f>
        <v>1803.1659999999999</v>
      </c>
      <c r="AQ58" s="5">
        <f>SUM('Division - Monthly'!AU608:AU619)</f>
        <v>0</v>
      </c>
      <c r="AR58" s="5">
        <f>SUM('Division - Monthly'!AV608:AV619)</f>
        <v>0</v>
      </c>
      <c r="AS58" s="15">
        <f>SUM(AL58:AR58)</f>
        <v>19941445.687999997</v>
      </c>
      <c r="AU58" s="61">
        <f>+I58/'System - Annual'!$I58</f>
        <v>0.25131105363563927</v>
      </c>
      <c r="AV58" s="61">
        <f>+R58/'System - Annual'!$I58</f>
        <v>0.13817165333413753</v>
      </c>
      <c r="AW58" s="61">
        <f>+AA58/'System - Annual'!$I58</f>
        <v>0.25627887511299063</v>
      </c>
      <c r="AX58" s="61">
        <f>+AJ58/'System - Annual'!$I58</f>
        <v>0.18296493438420869</v>
      </c>
      <c r="AY58" s="61">
        <f>+AS58/'System - Annual'!$I58</f>
        <v>0.17127348353302393</v>
      </c>
    </row>
    <row r="59" spans="1:58" x14ac:dyDescent="0.25">
      <c r="A59" s="12">
        <v>2016</v>
      </c>
      <c r="B59" s="5">
        <f>SUM('Division - Monthly'!B620:B631)</f>
        <v>1810945.331</v>
      </c>
      <c r="C59" s="5">
        <f>SUM('Division - Monthly'!C620:C631)</f>
        <v>1342676.301</v>
      </c>
      <c r="D59" s="5">
        <f>SUM('Division - Monthly'!D620:D631)</f>
        <v>66008.322</v>
      </c>
      <c r="E59" s="5">
        <f>SUM('Division - Monthly'!E620:E631)</f>
        <v>10760.123</v>
      </c>
      <c r="F59" s="5">
        <f>SUM('Division - Monthly'!F620:F631)</f>
        <v>216.596</v>
      </c>
      <c r="G59" s="5">
        <f>SUM('Division - Monthly'!G620:G631)</f>
        <v>0</v>
      </c>
      <c r="H59" s="5">
        <f>SUM('Division - Monthly'!H620:H631)</f>
        <v>1014381.693</v>
      </c>
      <c r="I59" s="15">
        <f>SUM(B59:H59)</f>
        <v>4244988.3660000004</v>
      </c>
      <c r="K59" s="5">
        <f>SUM('Division - Monthly'!L620:L631)</f>
        <v>1325688.514</v>
      </c>
      <c r="L59" s="5">
        <f>SUM('Division - Monthly'!M620:M631)</f>
        <v>866092.74900000007</v>
      </c>
      <c r="M59" s="5">
        <f>SUM('Division - Monthly'!N620:N631)</f>
        <v>194373.26799999998</v>
      </c>
      <c r="N59" s="5">
        <f>SUM('Division - Monthly'!O620:O631)</f>
        <v>9052.9359999999997</v>
      </c>
      <c r="O59" s="5">
        <f>SUM('Division - Monthly'!P620:P631)</f>
        <v>1867.999</v>
      </c>
      <c r="P59" s="5">
        <f>SUM('Division - Monthly'!Q620:Q631)</f>
        <v>0</v>
      </c>
      <c r="Q59" s="5">
        <f>SUM('Division - Monthly'!R620:R631)</f>
        <v>0</v>
      </c>
      <c r="R59" s="15">
        <f>SUM(K59:Q59)</f>
        <v>2397075.4660000005</v>
      </c>
      <c r="T59" s="5">
        <f>SUM('Division - Monthly'!V620:V631)</f>
        <v>1743587.4080000001</v>
      </c>
      <c r="U59" s="5">
        <f>SUM('Division - Monthly'!W620:W631)</f>
        <v>2159797.983</v>
      </c>
      <c r="V59" s="5">
        <f>SUM('Division - Monthly'!X620:X631)</f>
        <v>106880.451</v>
      </c>
      <c r="W59" s="5">
        <f>SUM('Division - Monthly'!Y620:Y631)</f>
        <v>25049.871999999999</v>
      </c>
      <c r="X59" s="5">
        <f>SUM('Division - Monthly'!Z620:Z631)</f>
        <v>400.38199999999995</v>
      </c>
      <c r="Y59" s="5">
        <f>SUM('Division - Monthly'!AA620:AA631)</f>
        <v>14588</v>
      </c>
      <c r="Z59" s="5">
        <f>SUM('Division - Monthly'!AB620:AB631)</f>
        <v>0</v>
      </c>
      <c r="AA59" s="15">
        <f>SUM(T59:Z59)</f>
        <v>4050304.0959999999</v>
      </c>
      <c r="AC59" s="5">
        <f>SUM('Division - Monthly'!AF620:AF631)</f>
        <v>1439081.7149999999</v>
      </c>
      <c r="AD59" s="5">
        <f>SUM('Division - Monthly'!AG620:AG631)</f>
        <v>1382030.5759999999</v>
      </c>
      <c r="AE59" s="5">
        <f>SUM('Division - Monthly'!AH620:AH631)</f>
        <v>58007.798999999999</v>
      </c>
      <c r="AF59" s="5">
        <f>SUM('Division - Monthly'!AI620:AI631)</f>
        <v>12794.755000000001</v>
      </c>
      <c r="AG59" s="5">
        <f>SUM('Division - Monthly'!AJ620:AJ631)</f>
        <v>554.14599999999996</v>
      </c>
      <c r="AH59" s="5">
        <f>SUM('Division - Monthly'!AK620:AK631)</f>
        <v>0</v>
      </c>
      <c r="AI59" s="5">
        <f>SUM('Division - Monthly'!AL620:AL631)</f>
        <v>0</v>
      </c>
      <c r="AJ59" s="15">
        <f>SUM(AC59:AI59)</f>
        <v>2892468.9909999999</v>
      </c>
      <c r="AL59" s="5">
        <f>SUM('Division - Monthly'!AP620:AP631)</f>
        <v>1746571.6710000001</v>
      </c>
      <c r="AM59" s="5">
        <f>SUM('Division - Monthly'!AQ620:AQ631)</f>
        <v>1203099.405</v>
      </c>
      <c r="AN59" s="5">
        <f>SUM('Division - Monthly'!AR620:AR631)</f>
        <v>52091.599000000002</v>
      </c>
      <c r="AO59" s="5">
        <f>SUM('Division - Monthly'!AS620:AS631)</f>
        <v>13261.243999999999</v>
      </c>
      <c r="AP59" s="5">
        <f>SUM('Division - Monthly'!AT620:AT631)</f>
        <v>333.065</v>
      </c>
      <c r="AQ59" s="5">
        <f>SUM('Division - Monthly'!AU620:AU631)</f>
        <v>0</v>
      </c>
      <c r="AR59" s="5">
        <f>SUM('Division - Monthly'!AV620:AV631)</f>
        <v>0</v>
      </c>
      <c r="AS59" s="15">
        <f>SUM(AL59:AR59)</f>
        <v>3015356.9840000002</v>
      </c>
      <c r="AT59" s="70" t="s">
        <v>65</v>
      </c>
      <c r="AU59" s="71">
        <f>AVERAGE(AU48:AU57)</f>
        <v>0.22145237291904657</v>
      </c>
      <c r="AV59" s="71">
        <f>AVERAGE(AV48:AV57)</f>
        <v>0.14747586162986609</v>
      </c>
      <c r="AW59" s="71">
        <f>AVERAGE(AW48:AW57)</f>
        <v>0.26079629857196357</v>
      </c>
      <c r="AX59" s="71">
        <f>AVERAGE(AX48:AX57)</f>
        <v>0.19326313303496001</v>
      </c>
      <c r="AY59" s="71">
        <f>AVERAGE(AY48:AY57)</f>
        <v>0.17701233384416384</v>
      </c>
    </row>
  </sheetData>
  <mergeCells count="4">
    <mergeCell ref="K4:R4"/>
    <mergeCell ref="T4:AA4"/>
    <mergeCell ref="AC4:AJ4"/>
    <mergeCell ref="AL4:AS4"/>
  </mergeCells>
  <phoneticPr fontId="11" type="noConversion"/>
  <pageMargins left="0.17" right="0.24" top="1.35" bottom="1" header="0.5" footer="0.5"/>
  <pageSetup scale="67" orientation="landscape" r:id="rId1"/>
  <headerFooter alignWithMargins="0"/>
  <rowBreaks count="4" manualBreakCount="4">
    <brk id="42" max="16383" man="1"/>
    <brk id="86" max="16383" man="1"/>
    <brk id="127" max="16383" man="1"/>
    <brk id="168" max="16383" man="1"/>
  </rowBreaks>
  <colBreaks count="1" manualBreakCount="1">
    <brk id="1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2DB60D-CC83-4B79-A100-0448C6F87912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32BEC0F7-4C2F-46F2-984F-EF6BA49355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972E59-BD2A-4863-8528-0F859D3019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File Contents</vt:lpstr>
      <vt:lpstr>Division - Monthly</vt:lpstr>
      <vt:lpstr>System - Monthly</vt:lpstr>
      <vt:lpstr>System - Annual</vt:lpstr>
      <vt:lpstr>Division - Annual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2016-03-30T12:15:04Z</dcterms:created>
  <dcterms:modified xsi:type="dcterms:W3CDTF">2016-04-15T13:48:51Z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