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8" yWindow="336" windowWidth="20376" windowHeight="9000"/>
  </bookViews>
  <sheets>
    <sheet name="Summary" sheetId="3" r:id="rId1"/>
    <sheet name="Flowback Tracker" sheetId="2" r:id="rId2"/>
    <sheet name="Schedule_1_1" sheetId="4" r:id="rId3"/>
    <sheet name="Schedule_4_1" sheetId="1" r:id="rId4"/>
  </sheets>
  <definedNames>
    <definedName name="mnth_range" localSheetId="2">#REF!</definedName>
    <definedName name="mnth_range">#REF!</definedName>
    <definedName name="_xlnm.Print_Area" localSheetId="2">Schedule_1_1!$A$1:$P$62</definedName>
    <definedName name="REPORT_DATE" localSheetId="3">Schedule_4_1!$N$11</definedName>
    <definedName name="REPORT_DATE">Schedule_1_1!$A$5</definedName>
  </definedNames>
  <calcPr calcId="145621"/>
</workbook>
</file>

<file path=xl/calcChain.xml><?xml version="1.0" encoding="utf-8"?>
<calcChain xmlns="http://schemas.openxmlformats.org/spreadsheetml/2006/main">
  <c r="B23" i="3" l="1"/>
  <c r="A23" i="3"/>
  <c r="B13" i="3"/>
  <c r="B7" i="3"/>
  <c r="B9" i="3" s="1"/>
  <c r="B2" i="3" l="1"/>
  <c r="B5" i="3" s="1"/>
  <c r="B11" i="3" s="1"/>
  <c r="B14" i="3" l="1"/>
  <c r="B15" i="3" s="1"/>
  <c r="P46" i="1"/>
  <c r="S47" i="1" s="1"/>
  <c r="B19" i="3" l="1"/>
  <c r="B21" i="3" s="1"/>
  <c r="B25" i="3" s="1"/>
</calcChain>
</file>

<file path=xl/sharedStrings.xml><?xml version="1.0" encoding="utf-8"?>
<sst xmlns="http://schemas.openxmlformats.org/spreadsheetml/2006/main" count="267" uniqueCount="179">
  <si>
    <t>FLORIDA POWER &amp; LIGHT COMPANY</t>
  </si>
  <si>
    <t>AND SUBSIDIARIES</t>
  </si>
  <si>
    <t>CAPITAL STRUCTURE</t>
  </si>
  <si>
    <t>FPSC ADJUSTED BASIS</t>
  </si>
  <si>
    <t>DECEMBER, 2013</t>
  </si>
  <si>
    <t>SCHEDULE 4: PAGE 1 OF 2</t>
  </si>
  <si>
    <t>LOW POINT</t>
  </si>
  <si>
    <t>MIDPOINT</t>
  </si>
  <si>
    <t>HIGH POINT</t>
  </si>
  <si>
    <t>COST</t>
  </si>
  <si>
    <t>WEIGHTED</t>
  </si>
  <si>
    <t>SYSTEM</t>
  </si>
  <si>
    <t>RETAIL</t>
  </si>
  <si>
    <t>ADJUSTMENTS</t>
  </si>
  <si>
    <t>ADJUSTED</t>
  </si>
  <si>
    <t>RATIO</t>
  </si>
  <si>
    <t>RATE</t>
  </si>
  <si>
    <t>AVERAGE</t>
  </si>
  <si>
    <t>PER BOOKS</t>
  </si>
  <si>
    <t>PRO RATA</t>
  </si>
  <si>
    <t>SPECIFIC</t>
  </si>
  <si>
    <t>(%)</t>
  </si>
  <si>
    <t>LONG TERM DEBT</t>
  </si>
  <si>
    <t>$</t>
  </si>
  <si>
    <t>SHORT TERM DEBT</t>
  </si>
  <si>
    <t>PREFERRED STOCK</t>
  </si>
  <si>
    <t>COMMON EQUITY</t>
  </si>
  <si>
    <t>CUSTOMER DEPOSITS</t>
  </si>
  <si>
    <t>DEFERRED INCOME TAX</t>
  </si>
  <si>
    <t>INVESTMENT TAX CREDITS</t>
  </si>
  <si>
    <t>(1)</t>
  </si>
  <si>
    <t>TOTAL</t>
  </si>
  <si>
    <t>Rev. Req Change Per 100 Basis points</t>
  </si>
  <si>
    <t xml:space="preserve">     </t>
  </si>
  <si>
    <t xml:space="preserve">   WEIGHTED</t>
  </si>
  <si>
    <t xml:space="preserve">    SYSTEM </t>
  </si>
  <si>
    <t xml:space="preserve">     RETAIL</t>
  </si>
  <si>
    <t xml:space="preserve">  ADJUSTED</t>
  </si>
  <si>
    <t xml:space="preserve">       COST</t>
  </si>
  <si>
    <t>YEAR END</t>
  </si>
  <si>
    <t xml:space="preserve"> PER BOOKS</t>
  </si>
  <si>
    <t xml:space="preserve">  PRO RATA</t>
  </si>
  <si>
    <t xml:space="preserve">   SPECIFIC</t>
  </si>
  <si>
    <t>NOTE:</t>
  </si>
  <si>
    <t>(1) INVESTMENT TAX CREDITS COST RATES ARE BASED ON THE WEIGHTED AVERAGE COST OF LONG TERM DEBT, PREFERRED STOCK AND COMMON EQUITY.</t>
  </si>
  <si>
    <t>(2) COLUMNS MAY NOT FOOT DUE TO ROUNDING.</t>
  </si>
  <si>
    <t>Date</t>
  </si>
  <si>
    <t xml:space="preserve">108191 PP
MULT COSIDS
ACCUM PROV DEPR 
RESERVE FLOWBACK                  </t>
  </si>
  <si>
    <t>108194* PP
BAL008091 
ACC PROV DEPR &amp; AMORT
SURPLUS FLOWBACK
FERC RECLASS
(182326 * -1)</t>
  </si>
  <si>
    <t>108032 PP
BAL008175
ACC PROV DEPR  DISMANTLEMENT RESERVE: Surplus Flowback</t>
  </si>
  <si>
    <t>108033* PP
BAL008176
ACC PROV DEPR - SURPLUS DISMANTLEMENT 
FERC RECLASS
(182330 * -1)</t>
  </si>
  <si>
    <t>108195-ACCUM PROV DEPR - SURPLUS FLOW BACK</t>
  </si>
  <si>
    <t>182326 
BAL382326
OTHER REG ASSET 
SURPLUS 
FLOWBACK</t>
  </si>
  <si>
    <t>182330 
BAL382330
OTHER REG ASSET 
DISMANTLEMENT RESERVE FLOWBACK</t>
  </si>
  <si>
    <t>403032 PP
INC603015
DEPRECIATION EXPENSE
DISMANTLEMENT FLOWBACK</t>
  </si>
  <si>
    <t>403033* PP
INC603016
DEPRECIATION
EXPENSE DISMANTLEMENT 
 FERC RECLASS
(407409 * -1)</t>
  </si>
  <si>
    <t>403805 PP
MULT COSIDS
DEPRECIATION EXP 
RESERVE FLOWBACK</t>
  </si>
  <si>
    <t>403806* PP
INC603006
DEPR EXPENSE SURPLUS FLOW BACK 
FERC RECLASS
(407408 * -1)</t>
  </si>
  <si>
    <t>403807-DEPREC EXPENSE SURPLUS FLOW BACK</t>
  </si>
  <si>
    <t>407408
INC607408 
REG CREDITS
SURPLUS FLOWBACK</t>
  </si>
  <si>
    <t>407409 
INC607409
REG CREDITS
DISMANTLEMENT RESERVE
SURPLUS FLOWBACK</t>
  </si>
  <si>
    <t>SURPLUS
&amp; 
DISMANTLEMENT
FLOWBACK 
ACCRUAL 
TOTAL</t>
  </si>
  <si>
    <t>SURPLUS
&amp; 
DISMANTLEMENT
FLOWBACK BALANCE 
TOTAL</t>
  </si>
  <si>
    <t>SURPLUS
&amp; 
DISMANTLEMENT FLOWBACK ACCRUAL (ANNUAL)</t>
  </si>
  <si>
    <t>SURPLUS
&amp; 
DISMANTLEMENT FLOWBACK BALANCE 
(13 MOS AVG)</t>
  </si>
  <si>
    <t>Remaining</t>
  </si>
  <si>
    <t>201109*</t>
  </si>
  <si>
    <t>2015 YTD Total</t>
  </si>
  <si>
    <t>Note:</t>
  </si>
  <si>
    <t>March 2012 Entry includes the surveillance report true-up accrual of $1,746,310 and ($51,078,952) closing accrual.</t>
  </si>
  <si>
    <t>April 2012 Entry includes the surveillance report true-up accrual of ($273,951) and  ($18,894,846) closing accrual.</t>
  </si>
  <si>
    <t>May 2012 Entry includes the surveillance report true-up accrual of ($4,662.52) and  ($73,399,655) closing accrual.</t>
  </si>
  <si>
    <t>June 2012 Entry includes the surveillance report true-up accrual of $3,259,973 and  ($70,813,520) closing accrual.</t>
  </si>
  <si>
    <t>July 2012 Entry includes the surveillance report true-up accrual of ($235,558) and  ($23,179,596) closing accrual.</t>
  </si>
  <si>
    <t>Aug 2012 Entry includes the surveillance report true-up accrual of $1,227,519.15 and  ($46,037,453.38) closing accrual.</t>
  </si>
  <si>
    <t>Sept 2012 Entry includes the surveillance report true-up accrual of $1,593,280 and  $33,168,482 closing accrual.</t>
  </si>
  <si>
    <t>Oct 2012 Entry includes the surveillance report true-up accrual of $2,559,914 and  ($17,091,778) closing accrual.</t>
  </si>
  <si>
    <t>Nov 2012 Entry includes the surveillance report true-up accrual of $3,219,969 and  ($74,219,298.21) closing accrual.</t>
  </si>
  <si>
    <t>Dec 2012 Entry includes the surveillance report true-up accrual of $2,006,618 and  ($33,266,723) closing accrual.</t>
  </si>
  <si>
    <t>Jan 2013 Entry includes the surveillance report true-up accrual of ($2,654,858) and  ($66,979,346) closing accrual.</t>
  </si>
  <si>
    <t>Feb 2013 Entry includes the surveillance report true-up accrual of ($2,993,104) and  ($18,195,441) closing accrual.</t>
  </si>
  <si>
    <t>Mar 2013 Entry includes the surveillance report true-up accrual of ($3,241,652) and  ($42,850,415) closing accrual.</t>
  </si>
  <si>
    <t>Apr 2013 Entry includes the surveillance report true-up accrual of ($217,353) and  $7,401,655 closing accrual.</t>
  </si>
  <si>
    <t>May 2013 Entry includes the surveillance report true-up accrual of ($995,533) and  ($70,135,417) closing accrual.</t>
  </si>
  <si>
    <t>June 2013 Entry includes the surveillance report true-up accrual of $5,704,154 and ($23,598,285) closing accrual.</t>
  </si>
  <si>
    <t>July 2013 Entry includes the surveillance report true-up accrual of ($2,116,864) and ($58,961,220) closing accrual.</t>
  </si>
  <si>
    <t>Aug 2013 Entry includes the surveillance report true-up accrual of $1,413,913 and ($2,504,323) closing accrual.</t>
  </si>
  <si>
    <t>Sept 2013 Entry includes the surveillance report true-up accrual of ($1,302,167 and $73,947,287 closing accrual.</t>
  </si>
  <si>
    <t>Oct 2013 Entry includes the surveillance report true-up accrual of $5,356,781and $54,816,368 closing accrual.</t>
  </si>
  <si>
    <t>Nov 2013 Entry includes the surveillance report true-up accrual of ($208,708) and ($14,075,960) closing accrual.</t>
  </si>
  <si>
    <t>Dec 2013 Entry includes the surveillance report true-up accrual of ($1,741,316) and $9,457,140 closing accrual.</t>
  </si>
  <si>
    <t>Jan 2014 Entry includes the surveillance report true-up accrual of ($3,493,339) and ($93,718,779) closing accrual.</t>
  </si>
  <si>
    <t>Feb 2014 Entry includes the surveillance report true-up accrual of ($815,461) and ($3,181,711) closing accrual.</t>
  </si>
  <si>
    <t>Mar 2014 Entry includes the surveillance report true-up accrual of ($941,254) and ($24,560,346) closing accrual.</t>
  </si>
  <si>
    <t>Apr 2014 Entry includes the surveillance report true-up accrual of ($58,302) and $52,821,581 closing accrual.</t>
  </si>
  <si>
    <t>May 2014 Entry includes the surveillance report true-up accrual of ($479,857) and ($23,265,015) closing accrual.</t>
  </si>
  <si>
    <t>Jun 2014 Entry includes the surveillance report true-up accrual of ($1,125,395) and ($33,476,269) closing accrual.</t>
  </si>
  <si>
    <t>Jul 2014 Entry includes the surveillance report true-up accrual of $1,390,462 and ($15,852,454) closing accrual.</t>
  </si>
  <si>
    <t>Aug 2014 Entry includes the surveillance report true-up accrual of ($137,500) and $43,823,031 closing accrual.</t>
  </si>
  <si>
    <t>Sep 2014 Entry includes the surveillance report true-up accrual of $1,732,157 and $99,994,205 closing accrual.</t>
  </si>
  <si>
    <t>-</t>
  </si>
  <si>
    <t>Oct 2014 Entry includes the surveillance report true-up accrual of ($4,894,990) and $75,492,986 closing accrual.</t>
  </si>
  <si>
    <t>Nov 2014 Entry includes the surveillance report true-up accrual of ($239,201) and ($28,059,375) closing accrual.</t>
  </si>
  <si>
    <t>Dec 2014 Entry includes the surveillance report true-up accrual of $3,985,979 and ($13,783,529) + ($507,053) closing accruals.</t>
  </si>
  <si>
    <t>Jan 2015 Entry includes the surveillance report true-up accrual of $2,833,728 and ($99,620,513) closing accrual.</t>
  </si>
  <si>
    <t>Feb 2015 Entry includes the surveillance report true-up accrual of $3,938,651 and ($20,387,930) closing accrual.</t>
  </si>
  <si>
    <t>Mar 2015 Entry includes the surveillance report true-up accrual of $2,857,818 and $11,215,488 closing accrual.</t>
  </si>
  <si>
    <t>Apr 2015 Entry includes the surveillance report true-up accrual of $4,443,999 and $69,927,306 closing accrual.</t>
  </si>
  <si>
    <t>May 2015 Entry includes the surveillance report true-up accrual of ($142,922) and ($16,402,181) closing accrual.</t>
  </si>
  <si>
    <t>Jun 2015 Entry includes the surveillance report true-up accrual of $803,189 and $7,082,943 closing accrual.</t>
  </si>
  <si>
    <t>Jul 2015 Entry includes the surveillance report true-up accrual of $2,072,461 and $4,221,904 closing accrual.</t>
  </si>
  <si>
    <t>Aug 2015 Entry includes the surveillance report true-up accrual of $1,991,933 and ($594,181) closing accrual.</t>
  </si>
  <si>
    <t>Sept 2015 Entry includes the surveillance report true-up accrual of $155,949 and $106,696,657 closing accrual.</t>
  </si>
  <si>
    <t>December 2013 Juris Adjusted Equity</t>
  </si>
  <si>
    <t>NOI Multiplier</t>
  </si>
  <si>
    <t>Revenue Requirement Change Per 100 basis Point ROE</t>
  </si>
  <si>
    <t>2013 Surplus Used</t>
  </si>
  <si>
    <t>Jurisdictional Factor</t>
  </si>
  <si>
    <t>2013 Retail Base Surplus Used</t>
  </si>
  <si>
    <t>Earned ROE as of December 2013</t>
  </si>
  <si>
    <t>EARNINGS SURVEILLANCE REPORT SUMMARY</t>
  </si>
  <si>
    <t>SCHEDULE 1: PAGE 1 OF 1</t>
  </si>
  <si>
    <t>ACTUAL</t>
  </si>
  <si>
    <t>FPSC</t>
  </si>
  <si>
    <t>PRO FORMA</t>
  </si>
  <si>
    <t>I. AVERAGE RATE OF RETURN (JURISDICTIONAL)</t>
  </si>
  <si>
    <t>NET OPERATING INCOME</t>
  </si>
  <si>
    <t>(A)</t>
  </si>
  <si>
    <t>(B)</t>
  </si>
  <si>
    <t>RATE BASE</t>
  </si>
  <si>
    <t>AVERAGE RATE OF RETURN</t>
  </si>
  <si>
    <t>II. YEAR END RATE OF RETURN (JURISDICTIONAL)</t>
  </si>
  <si>
    <t>YEAR END RATE OF RETURN</t>
  </si>
  <si>
    <t xml:space="preserve">        (A) INCLUDES AFUDC EARNINGS   (B) INCLUDES REVERSAL OF AFUDC EARNINGS</t>
  </si>
  <si>
    <t>III. REQUIRED RATES OF RETURN AVERAGE CAPITAL STRUCTURE (FPSC ADJUSTED BASIS)</t>
  </si>
  <si>
    <t>LOW</t>
  </si>
  <si>
    <t>HIGH</t>
  </si>
  <si>
    <t>IV. FINANCIAL INTEGRITY INDICATORS</t>
  </si>
  <si>
    <t>A.</t>
  </si>
  <si>
    <t>TIMES INTEREST EARNED WITH AFUDC</t>
  </si>
  <si>
    <t>(SYSTEM PER BOOKS BASIS)</t>
  </si>
  <si>
    <t>B.</t>
  </si>
  <si>
    <t>TIMES INTEREST EARNED WITHOUT AFUDC</t>
  </si>
  <si>
    <t>C.</t>
  </si>
  <si>
    <t>AFUDC AS PER CENT OF NET INCOME</t>
  </si>
  <si>
    <t>D.</t>
  </si>
  <si>
    <t>PERCENT OF CONSTRUCTION GENERATED INTERNALLY</t>
  </si>
  <si>
    <t>E.</t>
  </si>
  <si>
    <t>LTD TO TOTAL INVESTOR FUNDS</t>
  </si>
  <si>
    <t>(FPSC ADJUSTED BASIS)</t>
  </si>
  <si>
    <t xml:space="preserve">F. </t>
  </si>
  <si>
    <t>STD TO TOTAL INVESTOR FUNDS</t>
  </si>
  <si>
    <t>G.</t>
  </si>
  <si>
    <t>RETURN ON COMMON EQUITY (AVERAGE)</t>
  </si>
  <si>
    <t>(FPSC ADJUSTED)</t>
  </si>
  <si>
    <t>H.</t>
  </si>
  <si>
    <t>RETURN ON COMMON EQUITY</t>
  </si>
  <si>
    <t>(PROFORMA ADJUSTED)</t>
  </si>
  <si>
    <t>NOTE:    THIS REPORT HAS BEEN PREPARED USING A THIRTEEN MONTH AVERAGE AND END OF PERIOD RATE BASE AND ADJUSTMENTS CONSISTENT WITH DOCKET NO. 120015-EI, ORDER NO. PSC-13-0023-S-EI.  THIS REPORT DOES NOT NECESSARILY REPRESENT THE OPINION OF THE COMPANY AS TO THE ACTUAL EARNED RATE OF RETURN FOR THE PERIOD COVERED.</t>
  </si>
  <si>
    <t>I AM AWARE THAT SECTION 837.06, FLORIDA STATUES, PROVIDES:</t>
  </si>
  <si>
    <t>WHOEVER KNOWINGLY MAKES A FALSE STATEMENT IN WRITING WITH THE INTENT TO MISLEAD A PUBLIC SERVANT IN THE PERFORMANCE OF HIS OFFICIAL DUTY SHALL BE GUILTY OF A MISDEMEANOR OF THE SECOND DEGREE, PUNISHABLE AS PROVIDED IN S. 775.082, S. 775.083, OR S. 775.084.</t>
  </si>
  <si>
    <t>KIMBERLY OUSDAHL</t>
  </si>
  <si>
    <t>(VICE PRESIDENT AND CHIEF ACCOUNTING OFFICER)</t>
  </si>
  <si>
    <t xml:space="preserve"> (SIGNATURE)</t>
  </si>
  <si>
    <t>(DATE)</t>
  </si>
  <si>
    <t>Less Basis Point Increase through use of Surplus</t>
  </si>
  <si>
    <t>Earned ROE as of December 2013 w/o Surplus</t>
  </si>
  <si>
    <t>Amount of Per Book Surplus needed to get back up to 10.5% ROE</t>
  </si>
  <si>
    <t>Amount of Juris Base Surplus needed to get back up to 10.5% ROE Midpoint</t>
  </si>
  <si>
    <t>2013 Surplus Analysis</t>
  </si>
  <si>
    <t>100 Basis Points</t>
  </si>
  <si>
    <t>Basis Point Increase due to Use of Surplus in 2013</t>
  </si>
  <si>
    <t>Target ROE Midpoint</t>
  </si>
  <si>
    <t>.</t>
  </si>
  <si>
    <t>Basis Points needed to achieve 10.5% ROE Midpoint from 10.12%</t>
  </si>
  <si>
    <t>OPC 002108       FPL RC-16</t>
  </si>
  <si>
    <t>OPC 002109          FPL RC-16</t>
  </si>
  <si>
    <t>OPC 002110   FPL RC-16</t>
  </si>
  <si>
    <t>OPC 002111                                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</si>
</sst>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\(0.00\)"/>
    <numFmt numFmtId="165" formatCode="#,##0.000_);\(#,##0.000\)"/>
    <numFmt numFmtId="166" formatCode="_(&quot;$&quot;* #,##0_);_(&quot;$&quot;* \(#,##0\);_(&quot;$&quot;* &quot;-&quot;??_);_(@_)"/>
    <numFmt numFmtId="167" formatCode="_(* #,##0_);_(* \(#,##0\);_(* &quot;0&quot;_);_(@_)"/>
    <numFmt numFmtId="168" formatCode="0.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u/>
      <sz val="16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theme="0" tint="-0.499984740745262"/>
        <bgColor theme="0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3" applyFont="1"/>
    <xf numFmtId="0" fontId="3" fillId="0" borderId="0" xfId="3" applyFont="1" applyAlignment="1">
      <alignment horizontal="right"/>
    </xf>
    <xf numFmtId="10" fontId="3" fillId="0" borderId="0" xfId="3" applyNumberFormat="1" applyFont="1"/>
    <xf numFmtId="0" fontId="3" fillId="0" borderId="0" xfId="3" applyFont="1" applyAlignment="1">
      <alignment horizontal="center"/>
    </xf>
    <xf numFmtId="17" fontId="3" fillId="0" borderId="0" xfId="3" applyNumberFormat="1" applyFont="1"/>
    <xf numFmtId="0" fontId="3" fillId="0" borderId="0" xfId="3" applyFont="1" applyBorder="1"/>
    <xf numFmtId="10" fontId="3" fillId="0" borderId="0" xfId="3" applyNumberFormat="1" applyFont="1" applyBorder="1"/>
    <xf numFmtId="10" fontId="3" fillId="0" borderId="0" xfId="3" applyNumberFormat="1" applyFont="1" applyAlignment="1">
      <alignment horizontal="center"/>
    </xf>
    <xf numFmtId="10" fontId="3" fillId="0" borderId="0" xfId="3" quotePrefix="1" applyNumberFormat="1" applyFont="1" applyAlignment="1">
      <alignment horizontal="center"/>
    </xf>
    <xf numFmtId="0" fontId="3" fillId="0" borderId="2" xfId="3" applyFont="1" applyBorder="1"/>
    <xf numFmtId="1" fontId="3" fillId="0" borderId="2" xfId="3" applyNumberFormat="1" applyFont="1" applyBorder="1" applyAlignment="1">
      <alignment horizontal="center"/>
    </xf>
    <xf numFmtId="1" fontId="3" fillId="0" borderId="0" xfId="3" applyNumberFormat="1" applyFont="1" applyAlignment="1">
      <alignment horizontal="center"/>
    </xf>
    <xf numFmtId="41" fontId="3" fillId="0" borderId="0" xfId="3" applyNumberFormat="1" applyFont="1"/>
    <xf numFmtId="0" fontId="3" fillId="0" borderId="0" xfId="3" quotePrefix="1" applyFont="1"/>
    <xf numFmtId="41" fontId="3" fillId="0" borderId="2" xfId="3" applyNumberFormat="1" applyFont="1" applyBorder="1"/>
    <xf numFmtId="10" fontId="3" fillId="0" borderId="2" xfId="3" applyNumberFormat="1" applyFont="1" applyBorder="1"/>
    <xf numFmtId="41" fontId="3" fillId="0" borderId="0" xfId="3" applyNumberFormat="1" applyFont="1" applyBorder="1"/>
    <xf numFmtId="164" fontId="3" fillId="0" borderId="0" xfId="3" applyNumberFormat="1" applyFont="1"/>
    <xf numFmtId="37" fontId="3" fillId="0" borderId="0" xfId="3" applyNumberFormat="1" applyFont="1"/>
    <xf numFmtId="43" fontId="3" fillId="0" borderId="0" xfId="3" applyNumberFormat="1" applyFont="1"/>
    <xf numFmtId="43" fontId="3" fillId="0" borderId="0" xfId="1" applyFont="1"/>
    <xf numFmtId="44" fontId="4" fillId="0" borderId="3" xfId="2" applyFont="1" applyBorder="1"/>
    <xf numFmtId="5" fontId="3" fillId="0" borderId="0" xfId="3" applyNumberFormat="1" applyFont="1"/>
    <xf numFmtId="10" fontId="3" fillId="0" borderId="0" xfId="4" applyNumberFormat="1" applyFont="1"/>
    <xf numFmtId="0" fontId="6" fillId="0" borderId="0" xfId="0" applyFont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7" fillId="2" borderId="4" xfId="0" applyNumberFormat="1" applyFont="1" applyFill="1" applyBorder="1" applyAlignment="1">
      <alignment horizontal="center" vertical="top" wrapText="1"/>
    </xf>
    <xf numFmtId="37" fontId="7" fillId="3" borderId="4" xfId="0" applyNumberFormat="1" applyFont="1" applyFill="1" applyBorder="1" applyAlignment="1">
      <alignment horizontal="center" vertical="top" wrapText="1"/>
    </xf>
    <xf numFmtId="37" fontId="7" fillId="0" borderId="4" xfId="0" applyNumberFormat="1" applyFont="1" applyBorder="1" applyAlignment="1">
      <alignment horizontal="center" vertical="top" wrapText="1"/>
    </xf>
    <xf numFmtId="37" fontId="7" fillId="4" borderId="4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37" fontId="6" fillId="0" borderId="0" xfId="0" applyNumberFormat="1" applyFont="1"/>
    <xf numFmtId="37" fontId="6" fillId="0" borderId="0" xfId="0" applyNumberFormat="1" applyFont="1" applyBorder="1"/>
    <xf numFmtId="0" fontId="6" fillId="0" borderId="0" xfId="0" applyFont="1"/>
    <xf numFmtId="0" fontId="6" fillId="0" borderId="0" xfId="0" applyFont="1" applyFill="1"/>
    <xf numFmtId="0" fontId="6" fillId="0" borderId="0" xfId="0" applyFont="1" applyFill="1" applyAlignment="1">
      <alignment horizontal="left"/>
    </xf>
    <xf numFmtId="37" fontId="6" fillId="0" borderId="0" xfId="0" applyNumberFormat="1" applyFont="1" applyFill="1"/>
    <xf numFmtId="37" fontId="6" fillId="0" borderId="0" xfId="0" applyNumberFormat="1" applyFont="1" applyFill="1" applyBorder="1"/>
    <xf numFmtId="0" fontId="2" fillId="0" borderId="0" xfId="0" applyFont="1"/>
    <xf numFmtId="0" fontId="0" fillId="0" borderId="0" xfId="0" applyFill="1"/>
    <xf numFmtId="0" fontId="7" fillId="0" borderId="0" xfId="0" applyFont="1" applyFill="1" applyAlignment="1">
      <alignment horizontal="left"/>
    </xf>
    <xf numFmtId="4" fontId="3" fillId="0" borderId="0" xfId="3" applyNumberFormat="1" applyFont="1"/>
    <xf numFmtId="4" fontId="3" fillId="0" borderId="0" xfId="3" applyNumberFormat="1" applyFont="1" applyAlignment="1">
      <alignment horizontal="center"/>
    </xf>
    <xf numFmtId="4" fontId="3" fillId="0" borderId="0" xfId="3" quotePrefix="1" applyNumberFormat="1" applyFont="1"/>
    <xf numFmtId="4" fontId="3" fillId="0" borderId="0" xfId="3" applyNumberFormat="1" applyFont="1" applyAlignment="1">
      <alignment horizontal="right"/>
    </xf>
    <xf numFmtId="4" fontId="3" fillId="0" borderId="2" xfId="3" applyNumberFormat="1" applyFont="1" applyBorder="1" applyAlignment="1">
      <alignment horizontal="center"/>
    </xf>
    <xf numFmtId="4" fontId="3" fillId="0" borderId="0" xfId="3" applyNumberFormat="1" applyFont="1" applyBorder="1" applyAlignment="1">
      <alignment horizontal="center"/>
    </xf>
    <xf numFmtId="4" fontId="3" fillId="0" borderId="2" xfId="3" applyNumberFormat="1" applyFont="1" applyBorder="1"/>
    <xf numFmtId="0" fontId="3" fillId="0" borderId="0" xfId="3" applyFont="1" applyAlignment="1">
      <alignment horizontal="left"/>
    </xf>
    <xf numFmtId="167" fontId="3" fillId="0" borderId="0" xfId="3" applyNumberFormat="1" applyFont="1" applyAlignment="1">
      <alignment horizontal="right"/>
    </xf>
    <xf numFmtId="42" fontId="3" fillId="0" borderId="2" xfId="3" applyNumberFormat="1" applyFont="1" applyBorder="1" applyAlignment="1"/>
    <xf numFmtId="167" fontId="3" fillId="0" borderId="0" xfId="3" applyNumberFormat="1" applyFont="1" applyAlignment="1">
      <alignment horizontal="left"/>
    </xf>
    <xf numFmtId="167" fontId="3" fillId="0" borderId="0" xfId="3" applyNumberFormat="1" applyFont="1" applyAlignment="1"/>
    <xf numFmtId="167" fontId="3" fillId="0" borderId="2" xfId="3" applyNumberFormat="1" applyFont="1" applyBorder="1" applyAlignment="1"/>
    <xf numFmtId="167" fontId="3" fillId="0" borderId="2" xfId="3" applyNumberFormat="1" applyFont="1" applyBorder="1"/>
    <xf numFmtId="167" fontId="3" fillId="0" borderId="0" xfId="3" applyNumberFormat="1" applyFont="1" applyBorder="1"/>
    <xf numFmtId="5" fontId="3" fillId="0" borderId="0" xfId="3" applyNumberFormat="1" applyFont="1" applyBorder="1"/>
    <xf numFmtId="0" fontId="3" fillId="0" borderId="0" xfId="3" applyFont="1" applyAlignment="1"/>
    <xf numFmtId="167" fontId="3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4" fontId="3" fillId="0" borderId="0" xfId="3" applyNumberFormat="1" applyFont="1" applyBorder="1"/>
    <xf numFmtId="0" fontId="3" fillId="0" borderId="1" xfId="3" applyFont="1" applyBorder="1"/>
    <xf numFmtId="4" fontId="3" fillId="0" borderId="1" xfId="3" applyNumberFormat="1" applyFont="1" applyBorder="1"/>
    <xf numFmtId="10" fontId="3" fillId="0" borderId="0" xfId="3" applyNumberFormat="1" applyFont="1" applyAlignment="1"/>
    <xf numFmtId="0" fontId="9" fillId="0" borderId="0" xfId="3" applyFont="1"/>
    <xf numFmtId="2" fontId="3" fillId="0" borderId="0" xfId="3" applyNumberFormat="1" applyFont="1" applyAlignment="1"/>
    <xf numFmtId="0" fontId="2" fillId="0" borderId="0" xfId="3"/>
    <xf numFmtId="0" fontId="0" fillId="5" borderId="0" xfId="0" applyFill="1"/>
    <xf numFmtId="0" fontId="0" fillId="5" borderId="9" xfId="0" applyFill="1" applyBorder="1" applyAlignment="1">
      <alignment horizontal="left"/>
    </xf>
    <xf numFmtId="41" fontId="0" fillId="5" borderId="10" xfId="0" applyNumberFormat="1" applyFill="1" applyBorder="1"/>
    <xf numFmtId="9" fontId="0" fillId="5" borderId="11" xfId="6" applyFont="1" applyFill="1" applyBorder="1" applyAlignment="1">
      <alignment horizontal="left"/>
    </xf>
    <xf numFmtId="9" fontId="0" fillId="5" borderId="12" xfId="6" applyFont="1" applyFill="1" applyBorder="1"/>
    <xf numFmtId="0" fontId="0" fillId="5" borderId="11" xfId="0" applyFill="1" applyBorder="1" applyAlignment="1">
      <alignment horizontal="left"/>
    </xf>
    <xf numFmtId="0" fontId="0" fillId="5" borderId="12" xfId="0" applyFill="1" applyBorder="1"/>
    <xf numFmtId="166" fontId="5" fillId="5" borderId="3" xfId="2" applyNumberFormat="1" applyFont="1" applyFill="1" applyBorder="1"/>
    <xf numFmtId="44" fontId="0" fillId="5" borderId="0" xfId="0" applyNumberFormat="1" applyFill="1"/>
    <xf numFmtId="0" fontId="0" fillId="5" borderId="11" xfId="0" applyFill="1" applyBorder="1"/>
    <xf numFmtId="166" fontId="0" fillId="5" borderId="12" xfId="2" applyNumberFormat="1" applyFont="1" applyFill="1" applyBorder="1"/>
    <xf numFmtId="168" fontId="0" fillId="5" borderId="12" xfId="6" applyNumberFormat="1" applyFont="1" applyFill="1" applyBorder="1"/>
    <xf numFmtId="43" fontId="0" fillId="5" borderId="12" xfId="1" applyFont="1" applyFill="1" applyBorder="1"/>
    <xf numFmtId="10" fontId="0" fillId="5" borderId="12" xfId="0" applyNumberFormat="1" applyFill="1" applyBorder="1"/>
    <xf numFmtId="10" fontId="0" fillId="5" borderId="12" xfId="6" applyNumberFormat="1" applyFont="1" applyFill="1" applyBorder="1"/>
    <xf numFmtId="0" fontId="5" fillId="5" borderId="11" xfId="0" applyFont="1" applyFill="1" applyBorder="1"/>
    <xf numFmtId="10" fontId="5" fillId="5" borderId="13" xfId="0" applyNumberFormat="1" applyFont="1" applyFill="1" applyBorder="1"/>
    <xf numFmtId="0" fontId="0" fillId="5" borderId="11" xfId="0" applyFill="1" applyBorder="1" applyAlignment="1">
      <alignment wrapText="1"/>
    </xf>
    <xf numFmtId="0" fontId="0" fillId="5" borderId="14" xfId="0" applyFill="1" applyBorder="1"/>
    <xf numFmtId="0" fontId="0" fillId="5" borderId="15" xfId="0" applyFill="1" applyBorder="1"/>
    <xf numFmtId="0" fontId="6" fillId="5" borderId="0" xfId="0" applyFont="1" applyFill="1" applyAlignment="1">
      <alignment horizontal="center"/>
    </xf>
    <xf numFmtId="39" fontId="6" fillId="5" borderId="0" xfId="1" applyNumberFormat="1" applyFont="1" applyFill="1"/>
    <xf numFmtId="39" fontId="6" fillId="5" borderId="0" xfId="1" applyNumberFormat="1" applyFont="1" applyFill="1" applyBorder="1"/>
    <xf numFmtId="165" fontId="6" fillId="5" borderId="0" xfId="1" applyNumberFormat="1" applyFont="1" applyFill="1"/>
    <xf numFmtId="39" fontId="0" fillId="5" borderId="0" xfId="1" applyNumberFormat="1" applyFont="1" applyFill="1"/>
    <xf numFmtId="0" fontId="6" fillId="5" borderId="0" xfId="0" applyFont="1" applyFill="1"/>
    <xf numFmtId="39" fontId="8" fillId="5" borderId="0" xfId="1" applyNumberFormat="1" applyFont="1" applyFill="1"/>
    <xf numFmtId="39" fontId="7" fillId="5" borderId="0" xfId="1" applyNumberFormat="1" applyFont="1" applyFill="1"/>
    <xf numFmtId="165" fontId="6" fillId="5" borderId="0" xfId="1" applyNumberFormat="1" applyFont="1" applyFill="1" applyBorder="1"/>
    <xf numFmtId="39" fontId="6" fillId="6" borderId="0" xfId="1" applyNumberFormat="1" applyFont="1" applyFill="1"/>
    <xf numFmtId="0" fontId="6" fillId="5" borderId="5" xfId="0" applyFont="1" applyFill="1" applyBorder="1" applyAlignment="1">
      <alignment horizontal="center"/>
    </xf>
    <xf numFmtId="39" fontId="6" fillId="5" borderId="5" xfId="1" applyNumberFormat="1" applyFont="1" applyFill="1" applyBorder="1"/>
    <xf numFmtId="165" fontId="6" fillId="5" borderId="5" xfId="1" applyNumberFormat="1" applyFont="1" applyFill="1" applyBorder="1"/>
    <xf numFmtId="39" fontId="0" fillId="5" borderId="5" xfId="1" applyNumberFormat="1" applyFont="1" applyFill="1" applyBorder="1"/>
    <xf numFmtId="0" fontId="6" fillId="5" borderId="5" xfId="0" applyFont="1" applyFill="1" applyBorder="1"/>
    <xf numFmtId="39" fontId="2" fillId="5" borderId="0" xfId="1" applyNumberFormat="1" applyFont="1" applyFill="1"/>
    <xf numFmtId="39" fontId="2" fillId="5" borderId="0" xfId="1" applyNumberFormat="1" applyFont="1" applyFill="1" applyBorder="1"/>
    <xf numFmtId="0" fontId="6" fillId="5" borderId="0" xfId="0" applyFont="1" applyFill="1" applyBorder="1"/>
    <xf numFmtId="0" fontId="6" fillId="5" borderId="2" xfId="0" applyFont="1" applyFill="1" applyBorder="1" applyAlignment="1">
      <alignment horizontal="center"/>
    </xf>
    <xf numFmtId="39" fontId="6" fillId="5" borderId="2" xfId="1" applyNumberFormat="1" applyFont="1" applyFill="1" applyBorder="1"/>
    <xf numFmtId="165" fontId="6" fillId="5" borderId="2" xfId="1" applyNumberFormat="1" applyFont="1" applyFill="1" applyBorder="1"/>
    <xf numFmtId="39" fontId="2" fillId="5" borderId="2" xfId="1" applyNumberFormat="1" applyFont="1" applyFill="1" applyBorder="1"/>
    <xf numFmtId="0" fontId="6" fillId="5" borderId="0" xfId="0" applyFont="1" applyFill="1" applyBorder="1" applyAlignment="1">
      <alignment horizontal="center"/>
    </xf>
    <xf numFmtId="39" fontId="8" fillId="5" borderId="0" xfId="1" applyNumberFormat="1" applyFont="1" applyFill="1" applyBorder="1"/>
    <xf numFmtId="39" fontId="0" fillId="5" borderId="0" xfId="1" applyNumberFormat="1" applyFont="1" applyFill="1" applyBorder="1"/>
    <xf numFmtId="39" fontId="6" fillId="5" borderId="0" xfId="0" applyNumberFormat="1" applyFont="1" applyFill="1" applyBorder="1"/>
    <xf numFmtId="0" fontId="7" fillId="5" borderId="0" xfId="0" quotePrefix="1" applyFont="1" applyFill="1" applyAlignment="1">
      <alignment horizontal="left"/>
    </xf>
    <xf numFmtId="37" fontId="6" fillId="5" borderId="0" xfId="0" applyNumberFormat="1" applyFont="1" applyFill="1"/>
    <xf numFmtId="37" fontId="6" fillId="5" borderId="0" xfId="0" applyNumberFormat="1" applyFont="1" applyFill="1" applyBorder="1"/>
    <xf numFmtId="0" fontId="7" fillId="5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2" fillId="5" borderId="0" xfId="0" applyFont="1" applyFill="1"/>
    <xf numFmtId="0" fontId="10" fillId="5" borderId="7" xfId="0" applyFont="1" applyFill="1" applyBorder="1" applyAlignment="1">
      <alignment horizontal="center" wrapText="1"/>
    </xf>
    <xf numFmtId="0" fontId="10" fillId="5" borderId="8" xfId="0" applyFont="1" applyFill="1" applyBorder="1" applyAlignment="1">
      <alignment horizontal="center" wrapText="1"/>
    </xf>
    <xf numFmtId="0" fontId="9" fillId="0" borderId="0" xfId="3" applyFont="1" applyAlignment="1">
      <alignment horizontal="left"/>
    </xf>
    <xf numFmtId="4" fontId="3" fillId="0" borderId="0" xfId="3" applyNumberFormat="1" applyFont="1" applyAlignment="1">
      <alignment horizontal="center"/>
    </xf>
    <xf numFmtId="0" fontId="3" fillId="0" borderId="0" xfId="3" applyFont="1" applyAlignment="1">
      <alignment horizontal="center"/>
    </xf>
    <xf numFmtId="0" fontId="3" fillId="0" borderId="6" xfId="3" applyFont="1" applyBorder="1" applyAlignment="1">
      <alignment horizontal="center"/>
    </xf>
    <xf numFmtId="4" fontId="3" fillId="0" borderId="6" xfId="3" applyNumberFormat="1" applyFont="1" applyBorder="1" applyAlignment="1">
      <alignment horizontal="center"/>
    </xf>
    <xf numFmtId="0" fontId="3" fillId="0" borderId="0" xfId="3" applyFont="1" applyAlignment="1">
      <alignment horizontal="left"/>
    </xf>
    <xf numFmtId="0" fontId="3" fillId="0" borderId="0" xfId="3" applyFont="1" applyAlignment="1">
      <alignment vertical="top" wrapText="1"/>
    </xf>
    <xf numFmtId="0" fontId="2" fillId="0" borderId="0" xfId="3" applyAlignment="1">
      <alignment vertical="top" wrapText="1"/>
    </xf>
    <xf numFmtId="0" fontId="3" fillId="0" borderId="0" xfId="3" applyFont="1" applyAlignment="1">
      <alignment wrapText="1"/>
    </xf>
    <xf numFmtId="0" fontId="2" fillId="0" borderId="0" xfId="3" applyAlignment="1">
      <alignment wrapText="1"/>
    </xf>
    <xf numFmtId="0" fontId="3" fillId="0" borderId="1" xfId="3" applyFont="1" applyBorder="1" applyAlignment="1">
      <alignment horizontal="center"/>
    </xf>
    <xf numFmtId="10" fontId="3" fillId="0" borderId="1" xfId="3" applyNumberFormat="1" applyFont="1" applyBorder="1" applyAlignment="1">
      <alignment horizontal="center"/>
    </xf>
    <xf numFmtId="0" fontId="5" fillId="5" borderId="0" xfId="0" applyFont="1" applyFill="1" applyAlignment="1">
      <alignment horizontal="left" wrapText="1"/>
    </xf>
    <xf numFmtId="0" fontId="11" fillId="5" borderId="0" xfId="0" applyFont="1" applyFill="1" applyAlignment="1">
      <alignment horizontal="left" wrapText="1"/>
    </xf>
  </cellXfs>
  <cellStyles count="7">
    <cellStyle name="Comma" xfId="1" builtinId="3"/>
    <cellStyle name="Currency" xfId="2" builtinId="4"/>
    <cellStyle name="Currency 2" xfId="5"/>
    <cellStyle name="Normal" xfId="0" builtinId="0"/>
    <cellStyle name="Normal 2" xfId="3"/>
    <cellStyle name="Percent" xfId="6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showGridLines="0" tabSelected="1" workbookViewId="0">
      <selection activeCell="D6" sqref="D6"/>
    </sheetView>
  </sheetViews>
  <sheetFormatPr defaultColWidth="9.109375" defaultRowHeight="14.4" x14ac:dyDescent="0.3"/>
  <cols>
    <col min="1" max="1" width="67.5546875" style="69" customWidth="1"/>
    <col min="2" max="2" width="16.33203125" style="69" bestFit="1" customWidth="1"/>
    <col min="3" max="3" width="9.109375" style="69"/>
    <col min="4" max="4" width="13.6640625" style="69" bestFit="1" customWidth="1"/>
    <col min="5" max="16384" width="9.109375" style="69"/>
  </cols>
  <sheetData>
    <row r="1" spans="1:4" ht="31.8" customHeight="1" thickBot="1" x14ac:dyDescent="0.4">
      <c r="A1" s="121" t="s">
        <v>169</v>
      </c>
      <c r="B1" s="122"/>
      <c r="D1" s="135" t="s">
        <v>175</v>
      </c>
    </row>
    <row r="2" spans="1:4" x14ac:dyDescent="0.3">
      <c r="A2" s="70" t="s">
        <v>113</v>
      </c>
      <c r="B2" s="71">
        <f>Schedule_4_1!P36</f>
        <v>10945831872.586563</v>
      </c>
    </row>
    <row r="3" spans="1:4" x14ac:dyDescent="0.3">
      <c r="A3" s="72" t="s">
        <v>170</v>
      </c>
      <c r="B3" s="73">
        <v>0.01</v>
      </c>
    </row>
    <row r="4" spans="1:4" ht="15" thickBot="1" x14ac:dyDescent="0.35">
      <c r="A4" s="74" t="s">
        <v>114</v>
      </c>
      <c r="B4" s="75">
        <v>1.6318774073202864</v>
      </c>
    </row>
    <row r="5" spans="1:4" ht="15" thickBot="1" x14ac:dyDescent="0.35">
      <c r="A5" s="74" t="s">
        <v>115</v>
      </c>
      <c r="B5" s="76">
        <f>B2*B3*B4</f>
        <v>178622557.37200317</v>
      </c>
      <c r="D5" s="77"/>
    </row>
    <row r="6" spans="1:4" x14ac:dyDescent="0.3">
      <c r="A6" s="78"/>
      <c r="B6" s="75"/>
    </row>
    <row r="7" spans="1:4" x14ac:dyDescent="0.3">
      <c r="A7" s="74" t="s">
        <v>116</v>
      </c>
      <c r="B7" s="79">
        <f>-'Flowback Tracker'!S51</f>
        <v>154674664</v>
      </c>
    </row>
    <row r="8" spans="1:4" x14ac:dyDescent="0.3">
      <c r="A8" s="74" t="s">
        <v>117</v>
      </c>
      <c r="B8" s="80">
        <v>0.97932847999999995</v>
      </c>
    </row>
    <row r="9" spans="1:4" x14ac:dyDescent="0.3">
      <c r="A9" s="74" t="s">
        <v>118</v>
      </c>
      <c r="B9" s="79">
        <f>B7*B8</f>
        <v>151477303.58963072</v>
      </c>
    </row>
    <row r="10" spans="1:4" x14ac:dyDescent="0.3">
      <c r="A10" s="78"/>
      <c r="B10" s="75"/>
    </row>
    <row r="11" spans="1:4" x14ac:dyDescent="0.3">
      <c r="A11" s="74" t="s">
        <v>171</v>
      </c>
      <c r="B11" s="81">
        <f>(B9/B5)*100</f>
        <v>84.803009103805877</v>
      </c>
    </row>
    <row r="12" spans="1:4" x14ac:dyDescent="0.3">
      <c r="A12" s="78"/>
      <c r="B12" s="75"/>
    </row>
    <row r="13" spans="1:4" x14ac:dyDescent="0.3">
      <c r="A13" s="78" t="s">
        <v>119</v>
      </c>
      <c r="B13" s="82">
        <f>Schedule_1_1!F52</f>
        <v>0.1096459152</v>
      </c>
    </row>
    <row r="14" spans="1:4" x14ac:dyDescent="0.3">
      <c r="A14" s="78" t="s">
        <v>165</v>
      </c>
      <c r="B14" s="83">
        <f>(B11/10000)*-1</f>
        <v>-8.4803009103805883E-3</v>
      </c>
    </row>
    <row r="15" spans="1:4" ht="15" thickBot="1" x14ac:dyDescent="0.35">
      <c r="A15" s="84" t="s">
        <v>166</v>
      </c>
      <c r="B15" s="85">
        <f>B13+B14</f>
        <v>0.10116561428961941</v>
      </c>
    </row>
    <row r="16" spans="1:4" ht="15" thickTop="1" x14ac:dyDescent="0.3">
      <c r="A16" s="78"/>
      <c r="B16" s="75"/>
    </row>
    <row r="17" spans="1:2" x14ac:dyDescent="0.3">
      <c r="A17" s="78" t="s">
        <v>172</v>
      </c>
      <c r="B17" s="82">
        <v>0.105</v>
      </c>
    </row>
    <row r="18" spans="1:2" x14ac:dyDescent="0.3">
      <c r="A18" s="78"/>
      <c r="B18" s="75"/>
    </row>
    <row r="19" spans="1:2" x14ac:dyDescent="0.3">
      <c r="A19" s="78" t="s">
        <v>174</v>
      </c>
      <c r="B19" s="81">
        <f>(B17-B15)*10000</f>
        <v>38.343857103805831</v>
      </c>
    </row>
    <row r="20" spans="1:2" x14ac:dyDescent="0.3">
      <c r="A20" s="78" t="s">
        <v>173</v>
      </c>
      <c r="B20" s="81"/>
    </row>
    <row r="21" spans="1:2" x14ac:dyDescent="0.3">
      <c r="A21" s="86" t="s">
        <v>168</v>
      </c>
      <c r="B21" s="79">
        <f>(B5/100)*B19</f>
        <v>68490778.153884485</v>
      </c>
    </row>
    <row r="22" spans="1:2" ht="9" customHeight="1" x14ac:dyDescent="0.3">
      <c r="A22" s="86"/>
      <c r="B22" s="79"/>
    </row>
    <row r="23" spans="1:2" x14ac:dyDescent="0.3">
      <c r="A23" s="78" t="str">
        <f>A8</f>
        <v>Jurisdictional Factor</v>
      </c>
      <c r="B23" s="80">
        <f>B8</f>
        <v>0.97932847999999995</v>
      </c>
    </row>
    <row r="24" spans="1:2" ht="9" customHeight="1" thickBot="1" x14ac:dyDescent="0.35">
      <c r="A24" s="78"/>
      <c r="B24" s="75"/>
    </row>
    <row r="25" spans="1:2" ht="25.95" customHeight="1" thickBot="1" x14ac:dyDescent="0.35">
      <c r="A25" s="78" t="s">
        <v>167</v>
      </c>
      <c r="B25" s="76">
        <f>B21/B23</f>
        <v>69936471.319494858</v>
      </c>
    </row>
    <row r="26" spans="1:2" ht="15" thickBot="1" x14ac:dyDescent="0.35">
      <c r="A26" s="87"/>
      <c r="B26" s="88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0"/>
  <sheetViews>
    <sheetView topLeftCell="G1" workbookViewId="0">
      <selection activeCell="G3" sqref="G3"/>
    </sheetView>
  </sheetViews>
  <sheetFormatPr defaultColWidth="9.109375" defaultRowHeight="14.4" x14ac:dyDescent="0.3"/>
  <cols>
    <col min="1" max="1" width="12.44140625" style="25" customWidth="1"/>
    <col min="2" max="2" width="16" style="33" customWidth="1"/>
    <col min="3" max="3" width="22" style="33" customWidth="1"/>
    <col min="4" max="4" width="16" style="33" customWidth="1"/>
    <col min="5" max="5" width="22" style="33" customWidth="1"/>
    <col min="6" max="6" width="15.109375" style="33" bestFit="1" customWidth="1"/>
    <col min="7" max="7" width="17.44140625" style="33" customWidth="1"/>
    <col min="8" max="10" width="17" style="33" customWidth="1"/>
    <col min="11" max="11" width="17" style="34" customWidth="1"/>
    <col min="12" max="12" width="21" style="33" customWidth="1"/>
    <col min="13" max="13" width="12.6640625" style="33" customWidth="1"/>
    <col min="14" max="14" width="13.109375" style="33" bestFit="1" customWidth="1"/>
    <col min="15" max="15" width="15.88671875" style="33" customWidth="1"/>
    <col min="16" max="17" width="16" style="33" bestFit="1" customWidth="1"/>
    <col min="18" max="18" width="2.5546875" customWidth="1"/>
    <col min="19" max="19" width="16" style="35" bestFit="1" customWidth="1"/>
    <col min="20" max="20" width="12.6640625" style="35" customWidth="1"/>
    <col min="21" max="21" width="3.44140625" customWidth="1"/>
    <col min="22" max="22" width="15.5546875" style="35" customWidth="1"/>
    <col min="23" max="23" width="11.33203125" style="35" bestFit="1" customWidth="1"/>
    <col min="24" max="256" width="9.109375" style="35"/>
    <col min="257" max="257" width="12.44140625" style="35" customWidth="1"/>
    <col min="258" max="258" width="16" style="35" customWidth="1"/>
    <col min="259" max="259" width="22" style="35" customWidth="1"/>
    <col min="260" max="260" width="16" style="35" customWidth="1"/>
    <col min="261" max="261" width="22" style="35" customWidth="1"/>
    <col min="262" max="262" width="15.109375" style="35" bestFit="1" customWidth="1"/>
    <col min="263" max="263" width="17.44140625" style="35" customWidth="1"/>
    <col min="264" max="267" width="17" style="35" customWidth="1"/>
    <col min="268" max="268" width="21" style="35" customWidth="1"/>
    <col min="269" max="269" width="9.109375" style="35" customWidth="1"/>
    <col min="270" max="270" width="13.109375" style="35" bestFit="1" customWidth="1"/>
    <col min="271" max="271" width="15.88671875" style="35" customWidth="1"/>
    <col min="272" max="273" width="16" style="35" bestFit="1" customWidth="1"/>
    <col min="274" max="274" width="2.5546875" style="35" customWidth="1"/>
    <col min="275" max="275" width="16" style="35" bestFit="1" customWidth="1"/>
    <col min="276" max="276" width="12.6640625" style="35" customWidth="1"/>
    <col min="277" max="277" width="3.44140625" style="35" customWidth="1"/>
    <col min="278" max="278" width="15.5546875" style="35" customWidth="1"/>
    <col min="279" max="279" width="11.33203125" style="35" bestFit="1" customWidth="1"/>
    <col min="280" max="512" width="9.109375" style="35"/>
    <col min="513" max="513" width="12.44140625" style="35" customWidth="1"/>
    <col min="514" max="514" width="16" style="35" customWidth="1"/>
    <col min="515" max="515" width="22" style="35" customWidth="1"/>
    <col min="516" max="516" width="16" style="35" customWidth="1"/>
    <col min="517" max="517" width="22" style="35" customWidth="1"/>
    <col min="518" max="518" width="15.109375" style="35" bestFit="1" customWidth="1"/>
    <col min="519" max="519" width="17.44140625" style="35" customWidth="1"/>
    <col min="520" max="523" width="17" style="35" customWidth="1"/>
    <col min="524" max="524" width="21" style="35" customWidth="1"/>
    <col min="525" max="525" width="9.109375" style="35" customWidth="1"/>
    <col min="526" max="526" width="13.109375" style="35" bestFit="1" customWidth="1"/>
    <col min="527" max="527" width="15.88671875" style="35" customWidth="1"/>
    <col min="528" max="529" width="16" style="35" bestFit="1" customWidth="1"/>
    <col min="530" max="530" width="2.5546875" style="35" customWidth="1"/>
    <col min="531" max="531" width="16" style="35" bestFit="1" customWidth="1"/>
    <col min="532" max="532" width="12.6640625" style="35" customWidth="1"/>
    <col min="533" max="533" width="3.44140625" style="35" customWidth="1"/>
    <col min="534" max="534" width="15.5546875" style="35" customWidth="1"/>
    <col min="535" max="535" width="11.33203125" style="35" bestFit="1" customWidth="1"/>
    <col min="536" max="768" width="9.109375" style="35"/>
    <col min="769" max="769" width="12.44140625" style="35" customWidth="1"/>
    <col min="770" max="770" width="16" style="35" customWidth="1"/>
    <col min="771" max="771" width="22" style="35" customWidth="1"/>
    <col min="772" max="772" width="16" style="35" customWidth="1"/>
    <col min="773" max="773" width="22" style="35" customWidth="1"/>
    <col min="774" max="774" width="15.109375" style="35" bestFit="1" customWidth="1"/>
    <col min="775" max="775" width="17.44140625" style="35" customWidth="1"/>
    <col min="776" max="779" width="17" style="35" customWidth="1"/>
    <col min="780" max="780" width="21" style="35" customWidth="1"/>
    <col min="781" max="781" width="9.109375" style="35" customWidth="1"/>
    <col min="782" max="782" width="13.109375" style="35" bestFit="1" customWidth="1"/>
    <col min="783" max="783" width="15.88671875" style="35" customWidth="1"/>
    <col min="784" max="785" width="16" style="35" bestFit="1" customWidth="1"/>
    <col min="786" max="786" width="2.5546875" style="35" customWidth="1"/>
    <col min="787" max="787" width="16" style="35" bestFit="1" customWidth="1"/>
    <col min="788" max="788" width="12.6640625" style="35" customWidth="1"/>
    <col min="789" max="789" width="3.44140625" style="35" customWidth="1"/>
    <col min="790" max="790" width="15.5546875" style="35" customWidth="1"/>
    <col min="791" max="791" width="11.33203125" style="35" bestFit="1" customWidth="1"/>
    <col min="792" max="1024" width="9.109375" style="35"/>
    <col min="1025" max="1025" width="12.44140625" style="35" customWidth="1"/>
    <col min="1026" max="1026" width="16" style="35" customWidth="1"/>
    <col min="1027" max="1027" width="22" style="35" customWidth="1"/>
    <col min="1028" max="1028" width="16" style="35" customWidth="1"/>
    <col min="1029" max="1029" width="22" style="35" customWidth="1"/>
    <col min="1030" max="1030" width="15.109375" style="35" bestFit="1" customWidth="1"/>
    <col min="1031" max="1031" width="17.44140625" style="35" customWidth="1"/>
    <col min="1032" max="1035" width="17" style="35" customWidth="1"/>
    <col min="1036" max="1036" width="21" style="35" customWidth="1"/>
    <col min="1037" max="1037" width="9.109375" style="35" customWidth="1"/>
    <col min="1038" max="1038" width="13.109375" style="35" bestFit="1" customWidth="1"/>
    <col min="1039" max="1039" width="15.88671875" style="35" customWidth="1"/>
    <col min="1040" max="1041" width="16" style="35" bestFit="1" customWidth="1"/>
    <col min="1042" max="1042" width="2.5546875" style="35" customWidth="1"/>
    <col min="1043" max="1043" width="16" style="35" bestFit="1" customWidth="1"/>
    <col min="1044" max="1044" width="12.6640625" style="35" customWidth="1"/>
    <col min="1045" max="1045" width="3.44140625" style="35" customWidth="1"/>
    <col min="1046" max="1046" width="15.5546875" style="35" customWidth="1"/>
    <col min="1047" max="1047" width="11.33203125" style="35" bestFit="1" customWidth="1"/>
    <col min="1048" max="1280" width="9.109375" style="35"/>
    <col min="1281" max="1281" width="12.44140625" style="35" customWidth="1"/>
    <col min="1282" max="1282" width="16" style="35" customWidth="1"/>
    <col min="1283" max="1283" width="22" style="35" customWidth="1"/>
    <col min="1284" max="1284" width="16" style="35" customWidth="1"/>
    <col min="1285" max="1285" width="22" style="35" customWidth="1"/>
    <col min="1286" max="1286" width="15.109375" style="35" bestFit="1" customWidth="1"/>
    <col min="1287" max="1287" width="17.44140625" style="35" customWidth="1"/>
    <col min="1288" max="1291" width="17" style="35" customWidth="1"/>
    <col min="1292" max="1292" width="21" style="35" customWidth="1"/>
    <col min="1293" max="1293" width="9.109375" style="35" customWidth="1"/>
    <col min="1294" max="1294" width="13.109375" style="35" bestFit="1" customWidth="1"/>
    <col min="1295" max="1295" width="15.88671875" style="35" customWidth="1"/>
    <col min="1296" max="1297" width="16" style="35" bestFit="1" customWidth="1"/>
    <col min="1298" max="1298" width="2.5546875" style="35" customWidth="1"/>
    <col min="1299" max="1299" width="16" style="35" bestFit="1" customWidth="1"/>
    <col min="1300" max="1300" width="12.6640625" style="35" customWidth="1"/>
    <col min="1301" max="1301" width="3.44140625" style="35" customWidth="1"/>
    <col min="1302" max="1302" width="15.5546875" style="35" customWidth="1"/>
    <col min="1303" max="1303" width="11.33203125" style="35" bestFit="1" customWidth="1"/>
    <col min="1304" max="1536" width="9.109375" style="35"/>
    <col min="1537" max="1537" width="12.44140625" style="35" customWidth="1"/>
    <col min="1538" max="1538" width="16" style="35" customWidth="1"/>
    <col min="1539" max="1539" width="22" style="35" customWidth="1"/>
    <col min="1540" max="1540" width="16" style="35" customWidth="1"/>
    <col min="1541" max="1541" width="22" style="35" customWidth="1"/>
    <col min="1542" max="1542" width="15.109375" style="35" bestFit="1" customWidth="1"/>
    <col min="1543" max="1543" width="17.44140625" style="35" customWidth="1"/>
    <col min="1544" max="1547" width="17" style="35" customWidth="1"/>
    <col min="1548" max="1548" width="21" style="35" customWidth="1"/>
    <col min="1549" max="1549" width="9.109375" style="35" customWidth="1"/>
    <col min="1550" max="1550" width="13.109375" style="35" bestFit="1" customWidth="1"/>
    <col min="1551" max="1551" width="15.88671875" style="35" customWidth="1"/>
    <col min="1552" max="1553" width="16" style="35" bestFit="1" customWidth="1"/>
    <col min="1554" max="1554" width="2.5546875" style="35" customWidth="1"/>
    <col min="1555" max="1555" width="16" style="35" bestFit="1" customWidth="1"/>
    <col min="1556" max="1556" width="12.6640625" style="35" customWidth="1"/>
    <col min="1557" max="1557" width="3.44140625" style="35" customWidth="1"/>
    <col min="1558" max="1558" width="15.5546875" style="35" customWidth="1"/>
    <col min="1559" max="1559" width="11.33203125" style="35" bestFit="1" customWidth="1"/>
    <col min="1560" max="1792" width="9.109375" style="35"/>
    <col min="1793" max="1793" width="12.44140625" style="35" customWidth="1"/>
    <col min="1794" max="1794" width="16" style="35" customWidth="1"/>
    <col min="1795" max="1795" width="22" style="35" customWidth="1"/>
    <col min="1796" max="1796" width="16" style="35" customWidth="1"/>
    <col min="1797" max="1797" width="22" style="35" customWidth="1"/>
    <col min="1798" max="1798" width="15.109375" style="35" bestFit="1" customWidth="1"/>
    <col min="1799" max="1799" width="17.44140625" style="35" customWidth="1"/>
    <col min="1800" max="1803" width="17" style="35" customWidth="1"/>
    <col min="1804" max="1804" width="21" style="35" customWidth="1"/>
    <col min="1805" max="1805" width="9.109375" style="35" customWidth="1"/>
    <col min="1806" max="1806" width="13.109375" style="35" bestFit="1" customWidth="1"/>
    <col min="1807" max="1807" width="15.88671875" style="35" customWidth="1"/>
    <col min="1808" max="1809" width="16" style="35" bestFit="1" customWidth="1"/>
    <col min="1810" max="1810" width="2.5546875" style="35" customWidth="1"/>
    <col min="1811" max="1811" width="16" style="35" bestFit="1" customWidth="1"/>
    <col min="1812" max="1812" width="12.6640625" style="35" customWidth="1"/>
    <col min="1813" max="1813" width="3.44140625" style="35" customWidth="1"/>
    <col min="1814" max="1814" width="15.5546875" style="35" customWidth="1"/>
    <col min="1815" max="1815" width="11.33203125" style="35" bestFit="1" customWidth="1"/>
    <col min="1816" max="2048" width="9.109375" style="35"/>
    <col min="2049" max="2049" width="12.44140625" style="35" customWidth="1"/>
    <col min="2050" max="2050" width="16" style="35" customWidth="1"/>
    <col min="2051" max="2051" width="22" style="35" customWidth="1"/>
    <col min="2052" max="2052" width="16" style="35" customWidth="1"/>
    <col min="2053" max="2053" width="22" style="35" customWidth="1"/>
    <col min="2054" max="2054" width="15.109375" style="35" bestFit="1" customWidth="1"/>
    <col min="2055" max="2055" width="17.44140625" style="35" customWidth="1"/>
    <col min="2056" max="2059" width="17" style="35" customWidth="1"/>
    <col min="2060" max="2060" width="21" style="35" customWidth="1"/>
    <col min="2061" max="2061" width="9.109375" style="35" customWidth="1"/>
    <col min="2062" max="2062" width="13.109375" style="35" bestFit="1" customWidth="1"/>
    <col min="2063" max="2063" width="15.88671875" style="35" customWidth="1"/>
    <col min="2064" max="2065" width="16" style="35" bestFit="1" customWidth="1"/>
    <col min="2066" max="2066" width="2.5546875" style="35" customWidth="1"/>
    <col min="2067" max="2067" width="16" style="35" bestFit="1" customWidth="1"/>
    <col min="2068" max="2068" width="12.6640625" style="35" customWidth="1"/>
    <col min="2069" max="2069" width="3.44140625" style="35" customWidth="1"/>
    <col min="2070" max="2070" width="15.5546875" style="35" customWidth="1"/>
    <col min="2071" max="2071" width="11.33203125" style="35" bestFit="1" customWidth="1"/>
    <col min="2072" max="2304" width="9.109375" style="35"/>
    <col min="2305" max="2305" width="12.44140625" style="35" customWidth="1"/>
    <col min="2306" max="2306" width="16" style="35" customWidth="1"/>
    <col min="2307" max="2307" width="22" style="35" customWidth="1"/>
    <col min="2308" max="2308" width="16" style="35" customWidth="1"/>
    <col min="2309" max="2309" width="22" style="35" customWidth="1"/>
    <col min="2310" max="2310" width="15.109375" style="35" bestFit="1" customWidth="1"/>
    <col min="2311" max="2311" width="17.44140625" style="35" customWidth="1"/>
    <col min="2312" max="2315" width="17" style="35" customWidth="1"/>
    <col min="2316" max="2316" width="21" style="35" customWidth="1"/>
    <col min="2317" max="2317" width="9.109375" style="35" customWidth="1"/>
    <col min="2318" max="2318" width="13.109375" style="35" bestFit="1" customWidth="1"/>
    <col min="2319" max="2319" width="15.88671875" style="35" customWidth="1"/>
    <col min="2320" max="2321" width="16" style="35" bestFit="1" customWidth="1"/>
    <col min="2322" max="2322" width="2.5546875" style="35" customWidth="1"/>
    <col min="2323" max="2323" width="16" style="35" bestFit="1" customWidth="1"/>
    <col min="2324" max="2324" width="12.6640625" style="35" customWidth="1"/>
    <col min="2325" max="2325" width="3.44140625" style="35" customWidth="1"/>
    <col min="2326" max="2326" width="15.5546875" style="35" customWidth="1"/>
    <col min="2327" max="2327" width="11.33203125" style="35" bestFit="1" customWidth="1"/>
    <col min="2328" max="2560" width="9.109375" style="35"/>
    <col min="2561" max="2561" width="12.44140625" style="35" customWidth="1"/>
    <col min="2562" max="2562" width="16" style="35" customWidth="1"/>
    <col min="2563" max="2563" width="22" style="35" customWidth="1"/>
    <col min="2564" max="2564" width="16" style="35" customWidth="1"/>
    <col min="2565" max="2565" width="22" style="35" customWidth="1"/>
    <col min="2566" max="2566" width="15.109375" style="35" bestFit="1" customWidth="1"/>
    <col min="2567" max="2567" width="17.44140625" style="35" customWidth="1"/>
    <col min="2568" max="2571" width="17" style="35" customWidth="1"/>
    <col min="2572" max="2572" width="21" style="35" customWidth="1"/>
    <col min="2573" max="2573" width="9.109375" style="35" customWidth="1"/>
    <col min="2574" max="2574" width="13.109375" style="35" bestFit="1" customWidth="1"/>
    <col min="2575" max="2575" width="15.88671875" style="35" customWidth="1"/>
    <col min="2576" max="2577" width="16" style="35" bestFit="1" customWidth="1"/>
    <col min="2578" max="2578" width="2.5546875" style="35" customWidth="1"/>
    <col min="2579" max="2579" width="16" style="35" bestFit="1" customWidth="1"/>
    <col min="2580" max="2580" width="12.6640625" style="35" customWidth="1"/>
    <col min="2581" max="2581" width="3.44140625" style="35" customWidth="1"/>
    <col min="2582" max="2582" width="15.5546875" style="35" customWidth="1"/>
    <col min="2583" max="2583" width="11.33203125" style="35" bestFit="1" customWidth="1"/>
    <col min="2584" max="2816" width="9.109375" style="35"/>
    <col min="2817" max="2817" width="12.44140625" style="35" customWidth="1"/>
    <col min="2818" max="2818" width="16" style="35" customWidth="1"/>
    <col min="2819" max="2819" width="22" style="35" customWidth="1"/>
    <col min="2820" max="2820" width="16" style="35" customWidth="1"/>
    <col min="2821" max="2821" width="22" style="35" customWidth="1"/>
    <col min="2822" max="2822" width="15.109375" style="35" bestFit="1" customWidth="1"/>
    <col min="2823" max="2823" width="17.44140625" style="35" customWidth="1"/>
    <col min="2824" max="2827" width="17" style="35" customWidth="1"/>
    <col min="2828" max="2828" width="21" style="35" customWidth="1"/>
    <col min="2829" max="2829" width="9.109375" style="35" customWidth="1"/>
    <col min="2830" max="2830" width="13.109375" style="35" bestFit="1" customWidth="1"/>
    <col min="2831" max="2831" width="15.88671875" style="35" customWidth="1"/>
    <col min="2832" max="2833" width="16" style="35" bestFit="1" customWidth="1"/>
    <col min="2834" max="2834" width="2.5546875" style="35" customWidth="1"/>
    <col min="2835" max="2835" width="16" style="35" bestFit="1" customWidth="1"/>
    <col min="2836" max="2836" width="12.6640625" style="35" customWidth="1"/>
    <col min="2837" max="2837" width="3.44140625" style="35" customWidth="1"/>
    <col min="2838" max="2838" width="15.5546875" style="35" customWidth="1"/>
    <col min="2839" max="2839" width="11.33203125" style="35" bestFit="1" customWidth="1"/>
    <col min="2840" max="3072" width="9.109375" style="35"/>
    <col min="3073" max="3073" width="12.44140625" style="35" customWidth="1"/>
    <col min="3074" max="3074" width="16" style="35" customWidth="1"/>
    <col min="3075" max="3075" width="22" style="35" customWidth="1"/>
    <col min="3076" max="3076" width="16" style="35" customWidth="1"/>
    <col min="3077" max="3077" width="22" style="35" customWidth="1"/>
    <col min="3078" max="3078" width="15.109375" style="35" bestFit="1" customWidth="1"/>
    <col min="3079" max="3079" width="17.44140625" style="35" customWidth="1"/>
    <col min="3080" max="3083" width="17" style="35" customWidth="1"/>
    <col min="3084" max="3084" width="21" style="35" customWidth="1"/>
    <col min="3085" max="3085" width="9.109375" style="35" customWidth="1"/>
    <col min="3086" max="3086" width="13.109375" style="35" bestFit="1" customWidth="1"/>
    <col min="3087" max="3087" width="15.88671875" style="35" customWidth="1"/>
    <col min="3088" max="3089" width="16" style="35" bestFit="1" customWidth="1"/>
    <col min="3090" max="3090" width="2.5546875" style="35" customWidth="1"/>
    <col min="3091" max="3091" width="16" style="35" bestFit="1" customWidth="1"/>
    <col min="3092" max="3092" width="12.6640625" style="35" customWidth="1"/>
    <col min="3093" max="3093" width="3.44140625" style="35" customWidth="1"/>
    <col min="3094" max="3094" width="15.5546875" style="35" customWidth="1"/>
    <col min="3095" max="3095" width="11.33203125" style="35" bestFit="1" customWidth="1"/>
    <col min="3096" max="3328" width="9.109375" style="35"/>
    <col min="3329" max="3329" width="12.44140625" style="35" customWidth="1"/>
    <col min="3330" max="3330" width="16" style="35" customWidth="1"/>
    <col min="3331" max="3331" width="22" style="35" customWidth="1"/>
    <col min="3332" max="3332" width="16" style="35" customWidth="1"/>
    <col min="3333" max="3333" width="22" style="35" customWidth="1"/>
    <col min="3334" max="3334" width="15.109375" style="35" bestFit="1" customWidth="1"/>
    <col min="3335" max="3335" width="17.44140625" style="35" customWidth="1"/>
    <col min="3336" max="3339" width="17" style="35" customWidth="1"/>
    <col min="3340" max="3340" width="21" style="35" customWidth="1"/>
    <col min="3341" max="3341" width="9.109375" style="35" customWidth="1"/>
    <col min="3342" max="3342" width="13.109375" style="35" bestFit="1" customWidth="1"/>
    <col min="3343" max="3343" width="15.88671875" style="35" customWidth="1"/>
    <col min="3344" max="3345" width="16" style="35" bestFit="1" customWidth="1"/>
    <col min="3346" max="3346" width="2.5546875" style="35" customWidth="1"/>
    <col min="3347" max="3347" width="16" style="35" bestFit="1" customWidth="1"/>
    <col min="3348" max="3348" width="12.6640625" style="35" customWidth="1"/>
    <col min="3349" max="3349" width="3.44140625" style="35" customWidth="1"/>
    <col min="3350" max="3350" width="15.5546875" style="35" customWidth="1"/>
    <col min="3351" max="3351" width="11.33203125" style="35" bestFit="1" customWidth="1"/>
    <col min="3352" max="3584" width="9.109375" style="35"/>
    <col min="3585" max="3585" width="12.44140625" style="35" customWidth="1"/>
    <col min="3586" max="3586" width="16" style="35" customWidth="1"/>
    <col min="3587" max="3587" width="22" style="35" customWidth="1"/>
    <col min="3588" max="3588" width="16" style="35" customWidth="1"/>
    <col min="3589" max="3589" width="22" style="35" customWidth="1"/>
    <col min="3590" max="3590" width="15.109375" style="35" bestFit="1" customWidth="1"/>
    <col min="3591" max="3591" width="17.44140625" style="35" customWidth="1"/>
    <col min="3592" max="3595" width="17" style="35" customWidth="1"/>
    <col min="3596" max="3596" width="21" style="35" customWidth="1"/>
    <col min="3597" max="3597" width="9.109375" style="35" customWidth="1"/>
    <col min="3598" max="3598" width="13.109375" style="35" bestFit="1" customWidth="1"/>
    <col min="3599" max="3599" width="15.88671875" style="35" customWidth="1"/>
    <col min="3600" max="3601" width="16" style="35" bestFit="1" customWidth="1"/>
    <col min="3602" max="3602" width="2.5546875" style="35" customWidth="1"/>
    <col min="3603" max="3603" width="16" style="35" bestFit="1" customWidth="1"/>
    <col min="3604" max="3604" width="12.6640625" style="35" customWidth="1"/>
    <col min="3605" max="3605" width="3.44140625" style="35" customWidth="1"/>
    <col min="3606" max="3606" width="15.5546875" style="35" customWidth="1"/>
    <col min="3607" max="3607" width="11.33203125" style="35" bestFit="1" customWidth="1"/>
    <col min="3608" max="3840" width="9.109375" style="35"/>
    <col min="3841" max="3841" width="12.44140625" style="35" customWidth="1"/>
    <col min="3842" max="3842" width="16" style="35" customWidth="1"/>
    <col min="3843" max="3843" width="22" style="35" customWidth="1"/>
    <col min="3844" max="3844" width="16" style="35" customWidth="1"/>
    <col min="3845" max="3845" width="22" style="35" customWidth="1"/>
    <col min="3846" max="3846" width="15.109375" style="35" bestFit="1" customWidth="1"/>
    <col min="3847" max="3847" width="17.44140625" style="35" customWidth="1"/>
    <col min="3848" max="3851" width="17" style="35" customWidth="1"/>
    <col min="3852" max="3852" width="21" style="35" customWidth="1"/>
    <col min="3853" max="3853" width="9.109375" style="35" customWidth="1"/>
    <col min="3854" max="3854" width="13.109375" style="35" bestFit="1" customWidth="1"/>
    <col min="3855" max="3855" width="15.88671875" style="35" customWidth="1"/>
    <col min="3856" max="3857" width="16" style="35" bestFit="1" customWidth="1"/>
    <col min="3858" max="3858" width="2.5546875" style="35" customWidth="1"/>
    <col min="3859" max="3859" width="16" style="35" bestFit="1" customWidth="1"/>
    <col min="3860" max="3860" width="12.6640625" style="35" customWidth="1"/>
    <col min="3861" max="3861" width="3.44140625" style="35" customWidth="1"/>
    <col min="3862" max="3862" width="15.5546875" style="35" customWidth="1"/>
    <col min="3863" max="3863" width="11.33203125" style="35" bestFit="1" customWidth="1"/>
    <col min="3864" max="4096" width="9.109375" style="35"/>
    <col min="4097" max="4097" width="12.44140625" style="35" customWidth="1"/>
    <col min="4098" max="4098" width="16" style="35" customWidth="1"/>
    <col min="4099" max="4099" width="22" style="35" customWidth="1"/>
    <col min="4100" max="4100" width="16" style="35" customWidth="1"/>
    <col min="4101" max="4101" width="22" style="35" customWidth="1"/>
    <col min="4102" max="4102" width="15.109375" style="35" bestFit="1" customWidth="1"/>
    <col min="4103" max="4103" width="17.44140625" style="35" customWidth="1"/>
    <col min="4104" max="4107" width="17" style="35" customWidth="1"/>
    <col min="4108" max="4108" width="21" style="35" customWidth="1"/>
    <col min="4109" max="4109" width="9.109375" style="35" customWidth="1"/>
    <col min="4110" max="4110" width="13.109375" style="35" bestFit="1" customWidth="1"/>
    <col min="4111" max="4111" width="15.88671875" style="35" customWidth="1"/>
    <col min="4112" max="4113" width="16" style="35" bestFit="1" customWidth="1"/>
    <col min="4114" max="4114" width="2.5546875" style="35" customWidth="1"/>
    <col min="4115" max="4115" width="16" style="35" bestFit="1" customWidth="1"/>
    <col min="4116" max="4116" width="12.6640625" style="35" customWidth="1"/>
    <col min="4117" max="4117" width="3.44140625" style="35" customWidth="1"/>
    <col min="4118" max="4118" width="15.5546875" style="35" customWidth="1"/>
    <col min="4119" max="4119" width="11.33203125" style="35" bestFit="1" customWidth="1"/>
    <col min="4120" max="4352" width="9.109375" style="35"/>
    <col min="4353" max="4353" width="12.44140625" style="35" customWidth="1"/>
    <col min="4354" max="4354" width="16" style="35" customWidth="1"/>
    <col min="4355" max="4355" width="22" style="35" customWidth="1"/>
    <col min="4356" max="4356" width="16" style="35" customWidth="1"/>
    <col min="4357" max="4357" width="22" style="35" customWidth="1"/>
    <col min="4358" max="4358" width="15.109375" style="35" bestFit="1" customWidth="1"/>
    <col min="4359" max="4359" width="17.44140625" style="35" customWidth="1"/>
    <col min="4360" max="4363" width="17" style="35" customWidth="1"/>
    <col min="4364" max="4364" width="21" style="35" customWidth="1"/>
    <col min="4365" max="4365" width="9.109375" style="35" customWidth="1"/>
    <col min="4366" max="4366" width="13.109375" style="35" bestFit="1" customWidth="1"/>
    <col min="4367" max="4367" width="15.88671875" style="35" customWidth="1"/>
    <col min="4368" max="4369" width="16" style="35" bestFit="1" customWidth="1"/>
    <col min="4370" max="4370" width="2.5546875" style="35" customWidth="1"/>
    <col min="4371" max="4371" width="16" style="35" bestFit="1" customWidth="1"/>
    <col min="4372" max="4372" width="12.6640625" style="35" customWidth="1"/>
    <col min="4373" max="4373" width="3.44140625" style="35" customWidth="1"/>
    <col min="4374" max="4374" width="15.5546875" style="35" customWidth="1"/>
    <col min="4375" max="4375" width="11.33203125" style="35" bestFit="1" customWidth="1"/>
    <col min="4376" max="4608" width="9.109375" style="35"/>
    <col min="4609" max="4609" width="12.44140625" style="35" customWidth="1"/>
    <col min="4610" max="4610" width="16" style="35" customWidth="1"/>
    <col min="4611" max="4611" width="22" style="35" customWidth="1"/>
    <col min="4612" max="4612" width="16" style="35" customWidth="1"/>
    <col min="4613" max="4613" width="22" style="35" customWidth="1"/>
    <col min="4614" max="4614" width="15.109375" style="35" bestFit="1" customWidth="1"/>
    <col min="4615" max="4615" width="17.44140625" style="35" customWidth="1"/>
    <col min="4616" max="4619" width="17" style="35" customWidth="1"/>
    <col min="4620" max="4620" width="21" style="35" customWidth="1"/>
    <col min="4621" max="4621" width="9.109375" style="35" customWidth="1"/>
    <col min="4622" max="4622" width="13.109375" style="35" bestFit="1" customWidth="1"/>
    <col min="4623" max="4623" width="15.88671875" style="35" customWidth="1"/>
    <col min="4624" max="4625" width="16" style="35" bestFit="1" customWidth="1"/>
    <col min="4626" max="4626" width="2.5546875" style="35" customWidth="1"/>
    <col min="4627" max="4627" width="16" style="35" bestFit="1" customWidth="1"/>
    <col min="4628" max="4628" width="12.6640625" style="35" customWidth="1"/>
    <col min="4629" max="4629" width="3.44140625" style="35" customWidth="1"/>
    <col min="4630" max="4630" width="15.5546875" style="35" customWidth="1"/>
    <col min="4631" max="4631" width="11.33203125" style="35" bestFit="1" customWidth="1"/>
    <col min="4632" max="4864" width="9.109375" style="35"/>
    <col min="4865" max="4865" width="12.44140625" style="35" customWidth="1"/>
    <col min="4866" max="4866" width="16" style="35" customWidth="1"/>
    <col min="4867" max="4867" width="22" style="35" customWidth="1"/>
    <col min="4868" max="4868" width="16" style="35" customWidth="1"/>
    <col min="4869" max="4869" width="22" style="35" customWidth="1"/>
    <col min="4870" max="4870" width="15.109375" style="35" bestFit="1" customWidth="1"/>
    <col min="4871" max="4871" width="17.44140625" style="35" customWidth="1"/>
    <col min="4872" max="4875" width="17" style="35" customWidth="1"/>
    <col min="4876" max="4876" width="21" style="35" customWidth="1"/>
    <col min="4877" max="4877" width="9.109375" style="35" customWidth="1"/>
    <col min="4878" max="4878" width="13.109375" style="35" bestFit="1" customWidth="1"/>
    <col min="4879" max="4879" width="15.88671875" style="35" customWidth="1"/>
    <col min="4880" max="4881" width="16" style="35" bestFit="1" customWidth="1"/>
    <col min="4882" max="4882" width="2.5546875" style="35" customWidth="1"/>
    <col min="4883" max="4883" width="16" style="35" bestFit="1" customWidth="1"/>
    <col min="4884" max="4884" width="12.6640625" style="35" customWidth="1"/>
    <col min="4885" max="4885" width="3.44140625" style="35" customWidth="1"/>
    <col min="4886" max="4886" width="15.5546875" style="35" customWidth="1"/>
    <col min="4887" max="4887" width="11.33203125" style="35" bestFit="1" customWidth="1"/>
    <col min="4888" max="5120" width="9.109375" style="35"/>
    <col min="5121" max="5121" width="12.44140625" style="35" customWidth="1"/>
    <col min="5122" max="5122" width="16" style="35" customWidth="1"/>
    <col min="5123" max="5123" width="22" style="35" customWidth="1"/>
    <col min="5124" max="5124" width="16" style="35" customWidth="1"/>
    <col min="5125" max="5125" width="22" style="35" customWidth="1"/>
    <col min="5126" max="5126" width="15.109375" style="35" bestFit="1" customWidth="1"/>
    <col min="5127" max="5127" width="17.44140625" style="35" customWidth="1"/>
    <col min="5128" max="5131" width="17" style="35" customWidth="1"/>
    <col min="5132" max="5132" width="21" style="35" customWidth="1"/>
    <col min="5133" max="5133" width="9.109375" style="35" customWidth="1"/>
    <col min="5134" max="5134" width="13.109375" style="35" bestFit="1" customWidth="1"/>
    <col min="5135" max="5135" width="15.88671875" style="35" customWidth="1"/>
    <col min="5136" max="5137" width="16" style="35" bestFit="1" customWidth="1"/>
    <col min="5138" max="5138" width="2.5546875" style="35" customWidth="1"/>
    <col min="5139" max="5139" width="16" style="35" bestFit="1" customWidth="1"/>
    <col min="5140" max="5140" width="12.6640625" style="35" customWidth="1"/>
    <col min="5141" max="5141" width="3.44140625" style="35" customWidth="1"/>
    <col min="5142" max="5142" width="15.5546875" style="35" customWidth="1"/>
    <col min="5143" max="5143" width="11.33203125" style="35" bestFit="1" customWidth="1"/>
    <col min="5144" max="5376" width="9.109375" style="35"/>
    <col min="5377" max="5377" width="12.44140625" style="35" customWidth="1"/>
    <col min="5378" max="5378" width="16" style="35" customWidth="1"/>
    <col min="5379" max="5379" width="22" style="35" customWidth="1"/>
    <col min="5380" max="5380" width="16" style="35" customWidth="1"/>
    <col min="5381" max="5381" width="22" style="35" customWidth="1"/>
    <col min="5382" max="5382" width="15.109375" style="35" bestFit="1" customWidth="1"/>
    <col min="5383" max="5383" width="17.44140625" style="35" customWidth="1"/>
    <col min="5384" max="5387" width="17" style="35" customWidth="1"/>
    <col min="5388" max="5388" width="21" style="35" customWidth="1"/>
    <col min="5389" max="5389" width="9.109375" style="35" customWidth="1"/>
    <col min="5390" max="5390" width="13.109375" style="35" bestFit="1" customWidth="1"/>
    <col min="5391" max="5391" width="15.88671875" style="35" customWidth="1"/>
    <col min="5392" max="5393" width="16" style="35" bestFit="1" customWidth="1"/>
    <col min="5394" max="5394" width="2.5546875" style="35" customWidth="1"/>
    <col min="5395" max="5395" width="16" style="35" bestFit="1" customWidth="1"/>
    <col min="5396" max="5396" width="12.6640625" style="35" customWidth="1"/>
    <col min="5397" max="5397" width="3.44140625" style="35" customWidth="1"/>
    <col min="5398" max="5398" width="15.5546875" style="35" customWidth="1"/>
    <col min="5399" max="5399" width="11.33203125" style="35" bestFit="1" customWidth="1"/>
    <col min="5400" max="5632" width="9.109375" style="35"/>
    <col min="5633" max="5633" width="12.44140625" style="35" customWidth="1"/>
    <col min="5634" max="5634" width="16" style="35" customWidth="1"/>
    <col min="5635" max="5635" width="22" style="35" customWidth="1"/>
    <col min="5636" max="5636" width="16" style="35" customWidth="1"/>
    <col min="5637" max="5637" width="22" style="35" customWidth="1"/>
    <col min="5638" max="5638" width="15.109375" style="35" bestFit="1" customWidth="1"/>
    <col min="5639" max="5639" width="17.44140625" style="35" customWidth="1"/>
    <col min="5640" max="5643" width="17" style="35" customWidth="1"/>
    <col min="5644" max="5644" width="21" style="35" customWidth="1"/>
    <col min="5645" max="5645" width="9.109375" style="35" customWidth="1"/>
    <col min="5646" max="5646" width="13.109375" style="35" bestFit="1" customWidth="1"/>
    <col min="5647" max="5647" width="15.88671875" style="35" customWidth="1"/>
    <col min="5648" max="5649" width="16" style="35" bestFit="1" customWidth="1"/>
    <col min="5650" max="5650" width="2.5546875" style="35" customWidth="1"/>
    <col min="5651" max="5651" width="16" style="35" bestFit="1" customWidth="1"/>
    <col min="5652" max="5652" width="12.6640625" style="35" customWidth="1"/>
    <col min="5653" max="5653" width="3.44140625" style="35" customWidth="1"/>
    <col min="5654" max="5654" width="15.5546875" style="35" customWidth="1"/>
    <col min="5655" max="5655" width="11.33203125" style="35" bestFit="1" customWidth="1"/>
    <col min="5656" max="5888" width="9.109375" style="35"/>
    <col min="5889" max="5889" width="12.44140625" style="35" customWidth="1"/>
    <col min="5890" max="5890" width="16" style="35" customWidth="1"/>
    <col min="5891" max="5891" width="22" style="35" customWidth="1"/>
    <col min="5892" max="5892" width="16" style="35" customWidth="1"/>
    <col min="5893" max="5893" width="22" style="35" customWidth="1"/>
    <col min="5894" max="5894" width="15.109375" style="35" bestFit="1" customWidth="1"/>
    <col min="5895" max="5895" width="17.44140625" style="35" customWidth="1"/>
    <col min="5896" max="5899" width="17" style="35" customWidth="1"/>
    <col min="5900" max="5900" width="21" style="35" customWidth="1"/>
    <col min="5901" max="5901" width="9.109375" style="35" customWidth="1"/>
    <col min="5902" max="5902" width="13.109375" style="35" bestFit="1" customWidth="1"/>
    <col min="5903" max="5903" width="15.88671875" style="35" customWidth="1"/>
    <col min="5904" max="5905" width="16" style="35" bestFit="1" customWidth="1"/>
    <col min="5906" max="5906" width="2.5546875" style="35" customWidth="1"/>
    <col min="5907" max="5907" width="16" style="35" bestFit="1" customWidth="1"/>
    <col min="5908" max="5908" width="12.6640625" style="35" customWidth="1"/>
    <col min="5909" max="5909" width="3.44140625" style="35" customWidth="1"/>
    <col min="5910" max="5910" width="15.5546875" style="35" customWidth="1"/>
    <col min="5911" max="5911" width="11.33203125" style="35" bestFit="1" customWidth="1"/>
    <col min="5912" max="6144" width="9.109375" style="35"/>
    <col min="6145" max="6145" width="12.44140625" style="35" customWidth="1"/>
    <col min="6146" max="6146" width="16" style="35" customWidth="1"/>
    <col min="6147" max="6147" width="22" style="35" customWidth="1"/>
    <col min="6148" max="6148" width="16" style="35" customWidth="1"/>
    <col min="6149" max="6149" width="22" style="35" customWidth="1"/>
    <col min="6150" max="6150" width="15.109375" style="35" bestFit="1" customWidth="1"/>
    <col min="6151" max="6151" width="17.44140625" style="35" customWidth="1"/>
    <col min="6152" max="6155" width="17" style="35" customWidth="1"/>
    <col min="6156" max="6156" width="21" style="35" customWidth="1"/>
    <col min="6157" max="6157" width="9.109375" style="35" customWidth="1"/>
    <col min="6158" max="6158" width="13.109375" style="35" bestFit="1" customWidth="1"/>
    <col min="6159" max="6159" width="15.88671875" style="35" customWidth="1"/>
    <col min="6160" max="6161" width="16" style="35" bestFit="1" customWidth="1"/>
    <col min="6162" max="6162" width="2.5546875" style="35" customWidth="1"/>
    <col min="6163" max="6163" width="16" style="35" bestFit="1" customWidth="1"/>
    <col min="6164" max="6164" width="12.6640625" style="35" customWidth="1"/>
    <col min="6165" max="6165" width="3.44140625" style="35" customWidth="1"/>
    <col min="6166" max="6166" width="15.5546875" style="35" customWidth="1"/>
    <col min="6167" max="6167" width="11.33203125" style="35" bestFit="1" customWidth="1"/>
    <col min="6168" max="6400" width="9.109375" style="35"/>
    <col min="6401" max="6401" width="12.44140625" style="35" customWidth="1"/>
    <col min="6402" max="6402" width="16" style="35" customWidth="1"/>
    <col min="6403" max="6403" width="22" style="35" customWidth="1"/>
    <col min="6404" max="6404" width="16" style="35" customWidth="1"/>
    <col min="6405" max="6405" width="22" style="35" customWidth="1"/>
    <col min="6406" max="6406" width="15.109375" style="35" bestFit="1" customWidth="1"/>
    <col min="6407" max="6407" width="17.44140625" style="35" customWidth="1"/>
    <col min="6408" max="6411" width="17" style="35" customWidth="1"/>
    <col min="6412" max="6412" width="21" style="35" customWidth="1"/>
    <col min="6413" max="6413" width="9.109375" style="35" customWidth="1"/>
    <col min="6414" max="6414" width="13.109375" style="35" bestFit="1" customWidth="1"/>
    <col min="6415" max="6415" width="15.88671875" style="35" customWidth="1"/>
    <col min="6416" max="6417" width="16" style="35" bestFit="1" customWidth="1"/>
    <col min="6418" max="6418" width="2.5546875" style="35" customWidth="1"/>
    <col min="6419" max="6419" width="16" style="35" bestFit="1" customWidth="1"/>
    <col min="6420" max="6420" width="12.6640625" style="35" customWidth="1"/>
    <col min="6421" max="6421" width="3.44140625" style="35" customWidth="1"/>
    <col min="6422" max="6422" width="15.5546875" style="35" customWidth="1"/>
    <col min="6423" max="6423" width="11.33203125" style="35" bestFit="1" customWidth="1"/>
    <col min="6424" max="6656" width="9.109375" style="35"/>
    <col min="6657" max="6657" width="12.44140625" style="35" customWidth="1"/>
    <col min="6658" max="6658" width="16" style="35" customWidth="1"/>
    <col min="6659" max="6659" width="22" style="35" customWidth="1"/>
    <col min="6660" max="6660" width="16" style="35" customWidth="1"/>
    <col min="6661" max="6661" width="22" style="35" customWidth="1"/>
    <col min="6662" max="6662" width="15.109375" style="35" bestFit="1" customWidth="1"/>
    <col min="6663" max="6663" width="17.44140625" style="35" customWidth="1"/>
    <col min="6664" max="6667" width="17" style="35" customWidth="1"/>
    <col min="6668" max="6668" width="21" style="35" customWidth="1"/>
    <col min="6669" max="6669" width="9.109375" style="35" customWidth="1"/>
    <col min="6670" max="6670" width="13.109375" style="35" bestFit="1" customWidth="1"/>
    <col min="6671" max="6671" width="15.88671875" style="35" customWidth="1"/>
    <col min="6672" max="6673" width="16" style="35" bestFit="1" customWidth="1"/>
    <col min="6674" max="6674" width="2.5546875" style="35" customWidth="1"/>
    <col min="6675" max="6675" width="16" style="35" bestFit="1" customWidth="1"/>
    <col min="6676" max="6676" width="12.6640625" style="35" customWidth="1"/>
    <col min="6677" max="6677" width="3.44140625" style="35" customWidth="1"/>
    <col min="6678" max="6678" width="15.5546875" style="35" customWidth="1"/>
    <col min="6679" max="6679" width="11.33203125" style="35" bestFit="1" customWidth="1"/>
    <col min="6680" max="6912" width="9.109375" style="35"/>
    <col min="6913" max="6913" width="12.44140625" style="35" customWidth="1"/>
    <col min="6914" max="6914" width="16" style="35" customWidth="1"/>
    <col min="6915" max="6915" width="22" style="35" customWidth="1"/>
    <col min="6916" max="6916" width="16" style="35" customWidth="1"/>
    <col min="6917" max="6917" width="22" style="35" customWidth="1"/>
    <col min="6918" max="6918" width="15.109375" style="35" bestFit="1" customWidth="1"/>
    <col min="6919" max="6919" width="17.44140625" style="35" customWidth="1"/>
    <col min="6920" max="6923" width="17" style="35" customWidth="1"/>
    <col min="6924" max="6924" width="21" style="35" customWidth="1"/>
    <col min="6925" max="6925" width="9.109375" style="35" customWidth="1"/>
    <col min="6926" max="6926" width="13.109375" style="35" bestFit="1" customWidth="1"/>
    <col min="6927" max="6927" width="15.88671875" style="35" customWidth="1"/>
    <col min="6928" max="6929" width="16" style="35" bestFit="1" customWidth="1"/>
    <col min="6930" max="6930" width="2.5546875" style="35" customWidth="1"/>
    <col min="6931" max="6931" width="16" style="35" bestFit="1" customWidth="1"/>
    <col min="6932" max="6932" width="12.6640625" style="35" customWidth="1"/>
    <col min="6933" max="6933" width="3.44140625" style="35" customWidth="1"/>
    <col min="6934" max="6934" width="15.5546875" style="35" customWidth="1"/>
    <col min="6935" max="6935" width="11.33203125" style="35" bestFit="1" customWidth="1"/>
    <col min="6936" max="7168" width="9.109375" style="35"/>
    <col min="7169" max="7169" width="12.44140625" style="35" customWidth="1"/>
    <col min="7170" max="7170" width="16" style="35" customWidth="1"/>
    <col min="7171" max="7171" width="22" style="35" customWidth="1"/>
    <col min="7172" max="7172" width="16" style="35" customWidth="1"/>
    <col min="7173" max="7173" width="22" style="35" customWidth="1"/>
    <col min="7174" max="7174" width="15.109375" style="35" bestFit="1" customWidth="1"/>
    <col min="7175" max="7175" width="17.44140625" style="35" customWidth="1"/>
    <col min="7176" max="7179" width="17" style="35" customWidth="1"/>
    <col min="7180" max="7180" width="21" style="35" customWidth="1"/>
    <col min="7181" max="7181" width="9.109375" style="35" customWidth="1"/>
    <col min="7182" max="7182" width="13.109375" style="35" bestFit="1" customWidth="1"/>
    <col min="7183" max="7183" width="15.88671875" style="35" customWidth="1"/>
    <col min="7184" max="7185" width="16" style="35" bestFit="1" customWidth="1"/>
    <col min="7186" max="7186" width="2.5546875" style="35" customWidth="1"/>
    <col min="7187" max="7187" width="16" style="35" bestFit="1" customWidth="1"/>
    <col min="7188" max="7188" width="12.6640625" style="35" customWidth="1"/>
    <col min="7189" max="7189" width="3.44140625" style="35" customWidth="1"/>
    <col min="7190" max="7190" width="15.5546875" style="35" customWidth="1"/>
    <col min="7191" max="7191" width="11.33203125" style="35" bestFit="1" customWidth="1"/>
    <col min="7192" max="7424" width="9.109375" style="35"/>
    <col min="7425" max="7425" width="12.44140625" style="35" customWidth="1"/>
    <col min="7426" max="7426" width="16" style="35" customWidth="1"/>
    <col min="7427" max="7427" width="22" style="35" customWidth="1"/>
    <col min="7428" max="7428" width="16" style="35" customWidth="1"/>
    <col min="7429" max="7429" width="22" style="35" customWidth="1"/>
    <col min="7430" max="7430" width="15.109375" style="35" bestFit="1" customWidth="1"/>
    <col min="7431" max="7431" width="17.44140625" style="35" customWidth="1"/>
    <col min="7432" max="7435" width="17" style="35" customWidth="1"/>
    <col min="7436" max="7436" width="21" style="35" customWidth="1"/>
    <col min="7437" max="7437" width="9.109375" style="35" customWidth="1"/>
    <col min="7438" max="7438" width="13.109375" style="35" bestFit="1" customWidth="1"/>
    <col min="7439" max="7439" width="15.88671875" style="35" customWidth="1"/>
    <col min="7440" max="7441" width="16" style="35" bestFit="1" customWidth="1"/>
    <col min="7442" max="7442" width="2.5546875" style="35" customWidth="1"/>
    <col min="7443" max="7443" width="16" style="35" bestFit="1" customWidth="1"/>
    <col min="7444" max="7444" width="12.6640625" style="35" customWidth="1"/>
    <col min="7445" max="7445" width="3.44140625" style="35" customWidth="1"/>
    <col min="7446" max="7446" width="15.5546875" style="35" customWidth="1"/>
    <col min="7447" max="7447" width="11.33203125" style="35" bestFit="1" customWidth="1"/>
    <col min="7448" max="7680" width="9.109375" style="35"/>
    <col min="7681" max="7681" width="12.44140625" style="35" customWidth="1"/>
    <col min="7682" max="7682" width="16" style="35" customWidth="1"/>
    <col min="7683" max="7683" width="22" style="35" customWidth="1"/>
    <col min="7684" max="7684" width="16" style="35" customWidth="1"/>
    <col min="7685" max="7685" width="22" style="35" customWidth="1"/>
    <col min="7686" max="7686" width="15.109375" style="35" bestFit="1" customWidth="1"/>
    <col min="7687" max="7687" width="17.44140625" style="35" customWidth="1"/>
    <col min="7688" max="7691" width="17" style="35" customWidth="1"/>
    <col min="7692" max="7692" width="21" style="35" customWidth="1"/>
    <col min="7693" max="7693" width="9.109375" style="35" customWidth="1"/>
    <col min="7694" max="7694" width="13.109375" style="35" bestFit="1" customWidth="1"/>
    <col min="7695" max="7695" width="15.88671875" style="35" customWidth="1"/>
    <col min="7696" max="7697" width="16" style="35" bestFit="1" customWidth="1"/>
    <col min="7698" max="7698" width="2.5546875" style="35" customWidth="1"/>
    <col min="7699" max="7699" width="16" style="35" bestFit="1" customWidth="1"/>
    <col min="7700" max="7700" width="12.6640625" style="35" customWidth="1"/>
    <col min="7701" max="7701" width="3.44140625" style="35" customWidth="1"/>
    <col min="7702" max="7702" width="15.5546875" style="35" customWidth="1"/>
    <col min="7703" max="7703" width="11.33203125" style="35" bestFit="1" customWidth="1"/>
    <col min="7704" max="7936" width="9.109375" style="35"/>
    <col min="7937" max="7937" width="12.44140625" style="35" customWidth="1"/>
    <col min="7938" max="7938" width="16" style="35" customWidth="1"/>
    <col min="7939" max="7939" width="22" style="35" customWidth="1"/>
    <col min="7940" max="7940" width="16" style="35" customWidth="1"/>
    <col min="7941" max="7941" width="22" style="35" customWidth="1"/>
    <col min="7942" max="7942" width="15.109375" style="35" bestFit="1" customWidth="1"/>
    <col min="7943" max="7943" width="17.44140625" style="35" customWidth="1"/>
    <col min="7944" max="7947" width="17" style="35" customWidth="1"/>
    <col min="7948" max="7948" width="21" style="35" customWidth="1"/>
    <col min="7949" max="7949" width="9.109375" style="35" customWidth="1"/>
    <col min="7950" max="7950" width="13.109375" style="35" bestFit="1" customWidth="1"/>
    <col min="7951" max="7951" width="15.88671875" style="35" customWidth="1"/>
    <col min="7952" max="7953" width="16" style="35" bestFit="1" customWidth="1"/>
    <col min="7954" max="7954" width="2.5546875" style="35" customWidth="1"/>
    <col min="7955" max="7955" width="16" style="35" bestFit="1" customWidth="1"/>
    <col min="7956" max="7956" width="12.6640625" style="35" customWidth="1"/>
    <col min="7957" max="7957" width="3.44140625" style="35" customWidth="1"/>
    <col min="7958" max="7958" width="15.5546875" style="35" customWidth="1"/>
    <col min="7959" max="7959" width="11.33203125" style="35" bestFit="1" customWidth="1"/>
    <col min="7960" max="8192" width="9.109375" style="35"/>
    <col min="8193" max="8193" width="12.44140625" style="35" customWidth="1"/>
    <col min="8194" max="8194" width="16" style="35" customWidth="1"/>
    <col min="8195" max="8195" width="22" style="35" customWidth="1"/>
    <col min="8196" max="8196" width="16" style="35" customWidth="1"/>
    <col min="8197" max="8197" width="22" style="35" customWidth="1"/>
    <col min="8198" max="8198" width="15.109375" style="35" bestFit="1" customWidth="1"/>
    <col min="8199" max="8199" width="17.44140625" style="35" customWidth="1"/>
    <col min="8200" max="8203" width="17" style="35" customWidth="1"/>
    <col min="8204" max="8204" width="21" style="35" customWidth="1"/>
    <col min="8205" max="8205" width="9.109375" style="35" customWidth="1"/>
    <col min="8206" max="8206" width="13.109375" style="35" bestFit="1" customWidth="1"/>
    <col min="8207" max="8207" width="15.88671875" style="35" customWidth="1"/>
    <col min="8208" max="8209" width="16" style="35" bestFit="1" customWidth="1"/>
    <col min="8210" max="8210" width="2.5546875" style="35" customWidth="1"/>
    <col min="8211" max="8211" width="16" style="35" bestFit="1" customWidth="1"/>
    <col min="8212" max="8212" width="12.6640625" style="35" customWidth="1"/>
    <col min="8213" max="8213" width="3.44140625" style="35" customWidth="1"/>
    <col min="8214" max="8214" width="15.5546875" style="35" customWidth="1"/>
    <col min="8215" max="8215" width="11.33203125" style="35" bestFit="1" customWidth="1"/>
    <col min="8216" max="8448" width="9.109375" style="35"/>
    <col min="8449" max="8449" width="12.44140625" style="35" customWidth="1"/>
    <col min="8450" max="8450" width="16" style="35" customWidth="1"/>
    <col min="8451" max="8451" width="22" style="35" customWidth="1"/>
    <col min="8452" max="8452" width="16" style="35" customWidth="1"/>
    <col min="8453" max="8453" width="22" style="35" customWidth="1"/>
    <col min="8454" max="8454" width="15.109375" style="35" bestFit="1" customWidth="1"/>
    <col min="8455" max="8455" width="17.44140625" style="35" customWidth="1"/>
    <col min="8456" max="8459" width="17" style="35" customWidth="1"/>
    <col min="8460" max="8460" width="21" style="35" customWidth="1"/>
    <col min="8461" max="8461" width="9.109375" style="35" customWidth="1"/>
    <col min="8462" max="8462" width="13.109375" style="35" bestFit="1" customWidth="1"/>
    <col min="8463" max="8463" width="15.88671875" style="35" customWidth="1"/>
    <col min="8464" max="8465" width="16" style="35" bestFit="1" customWidth="1"/>
    <col min="8466" max="8466" width="2.5546875" style="35" customWidth="1"/>
    <col min="8467" max="8467" width="16" style="35" bestFit="1" customWidth="1"/>
    <col min="8468" max="8468" width="12.6640625" style="35" customWidth="1"/>
    <col min="8469" max="8469" width="3.44140625" style="35" customWidth="1"/>
    <col min="8470" max="8470" width="15.5546875" style="35" customWidth="1"/>
    <col min="8471" max="8471" width="11.33203125" style="35" bestFit="1" customWidth="1"/>
    <col min="8472" max="8704" width="9.109375" style="35"/>
    <col min="8705" max="8705" width="12.44140625" style="35" customWidth="1"/>
    <col min="8706" max="8706" width="16" style="35" customWidth="1"/>
    <col min="8707" max="8707" width="22" style="35" customWidth="1"/>
    <col min="8708" max="8708" width="16" style="35" customWidth="1"/>
    <col min="8709" max="8709" width="22" style="35" customWidth="1"/>
    <col min="8710" max="8710" width="15.109375" style="35" bestFit="1" customWidth="1"/>
    <col min="8711" max="8711" width="17.44140625" style="35" customWidth="1"/>
    <col min="8712" max="8715" width="17" style="35" customWidth="1"/>
    <col min="8716" max="8716" width="21" style="35" customWidth="1"/>
    <col min="8717" max="8717" width="9.109375" style="35" customWidth="1"/>
    <col min="8718" max="8718" width="13.109375" style="35" bestFit="1" customWidth="1"/>
    <col min="8719" max="8719" width="15.88671875" style="35" customWidth="1"/>
    <col min="8720" max="8721" width="16" style="35" bestFit="1" customWidth="1"/>
    <col min="8722" max="8722" width="2.5546875" style="35" customWidth="1"/>
    <col min="8723" max="8723" width="16" style="35" bestFit="1" customWidth="1"/>
    <col min="8724" max="8724" width="12.6640625" style="35" customWidth="1"/>
    <col min="8725" max="8725" width="3.44140625" style="35" customWidth="1"/>
    <col min="8726" max="8726" width="15.5546875" style="35" customWidth="1"/>
    <col min="8727" max="8727" width="11.33203125" style="35" bestFit="1" customWidth="1"/>
    <col min="8728" max="8960" width="9.109375" style="35"/>
    <col min="8961" max="8961" width="12.44140625" style="35" customWidth="1"/>
    <col min="8962" max="8962" width="16" style="35" customWidth="1"/>
    <col min="8963" max="8963" width="22" style="35" customWidth="1"/>
    <col min="8964" max="8964" width="16" style="35" customWidth="1"/>
    <col min="8965" max="8965" width="22" style="35" customWidth="1"/>
    <col min="8966" max="8966" width="15.109375" style="35" bestFit="1" customWidth="1"/>
    <col min="8967" max="8967" width="17.44140625" style="35" customWidth="1"/>
    <col min="8968" max="8971" width="17" style="35" customWidth="1"/>
    <col min="8972" max="8972" width="21" style="35" customWidth="1"/>
    <col min="8973" max="8973" width="9.109375" style="35" customWidth="1"/>
    <col min="8974" max="8974" width="13.109375" style="35" bestFit="1" customWidth="1"/>
    <col min="8975" max="8975" width="15.88671875" style="35" customWidth="1"/>
    <col min="8976" max="8977" width="16" style="35" bestFit="1" customWidth="1"/>
    <col min="8978" max="8978" width="2.5546875" style="35" customWidth="1"/>
    <col min="8979" max="8979" width="16" style="35" bestFit="1" customWidth="1"/>
    <col min="8980" max="8980" width="12.6640625" style="35" customWidth="1"/>
    <col min="8981" max="8981" width="3.44140625" style="35" customWidth="1"/>
    <col min="8982" max="8982" width="15.5546875" style="35" customWidth="1"/>
    <col min="8983" max="8983" width="11.33203125" style="35" bestFit="1" customWidth="1"/>
    <col min="8984" max="9216" width="9.109375" style="35"/>
    <col min="9217" max="9217" width="12.44140625" style="35" customWidth="1"/>
    <col min="9218" max="9218" width="16" style="35" customWidth="1"/>
    <col min="9219" max="9219" width="22" style="35" customWidth="1"/>
    <col min="9220" max="9220" width="16" style="35" customWidth="1"/>
    <col min="9221" max="9221" width="22" style="35" customWidth="1"/>
    <col min="9222" max="9222" width="15.109375" style="35" bestFit="1" customWidth="1"/>
    <col min="9223" max="9223" width="17.44140625" style="35" customWidth="1"/>
    <col min="9224" max="9227" width="17" style="35" customWidth="1"/>
    <col min="9228" max="9228" width="21" style="35" customWidth="1"/>
    <col min="9229" max="9229" width="9.109375" style="35" customWidth="1"/>
    <col min="9230" max="9230" width="13.109375" style="35" bestFit="1" customWidth="1"/>
    <col min="9231" max="9231" width="15.88671875" style="35" customWidth="1"/>
    <col min="9232" max="9233" width="16" style="35" bestFit="1" customWidth="1"/>
    <col min="9234" max="9234" width="2.5546875" style="35" customWidth="1"/>
    <col min="9235" max="9235" width="16" style="35" bestFit="1" customWidth="1"/>
    <col min="9236" max="9236" width="12.6640625" style="35" customWidth="1"/>
    <col min="9237" max="9237" width="3.44140625" style="35" customWidth="1"/>
    <col min="9238" max="9238" width="15.5546875" style="35" customWidth="1"/>
    <col min="9239" max="9239" width="11.33203125" style="35" bestFit="1" customWidth="1"/>
    <col min="9240" max="9472" width="9.109375" style="35"/>
    <col min="9473" max="9473" width="12.44140625" style="35" customWidth="1"/>
    <col min="9474" max="9474" width="16" style="35" customWidth="1"/>
    <col min="9475" max="9475" width="22" style="35" customWidth="1"/>
    <col min="9476" max="9476" width="16" style="35" customWidth="1"/>
    <col min="9477" max="9477" width="22" style="35" customWidth="1"/>
    <col min="9478" max="9478" width="15.109375" style="35" bestFit="1" customWidth="1"/>
    <col min="9479" max="9479" width="17.44140625" style="35" customWidth="1"/>
    <col min="9480" max="9483" width="17" style="35" customWidth="1"/>
    <col min="9484" max="9484" width="21" style="35" customWidth="1"/>
    <col min="9485" max="9485" width="9.109375" style="35" customWidth="1"/>
    <col min="9486" max="9486" width="13.109375" style="35" bestFit="1" customWidth="1"/>
    <col min="9487" max="9487" width="15.88671875" style="35" customWidth="1"/>
    <col min="9488" max="9489" width="16" style="35" bestFit="1" customWidth="1"/>
    <col min="9490" max="9490" width="2.5546875" style="35" customWidth="1"/>
    <col min="9491" max="9491" width="16" style="35" bestFit="1" customWidth="1"/>
    <col min="9492" max="9492" width="12.6640625" style="35" customWidth="1"/>
    <col min="9493" max="9493" width="3.44140625" style="35" customWidth="1"/>
    <col min="9494" max="9494" width="15.5546875" style="35" customWidth="1"/>
    <col min="9495" max="9495" width="11.33203125" style="35" bestFit="1" customWidth="1"/>
    <col min="9496" max="9728" width="9.109375" style="35"/>
    <col min="9729" max="9729" width="12.44140625" style="35" customWidth="1"/>
    <col min="9730" max="9730" width="16" style="35" customWidth="1"/>
    <col min="9731" max="9731" width="22" style="35" customWidth="1"/>
    <col min="9732" max="9732" width="16" style="35" customWidth="1"/>
    <col min="9733" max="9733" width="22" style="35" customWidth="1"/>
    <col min="9734" max="9734" width="15.109375" style="35" bestFit="1" customWidth="1"/>
    <col min="9735" max="9735" width="17.44140625" style="35" customWidth="1"/>
    <col min="9736" max="9739" width="17" style="35" customWidth="1"/>
    <col min="9740" max="9740" width="21" style="35" customWidth="1"/>
    <col min="9741" max="9741" width="9.109375" style="35" customWidth="1"/>
    <col min="9742" max="9742" width="13.109375" style="35" bestFit="1" customWidth="1"/>
    <col min="9743" max="9743" width="15.88671875" style="35" customWidth="1"/>
    <col min="9744" max="9745" width="16" style="35" bestFit="1" customWidth="1"/>
    <col min="9746" max="9746" width="2.5546875" style="35" customWidth="1"/>
    <col min="9747" max="9747" width="16" style="35" bestFit="1" customWidth="1"/>
    <col min="9748" max="9748" width="12.6640625" style="35" customWidth="1"/>
    <col min="9749" max="9749" width="3.44140625" style="35" customWidth="1"/>
    <col min="9750" max="9750" width="15.5546875" style="35" customWidth="1"/>
    <col min="9751" max="9751" width="11.33203125" style="35" bestFit="1" customWidth="1"/>
    <col min="9752" max="9984" width="9.109375" style="35"/>
    <col min="9985" max="9985" width="12.44140625" style="35" customWidth="1"/>
    <col min="9986" max="9986" width="16" style="35" customWidth="1"/>
    <col min="9987" max="9987" width="22" style="35" customWidth="1"/>
    <col min="9988" max="9988" width="16" style="35" customWidth="1"/>
    <col min="9989" max="9989" width="22" style="35" customWidth="1"/>
    <col min="9990" max="9990" width="15.109375" style="35" bestFit="1" customWidth="1"/>
    <col min="9991" max="9991" width="17.44140625" style="35" customWidth="1"/>
    <col min="9992" max="9995" width="17" style="35" customWidth="1"/>
    <col min="9996" max="9996" width="21" style="35" customWidth="1"/>
    <col min="9997" max="9997" width="9.109375" style="35" customWidth="1"/>
    <col min="9998" max="9998" width="13.109375" style="35" bestFit="1" customWidth="1"/>
    <col min="9999" max="9999" width="15.88671875" style="35" customWidth="1"/>
    <col min="10000" max="10001" width="16" style="35" bestFit="1" customWidth="1"/>
    <col min="10002" max="10002" width="2.5546875" style="35" customWidth="1"/>
    <col min="10003" max="10003" width="16" style="35" bestFit="1" customWidth="1"/>
    <col min="10004" max="10004" width="12.6640625" style="35" customWidth="1"/>
    <col min="10005" max="10005" width="3.44140625" style="35" customWidth="1"/>
    <col min="10006" max="10006" width="15.5546875" style="35" customWidth="1"/>
    <col min="10007" max="10007" width="11.33203125" style="35" bestFit="1" customWidth="1"/>
    <col min="10008" max="10240" width="9.109375" style="35"/>
    <col min="10241" max="10241" width="12.44140625" style="35" customWidth="1"/>
    <col min="10242" max="10242" width="16" style="35" customWidth="1"/>
    <col min="10243" max="10243" width="22" style="35" customWidth="1"/>
    <col min="10244" max="10244" width="16" style="35" customWidth="1"/>
    <col min="10245" max="10245" width="22" style="35" customWidth="1"/>
    <col min="10246" max="10246" width="15.109375" style="35" bestFit="1" customWidth="1"/>
    <col min="10247" max="10247" width="17.44140625" style="35" customWidth="1"/>
    <col min="10248" max="10251" width="17" style="35" customWidth="1"/>
    <col min="10252" max="10252" width="21" style="35" customWidth="1"/>
    <col min="10253" max="10253" width="9.109375" style="35" customWidth="1"/>
    <col min="10254" max="10254" width="13.109375" style="35" bestFit="1" customWidth="1"/>
    <col min="10255" max="10255" width="15.88671875" style="35" customWidth="1"/>
    <col min="10256" max="10257" width="16" style="35" bestFit="1" customWidth="1"/>
    <col min="10258" max="10258" width="2.5546875" style="35" customWidth="1"/>
    <col min="10259" max="10259" width="16" style="35" bestFit="1" customWidth="1"/>
    <col min="10260" max="10260" width="12.6640625" style="35" customWidth="1"/>
    <col min="10261" max="10261" width="3.44140625" style="35" customWidth="1"/>
    <col min="10262" max="10262" width="15.5546875" style="35" customWidth="1"/>
    <col min="10263" max="10263" width="11.33203125" style="35" bestFit="1" customWidth="1"/>
    <col min="10264" max="10496" width="9.109375" style="35"/>
    <col min="10497" max="10497" width="12.44140625" style="35" customWidth="1"/>
    <col min="10498" max="10498" width="16" style="35" customWidth="1"/>
    <col min="10499" max="10499" width="22" style="35" customWidth="1"/>
    <col min="10500" max="10500" width="16" style="35" customWidth="1"/>
    <col min="10501" max="10501" width="22" style="35" customWidth="1"/>
    <col min="10502" max="10502" width="15.109375" style="35" bestFit="1" customWidth="1"/>
    <col min="10503" max="10503" width="17.44140625" style="35" customWidth="1"/>
    <col min="10504" max="10507" width="17" style="35" customWidth="1"/>
    <col min="10508" max="10508" width="21" style="35" customWidth="1"/>
    <col min="10509" max="10509" width="9.109375" style="35" customWidth="1"/>
    <col min="10510" max="10510" width="13.109375" style="35" bestFit="1" customWidth="1"/>
    <col min="10511" max="10511" width="15.88671875" style="35" customWidth="1"/>
    <col min="10512" max="10513" width="16" style="35" bestFit="1" customWidth="1"/>
    <col min="10514" max="10514" width="2.5546875" style="35" customWidth="1"/>
    <col min="10515" max="10515" width="16" style="35" bestFit="1" customWidth="1"/>
    <col min="10516" max="10516" width="12.6640625" style="35" customWidth="1"/>
    <col min="10517" max="10517" width="3.44140625" style="35" customWidth="1"/>
    <col min="10518" max="10518" width="15.5546875" style="35" customWidth="1"/>
    <col min="10519" max="10519" width="11.33203125" style="35" bestFit="1" customWidth="1"/>
    <col min="10520" max="10752" width="9.109375" style="35"/>
    <col min="10753" max="10753" width="12.44140625" style="35" customWidth="1"/>
    <col min="10754" max="10754" width="16" style="35" customWidth="1"/>
    <col min="10755" max="10755" width="22" style="35" customWidth="1"/>
    <col min="10756" max="10756" width="16" style="35" customWidth="1"/>
    <col min="10757" max="10757" width="22" style="35" customWidth="1"/>
    <col min="10758" max="10758" width="15.109375" style="35" bestFit="1" customWidth="1"/>
    <col min="10759" max="10759" width="17.44140625" style="35" customWidth="1"/>
    <col min="10760" max="10763" width="17" style="35" customWidth="1"/>
    <col min="10764" max="10764" width="21" style="35" customWidth="1"/>
    <col min="10765" max="10765" width="9.109375" style="35" customWidth="1"/>
    <col min="10766" max="10766" width="13.109375" style="35" bestFit="1" customWidth="1"/>
    <col min="10767" max="10767" width="15.88671875" style="35" customWidth="1"/>
    <col min="10768" max="10769" width="16" style="35" bestFit="1" customWidth="1"/>
    <col min="10770" max="10770" width="2.5546875" style="35" customWidth="1"/>
    <col min="10771" max="10771" width="16" style="35" bestFit="1" customWidth="1"/>
    <col min="10772" max="10772" width="12.6640625" style="35" customWidth="1"/>
    <col min="10773" max="10773" width="3.44140625" style="35" customWidth="1"/>
    <col min="10774" max="10774" width="15.5546875" style="35" customWidth="1"/>
    <col min="10775" max="10775" width="11.33203125" style="35" bestFit="1" customWidth="1"/>
    <col min="10776" max="11008" width="9.109375" style="35"/>
    <col min="11009" max="11009" width="12.44140625" style="35" customWidth="1"/>
    <col min="11010" max="11010" width="16" style="35" customWidth="1"/>
    <col min="11011" max="11011" width="22" style="35" customWidth="1"/>
    <col min="11012" max="11012" width="16" style="35" customWidth="1"/>
    <col min="11013" max="11013" width="22" style="35" customWidth="1"/>
    <col min="11014" max="11014" width="15.109375" style="35" bestFit="1" customWidth="1"/>
    <col min="11015" max="11015" width="17.44140625" style="35" customWidth="1"/>
    <col min="11016" max="11019" width="17" style="35" customWidth="1"/>
    <col min="11020" max="11020" width="21" style="35" customWidth="1"/>
    <col min="11021" max="11021" width="9.109375" style="35" customWidth="1"/>
    <col min="11022" max="11022" width="13.109375" style="35" bestFit="1" customWidth="1"/>
    <col min="11023" max="11023" width="15.88671875" style="35" customWidth="1"/>
    <col min="11024" max="11025" width="16" style="35" bestFit="1" customWidth="1"/>
    <col min="11026" max="11026" width="2.5546875" style="35" customWidth="1"/>
    <col min="11027" max="11027" width="16" style="35" bestFit="1" customWidth="1"/>
    <col min="11028" max="11028" width="12.6640625" style="35" customWidth="1"/>
    <col min="11029" max="11029" width="3.44140625" style="35" customWidth="1"/>
    <col min="11030" max="11030" width="15.5546875" style="35" customWidth="1"/>
    <col min="11031" max="11031" width="11.33203125" style="35" bestFit="1" customWidth="1"/>
    <col min="11032" max="11264" width="9.109375" style="35"/>
    <col min="11265" max="11265" width="12.44140625" style="35" customWidth="1"/>
    <col min="11266" max="11266" width="16" style="35" customWidth="1"/>
    <col min="11267" max="11267" width="22" style="35" customWidth="1"/>
    <col min="11268" max="11268" width="16" style="35" customWidth="1"/>
    <col min="11269" max="11269" width="22" style="35" customWidth="1"/>
    <col min="11270" max="11270" width="15.109375" style="35" bestFit="1" customWidth="1"/>
    <col min="11271" max="11271" width="17.44140625" style="35" customWidth="1"/>
    <col min="11272" max="11275" width="17" style="35" customWidth="1"/>
    <col min="11276" max="11276" width="21" style="35" customWidth="1"/>
    <col min="11277" max="11277" width="9.109375" style="35" customWidth="1"/>
    <col min="11278" max="11278" width="13.109375" style="35" bestFit="1" customWidth="1"/>
    <col min="11279" max="11279" width="15.88671875" style="35" customWidth="1"/>
    <col min="11280" max="11281" width="16" style="35" bestFit="1" customWidth="1"/>
    <col min="11282" max="11282" width="2.5546875" style="35" customWidth="1"/>
    <col min="11283" max="11283" width="16" style="35" bestFit="1" customWidth="1"/>
    <col min="11284" max="11284" width="12.6640625" style="35" customWidth="1"/>
    <col min="11285" max="11285" width="3.44140625" style="35" customWidth="1"/>
    <col min="11286" max="11286" width="15.5546875" style="35" customWidth="1"/>
    <col min="11287" max="11287" width="11.33203125" style="35" bestFit="1" customWidth="1"/>
    <col min="11288" max="11520" width="9.109375" style="35"/>
    <col min="11521" max="11521" width="12.44140625" style="35" customWidth="1"/>
    <col min="11522" max="11522" width="16" style="35" customWidth="1"/>
    <col min="11523" max="11523" width="22" style="35" customWidth="1"/>
    <col min="11524" max="11524" width="16" style="35" customWidth="1"/>
    <col min="11525" max="11525" width="22" style="35" customWidth="1"/>
    <col min="11526" max="11526" width="15.109375" style="35" bestFit="1" customWidth="1"/>
    <col min="11527" max="11527" width="17.44140625" style="35" customWidth="1"/>
    <col min="11528" max="11531" width="17" style="35" customWidth="1"/>
    <col min="11532" max="11532" width="21" style="35" customWidth="1"/>
    <col min="11533" max="11533" width="9.109375" style="35" customWidth="1"/>
    <col min="11534" max="11534" width="13.109375" style="35" bestFit="1" customWidth="1"/>
    <col min="11535" max="11535" width="15.88671875" style="35" customWidth="1"/>
    <col min="11536" max="11537" width="16" style="35" bestFit="1" customWidth="1"/>
    <col min="11538" max="11538" width="2.5546875" style="35" customWidth="1"/>
    <col min="11539" max="11539" width="16" style="35" bestFit="1" customWidth="1"/>
    <col min="11540" max="11540" width="12.6640625" style="35" customWidth="1"/>
    <col min="11541" max="11541" width="3.44140625" style="35" customWidth="1"/>
    <col min="11542" max="11542" width="15.5546875" style="35" customWidth="1"/>
    <col min="11543" max="11543" width="11.33203125" style="35" bestFit="1" customWidth="1"/>
    <col min="11544" max="11776" width="9.109375" style="35"/>
    <col min="11777" max="11777" width="12.44140625" style="35" customWidth="1"/>
    <col min="11778" max="11778" width="16" style="35" customWidth="1"/>
    <col min="11779" max="11779" width="22" style="35" customWidth="1"/>
    <col min="11780" max="11780" width="16" style="35" customWidth="1"/>
    <col min="11781" max="11781" width="22" style="35" customWidth="1"/>
    <col min="11782" max="11782" width="15.109375" style="35" bestFit="1" customWidth="1"/>
    <col min="11783" max="11783" width="17.44140625" style="35" customWidth="1"/>
    <col min="11784" max="11787" width="17" style="35" customWidth="1"/>
    <col min="11788" max="11788" width="21" style="35" customWidth="1"/>
    <col min="11789" max="11789" width="9.109375" style="35" customWidth="1"/>
    <col min="11790" max="11790" width="13.109375" style="35" bestFit="1" customWidth="1"/>
    <col min="11791" max="11791" width="15.88671875" style="35" customWidth="1"/>
    <col min="11792" max="11793" width="16" style="35" bestFit="1" customWidth="1"/>
    <col min="11794" max="11794" width="2.5546875" style="35" customWidth="1"/>
    <col min="11795" max="11795" width="16" style="35" bestFit="1" customWidth="1"/>
    <col min="11796" max="11796" width="12.6640625" style="35" customWidth="1"/>
    <col min="11797" max="11797" width="3.44140625" style="35" customWidth="1"/>
    <col min="11798" max="11798" width="15.5546875" style="35" customWidth="1"/>
    <col min="11799" max="11799" width="11.33203125" style="35" bestFit="1" customWidth="1"/>
    <col min="11800" max="12032" width="9.109375" style="35"/>
    <col min="12033" max="12033" width="12.44140625" style="35" customWidth="1"/>
    <col min="12034" max="12034" width="16" style="35" customWidth="1"/>
    <col min="12035" max="12035" width="22" style="35" customWidth="1"/>
    <col min="12036" max="12036" width="16" style="35" customWidth="1"/>
    <col min="12037" max="12037" width="22" style="35" customWidth="1"/>
    <col min="12038" max="12038" width="15.109375" style="35" bestFit="1" customWidth="1"/>
    <col min="12039" max="12039" width="17.44140625" style="35" customWidth="1"/>
    <col min="12040" max="12043" width="17" style="35" customWidth="1"/>
    <col min="12044" max="12044" width="21" style="35" customWidth="1"/>
    <col min="12045" max="12045" width="9.109375" style="35" customWidth="1"/>
    <col min="12046" max="12046" width="13.109375" style="35" bestFit="1" customWidth="1"/>
    <col min="12047" max="12047" width="15.88671875" style="35" customWidth="1"/>
    <col min="12048" max="12049" width="16" style="35" bestFit="1" customWidth="1"/>
    <col min="12050" max="12050" width="2.5546875" style="35" customWidth="1"/>
    <col min="12051" max="12051" width="16" style="35" bestFit="1" customWidth="1"/>
    <col min="12052" max="12052" width="12.6640625" style="35" customWidth="1"/>
    <col min="12053" max="12053" width="3.44140625" style="35" customWidth="1"/>
    <col min="12054" max="12054" width="15.5546875" style="35" customWidth="1"/>
    <col min="12055" max="12055" width="11.33203125" style="35" bestFit="1" customWidth="1"/>
    <col min="12056" max="12288" width="9.109375" style="35"/>
    <col min="12289" max="12289" width="12.44140625" style="35" customWidth="1"/>
    <col min="12290" max="12290" width="16" style="35" customWidth="1"/>
    <col min="12291" max="12291" width="22" style="35" customWidth="1"/>
    <col min="12292" max="12292" width="16" style="35" customWidth="1"/>
    <col min="12293" max="12293" width="22" style="35" customWidth="1"/>
    <col min="12294" max="12294" width="15.109375" style="35" bestFit="1" customWidth="1"/>
    <col min="12295" max="12295" width="17.44140625" style="35" customWidth="1"/>
    <col min="12296" max="12299" width="17" style="35" customWidth="1"/>
    <col min="12300" max="12300" width="21" style="35" customWidth="1"/>
    <col min="12301" max="12301" width="9.109375" style="35" customWidth="1"/>
    <col min="12302" max="12302" width="13.109375" style="35" bestFit="1" customWidth="1"/>
    <col min="12303" max="12303" width="15.88671875" style="35" customWidth="1"/>
    <col min="12304" max="12305" width="16" style="35" bestFit="1" customWidth="1"/>
    <col min="12306" max="12306" width="2.5546875" style="35" customWidth="1"/>
    <col min="12307" max="12307" width="16" style="35" bestFit="1" customWidth="1"/>
    <col min="12308" max="12308" width="12.6640625" style="35" customWidth="1"/>
    <col min="12309" max="12309" width="3.44140625" style="35" customWidth="1"/>
    <col min="12310" max="12310" width="15.5546875" style="35" customWidth="1"/>
    <col min="12311" max="12311" width="11.33203125" style="35" bestFit="1" customWidth="1"/>
    <col min="12312" max="12544" width="9.109375" style="35"/>
    <col min="12545" max="12545" width="12.44140625" style="35" customWidth="1"/>
    <col min="12546" max="12546" width="16" style="35" customWidth="1"/>
    <col min="12547" max="12547" width="22" style="35" customWidth="1"/>
    <col min="12548" max="12548" width="16" style="35" customWidth="1"/>
    <col min="12549" max="12549" width="22" style="35" customWidth="1"/>
    <col min="12550" max="12550" width="15.109375" style="35" bestFit="1" customWidth="1"/>
    <col min="12551" max="12551" width="17.44140625" style="35" customWidth="1"/>
    <col min="12552" max="12555" width="17" style="35" customWidth="1"/>
    <col min="12556" max="12556" width="21" style="35" customWidth="1"/>
    <col min="12557" max="12557" width="9.109375" style="35" customWidth="1"/>
    <col min="12558" max="12558" width="13.109375" style="35" bestFit="1" customWidth="1"/>
    <col min="12559" max="12559" width="15.88671875" style="35" customWidth="1"/>
    <col min="12560" max="12561" width="16" style="35" bestFit="1" customWidth="1"/>
    <col min="12562" max="12562" width="2.5546875" style="35" customWidth="1"/>
    <col min="12563" max="12563" width="16" style="35" bestFit="1" customWidth="1"/>
    <col min="12564" max="12564" width="12.6640625" style="35" customWidth="1"/>
    <col min="12565" max="12565" width="3.44140625" style="35" customWidth="1"/>
    <col min="12566" max="12566" width="15.5546875" style="35" customWidth="1"/>
    <col min="12567" max="12567" width="11.33203125" style="35" bestFit="1" customWidth="1"/>
    <col min="12568" max="12800" width="9.109375" style="35"/>
    <col min="12801" max="12801" width="12.44140625" style="35" customWidth="1"/>
    <col min="12802" max="12802" width="16" style="35" customWidth="1"/>
    <col min="12803" max="12803" width="22" style="35" customWidth="1"/>
    <col min="12804" max="12804" width="16" style="35" customWidth="1"/>
    <col min="12805" max="12805" width="22" style="35" customWidth="1"/>
    <col min="12806" max="12806" width="15.109375" style="35" bestFit="1" customWidth="1"/>
    <col min="12807" max="12807" width="17.44140625" style="35" customWidth="1"/>
    <col min="12808" max="12811" width="17" style="35" customWidth="1"/>
    <col min="12812" max="12812" width="21" style="35" customWidth="1"/>
    <col min="12813" max="12813" width="9.109375" style="35" customWidth="1"/>
    <col min="12814" max="12814" width="13.109375" style="35" bestFit="1" customWidth="1"/>
    <col min="12815" max="12815" width="15.88671875" style="35" customWidth="1"/>
    <col min="12816" max="12817" width="16" style="35" bestFit="1" customWidth="1"/>
    <col min="12818" max="12818" width="2.5546875" style="35" customWidth="1"/>
    <col min="12819" max="12819" width="16" style="35" bestFit="1" customWidth="1"/>
    <col min="12820" max="12820" width="12.6640625" style="35" customWidth="1"/>
    <col min="12821" max="12821" width="3.44140625" style="35" customWidth="1"/>
    <col min="12822" max="12822" width="15.5546875" style="35" customWidth="1"/>
    <col min="12823" max="12823" width="11.33203125" style="35" bestFit="1" customWidth="1"/>
    <col min="12824" max="13056" width="9.109375" style="35"/>
    <col min="13057" max="13057" width="12.44140625" style="35" customWidth="1"/>
    <col min="13058" max="13058" width="16" style="35" customWidth="1"/>
    <col min="13059" max="13059" width="22" style="35" customWidth="1"/>
    <col min="13060" max="13060" width="16" style="35" customWidth="1"/>
    <col min="13061" max="13061" width="22" style="35" customWidth="1"/>
    <col min="13062" max="13062" width="15.109375" style="35" bestFit="1" customWidth="1"/>
    <col min="13063" max="13063" width="17.44140625" style="35" customWidth="1"/>
    <col min="13064" max="13067" width="17" style="35" customWidth="1"/>
    <col min="13068" max="13068" width="21" style="35" customWidth="1"/>
    <col min="13069" max="13069" width="9.109375" style="35" customWidth="1"/>
    <col min="13070" max="13070" width="13.109375" style="35" bestFit="1" customWidth="1"/>
    <col min="13071" max="13071" width="15.88671875" style="35" customWidth="1"/>
    <col min="13072" max="13073" width="16" style="35" bestFit="1" customWidth="1"/>
    <col min="13074" max="13074" width="2.5546875" style="35" customWidth="1"/>
    <col min="13075" max="13075" width="16" style="35" bestFit="1" customWidth="1"/>
    <col min="13076" max="13076" width="12.6640625" style="35" customWidth="1"/>
    <col min="13077" max="13077" width="3.44140625" style="35" customWidth="1"/>
    <col min="13078" max="13078" width="15.5546875" style="35" customWidth="1"/>
    <col min="13079" max="13079" width="11.33203125" style="35" bestFit="1" customWidth="1"/>
    <col min="13080" max="13312" width="9.109375" style="35"/>
    <col min="13313" max="13313" width="12.44140625" style="35" customWidth="1"/>
    <col min="13314" max="13314" width="16" style="35" customWidth="1"/>
    <col min="13315" max="13315" width="22" style="35" customWidth="1"/>
    <col min="13316" max="13316" width="16" style="35" customWidth="1"/>
    <col min="13317" max="13317" width="22" style="35" customWidth="1"/>
    <col min="13318" max="13318" width="15.109375" style="35" bestFit="1" customWidth="1"/>
    <col min="13319" max="13319" width="17.44140625" style="35" customWidth="1"/>
    <col min="13320" max="13323" width="17" style="35" customWidth="1"/>
    <col min="13324" max="13324" width="21" style="35" customWidth="1"/>
    <col min="13325" max="13325" width="9.109375" style="35" customWidth="1"/>
    <col min="13326" max="13326" width="13.109375" style="35" bestFit="1" customWidth="1"/>
    <col min="13327" max="13327" width="15.88671875" style="35" customWidth="1"/>
    <col min="13328" max="13329" width="16" style="35" bestFit="1" customWidth="1"/>
    <col min="13330" max="13330" width="2.5546875" style="35" customWidth="1"/>
    <col min="13331" max="13331" width="16" style="35" bestFit="1" customWidth="1"/>
    <col min="13332" max="13332" width="12.6640625" style="35" customWidth="1"/>
    <col min="13333" max="13333" width="3.44140625" style="35" customWidth="1"/>
    <col min="13334" max="13334" width="15.5546875" style="35" customWidth="1"/>
    <col min="13335" max="13335" width="11.33203125" style="35" bestFit="1" customWidth="1"/>
    <col min="13336" max="13568" width="9.109375" style="35"/>
    <col min="13569" max="13569" width="12.44140625" style="35" customWidth="1"/>
    <col min="13570" max="13570" width="16" style="35" customWidth="1"/>
    <col min="13571" max="13571" width="22" style="35" customWidth="1"/>
    <col min="13572" max="13572" width="16" style="35" customWidth="1"/>
    <col min="13573" max="13573" width="22" style="35" customWidth="1"/>
    <col min="13574" max="13574" width="15.109375" style="35" bestFit="1" customWidth="1"/>
    <col min="13575" max="13575" width="17.44140625" style="35" customWidth="1"/>
    <col min="13576" max="13579" width="17" style="35" customWidth="1"/>
    <col min="13580" max="13580" width="21" style="35" customWidth="1"/>
    <col min="13581" max="13581" width="9.109375" style="35" customWidth="1"/>
    <col min="13582" max="13582" width="13.109375" style="35" bestFit="1" customWidth="1"/>
    <col min="13583" max="13583" width="15.88671875" style="35" customWidth="1"/>
    <col min="13584" max="13585" width="16" style="35" bestFit="1" customWidth="1"/>
    <col min="13586" max="13586" width="2.5546875" style="35" customWidth="1"/>
    <col min="13587" max="13587" width="16" style="35" bestFit="1" customWidth="1"/>
    <col min="13588" max="13588" width="12.6640625" style="35" customWidth="1"/>
    <col min="13589" max="13589" width="3.44140625" style="35" customWidth="1"/>
    <col min="13590" max="13590" width="15.5546875" style="35" customWidth="1"/>
    <col min="13591" max="13591" width="11.33203125" style="35" bestFit="1" customWidth="1"/>
    <col min="13592" max="13824" width="9.109375" style="35"/>
    <col min="13825" max="13825" width="12.44140625" style="35" customWidth="1"/>
    <col min="13826" max="13826" width="16" style="35" customWidth="1"/>
    <col min="13827" max="13827" width="22" style="35" customWidth="1"/>
    <col min="13828" max="13828" width="16" style="35" customWidth="1"/>
    <col min="13829" max="13829" width="22" style="35" customWidth="1"/>
    <col min="13830" max="13830" width="15.109375" style="35" bestFit="1" customWidth="1"/>
    <col min="13831" max="13831" width="17.44140625" style="35" customWidth="1"/>
    <col min="13832" max="13835" width="17" style="35" customWidth="1"/>
    <col min="13836" max="13836" width="21" style="35" customWidth="1"/>
    <col min="13837" max="13837" width="9.109375" style="35" customWidth="1"/>
    <col min="13838" max="13838" width="13.109375" style="35" bestFit="1" customWidth="1"/>
    <col min="13839" max="13839" width="15.88671875" style="35" customWidth="1"/>
    <col min="13840" max="13841" width="16" style="35" bestFit="1" customWidth="1"/>
    <col min="13842" max="13842" width="2.5546875" style="35" customWidth="1"/>
    <col min="13843" max="13843" width="16" style="35" bestFit="1" customWidth="1"/>
    <col min="13844" max="13844" width="12.6640625" style="35" customWidth="1"/>
    <col min="13845" max="13845" width="3.44140625" style="35" customWidth="1"/>
    <col min="13846" max="13846" width="15.5546875" style="35" customWidth="1"/>
    <col min="13847" max="13847" width="11.33203125" style="35" bestFit="1" customWidth="1"/>
    <col min="13848" max="14080" width="9.109375" style="35"/>
    <col min="14081" max="14081" width="12.44140625" style="35" customWidth="1"/>
    <col min="14082" max="14082" width="16" style="35" customWidth="1"/>
    <col min="14083" max="14083" width="22" style="35" customWidth="1"/>
    <col min="14084" max="14084" width="16" style="35" customWidth="1"/>
    <col min="14085" max="14085" width="22" style="35" customWidth="1"/>
    <col min="14086" max="14086" width="15.109375" style="35" bestFit="1" customWidth="1"/>
    <col min="14087" max="14087" width="17.44140625" style="35" customWidth="1"/>
    <col min="14088" max="14091" width="17" style="35" customWidth="1"/>
    <col min="14092" max="14092" width="21" style="35" customWidth="1"/>
    <col min="14093" max="14093" width="9.109375" style="35" customWidth="1"/>
    <col min="14094" max="14094" width="13.109375" style="35" bestFit="1" customWidth="1"/>
    <col min="14095" max="14095" width="15.88671875" style="35" customWidth="1"/>
    <col min="14096" max="14097" width="16" style="35" bestFit="1" customWidth="1"/>
    <col min="14098" max="14098" width="2.5546875" style="35" customWidth="1"/>
    <col min="14099" max="14099" width="16" style="35" bestFit="1" customWidth="1"/>
    <col min="14100" max="14100" width="12.6640625" style="35" customWidth="1"/>
    <col min="14101" max="14101" width="3.44140625" style="35" customWidth="1"/>
    <col min="14102" max="14102" width="15.5546875" style="35" customWidth="1"/>
    <col min="14103" max="14103" width="11.33203125" style="35" bestFit="1" customWidth="1"/>
    <col min="14104" max="14336" width="9.109375" style="35"/>
    <col min="14337" max="14337" width="12.44140625" style="35" customWidth="1"/>
    <col min="14338" max="14338" width="16" style="35" customWidth="1"/>
    <col min="14339" max="14339" width="22" style="35" customWidth="1"/>
    <col min="14340" max="14340" width="16" style="35" customWidth="1"/>
    <col min="14341" max="14341" width="22" style="35" customWidth="1"/>
    <col min="14342" max="14342" width="15.109375" style="35" bestFit="1" customWidth="1"/>
    <col min="14343" max="14343" width="17.44140625" style="35" customWidth="1"/>
    <col min="14344" max="14347" width="17" style="35" customWidth="1"/>
    <col min="14348" max="14348" width="21" style="35" customWidth="1"/>
    <col min="14349" max="14349" width="9.109375" style="35" customWidth="1"/>
    <col min="14350" max="14350" width="13.109375" style="35" bestFit="1" customWidth="1"/>
    <col min="14351" max="14351" width="15.88671875" style="35" customWidth="1"/>
    <col min="14352" max="14353" width="16" style="35" bestFit="1" customWidth="1"/>
    <col min="14354" max="14354" width="2.5546875" style="35" customWidth="1"/>
    <col min="14355" max="14355" width="16" style="35" bestFit="1" customWidth="1"/>
    <col min="14356" max="14356" width="12.6640625" style="35" customWidth="1"/>
    <col min="14357" max="14357" width="3.44140625" style="35" customWidth="1"/>
    <col min="14358" max="14358" width="15.5546875" style="35" customWidth="1"/>
    <col min="14359" max="14359" width="11.33203125" style="35" bestFit="1" customWidth="1"/>
    <col min="14360" max="14592" width="9.109375" style="35"/>
    <col min="14593" max="14593" width="12.44140625" style="35" customWidth="1"/>
    <col min="14594" max="14594" width="16" style="35" customWidth="1"/>
    <col min="14595" max="14595" width="22" style="35" customWidth="1"/>
    <col min="14596" max="14596" width="16" style="35" customWidth="1"/>
    <col min="14597" max="14597" width="22" style="35" customWidth="1"/>
    <col min="14598" max="14598" width="15.109375" style="35" bestFit="1" customWidth="1"/>
    <col min="14599" max="14599" width="17.44140625" style="35" customWidth="1"/>
    <col min="14600" max="14603" width="17" style="35" customWidth="1"/>
    <col min="14604" max="14604" width="21" style="35" customWidth="1"/>
    <col min="14605" max="14605" width="9.109375" style="35" customWidth="1"/>
    <col min="14606" max="14606" width="13.109375" style="35" bestFit="1" customWidth="1"/>
    <col min="14607" max="14607" width="15.88671875" style="35" customWidth="1"/>
    <col min="14608" max="14609" width="16" style="35" bestFit="1" customWidth="1"/>
    <col min="14610" max="14610" width="2.5546875" style="35" customWidth="1"/>
    <col min="14611" max="14611" width="16" style="35" bestFit="1" customWidth="1"/>
    <col min="14612" max="14612" width="12.6640625" style="35" customWidth="1"/>
    <col min="14613" max="14613" width="3.44140625" style="35" customWidth="1"/>
    <col min="14614" max="14614" width="15.5546875" style="35" customWidth="1"/>
    <col min="14615" max="14615" width="11.33203125" style="35" bestFit="1" customWidth="1"/>
    <col min="14616" max="14848" width="9.109375" style="35"/>
    <col min="14849" max="14849" width="12.44140625" style="35" customWidth="1"/>
    <col min="14850" max="14850" width="16" style="35" customWidth="1"/>
    <col min="14851" max="14851" width="22" style="35" customWidth="1"/>
    <col min="14852" max="14852" width="16" style="35" customWidth="1"/>
    <col min="14853" max="14853" width="22" style="35" customWidth="1"/>
    <col min="14854" max="14854" width="15.109375" style="35" bestFit="1" customWidth="1"/>
    <col min="14855" max="14855" width="17.44140625" style="35" customWidth="1"/>
    <col min="14856" max="14859" width="17" style="35" customWidth="1"/>
    <col min="14860" max="14860" width="21" style="35" customWidth="1"/>
    <col min="14861" max="14861" width="9.109375" style="35" customWidth="1"/>
    <col min="14862" max="14862" width="13.109375" style="35" bestFit="1" customWidth="1"/>
    <col min="14863" max="14863" width="15.88671875" style="35" customWidth="1"/>
    <col min="14864" max="14865" width="16" style="35" bestFit="1" customWidth="1"/>
    <col min="14866" max="14866" width="2.5546875" style="35" customWidth="1"/>
    <col min="14867" max="14867" width="16" style="35" bestFit="1" customWidth="1"/>
    <col min="14868" max="14868" width="12.6640625" style="35" customWidth="1"/>
    <col min="14869" max="14869" width="3.44140625" style="35" customWidth="1"/>
    <col min="14870" max="14870" width="15.5546875" style="35" customWidth="1"/>
    <col min="14871" max="14871" width="11.33203125" style="35" bestFit="1" customWidth="1"/>
    <col min="14872" max="15104" width="9.109375" style="35"/>
    <col min="15105" max="15105" width="12.44140625" style="35" customWidth="1"/>
    <col min="15106" max="15106" width="16" style="35" customWidth="1"/>
    <col min="15107" max="15107" width="22" style="35" customWidth="1"/>
    <col min="15108" max="15108" width="16" style="35" customWidth="1"/>
    <col min="15109" max="15109" width="22" style="35" customWidth="1"/>
    <col min="15110" max="15110" width="15.109375" style="35" bestFit="1" customWidth="1"/>
    <col min="15111" max="15111" width="17.44140625" style="35" customWidth="1"/>
    <col min="15112" max="15115" width="17" style="35" customWidth="1"/>
    <col min="15116" max="15116" width="21" style="35" customWidth="1"/>
    <col min="15117" max="15117" width="9.109375" style="35" customWidth="1"/>
    <col min="15118" max="15118" width="13.109375" style="35" bestFit="1" customWidth="1"/>
    <col min="15119" max="15119" width="15.88671875" style="35" customWidth="1"/>
    <col min="15120" max="15121" width="16" style="35" bestFit="1" customWidth="1"/>
    <col min="15122" max="15122" width="2.5546875" style="35" customWidth="1"/>
    <col min="15123" max="15123" width="16" style="35" bestFit="1" customWidth="1"/>
    <col min="15124" max="15124" width="12.6640625" style="35" customWidth="1"/>
    <col min="15125" max="15125" width="3.44140625" style="35" customWidth="1"/>
    <col min="15126" max="15126" width="15.5546875" style="35" customWidth="1"/>
    <col min="15127" max="15127" width="11.33203125" style="35" bestFit="1" customWidth="1"/>
    <col min="15128" max="15360" width="9.109375" style="35"/>
    <col min="15361" max="15361" width="12.44140625" style="35" customWidth="1"/>
    <col min="15362" max="15362" width="16" style="35" customWidth="1"/>
    <col min="15363" max="15363" width="22" style="35" customWidth="1"/>
    <col min="15364" max="15364" width="16" style="35" customWidth="1"/>
    <col min="15365" max="15365" width="22" style="35" customWidth="1"/>
    <col min="15366" max="15366" width="15.109375" style="35" bestFit="1" customWidth="1"/>
    <col min="15367" max="15367" width="17.44140625" style="35" customWidth="1"/>
    <col min="15368" max="15371" width="17" style="35" customWidth="1"/>
    <col min="15372" max="15372" width="21" style="35" customWidth="1"/>
    <col min="15373" max="15373" width="9.109375" style="35" customWidth="1"/>
    <col min="15374" max="15374" width="13.109375" style="35" bestFit="1" customWidth="1"/>
    <col min="15375" max="15375" width="15.88671875" style="35" customWidth="1"/>
    <col min="15376" max="15377" width="16" style="35" bestFit="1" customWidth="1"/>
    <col min="15378" max="15378" width="2.5546875" style="35" customWidth="1"/>
    <col min="15379" max="15379" width="16" style="35" bestFit="1" customWidth="1"/>
    <col min="15380" max="15380" width="12.6640625" style="35" customWidth="1"/>
    <col min="15381" max="15381" width="3.44140625" style="35" customWidth="1"/>
    <col min="15382" max="15382" width="15.5546875" style="35" customWidth="1"/>
    <col min="15383" max="15383" width="11.33203125" style="35" bestFit="1" customWidth="1"/>
    <col min="15384" max="15616" width="9.109375" style="35"/>
    <col min="15617" max="15617" width="12.44140625" style="35" customWidth="1"/>
    <col min="15618" max="15618" width="16" style="35" customWidth="1"/>
    <col min="15619" max="15619" width="22" style="35" customWidth="1"/>
    <col min="15620" max="15620" width="16" style="35" customWidth="1"/>
    <col min="15621" max="15621" width="22" style="35" customWidth="1"/>
    <col min="15622" max="15622" width="15.109375" style="35" bestFit="1" customWidth="1"/>
    <col min="15623" max="15623" width="17.44140625" style="35" customWidth="1"/>
    <col min="15624" max="15627" width="17" style="35" customWidth="1"/>
    <col min="15628" max="15628" width="21" style="35" customWidth="1"/>
    <col min="15629" max="15629" width="9.109375" style="35" customWidth="1"/>
    <col min="15630" max="15630" width="13.109375" style="35" bestFit="1" customWidth="1"/>
    <col min="15631" max="15631" width="15.88671875" style="35" customWidth="1"/>
    <col min="15632" max="15633" width="16" style="35" bestFit="1" customWidth="1"/>
    <col min="15634" max="15634" width="2.5546875" style="35" customWidth="1"/>
    <col min="15635" max="15635" width="16" style="35" bestFit="1" customWidth="1"/>
    <col min="15636" max="15636" width="12.6640625" style="35" customWidth="1"/>
    <col min="15637" max="15637" width="3.44140625" style="35" customWidth="1"/>
    <col min="15638" max="15638" width="15.5546875" style="35" customWidth="1"/>
    <col min="15639" max="15639" width="11.33203125" style="35" bestFit="1" customWidth="1"/>
    <col min="15640" max="15872" width="9.109375" style="35"/>
    <col min="15873" max="15873" width="12.44140625" style="35" customWidth="1"/>
    <col min="15874" max="15874" width="16" style="35" customWidth="1"/>
    <col min="15875" max="15875" width="22" style="35" customWidth="1"/>
    <col min="15876" max="15876" width="16" style="35" customWidth="1"/>
    <col min="15877" max="15877" width="22" style="35" customWidth="1"/>
    <col min="15878" max="15878" width="15.109375" style="35" bestFit="1" customWidth="1"/>
    <col min="15879" max="15879" width="17.44140625" style="35" customWidth="1"/>
    <col min="15880" max="15883" width="17" style="35" customWidth="1"/>
    <col min="15884" max="15884" width="21" style="35" customWidth="1"/>
    <col min="15885" max="15885" width="9.109375" style="35" customWidth="1"/>
    <col min="15886" max="15886" width="13.109375" style="35" bestFit="1" customWidth="1"/>
    <col min="15887" max="15887" width="15.88671875" style="35" customWidth="1"/>
    <col min="15888" max="15889" width="16" style="35" bestFit="1" customWidth="1"/>
    <col min="15890" max="15890" width="2.5546875" style="35" customWidth="1"/>
    <col min="15891" max="15891" width="16" style="35" bestFit="1" customWidth="1"/>
    <col min="15892" max="15892" width="12.6640625" style="35" customWidth="1"/>
    <col min="15893" max="15893" width="3.44140625" style="35" customWidth="1"/>
    <col min="15894" max="15894" width="15.5546875" style="35" customWidth="1"/>
    <col min="15895" max="15895" width="11.33203125" style="35" bestFit="1" customWidth="1"/>
    <col min="15896" max="16128" width="9.109375" style="35"/>
    <col min="16129" max="16129" width="12.44140625" style="35" customWidth="1"/>
    <col min="16130" max="16130" width="16" style="35" customWidth="1"/>
    <col min="16131" max="16131" width="22" style="35" customWidth="1"/>
    <col min="16132" max="16132" width="16" style="35" customWidth="1"/>
    <col min="16133" max="16133" width="22" style="35" customWidth="1"/>
    <col min="16134" max="16134" width="15.109375" style="35" bestFit="1" customWidth="1"/>
    <col min="16135" max="16135" width="17.44140625" style="35" customWidth="1"/>
    <col min="16136" max="16139" width="17" style="35" customWidth="1"/>
    <col min="16140" max="16140" width="21" style="35" customWidth="1"/>
    <col min="16141" max="16141" width="9.109375" style="35" customWidth="1"/>
    <col min="16142" max="16142" width="13.109375" style="35" bestFit="1" customWidth="1"/>
    <col min="16143" max="16143" width="15.88671875" style="35" customWidth="1"/>
    <col min="16144" max="16145" width="16" style="35" bestFit="1" customWidth="1"/>
    <col min="16146" max="16146" width="2.5546875" style="35" customWidth="1"/>
    <col min="16147" max="16147" width="16" style="35" bestFit="1" customWidth="1"/>
    <col min="16148" max="16148" width="12.6640625" style="35" customWidth="1"/>
    <col min="16149" max="16149" width="3.44140625" style="35" customWidth="1"/>
    <col min="16150" max="16150" width="15.5546875" style="35" customWidth="1"/>
    <col min="16151" max="16151" width="11.33203125" style="35" bestFit="1" customWidth="1"/>
    <col min="16152" max="16384" width="9.109375" style="35"/>
  </cols>
  <sheetData>
    <row r="1" spans="1:22" s="25" customFormat="1" ht="10.199999999999999" x14ac:dyDescent="0.2">
      <c r="B1" s="26"/>
      <c r="C1" s="26">
        <v>0</v>
      </c>
      <c r="D1" s="26"/>
      <c r="E1" s="26">
        <v>0</v>
      </c>
      <c r="F1" s="26"/>
      <c r="G1" s="26">
        <v>0</v>
      </c>
      <c r="H1" s="26">
        <v>0</v>
      </c>
      <c r="I1" s="26"/>
      <c r="J1" s="26">
        <v>0</v>
      </c>
      <c r="K1" s="27"/>
      <c r="L1" s="26">
        <v>0</v>
      </c>
      <c r="M1" s="26"/>
      <c r="N1" s="26">
        <v>0</v>
      </c>
      <c r="O1" s="26">
        <v>0</v>
      </c>
      <c r="P1" s="26"/>
      <c r="Q1" s="26"/>
    </row>
    <row r="2" spans="1:22" s="32" customFormat="1" ht="71.400000000000006" x14ac:dyDescent="0.3">
      <c r="A2" s="28" t="s">
        <v>46</v>
      </c>
      <c r="B2" s="29" t="s">
        <v>47</v>
      </c>
      <c r="C2" s="29" t="s">
        <v>48</v>
      </c>
      <c r="D2" s="29" t="s">
        <v>49</v>
      </c>
      <c r="E2" s="29" t="s">
        <v>50</v>
      </c>
      <c r="F2" s="30" t="s">
        <v>51</v>
      </c>
      <c r="G2" s="29" t="s">
        <v>52</v>
      </c>
      <c r="H2" s="29" t="s">
        <v>53</v>
      </c>
      <c r="I2" s="31" t="s">
        <v>54</v>
      </c>
      <c r="J2" s="31" t="s">
        <v>55</v>
      </c>
      <c r="K2" s="31" t="s">
        <v>56</v>
      </c>
      <c r="L2" s="31" t="s">
        <v>57</v>
      </c>
      <c r="M2" s="31" t="s">
        <v>58</v>
      </c>
      <c r="N2" s="31" t="s">
        <v>59</v>
      </c>
      <c r="O2" s="31" t="s">
        <v>60</v>
      </c>
      <c r="P2" s="28" t="s">
        <v>61</v>
      </c>
      <c r="Q2" s="28" t="s">
        <v>62</v>
      </c>
      <c r="S2" s="28" t="s">
        <v>63</v>
      </c>
      <c r="T2" s="28" t="s">
        <v>64</v>
      </c>
      <c r="V2" s="28" t="s">
        <v>65</v>
      </c>
    </row>
    <row r="3" spans="1:22" ht="28.8" customHeight="1" x14ac:dyDescent="0.3">
      <c r="G3" s="135" t="s">
        <v>176</v>
      </c>
    </row>
    <row r="4" spans="1:22" s="94" customFormat="1" x14ac:dyDescent="0.3">
      <c r="A4" s="89">
        <v>201001</v>
      </c>
      <c r="B4" s="90">
        <v>18637500</v>
      </c>
      <c r="C4" s="90"/>
      <c r="D4" s="90"/>
      <c r="E4" s="90"/>
      <c r="F4" s="90"/>
      <c r="G4" s="90"/>
      <c r="H4" s="90"/>
      <c r="I4" s="90"/>
      <c r="J4" s="90"/>
      <c r="K4" s="91">
        <v>-18637500</v>
      </c>
      <c r="L4" s="90"/>
      <c r="M4" s="90"/>
      <c r="N4" s="90"/>
      <c r="O4" s="90"/>
      <c r="P4" s="92">
        <v>-18637500</v>
      </c>
      <c r="Q4" s="90">
        <v>18637500</v>
      </c>
      <c r="R4" s="93"/>
      <c r="S4" s="90"/>
      <c r="T4" s="90"/>
      <c r="U4" s="93"/>
      <c r="V4" s="90"/>
    </row>
    <row r="5" spans="1:22" s="94" customFormat="1" x14ac:dyDescent="0.3">
      <c r="A5" s="89">
        <v>201002</v>
      </c>
      <c r="B5" s="90">
        <v>37275000</v>
      </c>
      <c r="C5" s="90"/>
      <c r="D5" s="90"/>
      <c r="E5" s="90"/>
      <c r="F5" s="90"/>
      <c r="G5" s="90"/>
      <c r="H5" s="90"/>
      <c r="I5" s="90"/>
      <c r="J5" s="90"/>
      <c r="K5" s="91">
        <v>-18637500</v>
      </c>
      <c r="L5" s="90"/>
      <c r="M5" s="90"/>
      <c r="N5" s="90"/>
      <c r="O5" s="90"/>
      <c r="P5" s="92">
        <v>-18637500</v>
      </c>
      <c r="Q5" s="90">
        <v>37275000</v>
      </c>
      <c r="R5" s="93"/>
      <c r="S5" s="90"/>
      <c r="T5" s="90"/>
      <c r="U5" s="93"/>
      <c r="V5" s="90"/>
    </row>
    <row r="6" spans="1:22" s="94" customFormat="1" x14ac:dyDescent="0.3">
      <c r="A6" s="89">
        <v>201003</v>
      </c>
      <c r="B6" s="90">
        <v>55912500</v>
      </c>
      <c r="C6" s="90"/>
      <c r="D6" s="90"/>
      <c r="E6" s="90"/>
      <c r="F6" s="90"/>
      <c r="G6" s="90"/>
      <c r="H6" s="90"/>
      <c r="I6" s="90"/>
      <c r="J6" s="90"/>
      <c r="K6" s="91">
        <v>-18637500</v>
      </c>
      <c r="L6" s="90"/>
      <c r="M6" s="90"/>
      <c r="N6" s="90"/>
      <c r="O6" s="90"/>
      <c r="P6" s="92">
        <v>-18637500</v>
      </c>
      <c r="Q6" s="90">
        <v>55912500</v>
      </c>
      <c r="R6" s="93"/>
      <c r="S6" s="90"/>
      <c r="T6" s="90"/>
      <c r="U6" s="93"/>
      <c r="V6" s="90"/>
    </row>
    <row r="7" spans="1:22" s="94" customFormat="1" x14ac:dyDescent="0.3">
      <c r="A7" s="89">
        <v>201004</v>
      </c>
      <c r="B7" s="90">
        <v>119456153</v>
      </c>
      <c r="C7" s="90"/>
      <c r="D7" s="90"/>
      <c r="E7" s="90"/>
      <c r="F7" s="90"/>
      <c r="G7" s="90"/>
      <c r="H7" s="90"/>
      <c r="I7" s="90"/>
      <c r="J7" s="90"/>
      <c r="K7" s="91">
        <v>-18637500</v>
      </c>
      <c r="L7" s="90"/>
      <c r="M7" s="90"/>
      <c r="N7" s="90"/>
      <c r="O7" s="90"/>
      <c r="P7" s="92">
        <v>-18637500</v>
      </c>
      <c r="Q7" s="90">
        <v>74550000</v>
      </c>
      <c r="R7" s="93"/>
      <c r="S7" s="90"/>
      <c r="T7" s="90"/>
      <c r="U7" s="93"/>
      <c r="V7" s="90"/>
    </row>
    <row r="8" spans="1:22" s="94" customFormat="1" x14ac:dyDescent="0.3">
      <c r="A8" s="89">
        <v>201005</v>
      </c>
      <c r="B8" s="90">
        <v>-801280377.77999997</v>
      </c>
      <c r="C8" s="90"/>
      <c r="D8" s="90"/>
      <c r="E8" s="90"/>
      <c r="F8" s="90"/>
      <c r="G8" s="90"/>
      <c r="H8" s="90"/>
      <c r="I8" s="90"/>
      <c r="J8" s="90"/>
      <c r="K8" s="91">
        <v>-18622136.899999999</v>
      </c>
      <c r="L8" s="90"/>
      <c r="M8" s="90"/>
      <c r="N8" s="90"/>
      <c r="O8" s="90"/>
      <c r="P8" s="92">
        <v>-18622136.899999999</v>
      </c>
      <c r="Q8" s="90">
        <v>93172136.900000006</v>
      </c>
      <c r="R8" s="93"/>
      <c r="S8" s="90"/>
      <c r="T8" s="90"/>
      <c r="U8" s="93"/>
      <c r="V8" s="90"/>
    </row>
    <row r="9" spans="1:22" s="94" customFormat="1" x14ac:dyDescent="0.3">
      <c r="A9" s="89">
        <v>201006</v>
      </c>
      <c r="B9" s="90">
        <v>-801280377.77999997</v>
      </c>
      <c r="C9" s="90"/>
      <c r="D9" s="90"/>
      <c r="E9" s="90"/>
      <c r="F9" s="90"/>
      <c r="G9" s="90"/>
      <c r="H9" s="90"/>
      <c r="I9" s="90"/>
      <c r="J9" s="90"/>
      <c r="K9" s="91"/>
      <c r="L9" s="90"/>
      <c r="M9" s="90"/>
      <c r="N9" s="90"/>
      <c r="O9" s="90"/>
      <c r="P9" s="92">
        <v>0</v>
      </c>
      <c r="Q9" s="90">
        <v>93172136.900000006</v>
      </c>
      <c r="R9" s="93"/>
      <c r="S9" s="90"/>
      <c r="T9" s="90"/>
      <c r="U9" s="93"/>
      <c r="V9" s="90"/>
    </row>
    <row r="10" spans="1:22" s="94" customFormat="1" x14ac:dyDescent="0.3">
      <c r="A10" s="89">
        <v>201007</v>
      </c>
      <c r="B10" s="90">
        <v>-801280377.77999997</v>
      </c>
      <c r="C10" s="90"/>
      <c r="D10" s="90"/>
      <c r="E10" s="90"/>
      <c r="F10" s="90"/>
      <c r="G10" s="90"/>
      <c r="H10" s="90"/>
      <c r="I10" s="90"/>
      <c r="J10" s="90"/>
      <c r="K10" s="91"/>
      <c r="L10" s="90"/>
      <c r="M10" s="90"/>
      <c r="N10" s="90"/>
      <c r="O10" s="90"/>
      <c r="P10" s="92">
        <v>0</v>
      </c>
      <c r="Q10" s="90">
        <v>93172136.900000006</v>
      </c>
      <c r="R10" s="93"/>
      <c r="S10" s="90"/>
      <c r="T10" s="90"/>
      <c r="U10" s="93"/>
      <c r="V10" s="90"/>
    </row>
    <row r="11" spans="1:22" s="94" customFormat="1" x14ac:dyDescent="0.3">
      <c r="A11" s="89">
        <v>201008</v>
      </c>
      <c r="B11" s="90">
        <v>-801280377.77999997</v>
      </c>
      <c r="C11" s="90"/>
      <c r="D11" s="90"/>
      <c r="E11" s="90"/>
      <c r="F11" s="90"/>
      <c r="G11" s="90"/>
      <c r="H11" s="90"/>
      <c r="I11" s="90"/>
      <c r="J11" s="90"/>
      <c r="K11" s="91"/>
      <c r="L11" s="90"/>
      <c r="M11" s="90"/>
      <c r="N11" s="90"/>
      <c r="O11" s="90"/>
      <c r="P11" s="92">
        <v>0</v>
      </c>
      <c r="Q11" s="90">
        <v>93172136.900000006</v>
      </c>
      <c r="R11" s="93"/>
      <c r="S11" s="90"/>
      <c r="T11" s="90"/>
      <c r="U11" s="93"/>
      <c r="V11" s="90"/>
    </row>
    <row r="12" spans="1:22" s="94" customFormat="1" x14ac:dyDescent="0.3">
      <c r="A12" s="89">
        <v>201009</v>
      </c>
      <c r="B12" s="95">
        <v>-894452514.69000006</v>
      </c>
      <c r="C12" s="90"/>
      <c r="D12" s="96"/>
      <c r="E12" s="90"/>
      <c r="F12" s="90"/>
      <c r="G12" s="90"/>
      <c r="H12" s="90"/>
      <c r="I12" s="90"/>
      <c r="J12" s="90"/>
      <c r="K12" s="91">
        <v>93172136.900000006</v>
      </c>
      <c r="L12" s="90"/>
      <c r="M12" s="90"/>
      <c r="N12" s="90"/>
      <c r="O12" s="90"/>
      <c r="P12" s="92">
        <v>93172136.900000006</v>
      </c>
      <c r="Q12" s="90">
        <v>0</v>
      </c>
      <c r="R12" s="93"/>
      <c r="S12" s="90"/>
      <c r="T12" s="90"/>
      <c r="U12" s="93"/>
      <c r="V12" s="90"/>
    </row>
    <row r="13" spans="1:22" s="94" customFormat="1" x14ac:dyDescent="0.3">
      <c r="A13" s="89">
        <v>201010</v>
      </c>
      <c r="B13" s="90">
        <v>-921093248.69000006</v>
      </c>
      <c r="C13" s="90"/>
      <c r="D13" s="90"/>
      <c r="E13" s="90"/>
      <c r="F13" s="90"/>
      <c r="G13" s="90"/>
      <c r="H13" s="90"/>
      <c r="I13" s="90"/>
      <c r="J13" s="90"/>
      <c r="K13" s="91"/>
      <c r="L13" s="90"/>
      <c r="M13" s="90"/>
      <c r="N13" s="90"/>
      <c r="O13" s="90"/>
      <c r="P13" s="92">
        <v>0</v>
      </c>
      <c r="Q13" s="90">
        <v>0</v>
      </c>
      <c r="R13" s="93"/>
      <c r="S13" s="90"/>
      <c r="T13" s="90"/>
      <c r="U13" s="93"/>
      <c r="V13" s="90"/>
    </row>
    <row r="14" spans="1:22" s="94" customFormat="1" x14ac:dyDescent="0.3">
      <c r="A14" s="89">
        <v>201011</v>
      </c>
      <c r="B14" s="90">
        <v>-908593248.69000006</v>
      </c>
      <c r="C14" s="90"/>
      <c r="D14" s="90"/>
      <c r="E14" s="90"/>
      <c r="F14" s="90"/>
      <c r="G14" s="90"/>
      <c r="H14" s="90"/>
      <c r="I14" s="90"/>
      <c r="J14" s="90"/>
      <c r="K14" s="91">
        <v>-12500000</v>
      </c>
      <c r="L14" s="90"/>
      <c r="M14" s="90"/>
      <c r="N14" s="90"/>
      <c r="O14" s="90"/>
      <c r="P14" s="92">
        <v>-12500000</v>
      </c>
      <c r="Q14" s="90">
        <v>12500000</v>
      </c>
      <c r="R14" s="93"/>
      <c r="S14" s="90"/>
      <c r="T14" s="90"/>
      <c r="U14" s="93"/>
      <c r="V14" s="90"/>
    </row>
    <row r="15" spans="1:22" s="94" customFormat="1" x14ac:dyDescent="0.3">
      <c r="A15" s="89">
        <v>201012</v>
      </c>
      <c r="B15" s="90">
        <v>-890605514.69000006</v>
      </c>
      <c r="C15" s="90"/>
      <c r="D15" s="90"/>
      <c r="E15" s="90"/>
      <c r="F15" s="90"/>
      <c r="G15" s="90"/>
      <c r="H15" s="90"/>
      <c r="I15" s="90"/>
      <c r="J15" s="90"/>
      <c r="K15" s="91">
        <v>8653000</v>
      </c>
      <c r="L15" s="90"/>
      <c r="M15" s="90"/>
      <c r="N15" s="90"/>
      <c r="O15" s="90"/>
      <c r="P15" s="92">
        <v>8653000</v>
      </c>
      <c r="Q15" s="90">
        <v>3847000</v>
      </c>
      <c r="R15" s="93"/>
      <c r="S15" s="90">
        <v>-3847000</v>
      </c>
      <c r="T15" s="90">
        <v>44262349.815384611</v>
      </c>
      <c r="U15" s="93"/>
      <c r="V15" s="90"/>
    </row>
    <row r="16" spans="1:22" s="94" customFormat="1" x14ac:dyDescent="0.3">
      <c r="A16" s="89">
        <v>201101</v>
      </c>
      <c r="B16" s="90">
        <v>-835667514.69000006</v>
      </c>
      <c r="C16" s="90"/>
      <c r="D16" s="90"/>
      <c r="E16" s="90"/>
      <c r="F16" s="90"/>
      <c r="G16" s="90"/>
      <c r="H16" s="90"/>
      <c r="I16" s="90"/>
      <c r="J16" s="90"/>
      <c r="K16" s="91">
        <v>-54938000</v>
      </c>
      <c r="L16" s="90"/>
      <c r="M16" s="90"/>
      <c r="N16" s="90"/>
      <c r="O16" s="90"/>
      <c r="P16" s="92">
        <v>-54938000</v>
      </c>
      <c r="Q16" s="90">
        <v>58785000</v>
      </c>
      <c r="R16" s="93"/>
      <c r="S16" s="90">
        <v>-40147500</v>
      </c>
      <c r="T16" s="90">
        <v>48784272.892307684</v>
      </c>
      <c r="U16" s="93"/>
      <c r="V16" s="90"/>
    </row>
    <row r="17" spans="1:22" s="94" customFormat="1" x14ac:dyDescent="0.3">
      <c r="A17" s="89">
        <v>201102</v>
      </c>
      <c r="B17" s="90">
        <v>-821782201.69000006</v>
      </c>
      <c r="C17" s="90"/>
      <c r="D17" s="90"/>
      <c r="E17" s="90"/>
      <c r="F17" s="90"/>
      <c r="G17" s="90"/>
      <c r="H17" s="90"/>
      <c r="I17" s="90"/>
      <c r="J17" s="90"/>
      <c r="K17" s="91">
        <v>-13885313</v>
      </c>
      <c r="L17" s="90"/>
      <c r="M17" s="90"/>
      <c r="N17" s="90"/>
      <c r="O17" s="90"/>
      <c r="P17" s="92">
        <v>-13885313</v>
      </c>
      <c r="Q17" s="90">
        <v>72670313</v>
      </c>
      <c r="R17" s="93"/>
      <c r="S17" s="90">
        <v>-35395312.999999993</v>
      </c>
      <c r="T17" s="90">
        <v>52940643.123076923</v>
      </c>
      <c r="U17" s="93"/>
      <c r="V17" s="90"/>
    </row>
    <row r="18" spans="1:22" s="94" customFormat="1" x14ac:dyDescent="0.3">
      <c r="A18" s="89">
        <v>201103</v>
      </c>
      <c r="B18" s="90">
        <v>-791157755.69000006</v>
      </c>
      <c r="C18" s="90"/>
      <c r="D18" s="90"/>
      <c r="E18" s="90"/>
      <c r="F18" s="90"/>
      <c r="G18" s="90"/>
      <c r="H18" s="90"/>
      <c r="I18" s="90"/>
      <c r="J18" s="90"/>
      <c r="K18" s="91">
        <v>-30624446</v>
      </c>
      <c r="L18" s="90"/>
      <c r="M18" s="90"/>
      <c r="N18" s="90"/>
      <c r="O18" s="90"/>
      <c r="P18" s="92">
        <v>-30624446</v>
      </c>
      <c r="Q18" s="90">
        <v>103294759</v>
      </c>
      <c r="R18" s="93"/>
      <c r="S18" s="90">
        <v>-47382258.999999993</v>
      </c>
      <c r="T18" s="90">
        <v>58019086.123076923</v>
      </c>
      <c r="U18" s="93"/>
      <c r="V18" s="90"/>
    </row>
    <row r="19" spans="1:22" s="94" customFormat="1" x14ac:dyDescent="0.3">
      <c r="A19" s="89">
        <v>201104</v>
      </c>
      <c r="B19" s="90">
        <v>-821944487.69000006</v>
      </c>
      <c r="C19" s="90"/>
      <c r="D19" s="90"/>
      <c r="E19" s="90"/>
      <c r="F19" s="90"/>
      <c r="G19" s="90"/>
      <c r="H19" s="90"/>
      <c r="I19" s="90"/>
      <c r="J19" s="90"/>
      <c r="K19" s="91">
        <v>30786732</v>
      </c>
      <c r="L19" s="90"/>
      <c r="M19" s="90"/>
      <c r="N19" s="90"/>
      <c r="O19" s="90"/>
      <c r="P19" s="92">
        <v>30786732</v>
      </c>
      <c r="Q19" s="90">
        <v>72508027</v>
      </c>
      <c r="R19" s="93"/>
      <c r="S19" s="90">
        <v>2041973</v>
      </c>
      <c r="T19" s="90">
        <v>59295665.123076923</v>
      </c>
      <c r="U19" s="93"/>
      <c r="V19" s="90"/>
    </row>
    <row r="20" spans="1:22" s="94" customFormat="1" x14ac:dyDescent="0.3">
      <c r="A20" s="89">
        <v>201105</v>
      </c>
      <c r="B20" s="90">
        <v>-784319147.69000006</v>
      </c>
      <c r="C20" s="90"/>
      <c r="D20" s="90"/>
      <c r="E20" s="90"/>
      <c r="F20" s="90"/>
      <c r="G20" s="90"/>
      <c r="H20" s="90"/>
      <c r="I20" s="90"/>
      <c r="J20" s="90"/>
      <c r="K20" s="91">
        <v>-37625340</v>
      </c>
      <c r="L20" s="90"/>
      <c r="M20" s="90"/>
      <c r="N20" s="90"/>
      <c r="O20" s="90"/>
      <c r="P20" s="92">
        <v>-37625340</v>
      </c>
      <c r="Q20" s="90">
        <v>110133367</v>
      </c>
      <c r="R20" s="93"/>
      <c r="S20" s="90">
        <v>-16961230.099999994</v>
      </c>
      <c r="T20" s="90">
        <v>62032847.200000003</v>
      </c>
      <c r="U20" s="93"/>
      <c r="V20" s="90"/>
    </row>
    <row r="21" spans="1:22" s="94" customFormat="1" x14ac:dyDescent="0.3">
      <c r="A21" s="89">
        <v>201106</v>
      </c>
      <c r="B21" s="90">
        <v>-784319147.69000006</v>
      </c>
      <c r="C21" s="90">
        <v>-134390025</v>
      </c>
      <c r="D21" s="90"/>
      <c r="E21" s="90"/>
      <c r="F21" s="90">
        <v>24256658</v>
      </c>
      <c r="G21" s="90">
        <v>134390025</v>
      </c>
      <c r="H21" s="90"/>
      <c r="I21" s="90"/>
      <c r="J21" s="90"/>
      <c r="K21" s="91"/>
      <c r="L21" s="90">
        <v>130543025</v>
      </c>
      <c r="M21" s="90">
        <v>-24256658</v>
      </c>
      <c r="N21" s="90">
        <v>-130543025</v>
      </c>
      <c r="O21" s="90"/>
      <c r="P21" s="92">
        <v>-24256658</v>
      </c>
      <c r="Q21" s="90">
        <v>134390025</v>
      </c>
      <c r="R21" s="93"/>
      <c r="S21" s="90">
        <v>-41217888.099999994</v>
      </c>
      <c r="T21" s="90">
        <v>65203453.976923078</v>
      </c>
      <c r="U21" s="93"/>
      <c r="V21" s="90"/>
    </row>
    <row r="22" spans="1:22" s="94" customFormat="1" x14ac:dyDescent="0.3">
      <c r="A22" s="89">
        <v>201107</v>
      </c>
      <c r="B22" s="90">
        <v>-760062489.69000006</v>
      </c>
      <c r="C22" s="90">
        <v>-119451420</v>
      </c>
      <c r="D22" s="90"/>
      <c r="E22" s="90"/>
      <c r="F22" s="90">
        <v>-39195263</v>
      </c>
      <c r="G22" s="90">
        <v>119451420</v>
      </c>
      <c r="H22" s="90"/>
      <c r="I22" s="90"/>
      <c r="J22" s="90"/>
      <c r="K22" s="91">
        <v>-24256658</v>
      </c>
      <c r="L22" s="90">
        <v>-14938605</v>
      </c>
      <c r="M22" s="90">
        <v>39195263</v>
      </c>
      <c r="N22" s="90">
        <v>14938605</v>
      </c>
      <c r="O22" s="90"/>
      <c r="P22" s="92">
        <v>14938605</v>
      </c>
      <c r="Q22" s="90">
        <v>119451420</v>
      </c>
      <c r="R22" s="93"/>
      <c r="S22" s="90">
        <v>-26279283.099999994</v>
      </c>
      <c r="T22" s="90">
        <v>67224937.29230769</v>
      </c>
      <c r="U22" s="93"/>
      <c r="V22" s="90"/>
    </row>
    <row r="23" spans="1:22" s="94" customFormat="1" x14ac:dyDescent="0.3">
      <c r="A23" s="89">
        <v>201108</v>
      </c>
      <c r="B23" s="90">
        <v>-775001094.69000006</v>
      </c>
      <c r="C23" s="90">
        <v>-157384797</v>
      </c>
      <c r="D23" s="90"/>
      <c r="E23" s="90"/>
      <c r="F23" s="90">
        <v>37933377</v>
      </c>
      <c r="G23" s="90">
        <v>157384797</v>
      </c>
      <c r="H23" s="90"/>
      <c r="I23" s="90"/>
      <c r="J23" s="90"/>
      <c r="K23" s="91">
        <v>14938605</v>
      </c>
      <c r="L23" s="90">
        <v>37933377</v>
      </c>
      <c r="M23" s="90">
        <v>-52871982</v>
      </c>
      <c r="N23" s="90">
        <v>-37933377</v>
      </c>
      <c r="O23" s="90"/>
      <c r="P23" s="92">
        <v>-37933377</v>
      </c>
      <c r="Q23" s="90">
        <v>157384797</v>
      </c>
      <c r="R23" s="93"/>
      <c r="S23" s="90">
        <v>-64212660.099999994</v>
      </c>
      <c r="T23" s="90">
        <v>72164372.684615389</v>
      </c>
      <c r="U23" s="93"/>
      <c r="V23" s="90"/>
    </row>
    <row r="24" spans="1:22" s="94" customFormat="1" ht="10.199999999999999" x14ac:dyDescent="0.2">
      <c r="A24" s="89" t="s">
        <v>66</v>
      </c>
      <c r="B24" s="90">
        <v>-737067717.69000006</v>
      </c>
      <c r="C24" s="90">
        <v>-87576257</v>
      </c>
      <c r="D24" s="90"/>
      <c r="E24" s="90"/>
      <c r="F24" s="90">
        <v>-69808540</v>
      </c>
      <c r="G24" s="90">
        <v>87576257</v>
      </c>
      <c r="H24" s="90"/>
      <c r="I24" s="90"/>
      <c r="J24" s="90"/>
      <c r="K24" s="91">
        <v>-37933377</v>
      </c>
      <c r="L24" s="90">
        <v>-69808540</v>
      </c>
      <c r="M24" s="90">
        <v>107741917.0759085</v>
      </c>
      <c r="N24" s="90">
        <v>69808540</v>
      </c>
      <c r="O24" s="90"/>
      <c r="P24" s="92">
        <v>69808540</v>
      </c>
      <c r="Q24" s="90">
        <v>87576257</v>
      </c>
      <c r="R24" s="90"/>
      <c r="S24" s="90">
        <v>-87576256.924091503</v>
      </c>
      <c r="T24" s="90">
        <v>71733920.378776267</v>
      </c>
      <c r="U24" s="90"/>
      <c r="V24" s="90"/>
    </row>
    <row r="25" spans="1:22" s="94" customFormat="1" ht="10.199999999999999" x14ac:dyDescent="0.2">
      <c r="A25" s="89">
        <v>201110</v>
      </c>
      <c r="B25" s="90">
        <v>-806876257.69000006</v>
      </c>
      <c r="C25" s="90">
        <v>-110040008</v>
      </c>
      <c r="D25" s="90"/>
      <c r="E25" s="90"/>
      <c r="F25" s="90">
        <v>22463751</v>
      </c>
      <c r="G25" s="90">
        <v>110040008</v>
      </c>
      <c r="H25" s="90"/>
      <c r="I25" s="90"/>
      <c r="J25" s="90"/>
      <c r="K25" s="91">
        <v>69808540</v>
      </c>
      <c r="L25" s="90">
        <v>22463751</v>
      </c>
      <c r="M25" s="90">
        <v>-92272291.075908497</v>
      </c>
      <c r="N25" s="90">
        <v>-22463751</v>
      </c>
      <c r="O25" s="90"/>
      <c r="P25" s="92">
        <v>-22463751</v>
      </c>
      <c r="Q25" s="90">
        <v>110040008</v>
      </c>
      <c r="R25" s="90"/>
      <c r="S25" s="90">
        <v>-110040007.9240915</v>
      </c>
      <c r="T25" s="90">
        <v>80198536.372937143</v>
      </c>
      <c r="U25" s="90"/>
      <c r="V25" s="90"/>
    </row>
    <row r="26" spans="1:22" s="94" customFormat="1" ht="10.199999999999999" x14ac:dyDescent="0.2">
      <c r="A26" s="89">
        <v>201111</v>
      </c>
      <c r="B26" s="90">
        <v>-748585244.69000006</v>
      </c>
      <c r="C26" s="90">
        <v>-145867270</v>
      </c>
      <c r="D26" s="90"/>
      <c r="E26" s="90"/>
      <c r="F26" s="90"/>
      <c r="G26" s="90">
        <v>145867270</v>
      </c>
      <c r="H26" s="90"/>
      <c r="I26" s="90"/>
      <c r="J26" s="90"/>
      <c r="K26" s="91">
        <v>-58291013</v>
      </c>
      <c r="L26" s="90">
        <v>35827262</v>
      </c>
      <c r="M26" s="90">
        <v>22463751</v>
      </c>
      <c r="N26" s="90">
        <v>-35827262</v>
      </c>
      <c r="O26" s="90"/>
      <c r="P26" s="92">
        <v>-35827262</v>
      </c>
      <c r="Q26" s="90">
        <v>145867270</v>
      </c>
      <c r="R26" s="90"/>
      <c r="S26" s="90">
        <v>-133367270</v>
      </c>
      <c r="T26" s="90">
        <v>91419095.615384609</v>
      </c>
      <c r="U26" s="90"/>
      <c r="V26" s="90"/>
    </row>
    <row r="27" spans="1:22" s="94" customFormat="1" x14ac:dyDescent="0.3">
      <c r="A27" s="89">
        <v>201112</v>
      </c>
      <c r="B27" s="90">
        <v>-703641882.69000006</v>
      </c>
      <c r="C27" s="90">
        <v>-190810632</v>
      </c>
      <c r="D27" s="90"/>
      <c r="E27" s="90"/>
      <c r="F27" s="90"/>
      <c r="G27" s="90">
        <v>190810632</v>
      </c>
      <c r="H27" s="90"/>
      <c r="I27" s="90"/>
      <c r="J27" s="90"/>
      <c r="K27" s="91">
        <v>-44943362</v>
      </c>
      <c r="L27" s="91">
        <v>44943362</v>
      </c>
      <c r="M27" s="91"/>
      <c r="N27" s="91">
        <v>-44943362</v>
      </c>
      <c r="O27" s="91"/>
      <c r="P27" s="97">
        <v>-44943362</v>
      </c>
      <c r="Q27" s="90">
        <v>190810632</v>
      </c>
      <c r="R27" s="93"/>
      <c r="S27" s="90">
        <v>-186963632</v>
      </c>
      <c r="T27" s="90">
        <v>105135298.07692307</v>
      </c>
      <c r="U27" s="93"/>
      <c r="V27" s="90"/>
    </row>
    <row r="28" spans="1:22" s="94" customFormat="1" x14ac:dyDescent="0.3">
      <c r="A28" s="89">
        <v>201201</v>
      </c>
      <c r="B28" s="90">
        <v>-614205616.69000006</v>
      </c>
      <c r="C28" s="90">
        <v>-280246898</v>
      </c>
      <c r="D28" s="90"/>
      <c r="E28" s="90"/>
      <c r="F28" s="90"/>
      <c r="G28" s="90">
        <v>280246898</v>
      </c>
      <c r="H28" s="90"/>
      <c r="I28" s="90"/>
      <c r="J28" s="90"/>
      <c r="K28" s="91">
        <v>-89436266</v>
      </c>
      <c r="L28" s="90">
        <v>89436266</v>
      </c>
      <c r="M28" s="90"/>
      <c r="N28" s="90">
        <v>-89436266</v>
      </c>
      <c r="O28" s="90"/>
      <c r="P28" s="92">
        <v>-89436266</v>
      </c>
      <c r="Q28" s="90">
        <v>280246898</v>
      </c>
      <c r="R28" s="93"/>
      <c r="S28" s="90">
        <v>-221461898</v>
      </c>
      <c r="T28" s="90">
        <v>126396828.6923077</v>
      </c>
      <c r="U28" s="93"/>
      <c r="V28" s="90"/>
    </row>
    <row r="29" spans="1:22" s="94" customFormat="1" x14ac:dyDescent="0.3">
      <c r="A29" s="89">
        <v>201202</v>
      </c>
      <c r="B29" s="90">
        <v>-588357553.69000006</v>
      </c>
      <c r="C29" s="90">
        <v>-306094961</v>
      </c>
      <c r="D29" s="90"/>
      <c r="E29" s="90"/>
      <c r="F29" s="90"/>
      <c r="G29" s="90">
        <v>306094961</v>
      </c>
      <c r="H29" s="90"/>
      <c r="I29" s="90"/>
      <c r="J29" s="90"/>
      <c r="K29" s="91">
        <v>-25848063</v>
      </c>
      <c r="L29" s="90">
        <v>25848063</v>
      </c>
      <c r="M29" s="90"/>
      <c r="N29" s="90">
        <v>-25848063</v>
      </c>
      <c r="O29" s="90"/>
      <c r="P29" s="92">
        <v>-25848063</v>
      </c>
      <c r="Q29" s="90">
        <v>306094961</v>
      </c>
      <c r="R29" s="93"/>
      <c r="S29" s="90">
        <v>-233424648</v>
      </c>
      <c r="T29" s="90">
        <v>145420671.84615386</v>
      </c>
      <c r="U29" s="93"/>
      <c r="V29" s="90"/>
    </row>
    <row r="30" spans="1:22" s="94" customFormat="1" x14ac:dyDescent="0.3">
      <c r="A30" s="89">
        <v>201203</v>
      </c>
      <c r="B30" s="90">
        <v>-539024911.69000006</v>
      </c>
      <c r="C30" s="90">
        <v>-355427603</v>
      </c>
      <c r="D30" s="90"/>
      <c r="E30" s="90"/>
      <c r="F30" s="90"/>
      <c r="G30" s="90">
        <v>355427603</v>
      </c>
      <c r="H30" s="90"/>
      <c r="I30" s="90"/>
      <c r="J30" s="90"/>
      <c r="K30" s="91">
        <v>-49332642</v>
      </c>
      <c r="L30" s="90">
        <v>49332642</v>
      </c>
      <c r="M30" s="90"/>
      <c r="N30" s="90">
        <v>-49332642</v>
      </c>
      <c r="O30" s="90"/>
      <c r="P30" s="92">
        <v>-49332642</v>
      </c>
      <c r="Q30" s="90">
        <v>355427603</v>
      </c>
      <c r="R30" s="93"/>
      <c r="S30" s="90">
        <v>-252132844</v>
      </c>
      <c r="T30" s="90">
        <v>167171232.61538461</v>
      </c>
      <c r="U30" s="93"/>
      <c r="V30" s="90"/>
    </row>
    <row r="31" spans="1:22" s="94" customFormat="1" x14ac:dyDescent="0.3">
      <c r="A31" s="89">
        <v>201204</v>
      </c>
      <c r="B31" s="90">
        <v>-519856114.69000006</v>
      </c>
      <c r="C31" s="90">
        <v>-374596400</v>
      </c>
      <c r="D31" s="90"/>
      <c r="E31" s="90"/>
      <c r="F31" s="90"/>
      <c r="G31" s="90">
        <v>374596400</v>
      </c>
      <c r="H31" s="90"/>
      <c r="I31" s="90"/>
      <c r="J31" s="90"/>
      <c r="K31" s="91">
        <v>-19168797</v>
      </c>
      <c r="L31" s="90">
        <v>19168797</v>
      </c>
      <c r="M31" s="90"/>
      <c r="N31" s="90">
        <v>-19168797</v>
      </c>
      <c r="O31" s="90"/>
      <c r="P31" s="92">
        <v>-19168797</v>
      </c>
      <c r="Q31" s="90">
        <v>374596400</v>
      </c>
      <c r="R31" s="93"/>
      <c r="S31" s="90">
        <v>-302088373</v>
      </c>
      <c r="T31" s="90">
        <v>188040589.61538461</v>
      </c>
      <c r="U31" s="93"/>
      <c r="V31" s="90"/>
    </row>
    <row r="32" spans="1:22" s="94" customFormat="1" x14ac:dyDescent="0.3">
      <c r="A32" s="89">
        <v>201205</v>
      </c>
      <c r="B32" s="90">
        <v>-441793936.69000006</v>
      </c>
      <c r="C32" s="90">
        <v>-452658578</v>
      </c>
      <c r="D32" s="90"/>
      <c r="E32" s="90"/>
      <c r="F32" s="90"/>
      <c r="G32" s="90">
        <v>452658578</v>
      </c>
      <c r="H32" s="90"/>
      <c r="I32" s="90"/>
      <c r="J32" s="90"/>
      <c r="K32" s="91">
        <v>-78062178</v>
      </c>
      <c r="L32" s="90">
        <v>78062178</v>
      </c>
      <c r="M32" s="90"/>
      <c r="N32" s="90">
        <v>-78062178</v>
      </c>
      <c r="O32" s="90"/>
      <c r="P32" s="92">
        <v>-78062178</v>
      </c>
      <c r="Q32" s="90">
        <v>452658578</v>
      </c>
      <c r="R32" s="93"/>
      <c r="S32" s="90">
        <v>-342525211</v>
      </c>
      <c r="T32" s="90">
        <v>217282939.69230768</v>
      </c>
      <c r="U32" s="93"/>
      <c r="V32" s="90"/>
    </row>
    <row r="33" spans="1:23" s="94" customFormat="1" x14ac:dyDescent="0.3">
      <c r="A33" s="89">
        <v>201206</v>
      </c>
      <c r="B33" s="90">
        <v>-374240389.69000006</v>
      </c>
      <c r="C33" s="90">
        <v>-520212125</v>
      </c>
      <c r="D33" s="90"/>
      <c r="E33" s="90"/>
      <c r="F33" s="90"/>
      <c r="G33" s="90">
        <v>520212125</v>
      </c>
      <c r="H33" s="90"/>
      <c r="I33" s="90"/>
      <c r="J33" s="90"/>
      <c r="K33" s="91">
        <v>-67553547</v>
      </c>
      <c r="L33" s="90">
        <v>67553547</v>
      </c>
      <c r="M33" s="90"/>
      <c r="N33" s="90">
        <v>-67553547</v>
      </c>
      <c r="O33" s="90"/>
      <c r="P33" s="92">
        <v>-67553547</v>
      </c>
      <c r="Q33" s="90">
        <v>520212125</v>
      </c>
      <c r="R33" s="93"/>
      <c r="S33" s="90">
        <v>-385822100</v>
      </c>
      <c r="T33" s="90">
        <v>248827459.53846154</v>
      </c>
      <c r="U33" s="93"/>
      <c r="V33" s="90"/>
    </row>
    <row r="34" spans="1:23" s="94" customFormat="1" x14ac:dyDescent="0.3">
      <c r="A34" s="89">
        <v>201207</v>
      </c>
      <c r="B34" s="90">
        <v>-350825235.69000006</v>
      </c>
      <c r="C34" s="90">
        <v>-543627279</v>
      </c>
      <c r="D34" s="90"/>
      <c r="E34" s="90"/>
      <c r="F34" s="90"/>
      <c r="G34" s="90">
        <v>543627279</v>
      </c>
      <c r="H34" s="90"/>
      <c r="I34" s="90"/>
      <c r="J34" s="90"/>
      <c r="K34" s="91">
        <v>-23415154</v>
      </c>
      <c r="L34" s="90">
        <v>23415154</v>
      </c>
      <c r="M34" s="90"/>
      <c r="N34" s="90">
        <v>-23415154</v>
      </c>
      <c r="O34" s="90"/>
      <c r="P34" s="92">
        <v>-23415154</v>
      </c>
      <c r="Q34" s="90">
        <v>543627279</v>
      </c>
      <c r="R34" s="93"/>
      <c r="S34" s="90">
        <v>-424175859</v>
      </c>
      <c r="T34" s="90">
        <v>280307248.30769229</v>
      </c>
      <c r="U34" s="93"/>
      <c r="V34" s="98"/>
    </row>
    <row r="35" spans="1:23" s="94" customFormat="1" x14ac:dyDescent="0.3">
      <c r="A35" s="89">
        <v>201208</v>
      </c>
      <c r="B35" s="90">
        <v>-306015301.69000006</v>
      </c>
      <c r="C35" s="90">
        <v>-588437213</v>
      </c>
      <c r="D35" s="90"/>
      <c r="E35" s="90"/>
      <c r="F35" s="90"/>
      <c r="G35" s="90">
        <v>588437213</v>
      </c>
      <c r="H35" s="90"/>
      <c r="I35" s="90"/>
      <c r="J35" s="90"/>
      <c r="K35" s="91">
        <v>-44809934</v>
      </c>
      <c r="L35" s="90">
        <v>44809934</v>
      </c>
      <c r="M35" s="90"/>
      <c r="N35" s="90">
        <v>-44809934</v>
      </c>
      <c r="O35" s="90"/>
      <c r="P35" s="92">
        <v>-44809934</v>
      </c>
      <c r="Q35" s="90">
        <v>588437213</v>
      </c>
      <c r="R35" s="93"/>
      <c r="S35" s="90">
        <v>-431052416</v>
      </c>
      <c r="T35" s="90">
        <v>316383078.53846157</v>
      </c>
      <c r="U35" s="93"/>
      <c r="V35" s="98"/>
    </row>
    <row r="36" spans="1:23" s="94" customFormat="1" x14ac:dyDescent="0.3">
      <c r="A36" s="89">
        <v>201209</v>
      </c>
      <c r="B36" s="90">
        <v>-340777063.69000006</v>
      </c>
      <c r="C36" s="90">
        <v>-553675451</v>
      </c>
      <c r="D36" s="90"/>
      <c r="E36" s="90"/>
      <c r="F36" s="90"/>
      <c r="G36" s="90">
        <v>553675451</v>
      </c>
      <c r="H36" s="90"/>
      <c r="I36" s="90"/>
      <c r="J36" s="90"/>
      <c r="K36" s="91">
        <v>34761762</v>
      </c>
      <c r="L36" s="90">
        <v>-34761762</v>
      </c>
      <c r="M36" s="90"/>
      <c r="N36" s="90">
        <v>34761762</v>
      </c>
      <c r="O36" s="90"/>
      <c r="P36" s="92">
        <v>34761762</v>
      </c>
      <c r="Q36" s="90">
        <v>553675451</v>
      </c>
      <c r="R36" s="93"/>
      <c r="S36" s="90">
        <v>-466099194</v>
      </c>
      <c r="T36" s="90">
        <v>346866975</v>
      </c>
      <c r="U36" s="93"/>
      <c r="V36" s="98"/>
    </row>
    <row r="37" spans="1:23" s="94" customFormat="1" x14ac:dyDescent="0.3">
      <c r="A37" s="89">
        <v>201210</v>
      </c>
      <c r="B37" s="90">
        <v>-326245199.69000006</v>
      </c>
      <c r="C37" s="90">
        <v>-568207315</v>
      </c>
      <c r="D37" s="90"/>
      <c r="E37" s="90"/>
      <c r="F37" s="90"/>
      <c r="G37" s="90">
        <v>568207315</v>
      </c>
      <c r="H37" s="90"/>
      <c r="I37" s="90"/>
      <c r="J37" s="90"/>
      <c r="K37" s="91">
        <v>-14531864</v>
      </c>
      <c r="L37" s="90">
        <v>14531864</v>
      </c>
      <c r="M37" s="90"/>
      <c r="N37" s="90">
        <v>-14531864</v>
      </c>
      <c r="O37" s="90"/>
      <c r="P37" s="92">
        <v>-14531864</v>
      </c>
      <c r="Q37" s="90">
        <v>568207315</v>
      </c>
      <c r="R37" s="93"/>
      <c r="S37" s="90">
        <v>-458167307</v>
      </c>
      <c r="T37" s="90">
        <v>383838594.84615386</v>
      </c>
      <c r="U37" s="93"/>
      <c r="V37" s="98"/>
    </row>
    <row r="38" spans="1:23" s="94" customFormat="1" x14ac:dyDescent="0.3">
      <c r="A38" s="89">
        <v>201211</v>
      </c>
      <c r="B38" s="90">
        <v>-255245870.69000006</v>
      </c>
      <c r="C38" s="90">
        <v>-639206644</v>
      </c>
      <c r="D38" s="90"/>
      <c r="E38" s="90"/>
      <c r="F38" s="90"/>
      <c r="G38" s="90">
        <v>639206644</v>
      </c>
      <c r="H38" s="90"/>
      <c r="I38" s="90"/>
      <c r="J38" s="90"/>
      <c r="K38" s="91">
        <v>-70999329</v>
      </c>
      <c r="L38" s="90">
        <v>70999329</v>
      </c>
      <c r="M38" s="90"/>
      <c r="N38" s="90">
        <v>-70999329</v>
      </c>
      <c r="O38" s="90"/>
      <c r="P38" s="92">
        <v>-70999329</v>
      </c>
      <c r="Q38" s="90">
        <v>639206644</v>
      </c>
      <c r="R38" s="93"/>
      <c r="S38" s="90">
        <v>-493339374</v>
      </c>
      <c r="T38" s="90">
        <v>424543720.69230771</v>
      </c>
      <c r="U38" s="93"/>
      <c r="V38" s="98"/>
    </row>
    <row r="39" spans="1:23" s="94" customFormat="1" x14ac:dyDescent="0.3">
      <c r="A39" s="89">
        <v>201212</v>
      </c>
      <c r="B39" s="90">
        <v>-223985765.69000006</v>
      </c>
      <c r="C39" s="90">
        <v>-670466749</v>
      </c>
      <c r="D39" s="90"/>
      <c r="E39" s="90"/>
      <c r="F39" s="90"/>
      <c r="G39" s="90">
        <v>670466749</v>
      </c>
      <c r="H39" s="90"/>
      <c r="I39" s="90"/>
      <c r="J39" s="90"/>
      <c r="K39" s="91">
        <v>-31260105</v>
      </c>
      <c r="L39" s="90">
        <v>31260105</v>
      </c>
      <c r="M39" s="90"/>
      <c r="N39" s="90">
        <v>-31260105</v>
      </c>
      <c r="O39" s="90"/>
      <c r="P39" s="92">
        <v>-31260105</v>
      </c>
      <c r="Q39" s="90">
        <v>670466749</v>
      </c>
      <c r="R39" s="93"/>
      <c r="S39" s="90">
        <v>-479656117</v>
      </c>
      <c r="T39" s="90">
        <v>464897526.76923078</v>
      </c>
      <c r="U39" s="93"/>
      <c r="V39" s="90">
        <v>400000000</v>
      </c>
    </row>
    <row r="40" spans="1:23" s="103" customFormat="1" x14ac:dyDescent="0.3">
      <c r="A40" s="99">
        <v>201301</v>
      </c>
      <c r="B40" s="100">
        <v>-154351561.69000006</v>
      </c>
      <c r="C40" s="100">
        <v>-740100953</v>
      </c>
      <c r="D40" s="100"/>
      <c r="E40" s="100"/>
      <c r="F40" s="100"/>
      <c r="G40" s="100">
        <v>740100953</v>
      </c>
      <c r="H40" s="100"/>
      <c r="I40" s="100"/>
      <c r="J40" s="100"/>
      <c r="K40" s="100">
        <v>-69634204</v>
      </c>
      <c r="L40" s="100">
        <v>69634204</v>
      </c>
      <c r="M40" s="100"/>
      <c r="N40" s="100">
        <v>-69634204</v>
      </c>
      <c r="O40" s="100"/>
      <c r="P40" s="101">
        <v>-69634204</v>
      </c>
      <c r="Q40" s="100">
        <v>740100953</v>
      </c>
      <c r="R40" s="102"/>
      <c r="S40" s="100">
        <v>-459854055</v>
      </c>
      <c r="T40" s="100">
        <v>507150628.38461536</v>
      </c>
      <c r="U40" s="102"/>
      <c r="V40" s="100">
        <v>330365796</v>
      </c>
    </row>
    <row r="41" spans="1:23" s="94" customFormat="1" x14ac:dyDescent="0.3">
      <c r="A41" s="89">
        <v>201302</v>
      </c>
      <c r="B41" s="90">
        <v>-133163016.69000006</v>
      </c>
      <c r="C41" s="90">
        <v>-761289498</v>
      </c>
      <c r="D41" s="90"/>
      <c r="E41" s="90"/>
      <c r="F41" s="90"/>
      <c r="G41" s="90">
        <v>761289498</v>
      </c>
      <c r="H41" s="90"/>
      <c r="I41" s="90"/>
      <c r="J41" s="90"/>
      <c r="K41" s="91">
        <v>-21188545</v>
      </c>
      <c r="L41" s="90">
        <v>21188545</v>
      </c>
      <c r="M41" s="90"/>
      <c r="N41" s="90">
        <v>-21188545</v>
      </c>
      <c r="O41" s="90"/>
      <c r="P41" s="92">
        <v>-21188545</v>
      </c>
      <c r="Q41" s="90">
        <v>761289498</v>
      </c>
      <c r="R41" s="93"/>
      <c r="S41" s="90">
        <v>-455194537</v>
      </c>
      <c r="T41" s="90">
        <v>544153905.30769229</v>
      </c>
      <c r="U41" s="93"/>
      <c r="V41" s="90">
        <v>309177251</v>
      </c>
    </row>
    <row r="42" spans="1:23" s="94" customFormat="1" x14ac:dyDescent="0.3">
      <c r="A42" s="89">
        <v>201303</v>
      </c>
      <c r="B42" s="90">
        <v>-87070949.690000057</v>
      </c>
      <c r="C42" s="90">
        <v>-807381565</v>
      </c>
      <c r="D42" s="90"/>
      <c r="E42" s="90"/>
      <c r="F42" s="90"/>
      <c r="G42" s="90">
        <v>807381565</v>
      </c>
      <c r="H42" s="90"/>
      <c r="I42" s="90"/>
      <c r="J42" s="90"/>
      <c r="K42" s="91">
        <v>-46092067</v>
      </c>
      <c r="L42" s="90">
        <v>46092067</v>
      </c>
      <c r="M42" s="90"/>
      <c r="N42" s="90">
        <v>-46092067</v>
      </c>
      <c r="O42" s="90"/>
      <c r="P42" s="92">
        <v>-46092067</v>
      </c>
      <c r="Q42" s="90">
        <v>807381565</v>
      </c>
      <c r="R42" s="93"/>
      <c r="S42" s="90">
        <v>-451953962</v>
      </c>
      <c r="T42" s="90">
        <v>582714413.30769229</v>
      </c>
      <c r="U42" s="93"/>
      <c r="V42" s="90">
        <v>263085184</v>
      </c>
    </row>
    <row r="43" spans="1:23" s="94" customFormat="1" x14ac:dyDescent="0.3">
      <c r="A43" s="89">
        <v>201304</v>
      </c>
      <c r="B43" s="90">
        <v>-94255251.690000057</v>
      </c>
      <c r="C43" s="90">
        <v>-800197263</v>
      </c>
      <c r="D43" s="90"/>
      <c r="E43" s="90"/>
      <c r="F43" s="90"/>
      <c r="G43" s="90">
        <v>800197263</v>
      </c>
      <c r="H43" s="90"/>
      <c r="I43" s="90"/>
      <c r="J43" s="90"/>
      <c r="K43" s="91">
        <v>7184302</v>
      </c>
      <c r="L43" s="90">
        <v>-7184302</v>
      </c>
      <c r="M43" s="90"/>
      <c r="N43" s="90">
        <v>7184302</v>
      </c>
      <c r="O43" s="90"/>
      <c r="P43" s="92">
        <v>7184302</v>
      </c>
      <c r="Q43" s="90">
        <v>800197263</v>
      </c>
      <c r="R43" s="93"/>
      <c r="S43" s="90">
        <v>-425600863</v>
      </c>
      <c r="T43" s="90">
        <v>616927464.07692313</v>
      </c>
      <c r="U43" s="93"/>
      <c r="V43" s="90">
        <v>270269486</v>
      </c>
    </row>
    <row r="44" spans="1:23" s="94" customFormat="1" x14ac:dyDescent="0.3">
      <c r="A44" s="89">
        <v>201305</v>
      </c>
      <c r="B44" s="90">
        <v>-23124301.690000057</v>
      </c>
      <c r="C44" s="90">
        <v>-871328213</v>
      </c>
      <c r="D44" s="90"/>
      <c r="E44" s="90"/>
      <c r="F44" s="90"/>
      <c r="G44" s="90">
        <v>871328213</v>
      </c>
      <c r="H44" s="90"/>
      <c r="I44" s="90"/>
      <c r="J44" s="90"/>
      <c r="K44" s="91">
        <v>-71130950</v>
      </c>
      <c r="L44" s="90">
        <v>71130950</v>
      </c>
      <c r="M44" s="90"/>
      <c r="N44" s="90">
        <v>-71130950</v>
      </c>
      <c r="O44" s="90"/>
      <c r="P44" s="92">
        <v>-71130950</v>
      </c>
      <c r="Q44" s="90">
        <v>871328213</v>
      </c>
      <c r="R44" s="93"/>
      <c r="S44" s="90">
        <v>-418669635</v>
      </c>
      <c r="T44" s="90">
        <v>655137603.53846157</v>
      </c>
      <c r="U44" s="93"/>
      <c r="V44" s="90">
        <v>199138536</v>
      </c>
    </row>
    <row r="45" spans="1:23" s="94" customFormat="1" x14ac:dyDescent="0.3">
      <c r="A45" s="89">
        <v>201306</v>
      </c>
      <c r="B45" s="90">
        <v>-5230170.6900000572</v>
      </c>
      <c r="C45" s="90">
        <v>-889222344</v>
      </c>
      <c r="D45" s="90"/>
      <c r="E45" s="90"/>
      <c r="F45" s="90"/>
      <c r="G45" s="90">
        <v>889222344</v>
      </c>
      <c r="H45" s="90"/>
      <c r="I45" s="90"/>
      <c r="J45" s="90"/>
      <c r="K45" s="91">
        <v>-17894131</v>
      </c>
      <c r="L45" s="90">
        <v>17894131</v>
      </c>
      <c r="M45" s="90"/>
      <c r="N45" s="90">
        <v>-17894131</v>
      </c>
      <c r="O45" s="90"/>
      <c r="P45" s="92">
        <v>-17894131</v>
      </c>
      <c r="Q45" s="90">
        <v>889222344</v>
      </c>
      <c r="R45" s="93"/>
      <c r="S45" s="90">
        <v>-369010219</v>
      </c>
      <c r="T45" s="90">
        <v>688719431.69230771</v>
      </c>
      <c r="U45" s="93"/>
      <c r="V45" s="90">
        <v>181244405</v>
      </c>
    </row>
    <row r="46" spans="1:23" s="94" customFormat="1" ht="13.2" x14ac:dyDescent="0.25">
      <c r="A46" s="89">
        <v>201307</v>
      </c>
      <c r="B46" s="90">
        <v>-5.7741999626159668E-8</v>
      </c>
      <c r="C46" s="90">
        <v>-894452514.69000006</v>
      </c>
      <c r="D46" s="90">
        <v>55847913.310000002</v>
      </c>
      <c r="E46" s="90">
        <v>-55847913.310000002</v>
      </c>
      <c r="F46" s="90"/>
      <c r="G46" s="90">
        <v>894452514.69000006</v>
      </c>
      <c r="H46" s="90">
        <v>55847913.310000002</v>
      </c>
      <c r="I46" s="90">
        <v>-55847913.310000002</v>
      </c>
      <c r="J46" s="90">
        <v>55847913.310000002</v>
      </c>
      <c r="K46" s="91">
        <v>-5230170.6899999995</v>
      </c>
      <c r="L46" s="90">
        <v>5230170.6899999995</v>
      </c>
      <c r="M46" s="90"/>
      <c r="N46" s="90">
        <v>-5230170.6899999995</v>
      </c>
      <c r="O46" s="90">
        <v>-55847913.310000002</v>
      </c>
      <c r="P46" s="92">
        <v>-61078084</v>
      </c>
      <c r="Q46" s="90">
        <v>950300428</v>
      </c>
      <c r="R46" s="104"/>
      <c r="S46" s="90">
        <v>-406673149</v>
      </c>
      <c r="T46" s="90">
        <v>721803147.30769229</v>
      </c>
      <c r="U46" s="104"/>
      <c r="V46" s="90">
        <v>120166321</v>
      </c>
    </row>
    <row r="47" spans="1:23" s="94" customFormat="1" ht="13.2" x14ac:dyDescent="0.25">
      <c r="A47" s="89">
        <v>201308</v>
      </c>
      <c r="B47" s="90">
        <v>-5.7741999626159668E-8</v>
      </c>
      <c r="C47" s="90">
        <v>-894452514.69000006</v>
      </c>
      <c r="D47" s="90">
        <v>56938323.310000002</v>
      </c>
      <c r="E47" s="90">
        <v>-56938323.310000002</v>
      </c>
      <c r="F47" s="90"/>
      <c r="G47" s="90">
        <v>894452514.69000006</v>
      </c>
      <c r="H47" s="90">
        <v>56938323.310000002</v>
      </c>
      <c r="I47" s="91">
        <v>-1090410</v>
      </c>
      <c r="J47" s="91">
        <v>1090410</v>
      </c>
      <c r="K47" s="91">
        <v>0</v>
      </c>
      <c r="L47" s="91">
        <v>0</v>
      </c>
      <c r="M47" s="91"/>
      <c r="N47" s="91">
        <v>0</v>
      </c>
      <c r="O47" s="91">
        <v>-1090410</v>
      </c>
      <c r="P47" s="97">
        <v>-1090410</v>
      </c>
      <c r="Q47" s="91">
        <v>951390838</v>
      </c>
      <c r="R47" s="105"/>
      <c r="S47" s="91">
        <v>-362953625</v>
      </c>
      <c r="T47" s="91">
        <v>753169574.92307687</v>
      </c>
      <c r="U47" s="105"/>
      <c r="V47" s="91">
        <v>119075911</v>
      </c>
    </row>
    <row r="48" spans="1:23" s="94" customFormat="1" ht="13.2" x14ac:dyDescent="0.25">
      <c r="A48" s="89">
        <v>201309</v>
      </c>
      <c r="B48" s="90">
        <v>-15706796.690000055</v>
      </c>
      <c r="C48" s="90">
        <v>-878745718</v>
      </c>
      <c r="D48" s="90">
        <v>0</v>
      </c>
      <c r="E48" s="90">
        <v>0</v>
      </c>
      <c r="F48" s="90"/>
      <c r="G48" s="90">
        <v>878745718</v>
      </c>
      <c r="H48" s="90">
        <v>0</v>
      </c>
      <c r="I48" s="91">
        <v>56938323.310000002</v>
      </c>
      <c r="J48" s="91">
        <v>-56938323.310000002</v>
      </c>
      <c r="K48" s="91">
        <v>15706796.689999998</v>
      </c>
      <c r="L48" s="91">
        <v>-15706796.689999998</v>
      </c>
      <c r="M48" s="91"/>
      <c r="N48" s="91">
        <v>15706796.689999998</v>
      </c>
      <c r="O48" s="91">
        <v>56938323.310000002</v>
      </c>
      <c r="P48" s="97">
        <v>72645120</v>
      </c>
      <c r="Q48" s="91">
        <v>878745718</v>
      </c>
      <c r="R48" s="105"/>
      <c r="S48" s="91">
        <v>-325070267</v>
      </c>
      <c r="T48" s="91">
        <v>775500998.38461542</v>
      </c>
      <c r="U48" s="105"/>
      <c r="V48" s="91">
        <v>191721031</v>
      </c>
      <c r="W48" s="106"/>
    </row>
    <row r="49" spans="1:23" s="94" customFormat="1" ht="13.2" x14ac:dyDescent="0.25">
      <c r="A49" s="89">
        <v>201310</v>
      </c>
      <c r="B49" s="90">
        <v>-75879945.690000057</v>
      </c>
      <c r="C49" s="90">
        <v>-818572569</v>
      </c>
      <c r="D49" s="90">
        <v>0</v>
      </c>
      <c r="E49" s="90">
        <v>0</v>
      </c>
      <c r="F49" s="90"/>
      <c r="G49" s="90">
        <v>818572569</v>
      </c>
      <c r="H49" s="90">
        <v>0</v>
      </c>
      <c r="I49" s="91">
        <v>0</v>
      </c>
      <c r="J49" s="91">
        <v>0</v>
      </c>
      <c r="K49" s="91">
        <v>60173149</v>
      </c>
      <c r="L49" s="91">
        <v>-60173149</v>
      </c>
      <c r="M49" s="91"/>
      <c r="N49" s="91">
        <v>60173149</v>
      </c>
      <c r="O49" s="91">
        <v>0</v>
      </c>
      <c r="P49" s="97">
        <v>60173149</v>
      </c>
      <c r="Q49" s="91">
        <v>818572569</v>
      </c>
      <c r="R49" s="105"/>
      <c r="S49" s="91">
        <v>-250365254</v>
      </c>
      <c r="T49" s="91">
        <v>795877699.76923072</v>
      </c>
      <c r="U49" s="105"/>
      <c r="V49" s="91">
        <v>251894180</v>
      </c>
      <c r="W49" s="106"/>
    </row>
    <row r="50" spans="1:23" s="94" customFormat="1" ht="13.2" x14ac:dyDescent="0.25">
      <c r="A50" s="89">
        <v>201311</v>
      </c>
      <c r="B50" s="90">
        <v>-61595277.690000057</v>
      </c>
      <c r="C50" s="90">
        <v>-832857237</v>
      </c>
      <c r="D50" s="90">
        <v>0</v>
      </c>
      <c r="E50" s="90">
        <v>0</v>
      </c>
      <c r="F50" s="90"/>
      <c r="G50" s="90">
        <v>832857237</v>
      </c>
      <c r="H50" s="90">
        <v>0</v>
      </c>
      <c r="I50" s="91">
        <v>0</v>
      </c>
      <c r="J50" s="91">
        <v>0</v>
      </c>
      <c r="K50" s="91">
        <v>-14284668</v>
      </c>
      <c r="L50" s="91">
        <v>14284668</v>
      </c>
      <c r="M50" s="91"/>
      <c r="N50" s="91">
        <v>-14284668</v>
      </c>
      <c r="O50" s="91"/>
      <c r="P50" s="97">
        <v>-14284668</v>
      </c>
      <c r="Q50" s="91">
        <v>832857237</v>
      </c>
      <c r="R50" s="105"/>
      <c r="S50" s="91">
        <v>-193650593</v>
      </c>
      <c r="T50" s="91">
        <v>816235386.07692313</v>
      </c>
      <c r="U50" s="105"/>
      <c r="V50" s="91">
        <v>237609512</v>
      </c>
      <c r="W50" s="106"/>
    </row>
    <row r="51" spans="1:23" s="94" customFormat="1" ht="13.2" x14ac:dyDescent="0.25">
      <c r="A51" s="107">
        <v>201312</v>
      </c>
      <c r="B51" s="108">
        <v>-69311101.690000057</v>
      </c>
      <c r="C51" s="108">
        <v>-825141413</v>
      </c>
      <c r="D51" s="108">
        <v>0</v>
      </c>
      <c r="E51" s="108">
        <v>0</v>
      </c>
      <c r="F51" s="108"/>
      <c r="G51" s="108">
        <v>825141413</v>
      </c>
      <c r="H51" s="108">
        <v>0</v>
      </c>
      <c r="I51" s="108">
        <v>0</v>
      </c>
      <c r="J51" s="108">
        <v>0</v>
      </c>
      <c r="K51" s="108">
        <v>7715824</v>
      </c>
      <c r="L51" s="108">
        <v>-7715824</v>
      </c>
      <c r="M51" s="108"/>
      <c r="N51" s="108">
        <v>7715824</v>
      </c>
      <c r="O51" s="108">
        <v>0</v>
      </c>
      <c r="P51" s="109">
        <v>7715824</v>
      </c>
      <c r="Q51" s="108">
        <v>825141413</v>
      </c>
      <c r="R51" s="110"/>
      <c r="S51" s="108">
        <v>-154674664</v>
      </c>
      <c r="T51" s="108">
        <v>830538060.61538458</v>
      </c>
      <c r="U51" s="110"/>
      <c r="V51" s="108">
        <v>245325336</v>
      </c>
    </row>
    <row r="52" spans="1:23" s="106" customFormat="1" ht="13.2" x14ac:dyDescent="0.25">
      <c r="A52" s="111">
        <v>201401</v>
      </c>
      <c r="B52" s="91">
        <v>0</v>
      </c>
      <c r="C52" s="91">
        <v>-894452514.69000006</v>
      </c>
      <c r="D52" s="91">
        <v>27901016.309999999</v>
      </c>
      <c r="E52" s="91">
        <v>-27901016.309999999</v>
      </c>
      <c r="F52" s="91"/>
      <c r="G52" s="91">
        <v>894452514.69000006</v>
      </c>
      <c r="H52" s="91">
        <v>27901016.309999999</v>
      </c>
      <c r="I52" s="91">
        <v>-27901016.309999999</v>
      </c>
      <c r="J52" s="91">
        <v>27901016.309999999</v>
      </c>
      <c r="K52" s="91">
        <v>-69311101.689999998</v>
      </c>
      <c r="L52" s="91">
        <v>69311101.689999998</v>
      </c>
      <c r="M52" s="91"/>
      <c r="N52" s="91">
        <v>-69311101.689999998</v>
      </c>
      <c r="O52" s="91">
        <v>-27901016.309999999</v>
      </c>
      <c r="P52" s="97">
        <v>-97212118</v>
      </c>
      <c r="Q52" s="91">
        <v>922353531</v>
      </c>
      <c r="R52" s="105"/>
      <c r="S52" s="91">
        <v>-182252578</v>
      </c>
      <c r="T52" s="91">
        <v>849913966.92307687</v>
      </c>
      <c r="U52" s="105"/>
      <c r="V52" s="91">
        <v>148113218</v>
      </c>
    </row>
    <row r="53" spans="1:23" s="106" customFormat="1" ht="13.2" x14ac:dyDescent="0.25">
      <c r="A53" s="111">
        <v>201402</v>
      </c>
      <c r="B53" s="91">
        <v>0</v>
      </c>
      <c r="C53" s="91">
        <v>-894452514.69000006</v>
      </c>
      <c r="D53" s="91">
        <v>30267266.309999999</v>
      </c>
      <c r="E53" s="91">
        <v>-30267266.309999999</v>
      </c>
      <c r="F53" s="91"/>
      <c r="G53" s="91">
        <v>894452514.69000006</v>
      </c>
      <c r="H53" s="91">
        <v>30267266.309999999</v>
      </c>
      <c r="I53" s="91">
        <v>-2366250</v>
      </c>
      <c r="J53" s="91">
        <v>2366250</v>
      </c>
      <c r="K53" s="91">
        <v>0</v>
      </c>
      <c r="L53" s="91">
        <v>0</v>
      </c>
      <c r="M53" s="91"/>
      <c r="N53" s="91">
        <v>0</v>
      </c>
      <c r="O53" s="91">
        <v>-2366250</v>
      </c>
      <c r="P53" s="97">
        <v>-2366250</v>
      </c>
      <c r="Q53" s="91">
        <v>924719781</v>
      </c>
      <c r="R53" s="105"/>
      <c r="S53" s="91">
        <v>-163430283</v>
      </c>
      <c r="T53" s="91">
        <v>864115415.23076928</v>
      </c>
      <c r="U53" s="105"/>
      <c r="V53" s="91">
        <v>145746968</v>
      </c>
    </row>
    <row r="54" spans="1:23" s="106" customFormat="1" ht="13.2" x14ac:dyDescent="0.25">
      <c r="A54" s="111">
        <v>201403</v>
      </c>
      <c r="B54" s="91">
        <v>0</v>
      </c>
      <c r="C54" s="91">
        <v>-894452514.69000006</v>
      </c>
      <c r="D54" s="91">
        <v>55768866.310000002</v>
      </c>
      <c r="E54" s="91">
        <v>-55768866.310000002</v>
      </c>
      <c r="F54" s="91"/>
      <c r="G54" s="91">
        <v>894452514.69000006</v>
      </c>
      <c r="H54" s="91">
        <v>55768866.310000002</v>
      </c>
      <c r="I54" s="91">
        <v>-25501600</v>
      </c>
      <c r="J54" s="91">
        <v>25501600</v>
      </c>
      <c r="K54" s="91">
        <v>0</v>
      </c>
      <c r="L54" s="91">
        <v>0</v>
      </c>
      <c r="M54" s="91"/>
      <c r="N54" s="91">
        <v>0</v>
      </c>
      <c r="O54" s="91">
        <v>-25501600</v>
      </c>
      <c r="P54" s="97">
        <v>-25501600</v>
      </c>
      <c r="Q54" s="91">
        <v>950221381</v>
      </c>
      <c r="R54" s="105"/>
      <c r="S54" s="91">
        <v>-142839816</v>
      </c>
      <c r="T54" s="91">
        <v>878648637</v>
      </c>
      <c r="U54" s="105"/>
      <c r="V54" s="91">
        <v>120245368</v>
      </c>
    </row>
    <row r="55" spans="1:23" s="106" customFormat="1" ht="13.2" x14ac:dyDescent="0.25">
      <c r="A55" s="111">
        <v>201404</v>
      </c>
      <c r="B55" s="91">
        <v>0</v>
      </c>
      <c r="C55" s="91">
        <v>-894452514.69000006</v>
      </c>
      <c r="D55" s="91">
        <v>3005587.3100000024</v>
      </c>
      <c r="E55" s="91">
        <v>-3005587.3100000024</v>
      </c>
      <c r="F55" s="91"/>
      <c r="G55" s="91">
        <v>894452514.69000006</v>
      </c>
      <c r="H55" s="91">
        <v>3005587.3100000024</v>
      </c>
      <c r="I55" s="91">
        <v>52763279</v>
      </c>
      <c r="J55" s="91">
        <v>-52763279</v>
      </c>
      <c r="K55" s="91">
        <v>0</v>
      </c>
      <c r="L55" s="91">
        <v>0</v>
      </c>
      <c r="M55" s="91"/>
      <c r="N55" s="91">
        <v>0</v>
      </c>
      <c r="O55" s="91">
        <v>52763279</v>
      </c>
      <c r="P55" s="97">
        <v>52763279</v>
      </c>
      <c r="Q55" s="91">
        <v>897458102</v>
      </c>
      <c r="R55" s="105"/>
      <c r="S55" s="91">
        <v>-97260839</v>
      </c>
      <c r="T55" s="91">
        <v>885577601.38461542</v>
      </c>
      <c r="U55" s="105"/>
      <c r="V55" s="91">
        <v>173008647</v>
      </c>
    </row>
    <row r="56" spans="1:23" s="106" customFormat="1" ht="13.2" x14ac:dyDescent="0.25">
      <c r="A56" s="111">
        <v>201405</v>
      </c>
      <c r="B56" s="91">
        <v>0</v>
      </c>
      <c r="C56" s="91">
        <v>-894452514.69000006</v>
      </c>
      <c r="D56" s="91">
        <v>26750459.310000002</v>
      </c>
      <c r="E56" s="91">
        <v>-26750459.310000002</v>
      </c>
      <c r="F56" s="91"/>
      <c r="G56" s="91">
        <v>894452514.69000006</v>
      </c>
      <c r="H56" s="91">
        <v>26750459.310000002</v>
      </c>
      <c r="I56" s="91">
        <v>-23744872</v>
      </c>
      <c r="J56" s="91">
        <v>23744872</v>
      </c>
      <c r="K56" s="91">
        <v>0</v>
      </c>
      <c r="L56" s="91">
        <v>0</v>
      </c>
      <c r="M56" s="91"/>
      <c r="N56" s="91">
        <v>0</v>
      </c>
      <c r="O56" s="91">
        <v>-23744872</v>
      </c>
      <c r="P56" s="97">
        <v>-23744872</v>
      </c>
      <c r="Q56" s="91">
        <v>921202974</v>
      </c>
      <c r="R56" s="105"/>
      <c r="S56" s="91">
        <v>-49874761</v>
      </c>
      <c r="T56" s="91">
        <v>894885733</v>
      </c>
      <c r="U56" s="105"/>
      <c r="V56" s="91">
        <v>149263775</v>
      </c>
    </row>
    <row r="57" spans="1:23" s="106" customFormat="1" ht="13.2" x14ac:dyDescent="0.25">
      <c r="A57" s="111">
        <v>201406</v>
      </c>
      <c r="B57" s="91">
        <v>0</v>
      </c>
      <c r="C57" s="91">
        <v>-894452514.69000006</v>
      </c>
      <c r="D57" s="91">
        <v>61352123.310000002</v>
      </c>
      <c r="E57" s="91">
        <v>-61352123.310000002</v>
      </c>
      <c r="F57" s="91"/>
      <c r="G57" s="91">
        <v>894452514.69000006</v>
      </c>
      <c r="H57" s="91">
        <v>61352123.310000002</v>
      </c>
      <c r="I57" s="91">
        <v>-34601664</v>
      </c>
      <c r="J57" s="91">
        <v>34601664</v>
      </c>
      <c r="K57" s="91">
        <v>0</v>
      </c>
      <c r="L57" s="91">
        <v>0</v>
      </c>
      <c r="M57" s="91"/>
      <c r="N57" s="91">
        <v>0</v>
      </c>
      <c r="O57" s="91">
        <v>-34601664</v>
      </c>
      <c r="P57" s="97">
        <v>-34601664</v>
      </c>
      <c r="Q57" s="91">
        <v>955804638</v>
      </c>
      <c r="R57" s="105"/>
      <c r="S57" s="91">
        <v>-66582294</v>
      </c>
      <c r="T57" s="91">
        <v>901383919.53846157</v>
      </c>
      <c r="U57" s="105"/>
      <c r="V57" s="91">
        <v>114662111</v>
      </c>
    </row>
    <row r="58" spans="1:23" s="106" customFormat="1" ht="13.2" x14ac:dyDescent="0.25">
      <c r="A58" s="111">
        <v>201407</v>
      </c>
      <c r="B58" s="91">
        <v>0</v>
      </c>
      <c r="C58" s="91">
        <v>-894452514.69000006</v>
      </c>
      <c r="D58" s="91">
        <v>75814115.310000002</v>
      </c>
      <c r="E58" s="91">
        <v>-75814115.310000002</v>
      </c>
      <c r="F58" s="91"/>
      <c r="G58" s="91">
        <v>894452514.69000006</v>
      </c>
      <c r="H58" s="91">
        <v>75814115.310000002</v>
      </c>
      <c r="I58" s="91">
        <v>-14461992</v>
      </c>
      <c r="J58" s="91">
        <v>14461992</v>
      </c>
      <c r="K58" s="91">
        <v>0</v>
      </c>
      <c r="L58" s="91">
        <v>0</v>
      </c>
      <c r="M58" s="91"/>
      <c r="N58" s="91">
        <v>0</v>
      </c>
      <c r="O58" s="91">
        <v>-14461992</v>
      </c>
      <c r="P58" s="97">
        <v>-14461992</v>
      </c>
      <c r="Q58" s="91">
        <v>970266630</v>
      </c>
      <c r="R58" s="105"/>
      <c r="S58" s="91">
        <v>-19966202</v>
      </c>
      <c r="T58" s="91">
        <v>907618095.38461542</v>
      </c>
      <c r="U58" s="105"/>
      <c r="V58" s="91">
        <v>100200119</v>
      </c>
    </row>
    <row r="59" spans="1:23" s="106" customFormat="1" ht="13.2" x14ac:dyDescent="0.25">
      <c r="A59" s="111">
        <v>201408</v>
      </c>
      <c r="B59" s="91">
        <v>0</v>
      </c>
      <c r="C59" s="91">
        <v>-894452514.69000006</v>
      </c>
      <c r="D59" s="91">
        <v>32128584.310000002</v>
      </c>
      <c r="E59" s="91">
        <v>-32128584.310000002</v>
      </c>
      <c r="F59" s="91"/>
      <c r="G59" s="91">
        <v>894452514.69000006</v>
      </c>
      <c r="H59" s="91">
        <v>32128584.310000002</v>
      </c>
      <c r="I59" s="91">
        <v>43685531</v>
      </c>
      <c r="J59" s="91">
        <v>-43685531</v>
      </c>
      <c r="K59" s="91">
        <v>0</v>
      </c>
      <c r="L59" s="91">
        <v>0</v>
      </c>
      <c r="M59" s="91"/>
      <c r="N59" s="91">
        <v>0</v>
      </c>
      <c r="O59" s="91">
        <v>43685531</v>
      </c>
      <c r="P59" s="97">
        <v>43685531</v>
      </c>
      <c r="Q59" s="91">
        <v>926581099</v>
      </c>
      <c r="R59" s="105"/>
      <c r="S59" s="91">
        <v>24809739</v>
      </c>
      <c r="T59" s="91">
        <v>905793531.61538458</v>
      </c>
      <c r="U59" s="105"/>
      <c r="V59" s="91">
        <v>143885650</v>
      </c>
    </row>
    <row r="60" spans="1:23" s="106" customFormat="1" ht="13.2" x14ac:dyDescent="0.25">
      <c r="A60" s="111">
        <v>201409</v>
      </c>
      <c r="B60" s="91">
        <v>-69597777.689999998</v>
      </c>
      <c r="C60" s="91">
        <v>-824854737</v>
      </c>
      <c r="D60" s="91">
        <v>0</v>
      </c>
      <c r="E60" s="91">
        <v>0</v>
      </c>
      <c r="F60" s="91"/>
      <c r="G60" s="91">
        <v>824854737</v>
      </c>
      <c r="H60" s="91">
        <v>0</v>
      </c>
      <c r="I60" s="91">
        <v>32128584.309999999</v>
      </c>
      <c r="J60" s="91">
        <v>-32128584.309999999</v>
      </c>
      <c r="K60" s="91">
        <v>69597777.689999998</v>
      </c>
      <c r="L60" s="91">
        <v>-69597777.689999998</v>
      </c>
      <c r="M60" s="91"/>
      <c r="N60" s="91">
        <v>69597777.689999998</v>
      </c>
      <c r="O60" s="91">
        <v>32128584.309999999</v>
      </c>
      <c r="P60" s="97">
        <v>101726362</v>
      </c>
      <c r="Q60" s="91">
        <v>824854737</v>
      </c>
      <c r="R60" s="105"/>
      <c r="S60" s="91">
        <v>53890981</v>
      </c>
      <c r="T60" s="91">
        <v>896059985.38461542</v>
      </c>
      <c r="U60" s="105"/>
      <c r="V60" s="91">
        <v>245612012</v>
      </c>
    </row>
    <row r="61" spans="1:23" s="106" customFormat="1" ht="13.2" x14ac:dyDescent="0.25">
      <c r="A61" s="111">
        <v>201410</v>
      </c>
      <c r="B61" s="91">
        <v>-140195773.69</v>
      </c>
      <c r="C61" s="91">
        <v>-754256741</v>
      </c>
      <c r="D61" s="91">
        <v>0</v>
      </c>
      <c r="E61" s="91">
        <v>0</v>
      </c>
      <c r="F61" s="91"/>
      <c r="G61" s="91">
        <v>754256741</v>
      </c>
      <c r="H61" s="91">
        <v>0</v>
      </c>
      <c r="I61" s="91">
        <v>0</v>
      </c>
      <c r="J61" s="91">
        <v>0</v>
      </c>
      <c r="K61" s="91">
        <v>70597996</v>
      </c>
      <c r="L61" s="91">
        <v>-70597996</v>
      </c>
      <c r="M61" s="91"/>
      <c r="N61" s="91">
        <v>70597996</v>
      </c>
      <c r="O61" s="91">
        <v>0</v>
      </c>
      <c r="P61" s="97">
        <v>70597996</v>
      </c>
      <c r="Q61" s="91">
        <v>754256741</v>
      </c>
      <c r="R61" s="105"/>
      <c r="S61" s="91">
        <v>64315828</v>
      </c>
      <c r="T61" s="91">
        <v>886483910.23076928</v>
      </c>
      <c r="U61" s="105"/>
      <c r="V61" s="91">
        <v>316210008</v>
      </c>
    </row>
    <row r="62" spans="1:23" s="106" customFormat="1" x14ac:dyDescent="0.3">
      <c r="A62" s="111">
        <v>201411</v>
      </c>
      <c r="B62" s="91">
        <v>-111897197.69</v>
      </c>
      <c r="C62" s="91">
        <v>-782555317</v>
      </c>
      <c r="D62" s="91">
        <v>0</v>
      </c>
      <c r="E62" s="91">
        <v>0</v>
      </c>
      <c r="F62" s="91"/>
      <c r="G62" s="91">
        <v>782555317</v>
      </c>
      <c r="H62" s="91">
        <v>0</v>
      </c>
      <c r="I62" s="91">
        <v>0</v>
      </c>
      <c r="J62" s="91">
        <v>0</v>
      </c>
      <c r="K62" s="91">
        <v>-28298576</v>
      </c>
      <c r="L62" s="91">
        <v>28298576</v>
      </c>
      <c r="M62" s="91"/>
      <c r="N62" s="112">
        <v>-28298576</v>
      </c>
      <c r="O62" s="112">
        <v>0</v>
      </c>
      <c r="P62" s="97">
        <v>-28298576</v>
      </c>
      <c r="Q62" s="91">
        <v>782555317</v>
      </c>
      <c r="R62" s="113"/>
      <c r="S62" s="91">
        <v>50301920</v>
      </c>
      <c r="T62" s="91">
        <v>883713352.38461542</v>
      </c>
      <c r="U62" s="113"/>
      <c r="V62" s="91">
        <v>287911432</v>
      </c>
    </row>
    <row r="63" spans="1:23" s="94" customFormat="1" ht="13.2" x14ac:dyDescent="0.25">
      <c r="A63" s="107">
        <v>201412</v>
      </c>
      <c r="B63" s="108">
        <v>-102099647.69</v>
      </c>
      <c r="C63" s="108">
        <v>-792352867</v>
      </c>
      <c r="D63" s="108">
        <v>0</v>
      </c>
      <c r="E63" s="108">
        <v>0</v>
      </c>
      <c r="F63" s="108"/>
      <c r="G63" s="108">
        <v>792352867</v>
      </c>
      <c r="H63" s="108">
        <v>0</v>
      </c>
      <c r="I63" s="108">
        <v>0</v>
      </c>
      <c r="J63" s="108">
        <v>0</v>
      </c>
      <c r="K63" s="108">
        <v>-9797550</v>
      </c>
      <c r="L63" s="108">
        <v>9797550</v>
      </c>
      <c r="M63" s="108"/>
      <c r="N63" s="108">
        <v>-9797550</v>
      </c>
      <c r="O63" s="108">
        <v>0</v>
      </c>
      <c r="P63" s="109">
        <v>-9797550</v>
      </c>
      <c r="Q63" s="108">
        <v>792352867</v>
      </c>
      <c r="R63" s="110"/>
      <c r="S63" s="108">
        <v>32788546</v>
      </c>
      <c r="T63" s="108">
        <v>880597631.61538458</v>
      </c>
      <c r="U63" s="110"/>
      <c r="V63" s="108">
        <v>278113882</v>
      </c>
    </row>
    <row r="64" spans="1:23" s="106" customFormat="1" x14ac:dyDescent="0.3">
      <c r="A64" s="111">
        <v>201501</v>
      </c>
      <c r="B64" s="91">
        <v>-5312862.6899999976</v>
      </c>
      <c r="C64" s="91">
        <v>-889139652</v>
      </c>
      <c r="D64" s="91">
        <v>0</v>
      </c>
      <c r="E64" s="91">
        <v>0</v>
      </c>
      <c r="F64" s="91"/>
      <c r="G64" s="91">
        <v>889139652</v>
      </c>
      <c r="H64" s="91">
        <v>0</v>
      </c>
      <c r="I64" s="91">
        <v>0</v>
      </c>
      <c r="J64" s="91">
        <v>0</v>
      </c>
      <c r="K64" s="91">
        <v>-96786785</v>
      </c>
      <c r="L64" s="91">
        <v>96786785</v>
      </c>
      <c r="M64" s="91"/>
      <c r="N64" s="112">
        <v>-96786785</v>
      </c>
      <c r="O64" s="112">
        <v>0</v>
      </c>
      <c r="P64" s="97">
        <v>-96786785</v>
      </c>
      <c r="Q64" s="91">
        <v>889139652</v>
      </c>
      <c r="R64" s="113"/>
      <c r="S64" s="91">
        <v>33213879</v>
      </c>
      <c r="T64" s="91">
        <v>885520573.07692313</v>
      </c>
      <c r="U64" s="113"/>
      <c r="V64" s="91">
        <v>181327097</v>
      </c>
    </row>
    <row r="65" spans="1:23" s="106" customFormat="1" x14ac:dyDescent="0.3">
      <c r="A65" s="111">
        <v>201502</v>
      </c>
      <c r="B65" s="91">
        <v>0</v>
      </c>
      <c r="C65" s="91">
        <v>-894452514.69000006</v>
      </c>
      <c r="D65" s="91">
        <v>11136416.310000001</v>
      </c>
      <c r="E65" s="91">
        <v>-11136416.310000001</v>
      </c>
      <c r="F65" s="91"/>
      <c r="G65" s="91">
        <v>894452514.69000006</v>
      </c>
      <c r="H65" s="91">
        <v>11136416.310000001</v>
      </c>
      <c r="I65" s="91">
        <v>-11136416.310000001</v>
      </c>
      <c r="J65" s="91">
        <v>11136416.310000001</v>
      </c>
      <c r="K65" s="91">
        <v>-5312862.6899999995</v>
      </c>
      <c r="L65" s="91">
        <v>5312862.6899999995</v>
      </c>
      <c r="M65" s="91"/>
      <c r="N65" s="112">
        <v>-5312862.6899999995</v>
      </c>
      <c r="O65" s="112">
        <v>-11136416.310000001</v>
      </c>
      <c r="P65" s="97">
        <v>-16449279</v>
      </c>
      <c r="Q65" s="91">
        <v>905588931</v>
      </c>
      <c r="R65" s="113"/>
      <c r="S65" s="91">
        <v>19130850</v>
      </c>
      <c r="T65" s="91">
        <v>884230988.46153843</v>
      </c>
      <c r="U65" s="113"/>
      <c r="V65" s="91">
        <v>164877818</v>
      </c>
      <c r="W65" s="114"/>
    </row>
    <row r="66" spans="1:23" s="106" customFormat="1" x14ac:dyDescent="0.3">
      <c r="A66" s="111">
        <v>201503</v>
      </c>
      <c r="B66" s="91">
        <v>-2936889.69</v>
      </c>
      <c r="C66" s="91">
        <v>-891515625</v>
      </c>
      <c r="D66" s="91">
        <v>0</v>
      </c>
      <c r="E66" s="91">
        <v>0</v>
      </c>
      <c r="F66" s="91"/>
      <c r="G66" s="91">
        <v>891515625</v>
      </c>
      <c r="H66" s="91">
        <v>0</v>
      </c>
      <c r="I66" s="91">
        <v>11136416.309999999</v>
      </c>
      <c r="J66" s="91">
        <v>-11136416.309999999</v>
      </c>
      <c r="K66" s="91">
        <v>2936889.69</v>
      </c>
      <c r="L66" s="91">
        <v>-2936889.69</v>
      </c>
      <c r="M66" s="91"/>
      <c r="N66" s="112">
        <v>2936889.69</v>
      </c>
      <c r="O66" s="112">
        <v>11136416.309999999</v>
      </c>
      <c r="P66" s="97">
        <v>14073305.999999998</v>
      </c>
      <c r="Q66" s="91">
        <v>891515625</v>
      </c>
      <c r="R66" s="113"/>
      <c r="S66" s="91">
        <v>58705756</v>
      </c>
      <c r="T66" s="91">
        <v>881676822.61538458</v>
      </c>
      <c r="U66" s="113"/>
      <c r="V66" s="91">
        <v>178951124</v>
      </c>
    </row>
    <row r="67" spans="1:23" s="106" customFormat="1" x14ac:dyDescent="0.3">
      <c r="A67" s="111">
        <v>201504</v>
      </c>
      <c r="B67" s="91">
        <v>-77308194.689999998</v>
      </c>
      <c r="C67" s="91">
        <v>-817144320</v>
      </c>
      <c r="D67" s="91">
        <v>0</v>
      </c>
      <c r="E67" s="91">
        <v>0</v>
      </c>
      <c r="F67" s="91"/>
      <c r="G67" s="91">
        <v>817144320</v>
      </c>
      <c r="H67" s="91">
        <v>0</v>
      </c>
      <c r="I67" s="91">
        <v>0</v>
      </c>
      <c r="J67" s="91">
        <v>0</v>
      </c>
      <c r="K67" s="91">
        <v>74371305</v>
      </c>
      <c r="L67" s="91">
        <v>-74371305</v>
      </c>
      <c r="M67" s="91"/>
      <c r="N67" s="112">
        <v>74371305</v>
      </c>
      <c r="O67" s="112">
        <v>0</v>
      </c>
      <c r="P67" s="97">
        <v>74371305</v>
      </c>
      <c r="Q67" s="91">
        <v>817144320</v>
      </c>
      <c r="R67" s="113"/>
      <c r="S67" s="91">
        <v>80313782</v>
      </c>
      <c r="T67" s="91">
        <v>871440125.61538458</v>
      </c>
      <c r="U67" s="113"/>
      <c r="V67" s="91">
        <v>253322429</v>
      </c>
    </row>
    <row r="68" spans="1:23" s="106" customFormat="1" x14ac:dyDescent="0.3">
      <c r="A68" s="111">
        <v>201505</v>
      </c>
      <c r="B68" s="91">
        <v>-60763091.689999998</v>
      </c>
      <c r="C68" s="91">
        <v>-833689423</v>
      </c>
      <c r="D68" s="91">
        <v>0</v>
      </c>
      <c r="E68" s="91">
        <v>0</v>
      </c>
      <c r="F68" s="91"/>
      <c r="G68" s="91">
        <v>833689423</v>
      </c>
      <c r="H68" s="91">
        <v>0</v>
      </c>
      <c r="I68" s="91">
        <v>0</v>
      </c>
      <c r="J68" s="91">
        <v>0</v>
      </c>
      <c r="K68" s="91">
        <v>-16545103</v>
      </c>
      <c r="L68" s="91">
        <v>16545103</v>
      </c>
      <c r="M68" s="91"/>
      <c r="N68" s="112">
        <v>-16545103</v>
      </c>
      <c r="O68" s="112">
        <v>0</v>
      </c>
      <c r="P68" s="97">
        <v>-16545103</v>
      </c>
      <c r="Q68" s="91">
        <v>833689423</v>
      </c>
      <c r="R68" s="113"/>
      <c r="S68" s="91">
        <v>87513551</v>
      </c>
      <c r="T68" s="91">
        <v>866534842.61538458</v>
      </c>
      <c r="U68" s="113"/>
      <c r="V68" s="91">
        <v>236777326</v>
      </c>
    </row>
    <row r="69" spans="1:23" s="106" customFormat="1" x14ac:dyDescent="0.3">
      <c r="A69" s="111">
        <v>201506</v>
      </c>
      <c r="B69" s="91">
        <v>-68649223.689999998</v>
      </c>
      <c r="C69" s="91">
        <v>-825803291</v>
      </c>
      <c r="D69" s="91">
        <v>0</v>
      </c>
      <c r="E69" s="91">
        <v>0</v>
      </c>
      <c r="F69" s="91"/>
      <c r="G69" s="91">
        <v>825803291</v>
      </c>
      <c r="H69" s="91">
        <v>0</v>
      </c>
      <c r="I69" s="91">
        <v>0</v>
      </c>
      <c r="J69" s="91">
        <v>0</v>
      </c>
      <c r="K69" s="91">
        <v>7886132</v>
      </c>
      <c r="L69" s="91">
        <v>-7886132</v>
      </c>
      <c r="M69" s="91"/>
      <c r="N69" s="112">
        <v>7886132</v>
      </c>
      <c r="O69" s="112">
        <v>0</v>
      </c>
      <c r="P69" s="97">
        <v>7886132</v>
      </c>
      <c r="Q69" s="91">
        <v>825803291</v>
      </c>
      <c r="R69" s="113"/>
      <c r="S69" s="91">
        <v>130001347</v>
      </c>
      <c r="T69" s="91">
        <v>859196405.46153843</v>
      </c>
      <c r="U69" s="113"/>
      <c r="V69" s="91">
        <v>244663458</v>
      </c>
    </row>
    <row r="70" spans="1:23" s="106" customFormat="1" x14ac:dyDescent="0.3">
      <c r="A70" s="111">
        <v>201507</v>
      </c>
      <c r="B70" s="91">
        <v>-74943588.689999998</v>
      </c>
      <c r="C70" s="91">
        <v>-819508926</v>
      </c>
      <c r="D70" s="91">
        <v>0</v>
      </c>
      <c r="E70" s="91">
        <v>0</v>
      </c>
      <c r="F70" s="91"/>
      <c r="G70" s="91">
        <v>819508926</v>
      </c>
      <c r="H70" s="91">
        <v>0</v>
      </c>
      <c r="I70" s="91">
        <v>0</v>
      </c>
      <c r="J70" s="91">
        <v>0</v>
      </c>
      <c r="K70" s="91">
        <v>6294365</v>
      </c>
      <c r="L70" s="91">
        <v>-6294365</v>
      </c>
      <c r="M70" s="91"/>
      <c r="N70" s="112">
        <v>6294365</v>
      </c>
      <c r="O70" s="112">
        <v>0</v>
      </c>
      <c r="P70" s="97">
        <v>6294365</v>
      </c>
      <c r="Q70" s="91">
        <v>819508926</v>
      </c>
      <c r="R70" s="113"/>
      <c r="S70" s="91">
        <v>150757704</v>
      </c>
      <c r="T70" s="91">
        <v>848712119.92307687</v>
      </c>
      <c r="U70" s="113"/>
      <c r="V70" s="91">
        <v>250957823</v>
      </c>
    </row>
    <row r="71" spans="1:23" s="94" customFormat="1" x14ac:dyDescent="0.3">
      <c r="A71" s="111">
        <v>201508</v>
      </c>
      <c r="B71" s="91">
        <v>-76341340.689999998</v>
      </c>
      <c r="C71" s="91">
        <v>-818111174</v>
      </c>
      <c r="D71" s="91">
        <v>0</v>
      </c>
      <c r="E71" s="91">
        <v>0</v>
      </c>
      <c r="F71" s="91"/>
      <c r="G71" s="91">
        <v>818111174</v>
      </c>
      <c r="H71" s="91">
        <v>0</v>
      </c>
      <c r="I71" s="91">
        <v>0</v>
      </c>
      <c r="J71" s="91">
        <v>0</v>
      </c>
      <c r="K71" s="91">
        <v>1397752</v>
      </c>
      <c r="L71" s="91">
        <v>-1397752</v>
      </c>
      <c r="M71" s="91"/>
      <c r="N71" s="112">
        <v>1397752</v>
      </c>
      <c r="O71" s="112">
        <v>0</v>
      </c>
      <c r="P71" s="97">
        <v>1397752</v>
      </c>
      <c r="Q71" s="91">
        <v>818111174</v>
      </c>
      <c r="R71" s="113"/>
      <c r="S71" s="91">
        <v>108469925</v>
      </c>
      <c r="T71" s="91">
        <v>837007854.07692313</v>
      </c>
      <c r="U71" s="113"/>
      <c r="V71" s="91">
        <v>252355575</v>
      </c>
    </row>
    <row r="72" spans="1:23" s="94" customFormat="1" x14ac:dyDescent="0.3">
      <c r="A72" s="111">
        <v>201509</v>
      </c>
      <c r="B72" s="91">
        <v>-183193946.69</v>
      </c>
      <c r="C72" s="91">
        <v>-711258568</v>
      </c>
      <c r="D72" s="91">
        <v>0</v>
      </c>
      <c r="E72" s="91">
        <v>0</v>
      </c>
      <c r="F72" s="91"/>
      <c r="G72" s="91">
        <v>711258568</v>
      </c>
      <c r="H72" s="91">
        <v>0</v>
      </c>
      <c r="I72" s="91">
        <v>0</v>
      </c>
      <c r="J72" s="91">
        <v>0</v>
      </c>
      <c r="K72" s="91">
        <v>106852606</v>
      </c>
      <c r="L72" s="91">
        <v>-106852606</v>
      </c>
      <c r="M72" s="91"/>
      <c r="N72" s="112">
        <v>106852606</v>
      </c>
      <c r="O72" s="112">
        <v>0</v>
      </c>
      <c r="P72" s="97">
        <v>106852606</v>
      </c>
      <c r="Q72" s="91">
        <v>711258568</v>
      </c>
      <c r="R72" s="113"/>
      <c r="S72" s="91">
        <v>113596169</v>
      </c>
      <c r="T72" s="91">
        <v>820444582.46153843</v>
      </c>
      <c r="U72" s="113"/>
      <c r="V72" s="91">
        <v>359208181</v>
      </c>
    </row>
    <row r="73" spans="1:23" s="94" customFormat="1" x14ac:dyDescent="0.3">
      <c r="A73" s="11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112"/>
      <c r="O73" s="112"/>
      <c r="P73" s="97"/>
      <c r="Q73" s="91"/>
      <c r="R73" s="113"/>
      <c r="S73" s="91"/>
      <c r="T73" s="91"/>
      <c r="U73" s="113"/>
      <c r="V73" s="91"/>
    </row>
    <row r="74" spans="1:23" s="94" customFormat="1" x14ac:dyDescent="0.3">
      <c r="A74" s="115" t="s">
        <v>67</v>
      </c>
      <c r="B74" s="116"/>
      <c r="C74" s="116"/>
      <c r="D74" s="116"/>
      <c r="E74" s="116"/>
      <c r="F74" s="116"/>
      <c r="G74" s="116"/>
      <c r="H74" s="116"/>
      <c r="I74" s="114">
        <v>-1.862645149230957E-9</v>
      </c>
      <c r="J74" s="114">
        <v>1.862645149230957E-9</v>
      </c>
      <c r="K74" s="114">
        <v>81094299</v>
      </c>
      <c r="L74" s="114">
        <v>-81094299</v>
      </c>
      <c r="M74" s="114">
        <v>0</v>
      </c>
      <c r="N74" s="114">
        <v>81094299</v>
      </c>
      <c r="O74" s="114">
        <v>-1.862645149230957E-9</v>
      </c>
      <c r="P74" s="116">
        <v>81094299</v>
      </c>
      <c r="Q74" s="116"/>
      <c r="R74" s="69"/>
      <c r="U74" s="69"/>
    </row>
    <row r="75" spans="1:23" s="94" customFormat="1" x14ac:dyDescent="0.3">
      <c r="A75" s="115"/>
      <c r="B75" s="116"/>
      <c r="C75" s="116"/>
      <c r="D75" s="116"/>
      <c r="E75" s="116"/>
      <c r="F75" s="116"/>
      <c r="G75" s="116"/>
      <c r="H75" s="116"/>
      <c r="I75" s="117"/>
      <c r="J75" s="117"/>
      <c r="K75" s="117"/>
      <c r="L75" s="116"/>
      <c r="M75" s="116"/>
      <c r="N75" s="116"/>
      <c r="O75" s="116"/>
      <c r="P75" s="116"/>
      <c r="Q75" s="116"/>
      <c r="R75" s="69"/>
      <c r="U75" s="69"/>
    </row>
    <row r="76" spans="1:23" s="94" customFormat="1" x14ac:dyDescent="0.3">
      <c r="A76" s="89"/>
      <c r="B76" s="116"/>
      <c r="C76" s="116"/>
      <c r="D76" s="116"/>
      <c r="E76" s="116"/>
      <c r="F76" s="116"/>
      <c r="G76" s="116"/>
      <c r="H76" s="116"/>
      <c r="I76" s="116"/>
      <c r="J76" s="116"/>
      <c r="K76" s="117"/>
      <c r="L76" s="116"/>
      <c r="M76" s="116"/>
      <c r="N76" s="116"/>
      <c r="O76" s="116"/>
      <c r="P76" s="116"/>
      <c r="Q76" s="116"/>
      <c r="R76" s="69"/>
      <c r="U76" s="69"/>
    </row>
    <row r="77" spans="1:23" s="94" customFormat="1" x14ac:dyDescent="0.3">
      <c r="A77" s="89"/>
      <c r="B77" s="118" t="s">
        <v>68</v>
      </c>
      <c r="C77" s="116"/>
      <c r="D77" s="116"/>
      <c r="E77" s="116"/>
      <c r="F77" s="116"/>
      <c r="G77" s="116"/>
      <c r="H77" s="116"/>
      <c r="I77" s="116"/>
      <c r="J77" s="116"/>
      <c r="K77" s="117"/>
      <c r="L77" s="116"/>
      <c r="M77" s="116"/>
      <c r="N77" s="116"/>
      <c r="O77" s="116"/>
      <c r="P77" s="116"/>
      <c r="Q77" s="116"/>
      <c r="R77" s="69"/>
      <c r="U77" s="69"/>
    </row>
    <row r="78" spans="1:23" s="94" customFormat="1" ht="10.199999999999999" x14ac:dyDescent="0.2">
      <c r="B78" s="119" t="s">
        <v>69</v>
      </c>
      <c r="C78" s="116"/>
      <c r="D78" s="116"/>
      <c r="E78" s="116"/>
      <c r="F78" s="116"/>
      <c r="G78" s="116"/>
      <c r="H78" s="116"/>
      <c r="I78" s="116"/>
      <c r="J78" s="116"/>
      <c r="K78" s="117"/>
      <c r="L78" s="116"/>
      <c r="M78" s="116"/>
      <c r="N78" s="116"/>
      <c r="O78" s="116"/>
      <c r="P78" s="116"/>
      <c r="Q78" s="116"/>
    </row>
    <row r="79" spans="1:23" s="94" customFormat="1" x14ac:dyDescent="0.3">
      <c r="A79" s="89"/>
      <c r="B79" s="119" t="s">
        <v>70</v>
      </c>
      <c r="C79" s="116"/>
      <c r="D79" s="116"/>
      <c r="E79" s="116"/>
      <c r="F79" s="116"/>
      <c r="G79" s="116"/>
      <c r="H79" s="116"/>
      <c r="I79" s="116"/>
      <c r="J79" s="116"/>
      <c r="K79" s="117"/>
      <c r="L79" s="116"/>
      <c r="M79" s="116"/>
      <c r="N79" s="116"/>
      <c r="O79" s="116"/>
      <c r="P79" s="116"/>
      <c r="Q79" s="116"/>
      <c r="R79" s="69"/>
      <c r="U79" s="69"/>
    </row>
    <row r="80" spans="1:23" s="94" customFormat="1" x14ac:dyDescent="0.3">
      <c r="A80" s="89"/>
      <c r="B80" s="119" t="s">
        <v>71</v>
      </c>
      <c r="C80" s="116"/>
      <c r="D80" s="116"/>
      <c r="E80" s="116"/>
      <c r="F80" s="116"/>
      <c r="G80" s="116"/>
      <c r="H80" s="116"/>
      <c r="I80" s="116"/>
      <c r="J80" s="116"/>
      <c r="K80" s="117"/>
      <c r="L80" s="116"/>
      <c r="M80" s="116"/>
      <c r="N80" s="116"/>
      <c r="O80" s="116"/>
      <c r="P80" s="116"/>
      <c r="Q80" s="116"/>
      <c r="R80" s="69"/>
      <c r="U80" s="69"/>
    </row>
    <row r="81" spans="1:21" s="116" customFormat="1" x14ac:dyDescent="0.3">
      <c r="A81" s="89"/>
      <c r="B81" s="119" t="s">
        <v>72</v>
      </c>
      <c r="K81" s="117"/>
      <c r="R81" s="69"/>
      <c r="S81" s="94"/>
      <c r="T81" s="94"/>
      <c r="U81" s="69"/>
    </row>
    <row r="82" spans="1:21" s="116" customFormat="1" x14ac:dyDescent="0.3">
      <c r="A82" s="89"/>
      <c r="B82" s="119" t="s">
        <v>73</v>
      </c>
      <c r="K82" s="117"/>
      <c r="R82" s="69"/>
      <c r="S82" s="94"/>
      <c r="T82" s="94"/>
      <c r="U82" s="69"/>
    </row>
    <row r="83" spans="1:21" s="116" customFormat="1" x14ac:dyDescent="0.3">
      <c r="A83" s="89"/>
      <c r="B83" s="119" t="s">
        <v>74</v>
      </c>
      <c r="K83" s="117"/>
      <c r="R83" s="69"/>
      <c r="S83" s="94"/>
      <c r="T83" s="94"/>
      <c r="U83" s="69"/>
    </row>
    <row r="84" spans="1:21" s="116" customFormat="1" x14ac:dyDescent="0.3">
      <c r="A84" s="89"/>
      <c r="B84" s="119" t="s">
        <v>75</v>
      </c>
      <c r="K84" s="117"/>
      <c r="R84" s="69"/>
      <c r="S84" s="94"/>
      <c r="T84" s="94"/>
      <c r="U84" s="69"/>
    </row>
    <row r="85" spans="1:21" s="116" customFormat="1" x14ac:dyDescent="0.3">
      <c r="A85" s="89"/>
      <c r="B85" s="119" t="s">
        <v>76</v>
      </c>
      <c r="K85" s="117"/>
      <c r="R85" s="69"/>
      <c r="S85" s="94"/>
      <c r="T85" s="94"/>
      <c r="U85" s="69"/>
    </row>
    <row r="86" spans="1:21" s="116" customFormat="1" x14ac:dyDescent="0.3">
      <c r="A86" s="89"/>
      <c r="B86" s="119" t="s">
        <v>77</v>
      </c>
      <c r="K86" s="117"/>
      <c r="R86" s="69"/>
      <c r="S86" s="94"/>
      <c r="T86" s="94"/>
      <c r="U86" s="69"/>
    </row>
    <row r="87" spans="1:21" s="116" customFormat="1" x14ac:dyDescent="0.3">
      <c r="A87" s="89"/>
      <c r="B87" s="119" t="s">
        <v>78</v>
      </c>
      <c r="K87" s="117"/>
      <c r="R87" s="69"/>
      <c r="S87" s="94"/>
      <c r="T87" s="94"/>
      <c r="U87" s="69"/>
    </row>
    <row r="88" spans="1:21" s="116" customFormat="1" x14ac:dyDescent="0.3">
      <c r="A88" s="89"/>
      <c r="B88" s="119" t="s">
        <v>79</v>
      </c>
      <c r="K88" s="117"/>
      <c r="R88" s="69"/>
      <c r="S88" s="94"/>
      <c r="T88" s="94"/>
      <c r="U88" s="69"/>
    </row>
    <row r="89" spans="1:21" s="116" customFormat="1" x14ac:dyDescent="0.3">
      <c r="A89" s="89"/>
      <c r="B89" s="119" t="s">
        <v>80</v>
      </c>
      <c r="K89" s="117"/>
      <c r="R89" s="69"/>
      <c r="S89" s="94"/>
      <c r="T89" s="94"/>
      <c r="U89" s="69"/>
    </row>
    <row r="90" spans="1:21" s="116" customFormat="1" x14ac:dyDescent="0.3">
      <c r="A90" s="89"/>
      <c r="B90" s="119" t="s">
        <v>81</v>
      </c>
      <c r="K90" s="117"/>
      <c r="R90" s="69"/>
      <c r="S90" s="94"/>
      <c r="T90" s="94"/>
      <c r="U90" s="69"/>
    </row>
    <row r="91" spans="1:21" s="116" customFormat="1" x14ac:dyDescent="0.3">
      <c r="A91" s="89"/>
      <c r="B91" s="119" t="s">
        <v>82</v>
      </c>
      <c r="K91" s="117"/>
      <c r="R91" s="69"/>
      <c r="S91" s="94"/>
      <c r="T91" s="94"/>
      <c r="U91" s="69"/>
    </row>
    <row r="92" spans="1:21" s="116" customFormat="1" x14ac:dyDescent="0.3">
      <c r="A92" s="89"/>
      <c r="B92" s="119" t="s">
        <v>83</v>
      </c>
      <c r="K92" s="117"/>
      <c r="R92" s="69"/>
      <c r="S92" s="94"/>
      <c r="T92" s="94"/>
      <c r="U92" s="69"/>
    </row>
    <row r="93" spans="1:21" s="116" customFormat="1" x14ac:dyDescent="0.3">
      <c r="A93" s="89"/>
      <c r="B93" s="119" t="s">
        <v>84</v>
      </c>
      <c r="K93" s="117"/>
      <c r="R93" s="69"/>
      <c r="S93" s="94"/>
      <c r="T93" s="94"/>
      <c r="U93" s="69"/>
    </row>
    <row r="94" spans="1:21" s="116" customFormat="1" x14ac:dyDescent="0.3">
      <c r="A94" s="89"/>
      <c r="B94" s="119" t="s">
        <v>85</v>
      </c>
      <c r="K94" s="117"/>
      <c r="R94" s="69"/>
      <c r="S94" s="94"/>
      <c r="T94" s="94"/>
      <c r="U94" s="69"/>
    </row>
    <row r="95" spans="1:21" s="116" customFormat="1" x14ac:dyDescent="0.3">
      <c r="A95" s="89"/>
      <c r="B95" s="119" t="s">
        <v>86</v>
      </c>
      <c r="K95" s="117"/>
      <c r="R95" s="69"/>
      <c r="S95" s="94"/>
      <c r="T95" s="94"/>
      <c r="U95" s="69"/>
    </row>
    <row r="96" spans="1:21" s="116" customFormat="1" x14ac:dyDescent="0.3">
      <c r="A96" s="89"/>
      <c r="B96" s="119" t="s">
        <v>87</v>
      </c>
      <c r="K96" s="117"/>
      <c r="R96" s="69"/>
      <c r="S96" s="94"/>
      <c r="T96" s="94"/>
      <c r="U96" s="69"/>
    </row>
    <row r="97" spans="1:21" s="94" customFormat="1" x14ac:dyDescent="0.3">
      <c r="A97" s="89"/>
      <c r="B97" s="119" t="s">
        <v>88</v>
      </c>
      <c r="C97" s="116"/>
      <c r="D97" s="116"/>
      <c r="E97" s="116"/>
      <c r="F97" s="116"/>
      <c r="G97" s="116"/>
      <c r="H97" s="116"/>
      <c r="I97" s="116"/>
      <c r="J97" s="116"/>
      <c r="K97" s="117"/>
      <c r="L97" s="116"/>
      <c r="M97" s="116"/>
      <c r="N97" s="116"/>
      <c r="O97" s="116"/>
      <c r="P97" s="116"/>
      <c r="Q97" s="116"/>
      <c r="R97" s="69"/>
      <c r="U97" s="69"/>
    </row>
    <row r="98" spans="1:21" s="94" customFormat="1" x14ac:dyDescent="0.3">
      <c r="A98" s="89"/>
      <c r="B98" s="119" t="s">
        <v>89</v>
      </c>
      <c r="C98" s="116"/>
      <c r="D98" s="116"/>
      <c r="E98" s="116"/>
      <c r="F98" s="116"/>
      <c r="G98" s="116"/>
      <c r="H98" s="116"/>
      <c r="I98" s="116"/>
      <c r="J98" s="116"/>
      <c r="K98" s="117"/>
      <c r="L98" s="116"/>
      <c r="M98" s="116"/>
      <c r="N98" s="116"/>
      <c r="O98" s="116"/>
      <c r="P98" s="116"/>
      <c r="Q98" s="116"/>
      <c r="R98" s="69"/>
      <c r="U98" s="69"/>
    </row>
    <row r="99" spans="1:21" s="94" customFormat="1" x14ac:dyDescent="0.3">
      <c r="A99" s="89"/>
      <c r="B99" s="119" t="s">
        <v>90</v>
      </c>
      <c r="C99" s="116"/>
      <c r="D99" s="116"/>
      <c r="E99" s="116"/>
      <c r="F99" s="116"/>
      <c r="G99" s="116"/>
      <c r="H99" s="116"/>
      <c r="I99" s="116"/>
      <c r="J99" s="116"/>
      <c r="K99" s="117"/>
      <c r="L99" s="116"/>
      <c r="M99" s="116"/>
      <c r="N99" s="116"/>
      <c r="O99" s="116"/>
      <c r="P99" s="116"/>
      <c r="Q99" s="116"/>
      <c r="R99" s="69"/>
      <c r="U99" s="69"/>
    </row>
    <row r="100" spans="1:21" s="94" customFormat="1" x14ac:dyDescent="0.3">
      <c r="A100" s="89"/>
      <c r="B100" s="119" t="s">
        <v>91</v>
      </c>
      <c r="C100" s="116"/>
      <c r="D100" s="116"/>
      <c r="E100" s="116"/>
      <c r="F100" s="116"/>
      <c r="G100" s="116"/>
      <c r="H100" s="116"/>
      <c r="I100" s="116"/>
      <c r="J100" s="116"/>
      <c r="K100" s="117"/>
      <c r="L100" s="116"/>
      <c r="M100" s="116"/>
      <c r="N100" s="116"/>
      <c r="O100" s="116"/>
      <c r="P100" s="116"/>
      <c r="Q100" s="116"/>
      <c r="R100" s="69"/>
      <c r="U100" s="69"/>
    </row>
    <row r="101" spans="1:21" s="94" customFormat="1" ht="13.2" x14ac:dyDescent="0.25">
      <c r="A101" s="89"/>
      <c r="B101" s="119" t="s">
        <v>92</v>
      </c>
      <c r="C101" s="116"/>
      <c r="D101" s="116"/>
      <c r="E101" s="116"/>
      <c r="F101" s="116"/>
      <c r="G101" s="116"/>
      <c r="H101" s="116"/>
      <c r="I101" s="116"/>
      <c r="J101" s="116"/>
      <c r="K101" s="117"/>
      <c r="L101" s="116"/>
      <c r="M101" s="116"/>
      <c r="N101" s="116"/>
      <c r="O101" s="116"/>
      <c r="P101" s="116"/>
      <c r="Q101" s="116"/>
      <c r="R101" s="120"/>
      <c r="U101" s="120"/>
    </row>
    <row r="102" spans="1:21" s="94" customFormat="1" x14ac:dyDescent="0.3">
      <c r="A102" s="89"/>
      <c r="B102" s="119" t="s">
        <v>93</v>
      </c>
      <c r="C102" s="116"/>
      <c r="D102" s="116"/>
      <c r="E102" s="116"/>
      <c r="F102" s="116"/>
      <c r="G102" s="116"/>
      <c r="H102" s="116"/>
      <c r="I102" s="116"/>
      <c r="J102" s="116"/>
      <c r="K102" s="117"/>
      <c r="L102" s="116"/>
      <c r="M102" s="116"/>
      <c r="N102" s="116"/>
      <c r="O102" s="116"/>
      <c r="P102" s="116"/>
      <c r="Q102" s="116"/>
      <c r="R102" s="69"/>
      <c r="U102" s="69"/>
    </row>
    <row r="103" spans="1:21" s="94" customFormat="1" x14ac:dyDescent="0.3">
      <c r="A103" s="89"/>
      <c r="B103" s="119" t="s">
        <v>94</v>
      </c>
      <c r="C103" s="116"/>
      <c r="D103" s="116"/>
      <c r="E103" s="116"/>
      <c r="F103" s="116"/>
      <c r="G103" s="116"/>
      <c r="H103" s="116"/>
      <c r="I103" s="116"/>
      <c r="J103" s="116"/>
      <c r="K103" s="117"/>
      <c r="L103" s="116"/>
      <c r="M103" s="116"/>
      <c r="N103" s="116"/>
      <c r="O103" s="116"/>
      <c r="P103" s="116"/>
      <c r="Q103" s="116"/>
      <c r="R103" s="69"/>
      <c r="U103" s="69"/>
    </row>
    <row r="104" spans="1:21" s="94" customFormat="1" x14ac:dyDescent="0.3">
      <c r="A104" s="89"/>
      <c r="B104" s="119" t="s">
        <v>95</v>
      </c>
      <c r="C104" s="116"/>
      <c r="D104" s="116"/>
      <c r="E104" s="116"/>
      <c r="F104" s="116"/>
      <c r="G104" s="116"/>
      <c r="H104" s="116"/>
      <c r="I104" s="116"/>
      <c r="J104" s="116"/>
      <c r="K104" s="117"/>
      <c r="L104" s="116"/>
      <c r="M104" s="116"/>
      <c r="N104" s="116"/>
      <c r="O104" s="116"/>
      <c r="P104" s="116"/>
      <c r="Q104" s="116"/>
      <c r="R104" s="69"/>
      <c r="U104" s="69"/>
    </row>
    <row r="105" spans="1:21" s="94" customFormat="1" x14ac:dyDescent="0.3">
      <c r="A105" s="89"/>
      <c r="B105" s="119" t="s">
        <v>96</v>
      </c>
      <c r="C105" s="116"/>
      <c r="D105" s="116"/>
      <c r="E105" s="116"/>
      <c r="F105" s="116"/>
      <c r="G105" s="116"/>
      <c r="H105" s="116"/>
      <c r="I105" s="116"/>
      <c r="J105" s="116"/>
      <c r="K105" s="117"/>
      <c r="L105" s="116"/>
      <c r="M105" s="116"/>
      <c r="N105" s="116"/>
      <c r="O105" s="116"/>
      <c r="P105" s="116"/>
      <c r="Q105" s="116"/>
      <c r="R105" s="69"/>
      <c r="U105" s="69"/>
    </row>
    <row r="106" spans="1:21" s="94" customFormat="1" x14ac:dyDescent="0.3">
      <c r="A106" s="89"/>
      <c r="B106" s="119" t="s">
        <v>97</v>
      </c>
      <c r="C106" s="116"/>
      <c r="D106" s="116"/>
      <c r="E106" s="116"/>
      <c r="F106" s="116"/>
      <c r="G106" s="116"/>
      <c r="H106" s="116"/>
      <c r="I106" s="116"/>
      <c r="J106" s="116"/>
      <c r="K106" s="117"/>
      <c r="L106" s="116"/>
      <c r="M106" s="116"/>
      <c r="N106" s="116"/>
      <c r="O106" s="116"/>
      <c r="P106" s="116"/>
      <c r="Q106" s="116"/>
      <c r="R106" s="69"/>
      <c r="U106" s="69"/>
    </row>
    <row r="107" spans="1:21" x14ac:dyDescent="0.3">
      <c r="B107" s="37" t="s">
        <v>98</v>
      </c>
    </row>
    <row r="108" spans="1:21" x14ac:dyDescent="0.3">
      <c r="B108" s="37" t="s">
        <v>99</v>
      </c>
      <c r="G108" s="33" t="s">
        <v>100</v>
      </c>
    </row>
    <row r="109" spans="1:21" x14ac:dyDescent="0.3">
      <c r="B109" s="37" t="s">
        <v>101</v>
      </c>
    </row>
    <row r="110" spans="1:21" s="36" customFormat="1" x14ac:dyDescent="0.3">
      <c r="A110" s="25"/>
      <c r="B110" s="37" t="s">
        <v>102</v>
      </c>
      <c r="C110" s="38"/>
      <c r="D110" s="38"/>
      <c r="E110" s="38"/>
      <c r="F110" s="38"/>
      <c r="G110" s="38"/>
      <c r="H110" s="38"/>
      <c r="I110" s="38"/>
      <c r="J110" s="38"/>
      <c r="K110" s="39"/>
      <c r="L110" s="38"/>
      <c r="M110" s="38"/>
      <c r="N110" s="38"/>
      <c r="O110" s="38"/>
      <c r="P110" s="38"/>
      <c r="Q110" s="38"/>
      <c r="R110" s="41"/>
      <c r="U110" s="41"/>
    </row>
    <row r="111" spans="1:21" x14ac:dyDescent="0.3">
      <c r="B111" s="37" t="s">
        <v>103</v>
      </c>
    </row>
    <row r="112" spans="1:21" x14ac:dyDescent="0.3">
      <c r="B112" s="37" t="s">
        <v>104</v>
      </c>
    </row>
    <row r="113" spans="2:21" x14ac:dyDescent="0.3">
      <c r="B113" s="37" t="s">
        <v>105</v>
      </c>
    </row>
    <row r="114" spans="2:21" ht="13.2" x14ac:dyDescent="0.25">
      <c r="B114" s="37" t="s">
        <v>106</v>
      </c>
      <c r="R114" s="40"/>
      <c r="U114" s="40"/>
    </row>
    <row r="115" spans="2:21" x14ac:dyDescent="0.3">
      <c r="B115" s="37" t="s">
        <v>107</v>
      </c>
    </row>
    <row r="116" spans="2:21" x14ac:dyDescent="0.3">
      <c r="B116" s="37" t="s">
        <v>108</v>
      </c>
    </row>
    <row r="117" spans="2:21" x14ac:dyDescent="0.3">
      <c r="B117" s="37" t="s">
        <v>109</v>
      </c>
    </row>
    <row r="118" spans="2:21" x14ac:dyDescent="0.3">
      <c r="B118" s="37" t="s">
        <v>110</v>
      </c>
    </row>
    <row r="119" spans="2:21" x14ac:dyDescent="0.3">
      <c r="B119" s="37" t="s">
        <v>111</v>
      </c>
    </row>
    <row r="120" spans="2:21" x14ac:dyDescent="0.3">
      <c r="B120" s="42" t="s">
        <v>112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zoomScale="50" workbookViewId="0"/>
  </sheetViews>
  <sheetFormatPr defaultColWidth="9.109375" defaultRowHeight="20.399999999999999" x14ac:dyDescent="0.35"/>
  <cols>
    <col min="1" max="1" width="17.44140625" style="1" customWidth="1"/>
    <col min="2" max="2" width="4.88671875" style="1" customWidth="1"/>
    <col min="3" max="3" width="45.44140625" style="1" customWidth="1"/>
    <col min="4" max="4" width="39.44140625" style="1" customWidth="1"/>
    <col min="5" max="5" width="6.6640625" style="43" customWidth="1"/>
    <col min="6" max="6" width="29.6640625" style="43" customWidth="1"/>
    <col min="7" max="7" width="4.44140625" style="43" customWidth="1"/>
    <col min="8" max="8" width="10.6640625" style="43" customWidth="1"/>
    <col min="9" max="9" width="25.6640625" style="43" customWidth="1"/>
    <col min="10" max="10" width="4.44140625" style="43" customWidth="1"/>
    <col min="11" max="11" width="10.6640625" style="43" customWidth="1"/>
    <col min="12" max="12" width="25.6640625" style="43" customWidth="1"/>
    <col min="13" max="13" width="10.6640625" style="43" customWidth="1"/>
    <col min="14" max="14" width="25.6640625" style="43" customWidth="1"/>
    <col min="15" max="15" width="10.6640625" style="43" customWidth="1"/>
    <col min="16" max="16" width="29.6640625" style="43" customWidth="1"/>
    <col min="17" max="16384" width="9.109375" style="1"/>
  </cols>
  <sheetData>
    <row r="1" spans="1:17" ht="57" customHeight="1" x14ac:dyDescent="0.35">
      <c r="A1" s="136" t="s">
        <v>177</v>
      </c>
    </row>
    <row r="2" spans="1:17" x14ac:dyDescent="0.35">
      <c r="A2" s="124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7" x14ac:dyDescent="0.35">
      <c r="A3" s="124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</row>
    <row r="4" spans="1:17" x14ac:dyDescent="0.35">
      <c r="A4" s="124" t="s">
        <v>120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</row>
    <row r="5" spans="1:17" x14ac:dyDescent="0.35">
      <c r="A5" s="124" t="s">
        <v>4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7" ht="21.75" customHeight="1" x14ac:dyDescent="0.35">
      <c r="H6" s="44"/>
      <c r="I6" s="45"/>
      <c r="P6" s="46" t="s">
        <v>121</v>
      </c>
    </row>
    <row r="8" spans="1:17" x14ac:dyDescent="0.35">
      <c r="F8" s="44" t="s">
        <v>122</v>
      </c>
      <c r="G8" s="44"/>
      <c r="I8" s="44" t="s">
        <v>123</v>
      </c>
      <c r="J8" s="44"/>
      <c r="L8" s="44" t="s">
        <v>123</v>
      </c>
      <c r="N8" s="44" t="s">
        <v>124</v>
      </c>
      <c r="P8" s="44" t="s">
        <v>124</v>
      </c>
    </row>
    <row r="9" spans="1:17" x14ac:dyDescent="0.35">
      <c r="F9" s="47" t="s">
        <v>18</v>
      </c>
      <c r="G9" s="48"/>
      <c r="I9" s="47" t="s">
        <v>13</v>
      </c>
      <c r="J9" s="48"/>
      <c r="L9" s="47" t="s">
        <v>14</v>
      </c>
      <c r="N9" s="49" t="s">
        <v>13</v>
      </c>
      <c r="P9" s="47" t="s">
        <v>14</v>
      </c>
    </row>
    <row r="11" spans="1:17" x14ac:dyDescent="0.35">
      <c r="A11" s="123" t="s">
        <v>125</v>
      </c>
      <c r="B11" s="123"/>
      <c r="C11" s="123"/>
      <c r="D11" s="123"/>
    </row>
    <row r="13" spans="1:17" x14ac:dyDescent="0.35">
      <c r="A13" s="50" t="s">
        <v>126</v>
      </c>
      <c r="C13" s="50"/>
      <c r="D13" s="50"/>
      <c r="E13" s="51"/>
      <c r="F13" s="52">
        <v>1728772249.95</v>
      </c>
      <c r="G13" s="53" t="s">
        <v>127</v>
      </c>
      <c r="H13" s="54"/>
      <c r="I13" s="55">
        <v>-174564197.95999998</v>
      </c>
      <c r="J13" s="54" t="s">
        <v>128</v>
      </c>
      <c r="K13" s="54"/>
      <c r="L13" s="56">
        <v>1554208051.99</v>
      </c>
      <c r="M13" s="57"/>
      <c r="N13" s="55">
        <v>9799865</v>
      </c>
      <c r="O13" s="57"/>
      <c r="P13" s="52">
        <v>1564007916.99</v>
      </c>
      <c r="Q13" s="58"/>
    </row>
    <row r="14" spans="1:17" x14ac:dyDescent="0.35">
      <c r="A14" s="59"/>
      <c r="C14" s="59"/>
      <c r="D14" s="59"/>
      <c r="E14" s="60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8"/>
    </row>
    <row r="15" spans="1:17" x14ac:dyDescent="0.35">
      <c r="A15" s="50" t="s">
        <v>129</v>
      </c>
      <c r="C15" s="50"/>
      <c r="D15" s="50"/>
      <c r="E15" s="60"/>
      <c r="F15" s="52">
        <v>24612860615.5</v>
      </c>
      <c r="G15" s="54"/>
      <c r="H15" s="57"/>
      <c r="I15" s="55">
        <v>-966496733.55999994</v>
      </c>
      <c r="J15" s="54"/>
      <c r="K15" s="57"/>
      <c r="L15" s="56">
        <v>23646363881.939999</v>
      </c>
      <c r="M15" s="57"/>
      <c r="N15" s="55">
        <v>0</v>
      </c>
      <c r="O15" s="57"/>
      <c r="P15" s="52">
        <v>23646363881.939999</v>
      </c>
      <c r="Q15" s="58"/>
    </row>
    <row r="16" spans="1:17" x14ac:dyDescent="0.35">
      <c r="A16" s="59"/>
      <c r="C16" s="59"/>
      <c r="D16" s="59"/>
      <c r="E16" s="61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58"/>
    </row>
    <row r="17" spans="1:17" x14ac:dyDescent="0.35">
      <c r="A17" s="50" t="s">
        <v>130</v>
      </c>
      <c r="C17" s="50"/>
      <c r="D17" s="50"/>
      <c r="E17" s="46"/>
      <c r="F17" s="3">
        <v>7.0238574741747092E-2</v>
      </c>
      <c r="G17" s="3"/>
      <c r="I17" s="3"/>
      <c r="J17" s="3"/>
      <c r="L17" s="3">
        <v>6.5727147723419435E-2</v>
      </c>
      <c r="P17" s="3">
        <v>6.6141582054588824E-2</v>
      </c>
    </row>
    <row r="18" spans="1:17" x14ac:dyDescent="0.35">
      <c r="E18" s="46"/>
    </row>
    <row r="19" spans="1:17" x14ac:dyDescent="0.35">
      <c r="A19" s="123" t="s">
        <v>131</v>
      </c>
      <c r="B19" s="123"/>
      <c r="C19" s="123"/>
      <c r="D19" s="123"/>
      <c r="E19" s="46"/>
    </row>
    <row r="20" spans="1:17" x14ac:dyDescent="0.35">
      <c r="E20" s="46"/>
    </row>
    <row r="21" spans="1:17" x14ac:dyDescent="0.35">
      <c r="A21" s="50" t="s">
        <v>126</v>
      </c>
      <c r="C21" s="50"/>
      <c r="D21" s="50"/>
      <c r="E21" s="50"/>
      <c r="F21" s="52">
        <v>1728772249.95</v>
      </c>
      <c r="G21" s="53" t="s">
        <v>127</v>
      </c>
      <c r="H21" s="54"/>
      <c r="I21" s="55">
        <v>-174690609.67000002</v>
      </c>
      <c r="J21" s="54" t="s">
        <v>128</v>
      </c>
      <c r="K21" s="54"/>
      <c r="L21" s="56">
        <v>1554081640.28</v>
      </c>
      <c r="M21" s="57"/>
      <c r="N21" s="55">
        <v>9799865</v>
      </c>
      <c r="O21" s="57"/>
      <c r="P21" s="52">
        <v>1563881505.28</v>
      </c>
      <c r="Q21" s="23"/>
    </row>
    <row r="22" spans="1:17" x14ac:dyDescent="0.35">
      <c r="A22" s="59"/>
      <c r="C22" s="59"/>
      <c r="D22" s="59"/>
      <c r="E22" s="59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23"/>
    </row>
    <row r="23" spans="1:17" x14ac:dyDescent="0.35">
      <c r="A23" s="50" t="s">
        <v>129</v>
      </c>
      <c r="C23" s="50"/>
      <c r="D23" s="50"/>
      <c r="E23" s="50"/>
      <c r="F23" s="52">
        <v>25356247772.900002</v>
      </c>
      <c r="G23" s="54"/>
      <c r="H23" s="57"/>
      <c r="I23" s="55">
        <v>-938860071.61000001</v>
      </c>
      <c r="J23" s="54"/>
      <c r="K23" s="57"/>
      <c r="L23" s="56">
        <v>24417387701.290001</v>
      </c>
      <c r="M23" s="57"/>
      <c r="N23" s="55">
        <v>0</v>
      </c>
      <c r="O23" s="57"/>
      <c r="P23" s="52">
        <v>24417387701.290001</v>
      </c>
      <c r="Q23" s="23"/>
    </row>
    <row r="24" spans="1:17" x14ac:dyDescent="0.35">
      <c r="A24" s="59"/>
      <c r="C24" s="59"/>
      <c r="D24" s="59"/>
      <c r="E24" s="59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23"/>
    </row>
    <row r="25" spans="1:17" x14ac:dyDescent="0.35">
      <c r="A25" s="50" t="s">
        <v>132</v>
      </c>
      <c r="C25" s="50"/>
      <c r="D25" s="50"/>
      <c r="E25" s="50"/>
      <c r="F25" s="3">
        <v>6.8179340469990996E-2</v>
      </c>
      <c r="G25" s="3"/>
      <c r="I25" s="3"/>
      <c r="J25" s="3"/>
      <c r="L25" s="3">
        <v>6.3646515314899801E-2</v>
      </c>
      <c r="P25" s="3">
        <v>6.4047863121630258E-2</v>
      </c>
    </row>
    <row r="27" spans="1:17" x14ac:dyDescent="0.35">
      <c r="A27" s="1" t="s">
        <v>133</v>
      </c>
    </row>
    <row r="28" spans="1:17" ht="6.75" customHeight="1" thickBot="1" x14ac:dyDescent="0.4">
      <c r="A28" s="63"/>
      <c r="B28" s="63"/>
      <c r="C28" s="63"/>
      <c r="D28" s="63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</row>
    <row r="29" spans="1:17" x14ac:dyDescent="0.35">
      <c r="B29" s="59"/>
      <c r="C29" s="50"/>
      <c r="D29" s="50"/>
      <c r="F29" s="65"/>
      <c r="G29" s="65"/>
      <c r="J29" s="65"/>
    </row>
    <row r="30" spans="1:17" ht="36" customHeight="1" x14ac:dyDescent="0.35">
      <c r="A30" s="66" t="s">
        <v>134</v>
      </c>
    </row>
    <row r="32" spans="1:17" x14ac:dyDescent="0.35">
      <c r="B32" s="50" t="s">
        <v>135</v>
      </c>
      <c r="F32" s="65">
        <v>5.894731408E-2</v>
      </c>
      <c r="G32" s="65"/>
      <c r="J32" s="65"/>
    </row>
    <row r="33" spans="1:10" x14ac:dyDescent="0.35">
      <c r="F33" s="62"/>
      <c r="G33" s="62"/>
      <c r="J33" s="62"/>
    </row>
    <row r="34" spans="1:10" x14ac:dyDescent="0.35">
      <c r="B34" s="50" t="s">
        <v>7</v>
      </c>
      <c r="F34" s="65">
        <v>6.3576567319999999E-2</v>
      </c>
      <c r="G34" s="65"/>
      <c r="J34" s="65"/>
    </row>
    <row r="35" spans="1:10" x14ac:dyDescent="0.35">
      <c r="F35" s="62"/>
      <c r="G35" s="62"/>
      <c r="J35" s="62"/>
    </row>
    <row r="36" spans="1:10" x14ac:dyDescent="0.35">
      <c r="B36" s="50" t="s">
        <v>136</v>
      </c>
      <c r="F36" s="65">
        <v>6.8205820560000005E-2</v>
      </c>
      <c r="G36" s="65"/>
      <c r="J36" s="65"/>
    </row>
    <row r="38" spans="1:10" x14ac:dyDescent="0.35">
      <c r="A38" s="10" t="s">
        <v>137</v>
      </c>
      <c r="B38" s="10"/>
      <c r="C38" s="10"/>
    </row>
    <row r="40" spans="1:10" x14ac:dyDescent="0.35">
      <c r="B40" s="59" t="s">
        <v>138</v>
      </c>
      <c r="C40" s="128" t="s">
        <v>139</v>
      </c>
      <c r="D40" s="128"/>
      <c r="F40" s="67">
        <v>6</v>
      </c>
      <c r="G40" s="67"/>
      <c r="H40" s="43" t="s">
        <v>140</v>
      </c>
      <c r="J40" s="67"/>
    </row>
    <row r="41" spans="1:10" x14ac:dyDescent="0.35">
      <c r="F41" s="62"/>
      <c r="G41" s="62"/>
      <c r="J41" s="62"/>
    </row>
    <row r="42" spans="1:10" x14ac:dyDescent="0.35">
      <c r="B42" s="59" t="s">
        <v>141</v>
      </c>
      <c r="C42" s="128" t="s">
        <v>142</v>
      </c>
      <c r="D42" s="128"/>
      <c r="F42" s="67">
        <v>5.81</v>
      </c>
      <c r="G42" s="67"/>
      <c r="H42" s="43" t="s">
        <v>140</v>
      </c>
      <c r="J42" s="67"/>
    </row>
    <row r="43" spans="1:10" x14ac:dyDescent="0.35">
      <c r="F43" s="62"/>
      <c r="G43" s="62"/>
      <c r="J43" s="62"/>
    </row>
    <row r="44" spans="1:10" x14ac:dyDescent="0.35">
      <c r="B44" s="59" t="s">
        <v>143</v>
      </c>
      <c r="C44" s="128" t="s">
        <v>144</v>
      </c>
      <c r="D44" s="128"/>
      <c r="F44" s="65">
        <v>5.2478541109999999E-2</v>
      </c>
      <c r="G44" s="65"/>
      <c r="H44" s="43" t="s">
        <v>140</v>
      </c>
      <c r="J44" s="65"/>
    </row>
    <row r="45" spans="1:10" x14ac:dyDescent="0.35">
      <c r="F45" s="62"/>
      <c r="G45" s="62"/>
      <c r="J45" s="62"/>
    </row>
    <row r="46" spans="1:10" x14ac:dyDescent="0.35">
      <c r="B46" s="59" t="s">
        <v>145</v>
      </c>
      <c r="C46" s="128" t="s">
        <v>146</v>
      </c>
      <c r="D46" s="128"/>
      <c r="F46" s="65">
        <v>0.76593394372000001</v>
      </c>
      <c r="G46" s="65"/>
      <c r="H46" s="43" t="s">
        <v>140</v>
      </c>
      <c r="J46" s="65"/>
    </row>
    <row r="47" spans="1:10" x14ac:dyDescent="0.35">
      <c r="F47" s="62"/>
      <c r="G47" s="62"/>
      <c r="J47" s="62"/>
    </row>
    <row r="48" spans="1:10" x14ac:dyDescent="0.35">
      <c r="B48" s="59" t="s">
        <v>147</v>
      </c>
      <c r="C48" s="128" t="s">
        <v>148</v>
      </c>
      <c r="D48" s="128"/>
      <c r="F48" s="65">
        <v>0.38190130181999998</v>
      </c>
      <c r="G48" s="65"/>
      <c r="H48" s="43" t="s">
        <v>149</v>
      </c>
      <c r="J48" s="65"/>
    </row>
    <row r="49" spans="1:16" x14ac:dyDescent="0.35">
      <c r="F49" s="62"/>
      <c r="G49" s="62"/>
      <c r="J49" s="62"/>
    </row>
    <row r="50" spans="1:16" x14ac:dyDescent="0.35">
      <c r="B50" s="59" t="s">
        <v>150</v>
      </c>
      <c r="C50" s="128" t="s">
        <v>151</v>
      </c>
      <c r="D50" s="128"/>
      <c r="F50" s="65">
        <v>2.3336745870000002E-2</v>
      </c>
      <c r="G50" s="65"/>
      <c r="H50" s="43" t="s">
        <v>149</v>
      </c>
      <c r="J50" s="65"/>
    </row>
    <row r="51" spans="1:16" x14ac:dyDescent="0.35">
      <c r="F51" s="62"/>
      <c r="G51" s="62"/>
      <c r="J51" s="62"/>
    </row>
    <row r="52" spans="1:16" x14ac:dyDescent="0.35">
      <c r="B52" s="59" t="s">
        <v>152</v>
      </c>
      <c r="C52" s="128" t="s">
        <v>153</v>
      </c>
      <c r="D52" s="128"/>
      <c r="F52" s="65">
        <v>0.1096459152</v>
      </c>
      <c r="G52" s="65"/>
      <c r="H52" s="43" t="s">
        <v>154</v>
      </c>
      <c r="J52" s="65"/>
    </row>
    <row r="53" spans="1:16" x14ac:dyDescent="0.35">
      <c r="F53" s="62"/>
      <c r="G53" s="62"/>
      <c r="J53" s="62"/>
    </row>
    <row r="54" spans="1:16" x14ac:dyDescent="0.35">
      <c r="B54" s="59" t="s">
        <v>155</v>
      </c>
      <c r="C54" s="128" t="s">
        <v>156</v>
      </c>
      <c r="D54" s="128"/>
      <c r="F54" s="65">
        <v>0.11054122084</v>
      </c>
      <c r="G54" s="65"/>
      <c r="H54" s="43" t="s">
        <v>157</v>
      </c>
      <c r="J54" s="65"/>
    </row>
    <row r="55" spans="1:16" x14ac:dyDescent="0.35">
      <c r="B55" s="59"/>
      <c r="C55" s="50"/>
      <c r="D55" s="50"/>
      <c r="F55" s="65"/>
      <c r="G55" s="65"/>
      <c r="J55" s="65"/>
    </row>
    <row r="56" spans="1:16" ht="91.5" customHeight="1" x14ac:dyDescent="0.35">
      <c r="A56" s="129" t="s">
        <v>158</v>
      </c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</row>
    <row r="57" spans="1:16" ht="8.25" customHeight="1" thickBot="1" x14ac:dyDescent="0.4">
      <c r="A57" s="63"/>
      <c r="B57" s="63"/>
      <c r="C57" s="63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</row>
    <row r="58" spans="1:16" ht="21" customHeight="1" x14ac:dyDescent="0.35">
      <c r="A58" s="1" t="s">
        <v>159</v>
      </c>
    </row>
    <row r="59" spans="1:16" ht="39.75" customHeight="1" x14ac:dyDescent="0.35">
      <c r="A59" s="131" t="s">
        <v>160</v>
      </c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</row>
    <row r="61" spans="1:16" ht="21" thickBot="1" x14ac:dyDescent="0.4">
      <c r="A61" s="133" t="s">
        <v>161</v>
      </c>
      <c r="B61" s="133"/>
      <c r="C61" s="133"/>
      <c r="D61" s="133"/>
      <c r="E61" s="68"/>
      <c r="F61" s="64"/>
      <c r="G61" s="64"/>
      <c r="H61" s="64"/>
      <c r="I61" s="64"/>
      <c r="J61" s="64"/>
      <c r="L61" s="64"/>
    </row>
    <row r="62" spans="1:16" x14ac:dyDescent="0.35">
      <c r="A62" s="126" t="s">
        <v>162</v>
      </c>
      <c r="B62" s="126"/>
      <c r="C62" s="126"/>
      <c r="D62" s="126"/>
      <c r="E62" s="68"/>
      <c r="F62" s="127" t="s">
        <v>163</v>
      </c>
      <c r="G62" s="127"/>
      <c r="H62" s="127"/>
      <c r="I62" s="127"/>
      <c r="J62" s="127"/>
      <c r="L62" s="44" t="s">
        <v>164</v>
      </c>
    </row>
  </sheetData>
  <mergeCells count="19">
    <mergeCell ref="A62:D62"/>
    <mergeCell ref="F62:J62"/>
    <mergeCell ref="C40:D40"/>
    <mergeCell ref="C42:D42"/>
    <mergeCell ref="C44:D44"/>
    <mergeCell ref="C46:D46"/>
    <mergeCell ref="C48:D48"/>
    <mergeCell ref="C50:D50"/>
    <mergeCell ref="C52:D52"/>
    <mergeCell ref="C54:D54"/>
    <mergeCell ref="A56:N56"/>
    <mergeCell ref="A59:N59"/>
    <mergeCell ref="A61:D61"/>
    <mergeCell ref="A19:D19"/>
    <mergeCell ref="A2:P2"/>
    <mergeCell ref="A3:P3"/>
    <mergeCell ref="A4:P4"/>
    <mergeCell ref="A5:P5"/>
    <mergeCell ref="A11:D11"/>
  </mergeCells>
  <pageMargins left="1" right="0.75" top="0.75" bottom="0.28000000000000003" header="0" footer="0"/>
  <pageSetup scale="4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6"/>
  <sheetViews>
    <sheetView zoomScale="50" zoomScaleNormal="50" workbookViewId="0">
      <selection activeCell="A2" sqref="A2"/>
    </sheetView>
  </sheetViews>
  <sheetFormatPr defaultColWidth="9.109375" defaultRowHeight="20.399999999999999" x14ac:dyDescent="0.35"/>
  <cols>
    <col min="1" max="1" width="38.88671875" style="1" customWidth="1"/>
    <col min="2" max="2" width="4.88671875" style="1" customWidth="1"/>
    <col min="3" max="3" width="2.6640625" style="2" customWidth="1"/>
    <col min="4" max="4" width="25.5546875" style="1" customWidth="1"/>
    <col min="5" max="5" width="2.109375" style="1" customWidth="1"/>
    <col min="6" max="6" width="2.6640625" style="2" customWidth="1"/>
    <col min="7" max="7" width="25.5546875" style="1" customWidth="1"/>
    <col min="8" max="8" width="2.44140625" style="1" customWidth="1"/>
    <col min="9" max="9" width="2.6640625" style="2" customWidth="1"/>
    <col min="10" max="10" width="25.5546875" style="1" customWidth="1"/>
    <col min="11" max="11" width="2.109375" style="1" customWidth="1"/>
    <col min="12" max="12" width="2.6640625" style="2" customWidth="1"/>
    <col min="13" max="13" width="25.88671875" style="1" bestFit="1" customWidth="1"/>
    <col min="14" max="14" width="2" style="1" customWidth="1"/>
    <col min="15" max="15" width="2.6640625" style="2" customWidth="1"/>
    <col min="16" max="16" width="25.6640625" style="1" bestFit="1" customWidth="1"/>
    <col min="17" max="17" width="2.5546875" style="1" customWidth="1"/>
    <col min="18" max="18" width="2.33203125" style="1" customWidth="1"/>
    <col min="19" max="19" width="26.88671875" style="3" bestFit="1" customWidth="1"/>
    <col min="20" max="20" width="3" style="1" customWidth="1"/>
    <col min="21" max="21" width="18.5546875" style="3" bestFit="1" customWidth="1"/>
    <col min="22" max="22" width="2.44140625" style="1" customWidth="1"/>
    <col min="23" max="23" width="1.44140625" style="1" customWidth="1"/>
    <col min="24" max="24" width="14.6640625" style="3" customWidth="1"/>
    <col min="25" max="26" width="3" style="1" customWidth="1"/>
    <col min="27" max="27" width="14.6640625" style="3" customWidth="1"/>
    <col min="28" max="28" width="3" style="1" customWidth="1"/>
    <col min="29" max="29" width="2.44140625" style="1" customWidth="1"/>
    <col min="30" max="30" width="14.6640625" style="3" customWidth="1"/>
    <col min="31" max="31" width="3.44140625" style="1" customWidth="1"/>
    <col min="32" max="32" width="2.44140625" style="1" customWidth="1"/>
    <col min="33" max="33" width="14.6640625" style="3" customWidth="1"/>
    <col min="34" max="34" width="3.6640625" style="1" customWidth="1"/>
    <col min="35" max="35" width="2.33203125" style="1" customWidth="1"/>
    <col min="36" max="36" width="14.6640625" style="3" customWidth="1"/>
    <col min="37" max="16384" width="9.109375" style="1"/>
  </cols>
  <sheetData>
    <row r="1" spans="1:36" ht="47.4" customHeight="1" x14ac:dyDescent="0.35">
      <c r="A1" s="136" t="s">
        <v>178</v>
      </c>
    </row>
    <row r="2" spans="1:36" ht="4.6500000000000004" customHeight="1" x14ac:dyDescent="0.35"/>
    <row r="3" spans="1:36" ht="4.6500000000000004" customHeight="1" x14ac:dyDescent="0.35"/>
    <row r="4" spans="1:36" ht="5.25" customHeight="1" x14ac:dyDescent="0.35"/>
    <row r="5" spans="1:36" ht="4.6500000000000004" customHeight="1" x14ac:dyDescent="0.35"/>
    <row r="6" spans="1:36" ht="4.6500000000000004" customHeight="1" x14ac:dyDescent="0.35"/>
    <row r="7" spans="1:36" x14ac:dyDescent="0.35">
      <c r="N7" s="4" t="s">
        <v>0</v>
      </c>
    </row>
    <row r="8" spans="1:36" x14ac:dyDescent="0.35">
      <c r="N8" s="4" t="s">
        <v>1</v>
      </c>
    </row>
    <row r="9" spans="1:36" x14ac:dyDescent="0.35">
      <c r="N9" s="4" t="s">
        <v>2</v>
      </c>
    </row>
    <row r="10" spans="1:36" x14ac:dyDescent="0.35">
      <c r="N10" s="4" t="s">
        <v>3</v>
      </c>
    </row>
    <row r="11" spans="1:36" x14ac:dyDescent="0.35">
      <c r="N11" s="4" t="s">
        <v>4</v>
      </c>
    </row>
    <row r="12" spans="1:36" x14ac:dyDescent="0.35">
      <c r="M12" s="5"/>
    </row>
    <row r="13" spans="1:36" x14ac:dyDescent="0.35">
      <c r="AJ13" s="2" t="s">
        <v>5</v>
      </c>
    </row>
    <row r="14" spans="1:36" ht="6.75" customHeight="1" x14ac:dyDescent="0.35"/>
    <row r="15" spans="1:36" ht="3.75" customHeight="1" x14ac:dyDescent="0.35"/>
    <row r="16" spans="1:36" ht="5.25" customHeight="1" x14ac:dyDescent="0.35"/>
    <row r="17" spans="1:36" ht="4.6500000000000004" customHeight="1" x14ac:dyDescent="0.35"/>
    <row r="18" spans="1:36" ht="4.6500000000000004" customHeight="1" x14ac:dyDescent="0.35"/>
    <row r="19" spans="1:36" ht="4.6500000000000004" customHeight="1" x14ac:dyDescent="0.35"/>
    <row r="20" spans="1:36" ht="21" thickBot="1" x14ac:dyDescent="0.4">
      <c r="N20" s="6"/>
      <c r="P20" s="6"/>
      <c r="Q20" s="6"/>
      <c r="R20" s="6"/>
      <c r="S20" s="7"/>
      <c r="T20" s="6"/>
      <c r="U20" s="134" t="s">
        <v>6</v>
      </c>
      <c r="V20" s="134"/>
      <c r="W20" s="134"/>
      <c r="X20" s="134"/>
      <c r="Y20" s="6"/>
      <c r="Z20" s="6"/>
      <c r="AA20" s="134" t="s">
        <v>7</v>
      </c>
      <c r="AB20" s="134"/>
      <c r="AC20" s="134"/>
      <c r="AD20" s="134"/>
      <c r="AE20" s="6"/>
      <c r="AF20" s="6"/>
      <c r="AG20" s="134" t="s">
        <v>8</v>
      </c>
      <c r="AH20" s="134"/>
      <c r="AI20" s="134"/>
      <c r="AJ20" s="134"/>
    </row>
    <row r="21" spans="1:36" ht="6" customHeight="1" x14ac:dyDescent="0.35">
      <c r="J21" s="6"/>
    </row>
    <row r="22" spans="1:36" ht="6.75" customHeight="1" x14ac:dyDescent="0.35"/>
    <row r="23" spans="1:36" ht="6" customHeight="1" x14ac:dyDescent="0.35"/>
    <row r="24" spans="1:36" ht="6" customHeight="1" x14ac:dyDescent="0.35"/>
    <row r="25" spans="1:36" x14ac:dyDescent="0.35">
      <c r="E25" s="4"/>
      <c r="H25" s="4"/>
      <c r="J25" s="4"/>
      <c r="K25" s="4"/>
      <c r="M25" s="4"/>
      <c r="N25" s="4"/>
      <c r="Q25" s="4"/>
      <c r="R25" s="4"/>
      <c r="T25" s="4"/>
      <c r="U25" s="8" t="s">
        <v>9</v>
      </c>
      <c r="V25" s="4"/>
      <c r="W25" s="4"/>
      <c r="X25" s="8" t="s">
        <v>10</v>
      </c>
      <c r="Y25" s="4"/>
      <c r="Z25" s="4"/>
      <c r="AA25" s="8" t="s">
        <v>9</v>
      </c>
      <c r="AB25" s="4"/>
      <c r="AC25" s="4"/>
      <c r="AD25" s="8" t="s">
        <v>10</v>
      </c>
      <c r="AE25" s="4"/>
      <c r="AF25" s="4"/>
      <c r="AG25" s="8" t="s">
        <v>9</v>
      </c>
      <c r="AH25" s="4"/>
      <c r="AI25" s="4"/>
      <c r="AJ25" s="8" t="s">
        <v>10</v>
      </c>
    </row>
    <row r="26" spans="1:36" ht="21" thickBot="1" x14ac:dyDescent="0.4">
      <c r="D26" s="4" t="s">
        <v>11</v>
      </c>
      <c r="E26" s="4"/>
      <c r="G26" s="4" t="s">
        <v>12</v>
      </c>
      <c r="H26" s="4"/>
      <c r="J26" s="133" t="s">
        <v>13</v>
      </c>
      <c r="K26" s="133"/>
      <c r="L26" s="133"/>
      <c r="M26" s="133"/>
      <c r="N26" s="4"/>
      <c r="P26" s="4" t="s">
        <v>14</v>
      </c>
      <c r="Q26" s="4"/>
      <c r="R26" s="4"/>
      <c r="S26" s="8" t="s">
        <v>15</v>
      </c>
      <c r="T26" s="4"/>
      <c r="U26" s="8" t="s">
        <v>16</v>
      </c>
      <c r="V26" s="4"/>
      <c r="W26" s="4"/>
      <c r="X26" s="8" t="s">
        <v>9</v>
      </c>
      <c r="Y26" s="4"/>
      <c r="Z26" s="4"/>
      <c r="AA26" s="8" t="s">
        <v>16</v>
      </c>
      <c r="AB26" s="4"/>
      <c r="AC26" s="4"/>
      <c r="AD26" s="8" t="s">
        <v>9</v>
      </c>
      <c r="AE26" s="4"/>
      <c r="AF26" s="4"/>
      <c r="AG26" s="8" t="s">
        <v>16</v>
      </c>
      <c r="AH26" s="4"/>
      <c r="AI26" s="4"/>
      <c r="AJ26" s="8" t="s">
        <v>9</v>
      </c>
    </row>
    <row r="27" spans="1:36" x14ac:dyDescent="0.35">
      <c r="A27" s="4" t="s">
        <v>17</v>
      </c>
      <c r="D27" s="4" t="s">
        <v>18</v>
      </c>
      <c r="E27" s="4"/>
      <c r="G27" s="4" t="s">
        <v>18</v>
      </c>
      <c r="H27" s="4"/>
      <c r="J27" s="4" t="s">
        <v>19</v>
      </c>
      <c r="K27" s="4"/>
      <c r="M27" s="4" t="s">
        <v>20</v>
      </c>
      <c r="N27" s="4"/>
      <c r="P27" s="4" t="s">
        <v>12</v>
      </c>
      <c r="Q27" s="4"/>
      <c r="R27" s="4"/>
      <c r="S27" s="9" t="s">
        <v>21</v>
      </c>
      <c r="T27" s="4"/>
      <c r="U27" s="9" t="s">
        <v>21</v>
      </c>
      <c r="V27" s="4"/>
      <c r="W27" s="4"/>
      <c r="X27" s="9" t="s">
        <v>21</v>
      </c>
      <c r="Y27" s="4"/>
      <c r="Z27" s="4"/>
      <c r="AA27" s="9" t="s">
        <v>21</v>
      </c>
      <c r="AB27" s="4"/>
      <c r="AC27" s="4"/>
      <c r="AD27" s="9" t="s">
        <v>21</v>
      </c>
      <c r="AE27" s="4"/>
      <c r="AF27" s="4"/>
      <c r="AG27" s="9" t="s">
        <v>21</v>
      </c>
      <c r="AH27" s="4"/>
      <c r="AI27" s="4"/>
      <c r="AJ27" s="9" t="s">
        <v>21</v>
      </c>
    </row>
    <row r="28" spans="1:36" x14ac:dyDescent="0.35">
      <c r="A28" s="10"/>
      <c r="D28" s="11">
        <v>1</v>
      </c>
      <c r="E28" s="12"/>
      <c r="G28" s="11">
        <v>2</v>
      </c>
      <c r="H28" s="12"/>
      <c r="J28" s="11">
        <v>3</v>
      </c>
      <c r="K28" s="12"/>
      <c r="M28" s="11">
        <v>4</v>
      </c>
      <c r="N28" s="12"/>
      <c r="P28" s="11">
        <v>5</v>
      </c>
      <c r="Q28" s="12"/>
      <c r="R28" s="12"/>
      <c r="S28" s="11">
        <v>6</v>
      </c>
      <c r="T28" s="12"/>
      <c r="U28" s="11">
        <v>7</v>
      </c>
      <c r="V28" s="12"/>
      <c r="W28" s="12"/>
      <c r="X28" s="11">
        <v>8</v>
      </c>
      <c r="Y28" s="12"/>
      <c r="Z28" s="12"/>
      <c r="AA28" s="11">
        <v>9</v>
      </c>
      <c r="AB28" s="12"/>
      <c r="AC28" s="12"/>
      <c r="AD28" s="11">
        <v>10</v>
      </c>
      <c r="AE28" s="12"/>
      <c r="AF28" s="12"/>
      <c r="AG28" s="11">
        <v>11</v>
      </c>
      <c r="AH28" s="12"/>
      <c r="AI28" s="12"/>
      <c r="AJ28" s="11">
        <v>12</v>
      </c>
    </row>
    <row r="30" spans="1:36" x14ac:dyDescent="0.35">
      <c r="A30" s="1" t="s">
        <v>22</v>
      </c>
      <c r="C30" s="2" t="s">
        <v>23</v>
      </c>
      <c r="D30" s="13">
        <v>7673302916.9201241</v>
      </c>
      <c r="E30" s="13"/>
      <c r="F30" s="2" t="s">
        <v>23</v>
      </c>
      <c r="G30" s="13">
        <v>7523645605.4862146</v>
      </c>
      <c r="H30" s="13"/>
      <c r="I30" s="2" t="s">
        <v>23</v>
      </c>
      <c r="J30" s="13">
        <v>-47077077.020906761</v>
      </c>
      <c r="K30" s="13"/>
      <c r="L30" s="2" t="s">
        <v>23</v>
      </c>
      <c r="M30" s="13">
        <v>-448164264.59000081</v>
      </c>
      <c r="N30" s="13"/>
      <c r="O30" s="2" t="s">
        <v>23</v>
      </c>
      <c r="P30" s="13">
        <v>7028404263.8753071</v>
      </c>
      <c r="Q30" s="13"/>
      <c r="S30" s="3">
        <v>0.29722981084982819</v>
      </c>
      <c r="U30" s="3">
        <v>4.7951365849999997E-2</v>
      </c>
      <c r="X30" s="3">
        <v>1.425257540158641E-2</v>
      </c>
      <c r="AA30" s="3">
        <v>4.7951365849999997E-2</v>
      </c>
      <c r="AD30" s="3">
        <v>1.425257540158641E-2</v>
      </c>
      <c r="AG30" s="3">
        <v>4.7951365849999997E-2</v>
      </c>
      <c r="AJ30" s="3">
        <v>1.425257540158641E-2</v>
      </c>
    </row>
    <row r="31" spans="1:36" x14ac:dyDescent="0.35">
      <c r="D31" s="13"/>
      <c r="E31" s="13"/>
      <c r="G31" s="13"/>
      <c r="H31" s="13"/>
      <c r="J31" s="13"/>
      <c r="K31" s="13"/>
      <c r="M31" s="13"/>
      <c r="N31" s="13"/>
      <c r="P31" s="13"/>
      <c r="Q31" s="13"/>
    </row>
    <row r="32" spans="1:36" x14ac:dyDescent="0.35">
      <c r="A32" s="1" t="s">
        <v>24</v>
      </c>
      <c r="D32" s="13">
        <v>441440251.30096108</v>
      </c>
      <c r="E32" s="13"/>
      <c r="G32" s="13">
        <v>432359641.54180074</v>
      </c>
      <c r="H32" s="13"/>
      <c r="J32" s="13">
        <v>-2876726.9902769248</v>
      </c>
      <c r="K32" s="13"/>
      <c r="M32" s="13">
        <v>-7.9162418842315674E-9</v>
      </c>
      <c r="N32" s="13"/>
      <c r="P32" s="13">
        <v>429482914.5515238</v>
      </c>
      <c r="Q32" s="13"/>
      <c r="S32" s="3">
        <v>1.8162746572718647E-2</v>
      </c>
      <c r="U32" s="3">
        <v>1.8777298469999999E-2</v>
      </c>
      <c r="X32" s="3">
        <v>3.4104731343090756E-4</v>
      </c>
      <c r="AA32" s="3">
        <v>1.8777298469999999E-2</v>
      </c>
      <c r="AD32" s="3">
        <v>3.4104731343090756E-4</v>
      </c>
      <c r="AG32" s="3">
        <v>1.8777298469999999E-2</v>
      </c>
      <c r="AJ32" s="3">
        <v>3.4104731343090756E-4</v>
      </c>
    </row>
    <row r="33" spans="1:36" x14ac:dyDescent="0.35">
      <c r="D33" s="13"/>
      <c r="E33" s="13"/>
      <c r="G33" s="13"/>
      <c r="H33" s="13"/>
      <c r="J33" s="13"/>
      <c r="K33" s="13"/>
      <c r="M33" s="13"/>
      <c r="N33" s="13"/>
      <c r="P33" s="13"/>
      <c r="Q33" s="13"/>
    </row>
    <row r="34" spans="1:36" x14ac:dyDescent="0.35">
      <c r="A34" s="1" t="s">
        <v>25</v>
      </c>
      <c r="D34" s="13">
        <v>0</v>
      </c>
      <c r="E34" s="13"/>
      <c r="G34" s="13">
        <v>0</v>
      </c>
      <c r="H34" s="13"/>
      <c r="J34" s="13">
        <v>0</v>
      </c>
      <c r="K34" s="13"/>
      <c r="M34" s="13">
        <v>0</v>
      </c>
      <c r="N34" s="13"/>
      <c r="P34" s="13">
        <v>0</v>
      </c>
      <c r="Q34" s="13"/>
      <c r="S34" s="3">
        <v>0</v>
      </c>
      <c r="U34" s="3">
        <v>0</v>
      </c>
      <c r="X34" s="3">
        <v>0</v>
      </c>
      <c r="AA34" s="3">
        <v>0</v>
      </c>
      <c r="AD34" s="3">
        <v>0</v>
      </c>
      <c r="AG34" s="3">
        <v>0</v>
      </c>
      <c r="AJ34" s="3">
        <v>0</v>
      </c>
    </row>
    <row r="35" spans="1:36" x14ac:dyDescent="0.35">
      <c r="D35" s="13"/>
      <c r="E35" s="13"/>
      <c r="G35" s="13"/>
      <c r="H35" s="13"/>
      <c r="J35" s="13"/>
      <c r="K35" s="13"/>
      <c r="M35" s="13"/>
      <c r="N35" s="13"/>
      <c r="P35" s="13"/>
      <c r="Q35" s="13"/>
    </row>
    <row r="36" spans="1:36" x14ac:dyDescent="0.35">
      <c r="A36" s="1" t="s">
        <v>26</v>
      </c>
      <c r="D36" s="13">
        <v>11250577400.915464</v>
      </c>
      <c r="E36" s="13"/>
      <c r="G36" s="13">
        <v>11019148339.706539</v>
      </c>
      <c r="H36" s="13"/>
      <c r="J36" s="13">
        <v>-73316467.119975924</v>
      </c>
      <c r="K36" s="13"/>
      <c r="M36" s="13">
        <v>-1.1920928955078125E-7</v>
      </c>
      <c r="N36" s="13"/>
      <c r="P36" s="13">
        <v>10945831872.586563</v>
      </c>
      <c r="Q36" s="13"/>
      <c r="S36" s="3">
        <v>0.4628970410545305</v>
      </c>
      <c r="U36" s="3">
        <v>9.5000000000000001E-2</v>
      </c>
      <c r="X36" s="3">
        <v>4.3975218900180399E-2</v>
      </c>
      <c r="AA36" s="3">
        <v>0.105</v>
      </c>
      <c r="AD36" s="3">
        <v>4.8604189310725701E-2</v>
      </c>
      <c r="AG36" s="3">
        <v>0.11499999999999999</v>
      </c>
      <c r="AJ36" s="3">
        <v>5.3233159721271003E-2</v>
      </c>
    </row>
    <row r="37" spans="1:36" x14ac:dyDescent="0.35">
      <c r="D37" s="13"/>
      <c r="E37" s="13"/>
      <c r="G37" s="13"/>
      <c r="H37" s="13"/>
      <c r="J37" s="13"/>
      <c r="K37" s="13"/>
      <c r="M37" s="13"/>
      <c r="N37" s="13"/>
      <c r="P37" s="13"/>
      <c r="Q37" s="13"/>
    </row>
    <row r="38" spans="1:36" x14ac:dyDescent="0.35">
      <c r="A38" s="1" t="s">
        <v>27</v>
      </c>
      <c r="D38" s="13">
        <v>433786655.42673981</v>
      </c>
      <c r="E38" s="13"/>
      <c r="G38" s="13">
        <v>433690908.88825727</v>
      </c>
      <c r="H38" s="13"/>
      <c r="J38" s="13">
        <v>-2885584.6454418022</v>
      </c>
      <c r="K38" s="13"/>
      <c r="M38" s="13">
        <v>3.166496753692627E-8</v>
      </c>
      <c r="N38" s="13"/>
      <c r="P38" s="13">
        <v>430805324.24281549</v>
      </c>
      <c r="Q38" s="13"/>
      <c r="S38" s="3">
        <v>1.8218671014121206E-2</v>
      </c>
      <c r="U38" s="3">
        <v>2.0578598159999999E-2</v>
      </c>
      <c r="X38" s="3">
        <v>3.7491470980883997E-4</v>
      </c>
      <c r="AA38" s="3">
        <v>2.0578598159999999E-2</v>
      </c>
      <c r="AD38" s="3">
        <v>3.7491470980883997E-4</v>
      </c>
      <c r="AG38" s="3">
        <v>2.0578598159999999E-2</v>
      </c>
      <c r="AJ38" s="3">
        <v>3.7491470980883997E-4</v>
      </c>
    </row>
    <row r="39" spans="1:36" x14ac:dyDescent="0.35">
      <c r="D39" s="13"/>
      <c r="E39" s="13"/>
      <c r="G39" s="13"/>
      <c r="H39" s="13"/>
      <c r="J39" s="13"/>
      <c r="K39" s="13"/>
      <c r="M39" s="13"/>
      <c r="N39" s="13"/>
      <c r="P39" s="13"/>
      <c r="Q39" s="13"/>
    </row>
    <row r="40" spans="1:36" x14ac:dyDescent="0.35">
      <c r="A40" s="1" t="s">
        <v>28</v>
      </c>
      <c r="D40" s="13">
        <v>5139674775.487833</v>
      </c>
      <c r="E40" s="13"/>
      <c r="G40" s="13">
        <v>5037960684.8023138</v>
      </c>
      <c r="H40" s="13"/>
      <c r="J40" s="13">
        <v>-32222909.890345499</v>
      </c>
      <c r="K40" s="13"/>
      <c r="M40" s="13">
        <v>-194996505.42999941</v>
      </c>
      <c r="N40" s="13"/>
      <c r="P40" s="13">
        <v>4810741269.4819689</v>
      </c>
      <c r="Q40" s="13"/>
      <c r="S40" s="3">
        <v>0.20344528628283187</v>
      </c>
      <c r="U40" s="3">
        <v>0</v>
      </c>
      <c r="X40" s="3">
        <v>0</v>
      </c>
      <c r="AA40" s="3">
        <v>0</v>
      </c>
      <c r="AD40" s="3">
        <v>0</v>
      </c>
      <c r="AG40" s="3">
        <v>0</v>
      </c>
      <c r="AJ40" s="3">
        <v>0</v>
      </c>
    </row>
    <row r="41" spans="1:36" x14ac:dyDescent="0.35">
      <c r="D41" s="13"/>
      <c r="E41" s="13"/>
      <c r="G41" s="13"/>
      <c r="H41" s="13"/>
      <c r="J41" s="13"/>
      <c r="K41" s="13"/>
      <c r="M41" s="13"/>
      <c r="N41" s="13"/>
      <c r="P41" s="13"/>
      <c r="Q41" s="13"/>
    </row>
    <row r="42" spans="1:36" x14ac:dyDescent="0.35">
      <c r="A42" s="1" t="s">
        <v>29</v>
      </c>
      <c r="B42" s="14" t="s">
        <v>30</v>
      </c>
      <c r="D42" s="13">
        <v>169368254.34887522</v>
      </c>
      <c r="E42" s="13"/>
      <c r="G42" s="13">
        <v>166055434.93895647</v>
      </c>
      <c r="H42" s="13"/>
      <c r="J42" s="13">
        <v>-7356.1214692227904</v>
      </c>
      <c r="K42" s="13"/>
      <c r="M42" s="13">
        <v>-164949841.75</v>
      </c>
      <c r="N42" s="13"/>
      <c r="P42" s="13">
        <v>1098237.0674872426</v>
      </c>
      <c r="Q42" s="13"/>
      <c r="S42" s="3">
        <v>4.6444225969653814E-5</v>
      </c>
      <c r="U42" s="3">
        <v>7.6602848378280741E-2</v>
      </c>
      <c r="X42" s="3">
        <v>3.5577599999999998E-6</v>
      </c>
      <c r="AA42" s="3">
        <v>8.2692467120000002E-2</v>
      </c>
      <c r="AD42" s="3">
        <v>3.840587628909448E-6</v>
      </c>
      <c r="AG42" s="3">
        <v>8.8782187966577386E-2</v>
      </c>
      <c r="AJ42" s="3">
        <v>4.1234199999999999E-6</v>
      </c>
    </row>
    <row r="43" spans="1:36" x14ac:dyDescent="0.35">
      <c r="D43" s="15"/>
      <c r="E43" s="13"/>
      <c r="G43" s="15"/>
      <c r="H43" s="13"/>
      <c r="J43" s="15"/>
      <c r="K43" s="13"/>
      <c r="M43" s="15"/>
      <c r="N43" s="13"/>
      <c r="P43" s="15"/>
      <c r="Q43" s="13"/>
      <c r="S43" s="16"/>
      <c r="X43" s="16"/>
      <c r="AD43" s="16"/>
      <c r="AJ43" s="16"/>
    </row>
    <row r="44" spans="1:36" x14ac:dyDescent="0.35">
      <c r="A44" s="2" t="s">
        <v>31</v>
      </c>
      <c r="C44" s="2" t="s">
        <v>23</v>
      </c>
      <c r="D44" s="17">
        <v>25108150254.400002</v>
      </c>
      <c r="E44" s="13"/>
      <c r="F44" s="2" t="s">
        <v>23</v>
      </c>
      <c r="G44" s="17">
        <v>24612860615.364082</v>
      </c>
      <c r="H44" s="13"/>
      <c r="I44" s="2" t="s">
        <v>23</v>
      </c>
      <c r="J44" s="17">
        <v>-158386121.78841612</v>
      </c>
      <c r="K44" s="13"/>
      <c r="L44" s="2" t="s">
        <v>23</v>
      </c>
      <c r="M44" s="17">
        <v>-808110611.77000022</v>
      </c>
      <c r="N44" s="13"/>
      <c r="O44" s="2" t="s">
        <v>23</v>
      </c>
      <c r="P44" s="17">
        <v>23646363881.805664</v>
      </c>
      <c r="Q44" s="13"/>
      <c r="S44" s="7">
        <v>1</v>
      </c>
      <c r="X44" s="7">
        <v>5.8947314085006558E-2</v>
      </c>
      <c r="Y44" s="18"/>
      <c r="Z44" s="18"/>
      <c r="AB44" s="18"/>
      <c r="AC44" s="18"/>
      <c r="AD44" s="7">
        <v>6.357656732318076E-2</v>
      </c>
      <c r="AE44" s="18"/>
      <c r="AF44" s="18"/>
      <c r="AH44" s="18"/>
      <c r="AI44" s="18"/>
      <c r="AJ44" s="7">
        <v>6.8205820566097156E-2</v>
      </c>
    </row>
    <row r="45" spans="1:36" x14ac:dyDescent="0.35">
      <c r="D45" s="19"/>
      <c r="E45" s="19"/>
      <c r="G45" s="19"/>
      <c r="H45" s="19"/>
      <c r="J45" s="19"/>
      <c r="M45" s="19"/>
    </row>
    <row r="46" spans="1:36" ht="21" thickBot="1" x14ac:dyDescent="0.4">
      <c r="D46" s="19"/>
      <c r="E46" s="19"/>
      <c r="G46" s="19"/>
      <c r="H46" s="19"/>
      <c r="J46" s="19"/>
      <c r="P46" s="20">
        <f>P36*0.01</f>
        <v>109458318.72586563</v>
      </c>
      <c r="S46" s="20" t="s">
        <v>32</v>
      </c>
      <c r="U46" s="20"/>
      <c r="Y46" s="18"/>
      <c r="Z46" s="18"/>
      <c r="AB46" s="18"/>
      <c r="AC46" s="18"/>
      <c r="AE46" s="18"/>
      <c r="AF46" s="18"/>
      <c r="AH46" s="18"/>
      <c r="AI46" s="18"/>
    </row>
    <row r="47" spans="1:36" ht="21.6" thickBot="1" x14ac:dyDescent="0.45">
      <c r="P47" s="21">
        <v>1.6318774073202864</v>
      </c>
      <c r="S47" s="22">
        <f>P46*P47</f>
        <v>178622557.37200317</v>
      </c>
      <c r="U47" s="134" t="s">
        <v>6</v>
      </c>
      <c r="V47" s="134"/>
      <c r="W47" s="134"/>
      <c r="X47" s="134"/>
      <c r="AA47" s="134" t="s">
        <v>7</v>
      </c>
      <c r="AB47" s="134"/>
      <c r="AC47" s="134"/>
      <c r="AD47" s="134"/>
      <c r="AE47" s="6"/>
      <c r="AF47" s="6"/>
      <c r="AG47" s="133" t="s">
        <v>8</v>
      </c>
      <c r="AH47" s="133"/>
      <c r="AI47" s="133"/>
      <c r="AJ47" s="133"/>
    </row>
    <row r="48" spans="1:36" ht="5.25" customHeight="1" x14ac:dyDescent="0.35"/>
    <row r="49" spans="1:36" ht="4.6500000000000004" customHeight="1" x14ac:dyDescent="0.35"/>
    <row r="50" spans="1:36" ht="3.75" customHeight="1" x14ac:dyDescent="0.35"/>
    <row r="52" spans="1:36" x14ac:dyDescent="0.35">
      <c r="E52" s="4"/>
      <c r="H52" s="4"/>
      <c r="J52" s="4"/>
      <c r="K52" s="4"/>
      <c r="M52" s="4" t="s">
        <v>33</v>
      </c>
      <c r="N52" s="4"/>
      <c r="Q52" s="4"/>
      <c r="R52" s="4"/>
      <c r="T52" s="4"/>
      <c r="U52" s="8" t="s">
        <v>9</v>
      </c>
      <c r="V52" s="4"/>
      <c r="W52" s="4"/>
      <c r="X52" s="8" t="s">
        <v>34</v>
      </c>
      <c r="Y52" s="4"/>
      <c r="Z52" s="4"/>
      <c r="AA52" s="8" t="s">
        <v>9</v>
      </c>
      <c r="AB52" s="4"/>
      <c r="AC52" s="4"/>
      <c r="AD52" s="8" t="s">
        <v>10</v>
      </c>
      <c r="AE52" s="4"/>
      <c r="AF52" s="4"/>
      <c r="AG52" s="8" t="s">
        <v>9</v>
      </c>
      <c r="AH52" s="4"/>
      <c r="AI52" s="4"/>
      <c r="AJ52" s="8" t="s">
        <v>10</v>
      </c>
    </row>
    <row r="53" spans="1:36" ht="21" thickBot="1" x14ac:dyDescent="0.4">
      <c r="D53" s="4" t="s">
        <v>35</v>
      </c>
      <c r="E53" s="4"/>
      <c r="G53" s="4" t="s">
        <v>36</v>
      </c>
      <c r="H53" s="4"/>
      <c r="J53" s="133" t="s">
        <v>13</v>
      </c>
      <c r="K53" s="133"/>
      <c r="L53" s="133"/>
      <c r="M53" s="133"/>
      <c r="N53" s="4"/>
      <c r="P53" s="4" t="s">
        <v>37</v>
      </c>
      <c r="Q53" s="4"/>
      <c r="R53" s="4"/>
      <c r="S53" s="8" t="s">
        <v>15</v>
      </c>
      <c r="T53" s="4"/>
      <c r="U53" s="8" t="s">
        <v>16</v>
      </c>
      <c r="V53" s="4"/>
      <c r="W53" s="4"/>
      <c r="X53" s="8" t="s">
        <v>38</v>
      </c>
      <c r="Y53" s="4"/>
      <c r="Z53" s="4"/>
      <c r="AA53" s="8" t="s">
        <v>16</v>
      </c>
      <c r="AB53" s="4"/>
      <c r="AC53" s="4"/>
      <c r="AD53" s="8" t="s">
        <v>9</v>
      </c>
      <c r="AE53" s="4"/>
      <c r="AF53" s="4"/>
      <c r="AG53" s="8" t="s">
        <v>16</v>
      </c>
      <c r="AH53" s="4"/>
      <c r="AI53" s="4"/>
      <c r="AJ53" s="8" t="s">
        <v>9</v>
      </c>
    </row>
    <row r="54" spans="1:36" x14ac:dyDescent="0.35">
      <c r="A54" s="4" t="s">
        <v>39</v>
      </c>
      <c r="D54" s="4" t="s">
        <v>40</v>
      </c>
      <c r="E54" s="4"/>
      <c r="G54" s="4" t="s">
        <v>18</v>
      </c>
      <c r="H54" s="4"/>
      <c r="J54" s="4" t="s">
        <v>41</v>
      </c>
      <c r="K54" s="4"/>
      <c r="M54" s="4" t="s">
        <v>42</v>
      </c>
      <c r="N54" s="4"/>
      <c r="P54" s="4" t="s">
        <v>36</v>
      </c>
      <c r="Q54" s="4"/>
      <c r="R54" s="4"/>
      <c r="S54" s="9" t="s">
        <v>21</v>
      </c>
      <c r="T54" s="4"/>
      <c r="U54" s="9" t="s">
        <v>21</v>
      </c>
      <c r="V54" s="4"/>
      <c r="W54" s="4"/>
      <c r="X54" s="9" t="s">
        <v>21</v>
      </c>
      <c r="Y54" s="4"/>
      <c r="Z54" s="4"/>
      <c r="AA54" s="9" t="s">
        <v>21</v>
      </c>
      <c r="AB54" s="4"/>
      <c r="AC54" s="4"/>
      <c r="AD54" s="9" t="s">
        <v>21</v>
      </c>
      <c r="AE54" s="4"/>
      <c r="AF54" s="4"/>
      <c r="AG54" s="9" t="s">
        <v>21</v>
      </c>
      <c r="AH54" s="4"/>
      <c r="AI54" s="4"/>
      <c r="AJ54" s="9" t="s">
        <v>21</v>
      </c>
    </row>
    <row r="55" spans="1:36" x14ac:dyDescent="0.35">
      <c r="A55" s="10"/>
      <c r="D55" s="11">
        <v>1</v>
      </c>
      <c r="E55" s="12"/>
      <c r="G55" s="11">
        <v>2</v>
      </c>
      <c r="H55" s="12"/>
      <c r="J55" s="11">
        <v>3</v>
      </c>
      <c r="K55" s="12"/>
      <c r="M55" s="11">
        <v>4</v>
      </c>
      <c r="N55" s="12"/>
      <c r="P55" s="11">
        <v>5</v>
      </c>
      <c r="Q55" s="12"/>
      <c r="R55" s="12"/>
      <c r="S55" s="11">
        <v>6</v>
      </c>
      <c r="T55" s="12"/>
      <c r="U55" s="11">
        <v>7</v>
      </c>
      <c r="V55" s="12"/>
      <c r="W55" s="12"/>
      <c r="X55" s="11">
        <v>8</v>
      </c>
      <c r="Y55" s="12"/>
      <c r="Z55" s="12"/>
      <c r="AA55" s="11">
        <v>9</v>
      </c>
      <c r="AB55" s="12"/>
      <c r="AC55" s="12"/>
      <c r="AD55" s="11">
        <v>10</v>
      </c>
      <c r="AE55" s="12"/>
      <c r="AF55" s="12"/>
      <c r="AG55" s="11">
        <v>11</v>
      </c>
      <c r="AH55" s="12"/>
      <c r="AI55" s="12"/>
      <c r="AJ55" s="11">
        <v>12</v>
      </c>
    </row>
    <row r="57" spans="1:36" x14ac:dyDescent="0.35">
      <c r="A57" s="1" t="s">
        <v>22</v>
      </c>
      <c r="C57" s="2" t="s">
        <v>23</v>
      </c>
      <c r="D57" s="13">
        <v>7914258358.5606985</v>
      </c>
      <c r="E57" s="13"/>
      <c r="F57" s="2" t="s">
        <v>23</v>
      </c>
      <c r="G57" s="13">
        <v>7759150592.0241289</v>
      </c>
      <c r="H57" s="13"/>
      <c r="I57" s="2" t="s">
        <v>23</v>
      </c>
      <c r="J57" s="13">
        <v>-40016071.003420569</v>
      </c>
      <c r="K57" s="13"/>
      <c r="L57" s="2" t="s">
        <v>23</v>
      </c>
      <c r="M57" s="13">
        <v>-447584050.89000058</v>
      </c>
      <c r="N57" s="13"/>
      <c r="O57" s="2" t="s">
        <v>23</v>
      </c>
      <c r="P57" s="13">
        <v>7271550470.1307077</v>
      </c>
      <c r="Q57" s="23"/>
      <c r="S57" s="3">
        <v>0.29780214653131293</v>
      </c>
      <c r="U57" s="3">
        <v>4.7418099999999998E-2</v>
      </c>
      <c r="X57" s="3">
        <v>1.4121211964436449E-2</v>
      </c>
      <c r="Y57" s="18"/>
      <c r="Z57" s="18"/>
      <c r="AA57" s="3">
        <v>4.7418099999999998E-2</v>
      </c>
      <c r="AD57" s="3">
        <v>1.4121211964436449E-2</v>
      </c>
      <c r="AG57" s="3">
        <v>4.7418099999999998E-2</v>
      </c>
      <c r="AJ57" s="3">
        <v>1.4121211964436449E-2</v>
      </c>
    </row>
    <row r="58" spans="1:36" x14ac:dyDescent="0.35">
      <c r="D58" s="13"/>
      <c r="E58" s="13"/>
      <c r="G58" s="13"/>
      <c r="H58" s="13"/>
      <c r="J58" s="13"/>
      <c r="K58" s="13"/>
      <c r="M58" s="13"/>
      <c r="N58" s="13"/>
      <c r="P58" s="13"/>
      <c r="Q58" s="23"/>
      <c r="Y58" s="18"/>
      <c r="Z58" s="18"/>
    </row>
    <row r="59" spans="1:36" x14ac:dyDescent="0.35">
      <c r="A59" s="1" t="s">
        <v>24</v>
      </c>
      <c r="D59" s="13">
        <v>183330670.67843318</v>
      </c>
      <c r="E59" s="13"/>
      <c r="G59" s="13">
        <v>179546199.9116427</v>
      </c>
      <c r="H59" s="13"/>
      <c r="J59" s="13">
        <v>-982653.09409306524</v>
      </c>
      <c r="K59" s="13"/>
      <c r="M59" s="13">
        <v>1.0710209608078003E-8</v>
      </c>
      <c r="N59" s="13"/>
      <c r="P59" s="13">
        <v>178563546.81754965</v>
      </c>
      <c r="Q59" s="23"/>
      <c r="S59" s="3">
        <v>7.3129668497721387E-3</v>
      </c>
      <c r="U59" s="3">
        <v>1.3756E-3</v>
      </c>
      <c r="X59" s="3">
        <v>1.0059717198546553E-5</v>
      </c>
      <c r="Y59" s="18"/>
      <c r="Z59" s="18"/>
      <c r="AA59" s="3">
        <v>1.3756E-3</v>
      </c>
      <c r="AD59" s="3">
        <v>1.0059717198546553E-5</v>
      </c>
      <c r="AG59" s="3">
        <v>1.3756E-3</v>
      </c>
      <c r="AJ59" s="3">
        <v>1.0059717198546553E-5</v>
      </c>
    </row>
    <row r="60" spans="1:36" x14ac:dyDescent="0.35">
      <c r="D60" s="13"/>
      <c r="E60" s="13"/>
      <c r="G60" s="13"/>
      <c r="H60" s="13"/>
      <c r="J60" s="13"/>
      <c r="K60" s="13"/>
      <c r="M60" s="13"/>
      <c r="N60" s="13"/>
      <c r="P60" s="13"/>
      <c r="Q60" s="23"/>
      <c r="Y60" s="18"/>
      <c r="Z60" s="18"/>
    </row>
    <row r="61" spans="1:36" x14ac:dyDescent="0.35">
      <c r="A61" s="1" t="s">
        <v>25</v>
      </c>
      <c r="D61" s="13">
        <v>0</v>
      </c>
      <c r="E61" s="13"/>
      <c r="G61" s="13">
        <v>0</v>
      </c>
      <c r="H61" s="13"/>
      <c r="J61" s="13">
        <v>0</v>
      </c>
      <c r="K61" s="13"/>
      <c r="M61" s="13">
        <v>0</v>
      </c>
      <c r="N61" s="13"/>
      <c r="P61" s="13">
        <v>0</v>
      </c>
      <c r="Q61" s="23"/>
      <c r="S61" s="3">
        <v>0</v>
      </c>
      <c r="U61" s="24">
        <v>0</v>
      </c>
      <c r="X61" s="3">
        <v>0</v>
      </c>
      <c r="Y61" s="18"/>
      <c r="Z61" s="18"/>
      <c r="AA61" s="24">
        <v>0</v>
      </c>
      <c r="AD61" s="3">
        <v>0</v>
      </c>
      <c r="AG61" s="3">
        <v>0</v>
      </c>
      <c r="AJ61" s="3">
        <v>0</v>
      </c>
    </row>
    <row r="62" spans="1:36" x14ac:dyDescent="0.35">
      <c r="D62" s="13"/>
      <c r="E62" s="13"/>
      <c r="G62" s="13"/>
      <c r="H62" s="13"/>
      <c r="J62" s="13"/>
      <c r="K62" s="13"/>
      <c r="M62" s="13"/>
      <c r="N62" s="13"/>
      <c r="P62" s="13"/>
      <c r="Q62" s="23"/>
      <c r="Y62" s="18"/>
      <c r="Z62" s="18"/>
    </row>
    <row r="63" spans="1:36" x14ac:dyDescent="0.35">
      <c r="A63" s="1" t="s">
        <v>26</v>
      </c>
      <c r="D63" s="13">
        <v>11746055635.140823</v>
      </c>
      <c r="E63" s="13"/>
      <c r="G63" s="13">
        <v>11503583363.54583</v>
      </c>
      <c r="H63" s="13"/>
      <c r="J63" s="13">
        <v>-62958903.003550209</v>
      </c>
      <c r="K63" s="13"/>
      <c r="M63" s="13">
        <v>6.3329935073852539E-7</v>
      </c>
      <c r="N63" s="13"/>
      <c r="P63" s="13">
        <v>11440624460.54228</v>
      </c>
      <c r="Q63" s="23"/>
      <c r="S63" s="3">
        <v>0.46854416207426702</v>
      </c>
      <c r="U63" s="3">
        <v>9.5000000000000001E-2</v>
      </c>
      <c r="X63" s="3">
        <v>4.4511695397055365E-2</v>
      </c>
      <c r="Y63" s="18"/>
      <c r="Z63" s="18"/>
      <c r="AA63" s="3">
        <v>0.105</v>
      </c>
      <c r="AD63" s="3">
        <v>4.9197137017798036E-2</v>
      </c>
      <c r="AG63" s="3">
        <v>0.11499999999999999</v>
      </c>
      <c r="AJ63" s="3">
        <v>5.3882578638540707E-2</v>
      </c>
    </row>
    <row r="64" spans="1:36" x14ac:dyDescent="0.35">
      <c r="D64" s="13"/>
      <c r="E64" s="13"/>
      <c r="G64" s="13"/>
      <c r="H64" s="13"/>
      <c r="J64" s="13"/>
      <c r="K64" s="13"/>
      <c r="M64" s="13"/>
      <c r="N64" s="13"/>
      <c r="P64" s="13"/>
      <c r="Q64" s="23"/>
      <c r="Y64" s="18"/>
      <c r="Z64" s="18"/>
    </row>
    <row r="65" spans="1:36" x14ac:dyDescent="0.35">
      <c r="A65" s="1" t="s">
        <v>27</v>
      </c>
      <c r="D65" s="13">
        <v>402028063.07096577</v>
      </c>
      <c r="E65" s="13"/>
      <c r="G65" s="13">
        <v>401943168.45488584</v>
      </c>
      <c r="H65" s="13"/>
      <c r="J65" s="13">
        <v>-2199827.6673563351</v>
      </c>
      <c r="K65" s="13"/>
      <c r="M65" s="13">
        <v>8.2422047853469849E-8</v>
      </c>
      <c r="N65" s="13"/>
      <c r="P65" s="13">
        <v>399743340.78752959</v>
      </c>
      <c r="Q65" s="23"/>
      <c r="S65" s="3">
        <v>1.6371257469383223E-2</v>
      </c>
      <c r="U65" s="3">
        <v>2.12883E-2</v>
      </c>
      <c r="X65" s="3">
        <v>3.4851624038547086E-4</v>
      </c>
      <c r="Y65" s="18"/>
      <c r="Z65" s="18"/>
      <c r="AA65" s="3">
        <v>2.12883E-2</v>
      </c>
      <c r="AD65" s="3">
        <v>3.4851624038547086E-4</v>
      </c>
      <c r="AG65" s="3">
        <v>2.12883E-2</v>
      </c>
      <c r="AJ65" s="3">
        <v>3.4851624038547086E-4</v>
      </c>
    </row>
    <row r="66" spans="1:36" x14ac:dyDescent="0.35">
      <c r="D66" s="13"/>
      <c r="E66" s="13"/>
      <c r="G66" s="13"/>
      <c r="H66" s="13"/>
      <c r="J66" s="13"/>
      <c r="K66" s="13"/>
      <c r="M66" s="13"/>
      <c r="N66" s="13"/>
      <c r="P66" s="13"/>
      <c r="Q66" s="23"/>
      <c r="Y66" s="18"/>
      <c r="Z66" s="18"/>
    </row>
    <row r="67" spans="1:36" x14ac:dyDescent="0.35">
      <c r="A67" s="1" t="s">
        <v>28</v>
      </c>
      <c r="D67" s="13">
        <v>5453974238.308404</v>
      </c>
      <c r="E67" s="13"/>
      <c r="G67" s="13">
        <v>5345435672.516613</v>
      </c>
      <c r="H67" s="13"/>
      <c r="J67" s="13">
        <v>-28188260.100979578</v>
      </c>
      <c r="K67" s="13"/>
      <c r="M67" s="13">
        <v>-194996505.43000054</v>
      </c>
      <c r="N67" s="13"/>
      <c r="P67" s="13">
        <v>5122250906.9856329</v>
      </c>
      <c r="Q67" s="23"/>
      <c r="S67" s="3">
        <v>0.20977882522279548</v>
      </c>
      <c r="U67" s="3">
        <v>0</v>
      </c>
      <c r="X67" s="3">
        <v>0</v>
      </c>
      <c r="Y67" s="18"/>
      <c r="Z67" s="18"/>
      <c r="AA67" s="3">
        <v>0</v>
      </c>
      <c r="AD67" s="3">
        <v>0</v>
      </c>
      <c r="AG67" s="3">
        <v>0</v>
      </c>
      <c r="AJ67" s="3">
        <v>0</v>
      </c>
    </row>
    <row r="68" spans="1:36" x14ac:dyDescent="0.35">
      <c r="D68" s="13"/>
      <c r="E68" s="13"/>
      <c r="G68" s="13"/>
      <c r="H68" s="13"/>
      <c r="J68" s="13"/>
      <c r="K68" s="13"/>
      <c r="M68" s="13"/>
      <c r="N68" s="13"/>
      <c r="P68" s="13"/>
      <c r="Q68" s="23"/>
      <c r="Y68" s="18"/>
      <c r="Z68" s="18"/>
    </row>
    <row r="69" spans="1:36" x14ac:dyDescent="0.35">
      <c r="A69" s="1" t="s">
        <v>29</v>
      </c>
      <c r="B69" s="14" t="s">
        <v>30</v>
      </c>
      <c r="D69" s="13">
        <v>169897508.99067533</v>
      </c>
      <c r="E69" s="13"/>
      <c r="G69" s="13">
        <v>166588776.44308531</v>
      </c>
      <c r="H69" s="13"/>
      <c r="J69" s="13">
        <v>-25616.799256532351</v>
      </c>
      <c r="K69" s="13"/>
      <c r="M69" s="13">
        <v>-161908183.62</v>
      </c>
      <c r="N69" s="13"/>
      <c r="P69" s="13">
        <v>4654976.0238287887</v>
      </c>
      <c r="Q69" s="23"/>
      <c r="S69" s="3">
        <v>1.9064185246906373E-4</v>
      </c>
      <c r="U69" s="3">
        <v>7.6509675461674753E-2</v>
      </c>
      <c r="X69" s="3">
        <v>1.4585946261820543E-5</v>
      </c>
      <c r="Y69" s="18"/>
      <c r="Z69" s="18"/>
      <c r="AA69" s="3">
        <v>8.2623675839999994E-2</v>
      </c>
      <c r="AD69" s="3">
        <v>1.5751530619941024E-5</v>
      </c>
      <c r="AG69" s="3">
        <v>8.8737676218325234E-2</v>
      </c>
      <c r="AJ69" s="3">
        <v>1.6917114978061503E-5</v>
      </c>
    </row>
    <row r="70" spans="1:36" x14ac:dyDescent="0.35">
      <c r="D70" s="15"/>
      <c r="E70" s="13"/>
      <c r="G70" s="15"/>
      <c r="H70" s="13"/>
      <c r="J70" s="15"/>
      <c r="K70" s="13"/>
      <c r="M70" s="15"/>
      <c r="N70" s="13"/>
      <c r="P70" s="15"/>
      <c r="Q70" s="23"/>
      <c r="S70" s="16"/>
      <c r="X70" s="16"/>
      <c r="Y70" s="18"/>
      <c r="Z70" s="18"/>
      <c r="AD70" s="16"/>
      <c r="AJ70" s="16"/>
    </row>
    <row r="71" spans="1:36" x14ac:dyDescent="0.35">
      <c r="A71" s="2" t="s">
        <v>31</v>
      </c>
      <c r="C71" s="2" t="s">
        <v>23</v>
      </c>
      <c r="D71" s="17">
        <v>25869544474.75</v>
      </c>
      <c r="E71" s="13"/>
      <c r="F71" s="2" t="s">
        <v>23</v>
      </c>
      <c r="G71" s="17">
        <v>25356247772.896187</v>
      </c>
      <c r="H71" s="13"/>
      <c r="I71" s="2" t="s">
        <v>23</v>
      </c>
      <c r="J71" s="17">
        <v>-134371331.66865629</v>
      </c>
      <c r="K71" s="13"/>
      <c r="L71" s="2" t="s">
        <v>23</v>
      </c>
      <c r="M71" s="17">
        <v>-804488739.94000041</v>
      </c>
      <c r="N71" s="13"/>
      <c r="O71" s="2" t="s">
        <v>23</v>
      </c>
      <c r="P71" s="17">
        <v>24417387701.287533</v>
      </c>
      <c r="Q71" s="23"/>
      <c r="S71" s="7">
        <v>0.99999999999999978</v>
      </c>
      <c r="X71" s="7">
        <v>5.9006069265337656E-2</v>
      </c>
      <c r="Y71" s="18"/>
      <c r="Z71" s="18"/>
      <c r="AB71" s="18"/>
      <c r="AC71" s="18"/>
      <c r="AD71" s="7">
        <v>6.3692676470438442E-2</v>
      </c>
      <c r="AE71" s="18"/>
      <c r="AF71" s="18"/>
      <c r="AH71" s="18"/>
      <c r="AI71" s="18"/>
      <c r="AJ71" s="7">
        <v>6.8379283675539235E-2</v>
      </c>
    </row>
    <row r="72" spans="1:36" x14ac:dyDescent="0.35">
      <c r="D72" s="23"/>
      <c r="E72" s="23"/>
      <c r="G72" s="23"/>
      <c r="H72" s="23"/>
      <c r="J72" s="23"/>
      <c r="K72" s="23"/>
      <c r="M72" s="23"/>
      <c r="N72" s="23"/>
      <c r="P72" s="23"/>
    </row>
    <row r="74" spans="1:36" x14ac:dyDescent="0.35">
      <c r="A74" s="1" t="s">
        <v>43</v>
      </c>
    </row>
    <row r="75" spans="1:36" x14ac:dyDescent="0.35">
      <c r="A75" s="1" t="s">
        <v>44</v>
      </c>
    </row>
    <row r="76" spans="1:36" x14ac:dyDescent="0.35">
      <c r="A76" s="1" t="s">
        <v>45</v>
      </c>
    </row>
  </sheetData>
  <mergeCells count="8">
    <mergeCell ref="J53:M53"/>
    <mergeCell ref="U20:X20"/>
    <mergeCell ref="AA20:AD20"/>
    <mergeCell ref="AG20:AJ20"/>
    <mergeCell ref="J26:M26"/>
    <mergeCell ref="U47:X47"/>
    <mergeCell ref="AA47:AD47"/>
    <mergeCell ref="AG47:AJ47"/>
  </mergeCells>
  <printOptions horizontalCentered="1" verticalCentered="1"/>
  <pageMargins left="0.25" right="0.25" top="0.5" bottom="1" header="0.5" footer="0.5"/>
  <pageSetup scale="3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</vt:lpstr>
      <vt:lpstr>Flowback Tracker</vt:lpstr>
      <vt:lpstr>Schedule_1_1</vt:lpstr>
      <vt:lpstr>Schedule_4_1</vt:lpstr>
      <vt:lpstr>Schedule_1_1!Print_Area</vt:lpstr>
      <vt:lpstr>Schedule_4_1!REPORT_DATE</vt:lpstr>
      <vt:lpstr>REPORT_DATE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2016-04-06T17:06:37Z</dcterms:created>
  <dcterms:modified xsi:type="dcterms:W3CDTF">2016-04-06T17:12:04Z</dcterms:modified>
</cp:coreProperties>
</file>