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1472" windowHeight="7236" tabRatio="834"/>
  </bookViews>
  <sheets>
    <sheet name="2013 KWH Analysis" sheetId="3" r:id="rId1"/>
    <sheet name="Rate Revenue Import" sheetId="2" r:id="rId2"/>
    <sheet name="Summary_Billed_Sales" sheetId="5" r:id="rId3"/>
    <sheet name="Summary_Delivered_Sales" sheetId="6" r:id="rId4"/>
    <sheet name="NEL (w DSM) ,SALES,Unbilled ST" sheetId="7" r:id="rId5"/>
    <sheet name="Scenario Info" sheetId="1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\P">'[1]1'!#REF!</definedName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'[2]ST Corrections'!#REF!</definedName>
    <definedName name="_ATPRegress_Range2" hidden="1">'[2]ST Corrections'!#REF!</definedName>
    <definedName name="_ATPRegress_Range3" hidden="1">'[2]ST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'[3]TXSCHD Download'!#REF!</definedName>
    <definedName name="_Fill" hidden="1">'[3]TXSCHD Download'!#REF!</definedName>
    <definedName name="_Key1" hidden="1">'[4]1999'!$D$9</definedName>
    <definedName name="_key2" hidden="1">#REF!</definedName>
    <definedName name="_Order1" hidden="1">255</definedName>
    <definedName name="_Order2" hidden="1">255</definedName>
    <definedName name="_Sort" hidden="1">'[4]1999'!#REF!</definedName>
    <definedName name="a" localSheetId="0" hidden="1">{"Martin Oct94_Mar95",#N/A,FALSE,"Martin Oct94 - Mar95"}</definedName>
    <definedName name="a" hidden="1">{"Martin Oct94_Mar95",#N/A,FALSE,"Martin Oct94 - Mar95"}</definedName>
    <definedName name="aa" localSheetId="0" hidden="1">{"Martin Oct94_Mar95",#N/A,FALSE,"Martin Oct94 - Mar95"}</definedName>
    <definedName name="aa" hidden="1">{"Martin Oct94_Mar95",#N/A,FALSE,"Martin Oct94 - Mar95"}</definedName>
    <definedName name="aaa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aaaa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capBig">[5]Exhibit_9!$C:$C,[5]Exhibit_9!$E:$E,[5]Exhibit_9!$G:$G,[5]Exhibit_9!$I:$I,[5]Exhibit_9!$K:$K,[5]Exhibit_9!$M:$M,[5]Exhibit_9!$O:$O</definedName>
    <definedName name="capSmall">[5]Exhibit_9!$F:$F,[5]Exhibit_9!$D:$D,[5]Exhibit_9!$H:$H,[5]Exhibit_9!$J:$J,[5]Exhibit_9!$L:$L,[5]Exhibit_9!$N:$N</definedName>
    <definedName name="cell_data">[5]Exhibit_4!$F$11,[5]Exhibit_4!$B$7:$D$8,[5]Exhibit_4!$B$11:$D$14,[5]Exhibit_4!$B$17:$D$21,[5]Exhibit_4!$B$24:$D$28,[5]Exhibit_4!$B$31:$D$33,[5]Exhibit_4!$B$36:$D$40,[5]Exhibit_4!$B$43:$D$46,[5]Exhibit_4!$F$7:$F$8,[5]Exhibit_4!$F$11:$F$14,[5]Exhibit_4!$F$17:$F$21,[5]Exhibit_4!$F$24:$F$28,[5]Exhibit_4!$F$31:$F$33,[5]Exhibit_4!$F$36:$F$40,[5]Exhibit_4!$F$43:$F$46,[5]Exhibit_4!$H$7:$H$8,[5]Exhibit_4!$H$11:$H$14,[5]Exhibit_4!$H$17:$H$21,[5]Exhibit_4!$H$24:$H$28,[5]Exhibit_4!$H$31:$H$33,[5]Exhibit_4!$H$36:$H$40,[5]Exhibit_4!$H$43:$H$46</definedName>
    <definedName name="cell_data1">[5]Exhibit_4!$J$7:$J$8,[5]Exhibit_4!$L$7:$L$8,[5]Exhibit_4!$N$7:$N$8,[5]Exhibit_4!$J$11:$J$14,[5]Exhibit_4!$L$11:$L$14,[5]Exhibit_4!$N$11:$N$14,[5]Exhibit_4!$J$17:$J$21,[5]Exhibit_4!$L$17:$L$21,[5]Exhibit_4!$N$17:$N$21,[5]Exhibit_4!$J$24:$J$28,[5]Exhibit_4!$L$24:$L$28,[5]Exhibit_4!$N$24:$N$28,[5]Exhibit_4!$J$31:$J$33,[5]Exhibit_4!$L$31:$L$33,[5]Exhibit_4!$N$31:$N$33,[5]Exhibit_4!$J$36:$J$40,[5]Exhibit_4!$L$36:$L$40,[5]Exhibit_4!$N$36:$N$40</definedName>
    <definedName name="cell_data2">[5]Exhibit_4!$M$52,[5]Exhibit_4!$J$43:$J$46,[5]Exhibit_4!$L$43:$L$46,[5]Exhibit_4!$N$43:$N$46</definedName>
    <definedName name="co_name_line1">#REF!</definedName>
    <definedName name="co_name_line2">#REF!</definedName>
    <definedName name="col_fin">[5]Exhibit_4!$B:$B,[5]Exhibit_4!$C:$C,[5]Exhibit_4!$D:$D,[5]Exhibit_4!$E:$E,[5]Exhibit_4!$F:$F,[5]Exhibit_4!$H:$H,[5]Exhibit_4!$J:$J,[5]Exhibit_4!$L:$L,[5]Exhibit_4!$N:$N</definedName>
    <definedName name="col_percent">[5]Exhibit_4!$G:$G,[5]Exhibit_4!$I:$I,[5]Exhibit_4!$K:$K,[5]Exhibit_4!$M:$M,[5]Exhibit_4!$O:$O</definedName>
    <definedName name="data_FIN">[5]Exhibit_4!$B$7:$F$49,[5]Exhibit_4!$H$7:$H$49,[5]Exhibit_4!$J$7:$J$49,[5]Exhibit_4!$L$7,[5]Exhibit_4!$L$7:$L$49,[5]Exhibit_4!$N$7:$N$49</definedName>
    <definedName name="data_PER">[5]Exhibit_4!$G$7:$G$49,[5]Exhibit_4!$I$7:$I$49,[5]Exhibit_4!$K$7:$K$49,[5]Exhibit_4!$M$7:$M$49,[5]Exhibit_4!$O$7:$O$49</definedName>
    <definedName name="detail_colB">[5]Exhibit_5!$B:$B,[5]Exhibit_5!$D:$D,[5]Exhibit_5!$F:$F,[5]Exhibit_5!$H:$H,[5]Exhibit_5!$J:$J,[5]Exhibit_5!$L:$L</definedName>
    <definedName name="detail_colS">[5]Exhibit_5!$C:$C,[5]Exhibit_5!$E:$E,[5]Exhibit_5!$G:$G,[5]Exhibit_5!$I:$I,[5]Exhibit_5!$K:$K</definedName>
    <definedName name="detail_data">[5]Exhibit_5!$B$8:$L$40,[5]Exhibit_5!#REF!</definedName>
    <definedName name="docket_num">#REF!</definedName>
    <definedName name="DRI_Mnemonics">#REF!</definedName>
    <definedName name="HISTORICAL_YEAR_DATE">#REF!</definedName>
    <definedName name="HISTORICAL_YEAR_X">#REF!</definedName>
    <definedName name="jpg" localSheetId="0" hidden="1">{"detail305",#N/A,FALSE,"BI-305"}</definedName>
    <definedName name="jpg" hidden="1">{"detail305",#N/A,FALSE,"BI-305"}</definedName>
    <definedName name="MIKE" localSheetId="0" hidden="1">{"detail305",#N/A,FALSE,"BI-305"}</definedName>
    <definedName name="MIKE" hidden="1">{"detail305",#N/A,FALSE,"BI-305"}</definedName>
    <definedName name="Name" localSheetId="0">#REF!</definedName>
    <definedName name="Name">#REF!</definedName>
    <definedName name="PAGE_1_END">#REF!</definedName>
    <definedName name="PAGE_1_START">#REF!</definedName>
    <definedName name="Pal_Workbook_GUID" hidden="1">"8JHMH9DXSMHNF44G668W66ZD"</definedName>
    <definedName name="PGD" localSheetId="0" hidden="1">{"detail305",#N/A,FALSE,"BI-305"}</definedName>
    <definedName name="PGD" hidden="1">{"detail305",#N/A,FALSE,"BI-305"}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localSheetId="0" hidden="1">{"summary",#N/A,FALSE,"PCR DIRECTORY"}</definedName>
    <definedName name="pmm" hidden="1">{"summary",#N/A,FALSE,"PCR DIRECTORY"}</definedName>
    <definedName name="PMT" localSheetId="0" hidden="1">{"detail305",#N/A,FALSE,"BI-305"}</definedName>
    <definedName name="PMT" hidden="1">{"detail305",#N/A,FALSE,"BI-305"}</definedName>
    <definedName name="PMX" localSheetId="0" hidden="1">{"detail305",#N/A,FALSE,"BI-305"}</definedName>
    <definedName name="PMX" hidden="1">{"detail305",#N/A,FALSE,"BI-305"}</definedName>
    <definedName name="_xlnm.Print_Area" localSheetId="4">'NEL (w DSM) ,SALES,Unbilled ST'!$A$99:$J$273</definedName>
    <definedName name="_xlnm.Print_Area" localSheetId="1">'Rate Revenue Import'!$A$4:$AC$440</definedName>
    <definedName name="_xlnm.Print_Area">#REF!</definedName>
    <definedName name="_xlnm.Print_Titles" localSheetId="4">'NEL (w DSM) ,SALES,Unbilled ST'!$A:$B,'NEL (w DSM) ,SALES,Unbilled ST'!$4:$10</definedName>
    <definedName name="_xlnm.Print_Titles" localSheetId="1">'Rate Revenue Import'!$A:$A,'Rate Revenue Import'!$4:$5</definedName>
    <definedName name="PRIOR_YEAR_DATE">#REF!</definedName>
    <definedName name="PRIOR_YEAR_X">#REF!</definedName>
    <definedName name="qqq" localSheetId="0" hidden="1">{"Martin Oct94_Mar95",#N/A,FALSE,"Martin Oct94 - Mar95"}</definedName>
    <definedName name="qqq" hidden="1">{"Martin Oct94_Mar95",#N/A,FALSE,"Martin Oct94 - Mar95"}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localSheetId="4" hidden="1">6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w_blank">[5]Exhibit_4!$10:$10,[5]Exhibit_4!$16:$16,[5]Exhibit_4!$23:$23,[5]Exhibit_4!$30:$30,[5]Exhibit_4!$34:$34,[5]Exhibit_4!$42:$42,[5]Exhibit_4!$48:$48</definedName>
    <definedName name="row_data">[5]Exhibit_4!$7:$8,[5]Exhibit_4!$11:$14,[5]Exhibit_4!$17:$21,[5]Exhibit_4!$24:$28,[5]Exhibit_4!$31:$33,[5]Exhibit_4!$36:$40,[5]Exhibit_4!$43:$46</definedName>
    <definedName name="row_header">[5]Exhibit_4!$M$5,[5]Exhibit_4!$K$5,[5]Exhibit_4!$I$5,[5]Exhibit_4!$G$5,[5]Exhibit_4!$O$5,[5]Exhibit_4!$5:$5,[5]Exhibit_4!$M$5,[5]Exhibit_4!$K$5,[5]Exhibit_4!$I$5,[5]Exhibit_4!$G$5,[5]Exhibit_4!$O$5,[5]Exhibit_4!$6:$6,[5]Exhibit_4!$35:$35</definedName>
    <definedName name="sada" localSheetId="0" hidden="1">{"summary",#N/A,FALSE,"PCR DIRECTORY"}</definedName>
    <definedName name="sada" hidden="1">{"summary",#N/A,FALSE,"PCR DIRECTORY"}</definedName>
    <definedName name="SAPBEXhrIndnt" hidden="1">1</definedName>
    <definedName name="SAPBEXrevision" hidden="1">1</definedName>
    <definedName name="SAPBEXsysID" hidden="1">"GP1"</definedName>
    <definedName name="SAPBEXwbID" hidden="1">"3VOBL88ZUH0TJHQP6RXNFLORZ"</definedName>
    <definedName name="SAPsysID" hidden="1">"708C5W7SBKP804JT78WJ0JNKI"</definedName>
    <definedName name="SAPwbID" hidden="1">"ARS"</definedName>
    <definedName name="SUBSEQUENT_YEAR_DATE">#REF!</definedName>
    <definedName name="SUBSEQUENT_YEAR_X">#REF!</definedName>
    <definedName name="TAMI" localSheetId="0" hidden="1">{"summary",#N/A,FALSE,"PCR DIRECTORY"}</definedName>
    <definedName name="TAMI" hidden="1">{"summary",#N/A,FALSE,"PCR DIRECTORY"}</definedName>
    <definedName name="test" localSheetId="0" hidden="1">{2;#N/A;"R13C16:R17C16";#N/A;"R13C14:R17C15";FALSE;FALSE;FALSE;95;#N/A;#N/A;"R13C19";#N/A;FALSE;FALSE;FALSE;FALSE;#N/A;"";#N/A;FALSE;"";"";#N/A;#N/A;#N/A}</definedName>
    <definedName name="test" hidden="1">{2;#N/A;"R13C16:R17C16";#N/A;"R13C14:R17C15";FALSE;FALSE;FALSE;95;#N/A;#N/A;"R13C19";#N/A;FALSE;FALSE;FALSE;FALSE;#N/A;"";#N/A;FALSE;"";"";#N/A;#N/A;#N/A}</definedName>
    <definedName name="TEST_YEAR_DATE">#REF!</definedName>
    <definedName name="TEST_YEAR_X">#REF!</definedName>
    <definedName name="unlock_NonOp">[5]Exhibit_8!$B$8:$B$23,[5]Exhibit_8!$C$25:$C$29,[5]Exhibit_8!$D$8:$D$29,[5]Exhibit_8!$2:$4</definedName>
    <definedName name="wrn.ACTUAL._.ALL._.PAGES." localSheetId="0" hidden="1">{"ACTUAL",#N/A,FALSE,"OVER_UND"}</definedName>
    <definedName name="wrn.ACTUAL._.ALL._.PAGES." hidden="1">{"ACTUAL",#N/A,FALSE,"OVER_UND"}</definedName>
    <definedName name="wrn.AFUDC." localSheetId="0" hidden="1">{#N/A,#N/A,FALSE,"AFDC"}</definedName>
    <definedName name="wrn.AFUDC." hidden="1">{#N/A,#N/A,FALSE,"AFDC"}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localSheetId="0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localSheetId="0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localSheetId="0" hidden="1">{"APAGE1",#N/A,FALSE,"JAN95_OU"}</definedName>
    <definedName name="wrn.APAGE1." hidden="1">{"APAGE1",#N/A,FALSE,"JAN95_OU"}</definedName>
    <definedName name="wrn.APAGE2." localSheetId="0" hidden="1">{"APAGE2",#N/A,FALSE,"JAN95_OU"}</definedName>
    <definedName name="wrn.APAGE2." hidden="1">{"APAGE2",#N/A,FALSE,"JAN95_OU"}</definedName>
    <definedName name="wrn.APAGE3." localSheetId="0" hidden="1">{"APAGE3",#N/A,FALSE,"JAN95_OU"}</definedName>
    <definedName name="wrn.APAGE3." hidden="1">{"APAGE3",#N/A,FALSE,"JAN95_OU"}</definedName>
    <definedName name="wrn.Apr94_Sep95." localSheetId="0" hidden="1">{"Apr95_Sep95",#N/A,FALSE,"Actual Estimt (Apr 95 - Sep 95)"}</definedName>
    <definedName name="wrn.Apr94_Sep95." hidden="1">{"Apr95_Sep95",#N/A,FALSE,"Actual Estimt (Apr 95 - Sep 95)"}</definedName>
    <definedName name="wrn.Apr95_Sep95." localSheetId="0" hidden="1">{"Apr95_Sep95",#N/A,FALSE,"Actual~Estimt (Apr 95 - Sep 95)";"Apr95_Sep95",#N/A,FALSE,#N/A;"Apr95_Sep95",#N/A,FALSE,#N/A;"Apr95_Sep95",#N/A,FALSE,#N/A;"Apr95_Sep95",#N/A,FALSE,#N/A}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Detail._.Support._.and._.Summary." localSheetId="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localSheetId="0" hidden="1">{"EFRT Pg 1",#N/A,FALSE,"EFRT (2)";"EFRT Pg 2",#N/A,FALSE,"EFRT (2)"}</definedName>
    <definedName name="wrn.EFRT." hidden="1">{"EFRT Pg 1",#N/A,FALSE,"EFRT (2)";"EFRT Pg 2",#N/A,FALSE,"EFRT (2)"}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FPL._.Cnsl._.Inc._.State._.Pg._.3A." localSheetId="0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0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0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0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Laud._.Apr94._.Sep94." localSheetId="0" hidden="1">{"Apr94_Sep94",#N/A,FALSE,"Apr 94 - Sep 94"}</definedName>
    <definedName name="wrn.Laud._.Apr94._.Sep94." hidden="1">{"Apr94_Sep94",#N/A,FALSE,"Apr 94 - Sep 94"}</definedName>
    <definedName name="wrn.Laud._.Apr95._.Sep95." localSheetId="0" hidden="1">{"Apr95_Sep95",#N/A,FALSE,"Apr 95 - Sep 95"}</definedName>
    <definedName name="wrn.Laud._.Apr95._.Sep95." hidden="1">{"Apr95_Sep95",#N/A,FALSE,"Apr 95 - Sep 95"}</definedName>
    <definedName name="wrn.Laud._.Oct93._.Mar94." localSheetId="0" hidden="1">{"Oct93_Mar94",#N/A,FALSE,"Oct 93 - Mar 94"}</definedName>
    <definedName name="wrn.Laud._.Oct93._.Mar94." hidden="1">{"Oct93_Mar94",#N/A,FALSE,"Oct 93 - Mar 94"}</definedName>
    <definedName name="wrn.Laud._.Oct94._.Mar95." localSheetId="0" hidden="1">{"Oct94_Mar95",#N/A,FALSE,"Oct 94 - Mar 95"}</definedName>
    <definedName name="wrn.Laud._.Oct94._.Mar95." hidden="1">{"Oct94_Mar95",#N/A,FALSE,"Oct 94 - Mar 95"}</definedName>
    <definedName name="wrn.Laud._.Oct95._.Mar96." localSheetId="0" hidden="1">{"Oct95_Mar96",#N/A,FALSE,"Oct 95 - Mar 96"}</definedName>
    <definedName name="wrn.Laud._.Oct95._.Mar96." hidden="1">{"Oct95_Mar96",#N/A,FALSE,"Oct 95 - Mar 96"}</definedName>
    <definedName name="wrn.LITIGATION." localSheetId="0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rtin._.Apr94_Sep94." localSheetId="0" hidden="1">{"Martin Apr94_Sep94",#N/A,FALSE,"Martin Apr94 - Sep94"}</definedName>
    <definedName name="wrn.Martin._.Apr94_Sep94." hidden="1">{"Martin Apr94_Sep94",#N/A,FALSE,"Martin Apr94 - Sep94"}</definedName>
    <definedName name="wrn.Martin._.Apr95_Sep95." localSheetId="0" hidden="1">{"Martin Apr95_Sep95",#N/A,FALSE,"Martin Apr95 - Sep95"}</definedName>
    <definedName name="wrn.Martin._.Apr95_Sep95." hidden="1">{"Martin Apr95_Sep95",#N/A,FALSE,"Martin Apr95 - Sep95"}</definedName>
    <definedName name="wrn.Martin._.Oct93_Mar94." localSheetId="0" hidden="1">{"Martin Oct93_Mar94",#N/A,FALSE,"Martin Oct93 - Mar94"}</definedName>
    <definedName name="wrn.Martin._.Oct93_Mar94." hidden="1">{"Martin Oct93_Mar94",#N/A,FALSE,"Martin Oct93 - Mar94"}</definedName>
    <definedName name="wrn.Martin._.Oct94_Mar95." localSheetId="0" hidden="1">{"Martin Oct94_Mar95",#N/A,FALSE,"Martin Oct94 - Mar95"}</definedName>
    <definedName name="wrn.Martin._.Oct94_Mar95." hidden="1">{"Martin Oct94_Mar95",#N/A,FALSE,"Martin Oct94 - Mar95"}</definedName>
    <definedName name="wrn.Martin._.Oct95_Mar96." localSheetId="0" hidden="1">{"Martin Oct95_Mar96",#N/A,FALSE,"Martin Oct95 - Mar96"}</definedName>
    <definedName name="wrn.Martin._.Oct95_Mar96." hidden="1">{"Martin Oct95_Mar96",#N/A,FALSE,"Martin Oct95 - Mar96"}</definedName>
    <definedName name="wrn.OBO._.12._.MO._.ENDED." localSheetId="0" hidden="1">{"OBO 12 Month Ended",#N/A,FALSE,"OBO 12 Months"}</definedName>
    <definedName name="wrn.OBO._.12._.MO._.ENDED." hidden="1">{"OBO 12 Month Ended",#N/A,FALSE,"OBO 12 Months"}</definedName>
    <definedName name="wrn.OBO._.MONTHLY." localSheetId="0" hidden="1">{"obo monthly",#N/A,FALSE,"OBO Monthly"}</definedName>
    <definedName name="wrn.OBO._.MONTHLY." hidden="1">{"obo monthly",#N/A,FALSE,"OBO Monthly"}</definedName>
    <definedName name="wrn.OBO._.Summary." localSheetId="0" hidden="1">{"OBO Deferred Tax Sum",#N/A,FALSE,"OBO DEF TAX"}</definedName>
    <definedName name="wrn.OBO._.Summary." hidden="1">{"OBO Deferred Tax Sum",#N/A,FALSE,"OBO DEF TAX"}</definedName>
    <definedName name="wrn.Oct93_Mar94." localSheetId="0" hidden="1">{"Oct93_Mar94",#N/A,FALSE,"Actuals (Oct 93 - Mar 94)"}</definedName>
    <definedName name="wrn.Oct93_Mar94." hidden="1">{"Oct93_Mar94",#N/A,FALSE,"Actuals (Oct 93 - Mar 94)"}</definedName>
    <definedName name="wrn.Oct94_Mar95." localSheetId="0" hidden="1">{"Oct94_Mar95",#N/A,FALSE,"Actuals (Oct 94 - Mar 95)"}</definedName>
    <definedName name="wrn.Oct94_Mar95." hidden="1">{"Oct94_Mar95",#N/A,FALSE,"Actuals (Oct 94 - Mar 95)"}</definedName>
    <definedName name="wrn.Oct95_Mar96." localSheetId="0" hidden="1">{"Oct95_Mar96",#N/A,FALSE,"Estimates (Oct 95 - Mar 96)"}</definedName>
    <definedName name="wrn.Oct95_Mar96." hidden="1">{"Oct95_Mar96",#N/A,FALSE,"Estimates (Oct 95 - Mar 96)"}</definedName>
    <definedName name="wrn.Out._.of._.Period." localSheetId="0" hidden="1">{"Out of Period",#N/A,FALSE,"Out of Period"}</definedName>
    <definedName name="wrn.Out._.of._.Period." hidden="1">{"Out of Period",#N/A,FALSE,"Out of Period"}</definedName>
    <definedName name="wrn.PPAGE2." localSheetId="0" hidden="1">{"PPAGE2",#N/A,FALSE,"JAN95_OU"}</definedName>
    <definedName name="wrn.PPAGE2." hidden="1">{"PPAGE2",#N/A,FALSE,"JAN95_OU"}</definedName>
    <definedName name="wrn.PPAGE3." localSheetId="0" hidden="1">{"PPAGE3",#N/A,FALSE,"JAN95_OU"}</definedName>
    <definedName name="wrn.PPAGE3." hidden="1">{"PPAGE3",#N/A,FALSE,"JAN95_OU"}</definedName>
    <definedName name="wrn.PRELIMINARY._.ALL._.PAGES." localSheetId="0" hidden="1">{"PRELIMINARY",#N/A,FALSE,"MAR95_OU"}</definedName>
    <definedName name="wrn.PRELIMINARY._.ALL._.PAGES." hidden="1">{"PRELIMINARY",#N/A,FALSE,"MAR95_OU"}</definedName>
    <definedName name="wrn.Reconcil._.Bk._.Depr._.to._.47G." localSheetId="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cherer._.Apr95_Sep95." localSheetId="0" hidden="1">{"Schr Apr95_Oct95",#N/A,FALSE,"Scherer Apr95-Sep95"}</definedName>
    <definedName name="wrn.Scherer._.Apr95_Sep95." hidden="1">{"Schr Apr95_Oct95",#N/A,FALSE,"Scherer Apr95-Sep95"}</definedName>
    <definedName name="wrn.Scherer._.Oct94_Mar95." localSheetId="0" hidden="1">{"Schr Oct94_Mar95",#N/A,FALSE,"Scherer Oct94-Mar95"}</definedName>
    <definedName name="wrn.Scherer._.Oct94_Mar95." hidden="1">{"Schr Oct94_Mar95",#N/A,FALSE,"Scherer Oct94-Mar95"}</definedName>
    <definedName name="wrn.Scherer._.Oct95_Mar96." localSheetId="0" hidden="1">{"Schr Oct95_Mar96",#N/A,FALSE,"Scherer Oct95-Mar96"}</definedName>
    <definedName name="wrn.Scherer._.Oct95_Mar96." hidden="1">{"Schr Oct95_Mar96",#N/A,FALSE,"Scherer Oct95-Mar96"}</definedName>
    <definedName name="wrn.Statement._.of._.Income._.Taxes." localSheetId="0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localSheetId="0" hidden="1">{"Twelve Mo Ended Pg 2",#N/A,TRUE,"Utility";"YTD Adj _ Pg 1",#N/A,TRUE,"Utility"}</definedName>
    <definedName name="wrn.UTIL." hidden="1">{"Twelve Mo Ended Pg 2",#N/A,TRUE,"Utility";"YTD Adj _ Pg 1",#N/A,TRUE,"Utility"}</definedName>
    <definedName name="xpg" localSheetId="0" hidden="1">{"detail305",#N/A,FALSE,"BI-305"}</definedName>
    <definedName name="xpg" hidden="1">{"detail305",#N/A,FALSE,"BI-305"}</definedName>
    <definedName name="xxx.detail" localSheetId="0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hidden="1">{"summary",#N/A,FALSE,"PCR DIRECTORY"}</definedName>
    <definedName name="xxxxx" localSheetId="0" hidden="1">{2;#N/A;"R13C16:R17C16";#N/A;"R13C14:R17C15";FALSE;FALSE;FALSE;95;#N/A;#N/A;"R13C19";#N/A;FALSE;FALSE;FALSE;FALSE;#N/A;"";#N/A;FALSE;"";"";#N/A;#N/A;#N/A}</definedName>
    <definedName name="xxxxx" hidden="1">{2;#N/A;"R13C16:R17C16";#N/A;"R13C14:R17C15";FALSE;FALSE;FALSE;95;#N/A;#N/A;"R13C19";#N/A;FALSE;FALSE;FALSE;FALSE;#N/A;"";#N/A;FALSE;"";"";#N/A;#N/A;#N/A}</definedName>
    <definedName name="zzz" localSheetId="0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D36" i="3" l="1"/>
  <c r="D34" i="3"/>
  <c r="D32" i="3"/>
  <c r="D30" i="3"/>
  <c r="F928" i="7"/>
  <c r="H910" i="7"/>
  <c r="I910" i="7"/>
  <c r="H909" i="7"/>
  <c r="I909" i="7"/>
  <c r="H908" i="7"/>
  <c r="I908" i="7"/>
  <c r="H907" i="7"/>
  <c r="I907" i="7"/>
  <c r="H906" i="7"/>
  <c r="I906" i="7"/>
  <c r="H905" i="7"/>
  <c r="I905" i="7"/>
  <c r="H904" i="7"/>
  <c r="I904" i="7"/>
  <c r="H903" i="7"/>
  <c r="I903" i="7"/>
  <c r="H902" i="7"/>
  <c r="I902" i="7"/>
  <c r="D912" i="7"/>
  <c r="H901" i="7"/>
  <c r="I901" i="7"/>
  <c r="H900" i="7"/>
  <c r="F912" i="7"/>
  <c r="I900" i="7"/>
  <c r="H899" i="7"/>
  <c r="C912" i="7"/>
  <c r="I894" i="7"/>
  <c r="J894" i="7" s="1"/>
  <c r="H894" i="7"/>
  <c r="G894" i="7"/>
  <c r="I893" i="7"/>
  <c r="J893" i="7" s="1"/>
  <c r="H893" i="7"/>
  <c r="G893" i="7"/>
  <c r="H892" i="7"/>
  <c r="I892" i="7"/>
  <c r="H891" i="7"/>
  <c r="I891" i="7"/>
  <c r="H890" i="7"/>
  <c r="I890" i="7"/>
  <c r="I889" i="7"/>
  <c r="H889" i="7"/>
  <c r="I888" i="7"/>
  <c r="H888" i="7"/>
  <c r="I887" i="7"/>
  <c r="H887" i="7"/>
  <c r="I886" i="7"/>
  <c r="J886" i="7" s="1"/>
  <c r="H886" i="7"/>
  <c r="G886" i="7"/>
  <c r="I885" i="7"/>
  <c r="H885" i="7"/>
  <c r="H884" i="7"/>
  <c r="F896" i="7"/>
  <c r="I884" i="7"/>
  <c r="H883" i="7"/>
  <c r="H896" i="7" s="1"/>
  <c r="G883" i="7"/>
  <c r="I883" i="7"/>
  <c r="D896" i="7"/>
  <c r="C896" i="7"/>
  <c r="H878" i="7"/>
  <c r="G878" i="7"/>
  <c r="I878" i="7"/>
  <c r="J878" i="7" s="1"/>
  <c r="J877" i="7"/>
  <c r="H877" i="7"/>
  <c r="G877" i="7"/>
  <c r="I877" i="7"/>
  <c r="J876" i="7"/>
  <c r="H876" i="7"/>
  <c r="G876" i="7" s="1"/>
  <c r="I876" i="7"/>
  <c r="H875" i="7"/>
  <c r="G875" i="7" s="1"/>
  <c r="I875" i="7"/>
  <c r="J875" i="7" s="1"/>
  <c r="H874" i="7"/>
  <c r="I874" i="7"/>
  <c r="J873" i="7"/>
  <c r="H873" i="7"/>
  <c r="I873" i="7"/>
  <c r="G873" i="7" s="1"/>
  <c r="J872" i="7"/>
  <c r="H872" i="7"/>
  <c r="I872" i="7"/>
  <c r="J871" i="7"/>
  <c r="H871" i="7"/>
  <c r="G871" i="7"/>
  <c r="I871" i="7"/>
  <c r="H870" i="7"/>
  <c r="I870" i="7"/>
  <c r="J869" i="7"/>
  <c r="H869" i="7"/>
  <c r="G869" i="7"/>
  <c r="F880" i="7"/>
  <c r="I869" i="7"/>
  <c r="J868" i="7"/>
  <c r="H868" i="7"/>
  <c r="G868" i="7" s="1"/>
  <c r="I868" i="7"/>
  <c r="H867" i="7"/>
  <c r="E880" i="7"/>
  <c r="D880" i="7"/>
  <c r="C880" i="7"/>
  <c r="I862" i="7"/>
  <c r="J862" i="7" s="1"/>
  <c r="H862" i="7"/>
  <c r="H861" i="7"/>
  <c r="G861" i="7"/>
  <c r="I861" i="7"/>
  <c r="J861" i="7" s="1"/>
  <c r="I860" i="7"/>
  <c r="J860" i="7" s="1"/>
  <c r="H860" i="7"/>
  <c r="G860" i="7" s="1"/>
  <c r="I859" i="7"/>
  <c r="H859" i="7"/>
  <c r="H858" i="7"/>
  <c r="G858" i="7"/>
  <c r="I858" i="7"/>
  <c r="J858" i="7" s="1"/>
  <c r="I855" i="7"/>
  <c r="H855" i="7"/>
  <c r="H854" i="7"/>
  <c r="I854" i="7"/>
  <c r="H853" i="7"/>
  <c r="G853" i="7" s="1"/>
  <c r="I853" i="7"/>
  <c r="J853" i="7" s="1"/>
  <c r="I852" i="7"/>
  <c r="J852" i="7" s="1"/>
  <c r="C864" i="7"/>
  <c r="I851" i="7"/>
  <c r="H851" i="7"/>
  <c r="F864" i="7"/>
  <c r="E864" i="7"/>
  <c r="D864" i="7"/>
  <c r="H846" i="7"/>
  <c r="I846" i="7"/>
  <c r="J845" i="7"/>
  <c r="I845" i="7"/>
  <c r="H845" i="7"/>
  <c r="I844" i="7"/>
  <c r="H844" i="7"/>
  <c r="H848" i="7" s="1"/>
  <c r="H843" i="7"/>
  <c r="I843" i="7"/>
  <c r="H842" i="7"/>
  <c r="I842" i="7"/>
  <c r="H841" i="7"/>
  <c r="I841" i="7"/>
  <c r="I840" i="7"/>
  <c r="H840" i="7"/>
  <c r="J839" i="7"/>
  <c r="H839" i="7"/>
  <c r="I839" i="7"/>
  <c r="G839" i="7" s="1"/>
  <c r="J838" i="7"/>
  <c r="H838" i="7"/>
  <c r="I838" i="7"/>
  <c r="G838" i="7" s="1"/>
  <c r="I837" i="7"/>
  <c r="H837" i="7"/>
  <c r="I836" i="7"/>
  <c r="H836" i="7"/>
  <c r="H835" i="7"/>
  <c r="F848" i="7"/>
  <c r="C848" i="7"/>
  <c r="I828" i="7"/>
  <c r="H828" i="7"/>
  <c r="J825" i="7"/>
  <c r="I825" i="7"/>
  <c r="G825" i="7" s="1"/>
  <c r="H825" i="7"/>
  <c r="I824" i="7"/>
  <c r="H824" i="7"/>
  <c r="I823" i="7"/>
  <c r="H823" i="7"/>
  <c r="I820" i="7"/>
  <c r="F832" i="7"/>
  <c r="H820" i="7"/>
  <c r="D832" i="7"/>
  <c r="H819" i="7"/>
  <c r="F816" i="7"/>
  <c r="E816" i="7"/>
  <c r="D816" i="7"/>
  <c r="H795" i="7"/>
  <c r="H793" i="7"/>
  <c r="D800" i="7"/>
  <c r="H789" i="7"/>
  <c r="G789" i="7"/>
  <c r="I789" i="7"/>
  <c r="J789" i="7" s="1"/>
  <c r="F800" i="7"/>
  <c r="I782" i="7"/>
  <c r="H782" i="7"/>
  <c r="I781" i="7"/>
  <c r="H781" i="7"/>
  <c r="I780" i="7"/>
  <c r="H780" i="7"/>
  <c r="H784" i="7" s="1"/>
  <c r="I779" i="7"/>
  <c r="J779" i="7" s="1"/>
  <c r="H779" i="7"/>
  <c r="G779" i="7"/>
  <c r="I778" i="7"/>
  <c r="J778" i="7" s="1"/>
  <c r="H778" i="7"/>
  <c r="G778" i="7"/>
  <c r="H777" i="7"/>
  <c r="I777" i="7"/>
  <c r="H776" i="7"/>
  <c r="I776" i="7"/>
  <c r="I775" i="7"/>
  <c r="H775" i="7"/>
  <c r="H774" i="7"/>
  <c r="G774" i="7"/>
  <c r="I774" i="7"/>
  <c r="J774" i="7" s="1"/>
  <c r="I773" i="7"/>
  <c r="J773" i="7" s="1"/>
  <c r="H773" i="7"/>
  <c r="G773" i="7"/>
  <c r="I772" i="7"/>
  <c r="H772" i="7"/>
  <c r="H771" i="7"/>
  <c r="C784" i="7"/>
  <c r="I766" i="7"/>
  <c r="H766" i="7"/>
  <c r="G765" i="7"/>
  <c r="I765" i="7"/>
  <c r="J765" i="7" s="1"/>
  <c r="H765" i="7"/>
  <c r="I764" i="7"/>
  <c r="H764" i="7"/>
  <c r="I760" i="7"/>
  <c r="H760" i="7"/>
  <c r="I758" i="7"/>
  <c r="H758" i="7"/>
  <c r="J757" i="7"/>
  <c r="G757" i="7"/>
  <c r="I757" i="7"/>
  <c r="H757" i="7"/>
  <c r="I756" i="7"/>
  <c r="H756" i="7"/>
  <c r="D768" i="7"/>
  <c r="C752" i="7"/>
  <c r="J749" i="7"/>
  <c r="H749" i="7"/>
  <c r="I749" i="7"/>
  <c r="J748" i="7"/>
  <c r="H748" i="7"/>
  <c r="G748" i="7"/>
  <c r="I748" i="7"/>
  <c r="H747" i="7"/>
  <c r="G747" i="7"/>
  <c r="I747" i="7"/>
  <c r="J747" i="7" s="1"/>
  <c r="J746" i="7"/>
  <c r="H746" i="7"/>
  <c r="G746" i="7"/>
  <c r="I746" i="7"/>
  <c r="J745" i="7"/>
  <c r="H745" i="7"/>
  <c r="G745" i="7" s="1"/>
  <c r="I745" i="7"/>
  <c r="J741" i="7"/>
  <c r="H741" i="7"/>
  <c r="D752" i="7"/>
  <c r="I741" i="7"/>
  <c r="H739" i="7"/>
  <c r="G739" i="7" s="1"/>
  <c r="E752" i="7"/>
  <c r="I739" i="7"/>
  <c r="J739" i="7" s="1"/>
  <c r="H734" i="7"/>
  <c r="I734" i="7"/>
  <c r="H731" i="7"/>
  <c r="I730" i="7"/>
  <c r="H730" i="7"/>
  <c r="I729" i="7"/>
  <c r="J729" i="7" s="1"/>
  <c r="H729" i="7"/>
  <c r="H728" i="7"/>
  <c r="I728" i="7"/>
  <c r="H727" i="7"/>
  <c r="I727" i="7"/>
  <c r="H726" i="7"/>
  <c r="I726" i="7"/>
  <c r="F736" i="7"/>
  <c r="I718" i="7"/>
  <c r="H718" i="7"/>
  <c r="J717" i="7"/>
  <c r="H717" i="7"/>
  <c r="I717" i="7"/>
  <c r="G717" i="7" s="1"/>
  <c r="H716" i="7"/>
  <c r="I716" i="7"/>
  <c r="H715" i="7"/>
  <c r="I715" i="7"/>
  <c r="H714" i="7"/>
  <c r="I714" i="7"/>
  <c r="H713" i="7"/>
  <c r="I713" i="7"/>
  <c r="G713" i="7" s="1"/>
  <c r="J712" i="7"/>
  <c r="I712" i="7"/>
  <c r="G712" i="7" s="1"/>
  <c r="H712" i="7"/>
  <c r="I711" i="7"/>
  <c r="G711" i="7" s="1"/>
  <c r="H711" i="7"/>
  <c r="I710" i="7"/>
  <c r="H710" i="7"/>
  <c r="J709" i="7"/>
  <c r="H709" i="7"/>
  <c r="I709" i="7"/>
  <c r="G709" i="7" s="1"/>
  <c r="H708" i="7"/>
  <c r="I708" i="7"/>
  <c r="H707" i="7"/>
  <c r="H720" i="7" s="1"/>
  <c r="C720" i="7"/>
  <c r="E704" i="7"/>
  <c r="I701" i="7"/>
  <c r="H701" i="7"/>
  <c r="I700" i="7"/>
  <c r="H700" i="7"/>
  <c r="I699" i="7"/>
  <c r="J699" i="7" s="1"/>
  <c r="G699" i="7"/>
  <c r="H699" i="7"/>
  <c r="J698" i="7"/>
  <c r="I698" i="7"/>
  <c r="G698" i="7" s="1"/>
  <c r="H698" i="7"/>
  <c r="I697" i="7"/>
  <c r="H697" i="7"/>
  <c r="I693" i="7"/>
  <c r="G693" i="7" s="1"/>
  <c r="H693" i="7"/>
  <c r="I692" i="7"/>
  <c r="G692" i="7" s="1"/>
  <c r="H692" i="7"/>
  <c r="I691" i="7"/>
  <c r="G691" i="7"/>
  <c r="D704" i="7"/>
  <c r="H691" i="7"/>
  <c r="J686" i="7"/>
  <c r="H686" i="7"/>
  <c r="G686" i="7" s="1"/>
  <c r="I686" i="7"/>
  <c r="H685" i="7"/>
  <c r="G685" i="7" s="1"/>
  <c r="I685" i="7"/>
  <c r="J685" i="7" s="1"/>
  <c r="J682" i="7"/>
  <c r="H682" i="7"/>
  <c r="I682" i="7"/>
  <c r="J681" i="7"/>
  <c r="H681" i="7"/>
  <c r="G681" i="7"/>
  <c r="I681" i="7"/>
  <c r="J679" i="7"/>
  <c r="H679" i="7"/>
  <c r="G679" i="7"/>
  <c r="F688" i="7"/>
  <c r="I679" i="7"/>
  <c r="J678" i="7"/>
  <c r="H678" i="7"/>
  <c r="G678" i="7" s="1"/>
  <c r="I678" i="7"/>
  <c r="H677" i="7"/>
  <c r="G677" i="7"/>
  <c r="I677" i="7"/>
  <c r="J677" i="7" s="1"/>
  <c r="E688" i="7"/>
  <c r="I668" i="7"/>
  <c r="H668" i="7"/>
  <c r="I667" i="7"/>
  <c r="H667" i="7"/>
  <c r="H666" i="7"/>
  <c r="E672" i="7"/>
  <c r="I664" i="7"/>
  <c r="H664" i="7"/>
  <c r="I663" i="7"/>
  <c r="H663" i="7"/>
  <c r="I660" i="7"/>
  <c r="H660" i="7"/>
  <c r="J659" i="7"/>
  <c r="I659" i="7"/>
  <c r="G659" i="7" s="1"/>
  <c r="H659" i="7"/>
  <c r="J654" i="7"/>
  <c r="H654" i="7"/>
  <c r="G654" i="7"/>
  <c r="I654" i="7"/>
  <c r="J653" i="7"/>
  <c r="H653" i="7"/>
  <c r="G653" i="7" s="1"/>
  <c r="I653" i="7"/>
  <c r="J649" i="7"/>
  <c r="H649" i="7"/>
  <c r="I649" i="7"/>
  <c r="G649" i="7" s="1"/>
  <c r="J648" i="7"/>
  <c r="H648" i="7"/>
  <c r="I648" i="7"/>
  <c r="H647" i="7"/>
  <c r="G647" i="7" s="1"/>
  <c r="I647" i="7"/>
  <c r="J647" i="7" s="1"/>
  <c r="J646" i="7"/>
  <c r="H646" i="7"/>
  <c r="G646" i="7"/>
  <c r="I646" i="7"/>
  <c r="J645" i="7"/>
  <c r="H645" i="7"/>
  <c r="G645" i="7" s="1"/>
  <c r="I645" i="7"/>
  <c r="E656" i="7"/>
  <c r="D656" i="7"/>
  <c r="I638" i="7"/>
  <c r="H638" i="7"/>
  <c r="H637" i="7"/>
  <c r="G637" i="7"/>
  <c r="I637" i="7"/>
  <c r="J637" i="7" s="1"/>
  <c r="I636" i="7"/>
  <c r="J636" i="7" s="1"/>
  <c r="H636" i="7"/>
  <c r="G636" i="7"/>
  <c r="I635" i="7"/>
  <c r="J635" i="7" s="1"/>
  <c r="H635" i="7"/>
  <c r="I632" i="7"/>
  <c r="H632" i="7"/>
  <c r="I631" i="7"/>
  <c r="H631" i="7"/>
  <c r="H629" i="7"/>
  <c r="C640" i="7"/>
  <c r="I628" i="7"/>
  <c r="H628" i="7"/>
  <c r="I627" i="7"/>
  <c r="J627" i="7" s="1"/>
  <c r="H627" i="7"/>
  <c r="F640" i="7"/>
  <c r="E640" i="7"/>
  <c r="J622" i="7"/>
  <c r="I622" i="7"/>
  <c r="G622" i="7" s="1"/>
  <c r="H622" i="7"/>
  <c r="I621" i="7"/>
  <c r="H621" i="7"/>
  <c r="H624" i="7" s="1"/>
  <c r="I620" i="7"/>
  <c r="H620" i="7"/>
  <c r="H619" i="7"/>
  <c r="I619" i="7"/>
  <c r="I618" i="7"/>
  <c r="H618" i="7"/>
  <c r="H617" i="7"/>
  <c r="I617" i="7"/>
  <c r="H616" i="7"/>
  <c r="I616" i="7"/>
  <c r="J615" i="7"/>
  <c r="H615" i="7"/>
  <c r="I615" i="7"/>
  <c r="G615" i="7" s="1"/>
  <c r="I614" i="7"/>
  <c r="G614" i="7" s="1"/>
  <c r="H614" i="7"/>
  <c r="I613" i="7"/>
  <c r="H613" i="7"/>
  <c r="I612" i="7"/>
  <c r="H612" i="7"/>
  <c r="H611" i="7"/>
  <c r="F624" i="7"/>
  <c r="C624" i="7"/>
  <c r="H605" i="7"/>
  <c r="I604" i="7"/>
  <c r="H604" i="7"/>
  <c r="J601" i="7"/>
  <c r="I601" i="7"/>
  <c r="G601" i="7" s="1"/>
  <c r="H601" i="7"/>
  <c r="I600" i="7"/>
  <c r="H600" i="7"/>
  <c r="I599" i="7"/>
  <c r="H599" i="7"/>
  <c r="H597" i="7"/>
  <c r="I596" i="7"/>
  <c r="H596" i="7"/>
  <c r="E608" i="7"/>
  <c r="D608" i="7"/>
  <c r="F592" i="7"/>
  <c r="E592" i="7"/>
  <c r="D592" i="7"/>
  <c r="H574" i="7"/>
  <c r="H571" i="7"/>
  <c r="I571" i="7"/>
  <c r="J571" i="7" s="1"/>
  <c r="H570" i="7"/>
  <c r="H567" i="7"/>
  <c r="G567" i="7"/>
  <c r="I567" i="7"/>
  <c r="J567" i="7" s="1"/>
  <c r="H566" i="7"/>
  <c r="F576" i="7"/>
  <c r="H558" i="7"/>
  <c r="I558" i="7"/>
  <c r="I557" i="7"/>
  <c r="H557" i="7"/>
  <c r="I556" i="7"/>
  <c r="J556" i="7" s="1"/>
  <c r="H556" i="7"/>
  <c r="G556" i="7"/>
  <c r="I555" i="7"/>
  <c r="J555" i="7" s="1"/>
  <c r="H555" i="7"/>
  <c r="G555" i="7"/>
  <c r="I554" i="7"/>
  <c r="H554" i="7"/>
  <c r="H553" i="7"/>
  <c r="I553" i="7"/>
  <c r="H552" i="7"/>
  <c r="I552" i="7"/>
  <c r="J552" i="7" s="1"/>
  <c r="H551" i="7"/>
  <c r="I551" i="7"/>
  <c r="H550" i="7"/>
  <c r="I549" i="7"/>
  <c r="H549" i="7"/>
  <c r="I548" i="7"/>
  <c r="H548" i="7"/>
  <c r="I547" i="7"/>
  <c r="J547" i="7" s="1"/>
  <c r="H547" i="7"/>
  <c r="H560" i="7" s="1"/>
  <c r="C560" i="7"/>
  <c r="H542" i="7"/>
  <c r="I542" i="7"/>
  <c r="H541" i="7"/>
  <c r="I541" i="7"/>
  <c r="H540" i="7"/>
  <c r="I540" i="7"/>
  <c r="H539" i="7"/>
  <c r="I539" i="7"/>
  <c r="H538" i="7"/>
  <c r="I538" i="7"/>
  <c r="H537" i="7"/>
  <c r="I537" i="7"/>
  <c r="H536" i="7"/>
  <c r="F544" i="7"/>
  <c r="I536" i="7"/>
  <c r="H535" i="7"/>
  <c r="I535" i="7"/>
  <c r="H534" i="7"/>
  <c r="I534" i="7"/>
  <c r="H533" i="7"/>
  <c r="I533" i="7"/>
  <c r="H532" i="7"/>
  <c r="I532" i="7"/>
  <c r="H531" i="7"/>
  <c r="H544" i="7" s="1"/>
  <c r="C544" i="7"/>
  <c r="H526" i="7"/>
  <c r="I526" i="7"/>
  <c r="H525" i="7"/>
  <c r="I525" i="7"/>
  <c r="I524" i="7"/>
  <c r="H524" i="7"/>
  <c r="I523" i="7"/>
  <c r="H523" i="7"/>
  <c r="I522" i="7"/>
  <c r="J522" i="7" s="1"/>
  <c r="H522" i="7"/>
  <c r="G522" i="7"/>
  <c r="I521" i="7"/>
  <c r="J521" i="7" s="1"/>
  <c r="H521" i="7"/>
  <c r="G521" i="7"/>
  <c r="H520" i="7"/>
  <c r="I520" i="7"/>
  <c r="H519" i="7"/>
  <c r="G519" i="7"/>
  <c r="I519" i="7"/>
  <c r="J519" i="7" s="1"/>
  <c r="H518" i="7"/>
  <c r="I518" i="7"/>
  <c r="H517" i="7"/>
  <c r="I516" i="7"/>
  <c r="H516" i="7"/>
  <c r="I515" i="7"/>
  <c r="H515" i="7"/>
  <c r="H528" i="7" s="1"/>
  <c r="G515" i="7"/>
  <c r="D528" i="7"/>
  <c r="C528" i="7"/>
  <c r="H512" i="7"/>
  <c r="H510" i="7"/>
  <c r="I510" i="7"/>
  <c r="J509" i="7"/>
  <c r="H509" i="7"/>
  <c r="I509" i="7"/>
  <c r="G509" i="7" s="1"/>
  <c r="J508" i="7"/>
  <c r="H508" i="7"/>
  <c r="I508" i="7"/>
  <c r="J507" i="7"/>
  <c r="H507" i="7"/>
  <c r="G507" i="7"/>
  <c r="I507" i="7"/>
  <c r="H506" i="7"/>
  <c r="G506" i="7"/>
  <c r="I506" i="7"/>
  <c r="J506" i="7" s="1"/>
  <c r="J505" i="7"/>
  <c r="H505" i="7"/>
  <c r="G505" i="7"/>
  <c r="I505" i="7"/>
  <c r="J504" i="7"/>
  <c r="H504" i="7"/>
  <c r="G504" i="7" s="1"/>
  <c r="I504" i="7"/>
  <c r="H503" i="7"/>
  <c r="G503" i="7"/>
  <c r="I503" i="7"/>
  <c r="J503" i="7" s="1"/>
  <c r="H502" i="7"/>
  <c r="F512" i="7"/>
  <c r="I502" i="7"/>
  <c r="H501" i="7"/>
  <c r="I501" i="7"/>
  <c r="G501" i="7" s="1"/>
  <c r="J500" i="7"/>
  <c r="H500" i="7"/>
  <c r="I500" i="7"/>
  <c r="H499" i="7"/>
  <c r="E512" i="7"/>
  <c r="D512" i="7"/>
  <c r="C512" i="7"/>
  <c r="I492" i="7"/>
  <c r="H492" i="7"/>
  <c r="I491" i="7"/>
  <c r="H491" i="7"/>
  <c r="I490" i="7"/>
  <c r="J490" i="7" s="1"/>
  <c r="H490" i="7"/>
  <c r="H489" i="7"/>
  <c r="I489" i="7"/>
  <c r="I488" i="7"/>
  <c r="H488" i="7"/>
  <c r="I487" i="7"/>
  <c r="J487" i="7" s="1"/>
  <c r="H487" i="7"/>
  <c r="I484" i="7"/>
  <c r="H484" i="7"/>
  <c r="I483" i="7"/>
  <c r="H483" i="7"/>
  <c r="F496" i="7"/>
  <c r="E496" i="7"/>
  <c r="D496" i="7"/>
  <c r="I478" i="7"/>
  <c r="H478" i="7"/>
  <c r="J477" i="7"/>
  <c r="I477" i="7"/>
  <c r="H477" i="7"/>
  <c r="J476" i="7"/>
  <c r="I476" i="7"/>
  <c r="G476" i="7" s="1"/>
  <c r="H476" i="7"/>
  <c r="J475" i="7"/>
  <c r="I475" i="7"/>
  <c r="G475" i="7" s="1"/>
  <c r="H475" i="7"/>
  <c r="I474" i="7"/>
  <c r="G474" i="7" s="1"/>
  <c r="H474" i="7"/>
  <c r="I473" i="7"/>
  <c r="H473" i="7"/>
  <c r="J472" i="7"/>
  <c r="I472" i="7"/>
  <c r="H472" i="7"/>
  <c r="I471" i="7"/>
  <c r="H471" i="7"/>
  <c r="I470" i="7"/>
  <c r="H470" i="7"/>
  <c r="J469" i="7"/>
  <c r="I469" i="7"/>
  <c r="H469" i="7"/>
  <c r="J468" i="7"/>
  <c r="I468" i="7"/>
  <c r="G468" i="7" s="1"/>
  <c r="H468" i="7"/>
  <c r="I467" i="7"/>
  <c r="G467" i="7" s="1"/>
  <c r="H467" i="7"/>
  <c r="F480" i="7"/>
  <c r="E480" i="7"/>
  <c r="C480" i="7"/>
  <c r="I462" i="7"/>
  <c r="H462" i="7"/>
  <c r="H460" i="7"/>
  <c r="I459" i="7"/>
  <c r="H459" i="7"/>
  <c r="J456" i="7"/>
  <c r="I456" i="7"/>
  <c r="G456" i="7" s="1"/>
  <c r="H456" i="7"/>
  <c r="I455" i="7"/>
  <c r="H455" i="7"/>
  <c r="I454" i="7"/>
  <c r="H454" i="7"/>
  <c r="H452" i="7"/>
  <c r="F464" i="7"/>
  <c r="D464" i="7"/>
  <c r="H451" i="7"/>
  <c r="D448" i="7"/>
  <c r="E448" i="7"/>
  <c r="H429" i="7"/>
  <c r="I429" i="7"/>
  <c r="J429" i="7" s="1"/>
  <c r="H428" i="7"/>
  <c r="H425" i="7"/>
  <c r="G425" i="7"/>
  <c r="I425" i="7"/>
  <c r="J425" i="7" s="1"/>
  <c r="H424" i="7"/>
  <c r="D432" i="7"/>
  <c r="H420" i="7"/>
  <c r="F432" i="7"/>
  <c r="E432" i="7"/>
  <c r="I414" i="7"/>
  <c r="H414" i="7"/>
  <c r="H413" i="7"/>
  <c r="I413" i="7"/>
  <c r="H412" i="7"/>
  <c r="I412" i="7"/>
  <c r="I411" i="7"/>
  <c r="H411" i="7"/>
  <c r="I410" i="7"/>
  <c r="H410" i="7"/>
  <c r="H409" i="7"/>
  <c r="I409" i="7"/>
  <c r="H408" i="7"/>
  <c r="I408" i="7"/>
  <c r="I407" i="7"/>
  <c r="H407" i="7"/>
  <c r="I406" i="7"/>
  <c r="H406" i="7"/>
  <c r="I405" i="7"/>
  <c r="H405" i="7"/>
  <c r="E416" i="7"/>
  <c r="H404" i="7"/>
  <c r="I404" i="7"/>
  <c r="I403" i="7"/>
  <c r="H403" i="7"/>
  <c r="H416" i="7" s="1"/>
  <c r="C416" i="7"/>
  <c r="H398" i="7"/>
  <c r="I398" i="7"/>
  <c r="I397" i="7"/>
  <c r="H397" i="7"/>
  <c r="G396" i="7"/>
  <c r="I396" i="7"/>
  <c r="J396" i="7" s="1"/>
  <c r="H396" i="7"/>
  <c r="I395" i="7"/>
  <c r="H395" i="7"/>
  <c r="I394" i="7"/>
  <c r="G394" i="7" s="1"/>
  <c r="H394" i="7"/>
  <c r="I393" i="7"/>
  <c r="H393" i="7"/>
  <c r="J392" i="7"/>
  <c r="I392" i="7"/>
  <c r="G392" i="7"/>
  <c r="H392" i="7"/>
  <c r="I391" i="7"/>
  <c r="J391" i="7" s="1"/>
  <c r="G391" i="7"/>
  <c r="H391" i="7"/>
  <c r="I390" i="7"/>
  <c r="J390" i="7" s="1"/>
  <c r="H390" i="7"/>
  <c r="I389" i="7"/>
  <c r="H389" i="7"/>
  <c r="I388" i="7"/>
  <c r="J388" i="7" s="1"/>
  <c r="H388" i="7"/>
  <c r="D400" i="7"/>
  <c r="C400" i="7"/>
  <c r="H382" i="7"/>
  <c r="I382" i="7"/>
  <c r="J382" i="7" s="1"/>
  <c r="H381" i="7"/>
  <c r="I381" i="7"/>
  <c r="J381" i="7" s="1"/>
  <c r="H380" i="7"/>
  <c r="I380" i="7"/>
  <c r="G380" i="7" s="1"/>
  <c r="J379" i="7"/>
  <c r="H379" i="7"/>
  <c r="G379" i="7" s="1"/>
  <c r="I379" i="7"/>
  <c r="H375" i="7"/>
  <c r="I375" i="7"/>
  <c r="J375" i="7" s="1"/>
  <c r="H374" i="7"/>
  <c r="G374" i="7"/>
  <c r="I374" i="7"/>
  <c r="J374" i="7" s="1"/>
  <c r="H373" i="7"/>
  <c r="G373" i="7" s="1"/>
  <c r="I373" i="7"/>
  <c r="J373" i="7" s="1"/>
  <c r="J372" i="7"/>
  <c r="H372" i="7"/>
  <c r="G372" i="7"/>
  <c r="I372" i="7"/>
  <c r="H371" i="7"/>
  <c r="E384" i="7"/>
  <c r="D384" i="7"/>
  <c r="I371" i="7"/>
  <c r="J371" i="7" s="1"/>
  <c r="D368" i="7"/>
  <c r="H366" i="7"/>
  <c r="I365" i="7"/>
  <c r="H365" i="7"/>
  <c r="H364" i="7"/>
  <c r="G364" i="7"/>
  <c r="I364" i="7"/>
  <c r="J364" i="7" s="1"/>
  <c r="H363" i="7"/>
  <c r="G363" i="7" s="1"/>
  <c r="I363" i="7"/>
  <c r="J363" i="7" s="1"/>
  <c r="I362" i="7"/>
  <c r="J362" i="7" s="1"/>
  <c r="H362" i="7"/>
  <c r="I361" i="7"/>
  <c r="J361" i="7" s="1"/>
  <c r="H361" i="7"/>
  <c r="I358" i="7"/>
  <c r="H358" i="7"/>
  <c r="I357" i="7"/>
  <c r="H357" i="7"/>
  <c r="I356" i="7"/>
  <c r="J356" i="7" s="1"/>
  <c r="H356" i="7"/>
  <c r="C368" i="7"/>
  <c r="H355" i="7"/>
  <c r="F368" i="7"/>
  <c r="E368" i="7"/>
  <c r="I355" i="7"/>
  <c r="H350" i="7"/>
  <c r="I350" i="7"/>
  <c r="H349" i="7"/>
  <c r="I349" i="7"/>
  <c r="J348" i="7"/>
  <c r="I348" i="7"/>
  <c r="H348" i="7"/>
  <c r="I347" i="7"/>
  <c r="H347" i="7"/>
  <c r="I346" i="7"/>
  <c r="H346" i="7"/>
  <c r="H345" i="7"/>
  <c r="I345" i="7"/>
  <c r="G345" i="7" s="1"/>
  <c r="H344" i="7"/>
  <c r="I344" i="7"/>
  <c r="H343" i="7"/>
  <c r="I343" i="7"/>
  <c r="H342" i="7"/>
  <c r="I342" i="7"/>
  <c r="H341" i="7"/>
  <c r="I341" i="7"/>
  <c r="G341" i="7" s="1"/>
  <c r="I340" i="7"/>
  <c r="G340" i="7" s="1"/>
  <c r="H340" i="7"/>
  <c r="I339" i="7"/>
  <c r="H339" i="7"/>
  <c r="F352" i="7"/>
  <c r="C352" i="7"/>
  <c r="I334" i="7"/>
  <c r="H334" i="7"/>
  <c r="H332" i="7"/>
  <c r="I331" i="7"/>
  <c r="H331" i="7"/>
  <c r="I328" i="7"/>
  <c r="H328" i="7"/>
  <c r="I327" i="7"/>
  <c r="H327" i="7"/>
  <c r="I326" i="7"/>
  <c r="H326" i="7"/>
  <c r="H324" i="7"/>
  <c r="I323" i="7"/>
  <c r="F336" i="7"/>
  <c r="D336" i="7"/>
  <c r="H323" i="7"/>
  <c r="C320" i="7"/>
  <c r="H316" i="7"/>
  <c r="I316" i="7"/>
  <c r="H315" i="7"/>
  <c r="I315" i="7"/>
  <c r="G315" i="7" s="1"/>
  <c r="H314" i="7"/>
  <c r="G314" i="7" s="1"/>
  <c r="I314" i="7"/>
  <c r="J314" i="7" s="1"/>
  <c r="H313" i="7"/>
  <c r="I313" i="7"/>
  <c r="J313" i="7" s="1"/>
  <c r="H310" i="7"/>
  <c r="I310" i="7"/>
  <c r="J310" i="7" s="1"/>
  <c r="J309" i="7"/>
  <c r="H309" i="7"/>
  <c r="D320" i="7"/>
  <c r="I309" i="7"/>
  <c r="J307" i="7"/>
  <c r="H307" i="7"/>
  <c r="G307" i="7"/>
  <c r="F320" i="7"/>
  <c r="E320" i="7"/>
  <c r="I307" i="7"/>
  <c r="H302" i="7"/>
  <c r="I302" i="7"/>
  <c r="H301" i="7"/>
  <c r="I301" i="7"/>
  <c r="I300" i="7"/>
  <c r="H300" i="7"/>
  <c r="I299" i="7"/>
  <c r="H299" i="7"/>
  <c r="H298" i="7"/>
  <c r="I298" i="7"/>
  <c r="H297" i="7"/>
  <c r="I297" i="7"/>
  <c r="I296" i="7"/>
  <c r="H296" i="7"/>
  <c r="I295" i="7"/>
  <c r="H295" i="7"/>
  <c r="H294" i="7"/>
  <c r="I294" i="7"/>
  <c r="H293" i="7"/>
  <c r="I293" i="7"/>
  <c r="I292" i="7"/>
  <c r="H292" i="7"/>
  <c r="E304" i="7"/>
  <c r="I291" i="7"/>
  <c r="H291" i="7"/>
  <c r="C304" i="7"/>
  <c r="F288" i="7"/>
  <c r="E288" i="7"/>
  <c r="H286" i="7"/>
  <c r="I286" i="7"/>
  <c r="H285" i="7"/>
  <c r="I285" i="7"/>
  <c r="H284" i="7"/>
  <c r="I284" i="7"/>
  <c r="H283" i="7"/>
  <c r="I283" i="7"/>
  <c r="H282" i="7"/>
  <c r="I282" i="7"/>
  <c r="H281" i="7"/>
  <c r="I281" i="7"/>
  <c r="H280" i="7"/>
  <c r="I280" i="7"/>
  <c r="H279" i="7"/>
  <c r="I279" i="7"/>
  <c r="H278" i="7"/>
  <c r="I278" i="7"/>
  <c r="H277" i="7"/>
  <c r="I277" i="7"/>
  <c r="H276" i="7"/>
  <c r="I276" i="7"/>
  <c r="H275" i="7"/>
  <c r="H288" i="7" s="1"/>
  <c r="I275" i="7"/>
  <c r="D288" i="7"/>
  <c r="C288" i="7"/>
  <c r="J270" i="7"/>
  <c r="H270" i="7"/>
  <c r="I270" i="7"/>
  <c r="G270" i="7" s="1"/>
  <c r="H269" i="7"/>
  <c r="I269" i="7"/>
  <c r="G269" i="7" s="1"/>
  <c r="H268" i="7"/>
  <c r="G268" i="7"/>
  <c r="I268" i="7"/>
  <c r="J268" i="7" s="1"/>
  <c r="J267" i="7"/>
  <c r="H267" i="7"/>
  <c r="G267" i="7"/>
  <c r="I267" i="7"/>
  <c r="H266" i="7"/>
  <c r="I266" i="7"/>
  <c r="J266" i="7" s="1"/>
  <c r="I263" i="7"/>
  <c r="J263" i="7" s="1"/>
  <c r="H262" i="7"/>
  <c r="I262" i="7"/>
  <c r="J262" i="7" s="1"/>
  <c r="J261" i="7"/>
  <c r="H261" i="7"/>
  <c r="G261" i="7"/>
  <c r="I261" i="7"/>
  <c r="H260" i="7"/>
  <c r="I260" i="7"/>
  <c r="J260" i="7" s="1"/>
  <c r="H259" i="7"/>
  <c r="E272" i="7"/>
  <c r="D272" i="7"/>
  <c r="I259" i="7"/>
  <c r="J259" i="7" s="1"/>
  <c r="I253" i="7"/>
  <c r="H253" i="7"/>
  <c r="I252" i="7"/>
  <c r="H252" i="7"/>
  <c r="I251" i="7"/>
  <c r="J251" i="7" s="1"/>
  <c r="H251" i="7"/>
  <c r="G251" i="7" s="1"/>
  <c r="H250" i="7"/>
  <c r="I250" i="7"/>
  <c r="J250" i="7" s="1"/>
  <c r="I249" i="7"/>
  <c r="J249" i="7" s="1"/>
  <c r="H249" i="7"/>
  <c r="I248" i="7"/>
  <c r="J248" i="7" s="1"/>
  <c r="H248" i="7"/>
  <c r="D256" i="7"/>
  <c r="C256" i="7"/>
  <c r="I245" i="7"/>
  <c r="H245" i="7"/>
  <c r="I244" i="7"/>
  <c r="H244" i="7"/>
  <c r="I243" i="7"/>
  <c r="G243" i="7" s="1"/>
  <c r="H243" i="7"/>
  <c r="F256" i="7"/>
  <c r="E256" i="7"/>
  <c r="H238" i="7"/>
  <c r="I238" i="7"/>
  <c r="H237" i="7"/>
  <c r="I237" i="7"/>
  <c r="H236" i="7"/>
  <c r="I236" i="7"/>
  <c r="G236" i="7" s="1"/>
  <c r="I235" i="7"/>
  <c r="H235" i="7"/>
  <c r="I234" i="7"/>
  <c r="J234" i="7" s="1"/>
  <c r="H234" i="7"/>
  <c r="I233" i="7"/>
  <c r="H233" i="7"/>
  <c r="H232" i="7"/>
  <c r="I232" i="7"/>
  <c r="H231" i="7"/>
  <c r="I231" i="7"/>
  <c r="H230" i="7"/>
  <c r="I230" i="7"/>
  <c r="H229" i="7"/>
  <c r="I229" i="7"/>
  <c r="H228" i="7"/>
  <c r="I228" i="7"/>
  <c r="J227" i="7"/>
  <c r="I227" i="7"/>
  <c r="H227" i="7"/>
  <c r="H240" i="7" s="1"/>
  <c r="F240" i="7"/>
  <c r="C240" i="7"/>
  <c r="I222" i="7"/>
  <c r="H222" i="7"/>
  <c r="H220" i="7"/>
  <c r="I219" i="7"/>
  <c r="H219" i="7"/>
  <c r="I218" i="7"/>
  <c r="H218" i="7"/>
  <c r="H216" i="7"/>
  <c r="I215" i="7"/>
  <c r="G215" i="7" s="1"/>
  <c r="H215" i="7"/>
  <c r="I214" i="7"/>
  <c r="H214" i="7"/>
  <c r="H212" i="7"/>
  <c r="I211" i="7"/>
  <c r="D224" i="7"/>
  <c r="H211" i="7"/>
  <c r="F208" i="7"/>
  <c r="E208" i="7"/>
  <c r="D208" i="7"/>
  <c r="A195" i="7"/>
  <c r="A211" i="7" s="1"/>
  <c r="A227" i="7" s="1"/>
  <c r="A243" i="7" s="1"/>
  <c r="A259" i="7" s="1"/>
  <c r="A275" i="7" s="1"/>
  <c r="A291" i="7" s="1"/>
  <c r="A307" i="7" s="1"/>
  <c r="A323" i="7" s="1"/>
  <c r="A339" i="7" s="1"/>
  <c r="A355" i="7" s="1"/>
  <c r="A371" i="7" s="1"/>
  <c r="A387" i="7" s="1"/>
  <c r="A403" i="7" s="1"/>
  <c r="A419" i="7" s="1"/>
  <c r="A435" i="7" s="1"/>
  <c r="A451" i="7" s="1"/>
  <c r="A467" i="7" s="1"/>
  <c r="A483" i="7" s="1"/>
  <c r="A499" i="7" s="1"/>
  <c r="A515" i="7" s="1"/>
  <c r="A531" i="7" s="1"/>
  <c r="A547" i="7" s="1"/>
  <c r="A563" i="7" s="1"/>
  <c r="A579" i="7" s="1"/>
  <c r="A595" i="7" s="1"/>
  <c r="A611" i="7" s="1"/>
  <c r="A627" i="7" s="1"/>
  <c r="A643" i="7" s="1"/>
  <c r="A659" i="7" s="1"/>
  <c r="A675" i="7" s="1"/>
  <c r="A691" i="7" s="1"/>
  <c r="A707" i="7" s="1"/>
  <c r="A723" i="7" s="1"/>
  <c r="A739" i="7" s="1"/>
  <c r="A755" i="7" s="1"/>
  <c r="A771" i="7" s="1"/>
  <c r="A787" i="7" s="1"/>
  <c r="A803" i="7" s="1"/>
  <c r="A819" i="7" s="1"/>
  <c r="A835" i="7" s="1"/>
  <c r="A851" i="7" s="1"/>
  <c r="A867" i="7" s="1"/>
  <c r="A883" i="7" s="1"/>
  <c r="A899" i="7" s="1"/>
  <c r="A915" i="7" s="1"/>
  <c r="H190" i="7"/>
  <c r="H189" i="7"/>
  <c r="G189" i="7" s="1"/>
  <c r="I189" i="7"/>
  <c r="J189" i="7" s="1"/>
  <c r="H188" i="7"/>
  <c r="H186" i="7"/>
  <c r="H185" i="7"/>
  <c r="G185" i="7" s="1"/>
  <c r="I185" i="7"/>
  <c r="J185" i="7" s="1"/>
  <c r="H184" i="7"/>
  <c r="H182" i="7"/>
  <c r="H181" i="7"/>
  <c r="G181" i="7" s="1"/>
  <c r="I181" i="7"/>
  <c r="J181" i="7" s="1"/>
  <c r="H180" i="7"/>
  <c r="F192" i="7"/>
  <c r="D192" i="7"/>
  <c r="A179" i="7"/>
  <c r="I174" i="7"/>
  <c r="H174" i="7"/>
  <c r="H173" i="7"/>
  <c r="I173" i="7"/>
  <c r="H172" i="7"/>
  <c r="I172" i="7"/>
  <c r="I171" i="7"/>
  <c r="H171" i="7"/>
  <c r="I170" i="7"/>
  <c r="H170" i="7"/>
  <c r="H169" i="7"/>
  <c r="I169" i="7"/>
  <c r="H168" i="7"/>
  <c r="I168" i="7"/>
  <c r="I167" i="7"/>
  <c r="H167" i="7"/>
  <c r="I166" i="7"/>
  <c r="H166" i="7"/>
  <c r="H165" i="7"/>
  <c r="H164" i="7"/>
  <c r="F176" i="7"/>
  <c r="I164" i="7"/>
  <c r="I163" i="7"/>
  <c r="H163" i="7"/>
  <c r="D176" i="7"/>
  <c r="C176" i="7"/>
  <c r="H158" i="7"/>
  <c r="I158" i="7"/>
  <c r="H157" i="7"/>
  <c r="I157" i="7"/>
  <c r="I156" i="7"/>
  <c r="H156" i="7"/>
  <c r="I155" i="7"/>
  <c r="H155" i="7"/>
  <c r="I154" i="7"/>
  <c r="J154" i="7" s="1"/>
  <c r="H154" i="7"/>
  <c r="I153" i="7"/>
  <c r="J153" i="7" s="1"/>
  <c r="H153" i="7"/>
  <c r="H152" i="7"/>
  <c r="I152" i="7"/>
  <c r="J152" i="7" s="1"/>
  <c r="H151" i="7"/>
  <c r="F160" i="7"/>
  <c r="I151" i="7"/>
  <c r="H148" i="7"/>
  <c r="H142" i="7"/>
  <c r="H141" i="7"/>
  <c r="I140" i="7"/>
  <c r="H140" i="7"/>
  <c r="I139" i="7"/>
  <c r="G139" i="7" s="1"/>
  <c r="H139" i="7"/>
  <c r="H138" i="7"/>
  <c r="H137" i="7"/>
  <c r="I136" i="7"/>
  <c r="G136" i="7" s="1"/>
  <c r="H136" i="7"/>
  <c r="J135" i="7"/>
  <c r="I135" i="7"/>
  <c r="H135" i="7"/>
  <c r="H134" i="7"/>
  <c r="H133" i="7"/>
  <c r="I132" i="7"/>
  <c r="H132" i="7"/>
  <c r="I131" i="7"/>
  <c r="F144" i="7"/>
  <c r="E144" i="7"/>
  <c r="D144" i="7"/>
  <c r="H131" i="7"/>
  <c r="I126" i="7"/>
  <c r="H126" i="7"/>
  <c r="H125" i="7"/>
  <c r="H124" i="7"/>
  <c r="I123" i="7"/>
  <c r="H123" i="7"/>
  <c r="I122" i="7"/>
  <c r="H122" i="7"/>
  <c r="H121" i="7"/>
  <c r="H120" i="7"/>
  <c r="I119" i="7"/>
  <c r="H119" i="7"/>
  <c r="I118" i="7"/>
  <c r="G118" i="7" s="1"/>
  <c r="I117" i="7"/>
  <c r="J117" i="7" s="1"/>
  <c r="D128" i="7"/>
  <c r="I116" i="7"/>
  <c r="J116" i="7" s="1"/>
  <c r="H112" i="7"/>
  <c r="F112" i="7"/>
  <c r="E112" i="7"/>
  <c r="I110" i="7"/>
  <c r="I109" i="7"/>
  <c r="I108" i="7"/>
  <c r="J107" i="7"/>
  <c r="I107" i="7"/>
  <c r="G107" i="7" s="1"/>
  <c r="I106" i="7"/>
  <c r="G106" i="7" s="1"/>
  <c r="I105" i="7"/>
  <c r="G105" i="7" s="1"/>
  <c r="I104" i="7"/>
  <c r="J104" i="7" s="1"/>
  <c r="G104" i="7"/>
  <c r="I103" i="7"/>
  <c r="J103" i="7" s="1"/>
  <c r="I102" i="7"/>
  <c r="I100" i="7"/>
  <c r="H96" i="7"/>
  <c r="I94" i="7"/>
  <c r="G94" i="7" s="1"/>
  <c r="I93" i="7"/>
  <c r="J93" i="7" s="1"/>
  <c r="I92" i="7"/>
  <c r="J92" i="7" s="1"/>
  <c r="I91" i="7"/>
  <c r="J91" i="7" s="1"/>
  <c r="I90" i="7"/>
  <c r="I88" i="7"/>
  <c r="I87" i="7"/>
  <c r="G87" i="7" s="1"/>
  <c r="I86" i="7"/>
  <c r="G86" i="7" s="1"/>
  <c r="I85" i="7"/>
  <c r="J85" i="7" s="1"/>
  <c r="G85" i="7"/>
  <c r="C96" i="7"/>
  <c r="I84" i="7"/>
  <c r="J84" i="7" s="1"/>
  <c r="H80" i="7"/>
  <c r="I78" i="7"/>
  <c r="I77" i="7"/>
  <c r="J77" i="7" s="1"/>
  <c r="I76" i="7"/>
  <c r="I75" i="7"/>
  <c r="G75" i="7" s="1"/>
  <c r="I74" i="7"/>
  <c r="G74" i="7" s="1"/>
  <c r="I73" i="7"/>
  <c r="G73" i="7" s="1"/>
  <c r="I72" i="7"/>
  <c r="J72" i="7" s="1"/>
  <c r="I71" i="7"/>
  <c r="J71" i="7" s="1"/>
  <c r="I70" i="7"/>
  <c r="G69" i="7"/>
  <c r="I69" i="7"/>
  <c r="J69" i="7" s="1"/>
  <c r="F80" i="7"/>
  <c r="I68" i="7"/>
  <c r="H64" i="7"/>
  <c r="I62" i="7"/>
  <c r="G62" i="7" s="1"/>
  <c r="I61" i="7"/>
  <c r="I60" i="7"/>
  <c r="J60" i="7" s="1"/>
  <c r="G60" i="7"/>
  <c r="I59" i="7"/>
  <c r="J59" i="7" s="1"/>
  <c r="I58" i="7"/>
  <c r="I57" i="7"/>
  <c r="J57" i="7" s="1"/>
  <c r="I56" i="7"/>
  <c r="I54" i="7"/>
  <c r="G54" i="7" s="1"/>
  <c r="I53" i="7"/>
  <c r="J53" i="7" s="1"/>
  <c r="I52" i="7"/>
  <c r="J52" i="7" s="1"/>
  <c r="I51" i="7"/>
  <c r="J51" i="7" s="1"/>
  <c r="H48" i="7"/>
  <c r="I46" i="7"/>
  <c r="I44" i="7"/>
  <c r="I43" i="7"/>
  <c r="G43" i="7" s="1"/>
  <c r="I42" i="7"/>
  <c r="G42" i="7" s="1"/>
  <c r="I41" i="7"/>
  <c r="J41" i="7" s="1"/>
  <c r="I40" i="7"/>
  <c r="J40" i="7" s="1"/>
  <c r="I39" i="7"/>
  <c r="J39" i="7" s="1"/>
  <c r="I38" i="7"/>
  <c r="F48" i="7"/>
  <c r="I36" i="7"/>
  <c r="E48" i="7"/>
  <c r="H32" i="7"/>
  <c r="H33" i="7" s="1"/>
  <c r="I30" i="7"/>
  <c r="I29" i="7"/>
  <c r="J29" i="7" s="1"/>
  <c r="J28" i="7"/>
  <c r="I28" i="7"/>
  <c r="G28" i="7" s="1"/>
  <c r="I27" i="7"/>
  <c r="I26" i="7"/>
  <c r="J26" i="7" s="1"/>
  <c r="I25" i="7"/>
  <c r="I24" i="7"/>
  <c r="G24" i="7" s="1"/>
  <c r="I23" i="7"/>
  <c r="G23" i="7" s="1"/>
  <c r="I22" i="7"/>
  <c r="J22" i="7" s="1"/>
  <c r="G22" i="7"/>
  <c r="I21" i="7"/>
  <c r="J21" i="7" s="1"/>
  <c r="G21" i="7"/>
  <c r="I20" i="7"/>
  <c r="G20" i="7" s="1"/>
  <c r="D32" i="7"/>
  <c r="D33" i="7" s="1"/>
  <c r="H17" i="7"/>
  <c r="I17" i="7"/>
  <c r="H16" i="7"/>
  <c r="I16" i="7"/>
  <c r="H15" i="7"/>
  <c r="I15" i="7"/>
  <c r="I13" i="7"/>
  <c r="J13" i="7" s="1"/>
  <c r="J12" i="7"/>
  <c r="J542" i="6"/>
  <c r="I542" i="6"/>
  <c r="H542" i="6"/>
  <c r="G542" i="6"/>
  <c r="E542" i="6"/>
  <c r="D542" i="6"/>
  <c r="J541" i="6"/>
  <c r="I541" i="6"/>
  <c r="H541" i="6"/>
  <c r="G541" i="6"/>
  <c r="E541" i="6"/>
  <c r="D541" i="6"/>
  <c r="J540" i="6"/>
  <c r="I540" i="6"/>
  <c r="H540" i="6"/>
  <c r="G540" i="6"/>
  <c r="E540" i="6"/>
  <c r="D540" i="6"/>
  <c r="J539" i="6"/>
  <c r="I539" i="6"/>
  <c r="H539" i="6"/>
  <c r="G539" i="6"/>
  <c r="E539" i="6"/>
  <c r="D539" i="6"/>
  <c r="J538" i="6"/>
  <c r="I538" i="6"/>
  <c r="H538" i="6"/>
  <c r="G538" i="6"/>
  <c r="E538" i="6"/>
  <c r="D538" i="6"/>
  <c r="J537" i="6"/>
  <c r="I537" i="6"/>
  <c r="H537" i="6"/>
  <c r="G537" i="6"/>
  <c r="E537" i="6"/>
  <c r="D537" i="6"/>
  <c r="J536" i="6"/>
  <c r="I536" i="6"/>
  <c r="H536" i="6"/>
  <c r="G536" i="6"/>
  <c r="E536" i="6"/>
  <c r="D536" i="6"/>
  <c r="J535" i="6"/>
  <c r="I535" i="6"/>
  <c r="H535" i="6"/>
  <c r="G535" i="6"/>
  <c r="E535" i="6"/>
  <c r="D535" i="6"/>
  <c r="J534" i="6"/>
  <c r="I534" i="6"/>
  <c r="H534" i="6"/>
  <c r="G534" i="6"/>
  <c r="E534" i="6"/>
  <c r="D534" i="6"/>
  <c r="J533" i="6"/>
  <c r="I533" i="6"/>
  <c r="H533" i="6"/>
  <c r="G533" i="6"/>
  <c r="E533" i="6"/>
  <c r="D533" i="6"/>
  <c r="J532" i="6"/>
  <c r="I532" i="6"/>
  <c r="H532" i="6"/>
  <c r="G532" i="6"/>
  <c r="E532" i="6"/>
  <c r="D532" i="6"/>
  <c r="J531" i="6"/>
  <c r="I531" i="6"/>
  <c r="H531" i="6"/>
  <c r="G531" i="6"/>
  <c r="E531" i="6"/>
  <c r="D531" i="6"/>
  <c r="J530" i="6"/>
  <c r="I530" i="6"/>
  <c r="H530" i="6"/>
  <c r="G530" i="6"/>
  <c r="F530" i="6"/>
  <c r="E530" i="6"/>
  <c r="D530" i="6"/>
  <c r="L530" i="6" s="1"/>
  <c r="C530" i="6"/>
  <c r="J529" i="6"/>
  <c r="I529" i="6"/>
  <c r="H529" i="6"/>
  <c r="G529" i="6"/>
  <c r="F529" i="6"/>
  <c r="E529" i="6"/>
  <c r="D529" i="6"/>
  <c r="C529" i="6"/>
  <c r="J528" i="6"/>
  <c r="I528" i="6"/>
  <c r="H528" i="6"/>
  <c r="G528" i="6"/>
  <c r="F528" i="6"/>
  <c r="E528" i="6"/>
  <c r="D528" i="6"/>
  <c r="C528" i="6"/>
  <c r="J527" i="6"/>
  <c r="I527" i="6"/>
  <c r="H527" i="6"/>
  <c r="G527" i="6"/>
  <c r="F527" i="6"/>
  <c r="E527" i="6"/>
  <c r="D527" i="6"/>
  <c r="C527" i="6"/>
  <c r="J526" i="6"/>
  <c r="I526" i="6"/>
  <c r="H526" i="6"/>
  <c r="G526" i="6"/>
  <c r="F526" i="6"/>
  <c r="E526" i="6"/>
  <c r="D526" i="6"/>
  <c r="C526" i="6"/>
  <c r="J525" i="6"/>
  <c r="I525" i="6"/>
  <c r="H525" i="6"/>
  <c r="G525" i="6"/>
  <c r="F525" i="6"/>
  <c r="E525" i="6"/>
  <c r="D525" i="6"/>
  <c r="C525" i="6"/>
  <c r="J524" i="6"/>
  <c r="I524" i="6"/>
  <c r="H524" i="6"/>
  <c r="G524" i="6"/>
  <c r="F524" i="6"/>
  <c r="E524" i="6"/>
  <c r="D524" i="6"/>
  <c r="C524" i="6"/>
  <c r="J523" i="6"/>
  <c r="I523" i="6"/>
  <c r="H523" i="6"/>
  <c r="G523" i="6"/>
  <c r="F523" i="6"/>
  <c r="E523" i="6"/>
  <c r="D523" i="6"/>
  <c r="C523" i="6"/>
  <c r="J522" i="6"/>
  <c r="I522" i="6"/>
  <c r="H522" i="6"/>
  <c r="G522" i="6"/>
  <c r="F522" i="6"/>
  <c r="E522" i="6"/>
  <c r="D522" i="6"/>
  <c r="C522" i="6"/>
  <c r="J521" i="6"/>
  <c r="I521" i="6"/>
  <c r="H521" i="6"/>
  <c r="G521" i="6"/>
  <c r="F521" i="6"/>
  <c r="E521" i="6"/>
  <c r="D521" i="6"/>
  <c r="C521" i="6"/>
  <c r="J520" i="6"/>
  <c r="I520" i="6"/>
  <c r="H520" i="6"/>
  <c r="G520" i="6"/>
  <c r="F520" i="6"/>
  <c r="E520" i="6"/>
  <c r="D520" i="6"/>
  <c r="C520" i="6"/>
  <c r="J519" i="6"/>
  <c r="I519" i="6"/>
  <c r="H519" i="6"/>
  <c r="G519" i="6"/>
  <c r="F519" i="6"/>
  <c r="E519" i="6"/>
  <c r="D519" i="6"/>
  <c r="C519" i="6"/>
  <c r="J518" i="6"/>
  <c r="I518" i="6"/>
  <c r="H518" i="6"/>
  <c r="G518" i="6"/>
  <c r="F518" i="6"/>
  <c r="E518" i="6"/>
  <c r="D518" i="6"/>
  <c r="C518" i="6"/>
  <c r="J517" i="6"/>
  <c r="I517" i="6"/>
  <c r="H517" i="6"/>
  <c r="G517" i="6"/>
  <c r="F517" i="6"/>
  <c r="E517" i="6"/>
  <c r="D517" i="6"/>
  <c r="C517" i="6"/>
  <c r="J516" i="6"/>
  <c r="I516" i="6"/>
  <c r="H516" i="6"/>
  <c r="G516" i="6"/>
  <c r="F516" i="6"/>
  <c r="E516" i="6"/>
  <c r="D516" i="6"/>
  <c r="C516" i="6"/>
  <c r="J515" i="6"/>
  <c r="I515" i="6"/>
  <c r="H515" i="6"/>
  <c r="G515" i="6"/>
  <c r="F515" i="6"/>
  <c r="E515" i="6"/>
  <c r="D515" i="6"/>
  <c r="C515" i="6"/>
  <c r="J514" i="6"/>
  <c r="I514" i="6"/>
  <c r="H514" i="6"/>
  <c r="G514" i="6"/>
  <c r="F514" i="6"/>
  <c r="E514" i="6"/>
  <c r="D514" i="6"/>
  <c r="C514" i="6"/>
  <c r="J513" i="6"/>
  <c r="I513" i="6"/>
  <c r="H513" i="6"/>
  <c r="G513" i="6"/>
  <c r="F513" i="6"/>
  <c r="E513" i="6"/>
  <c r="D513" i="6"/>
  <c r="C513" i="6"/>
  <c r="J512" i="6"/>
  <c r="I512" i="6"/>
  <c r="H512" i="6"/>
  <c r="G512" i="6"/>
  <c r="F512" i="6"/>
  <c r="E512" i="6"/>
  <c r="D512" i="6"/>
  <c r="C512" i="6"/>
  <c r="J511" i="6"/>
  <c r="I511" i="6"/>
  <c r="H511" i="6"/>
  <c r="G511" i="6"/>
  <c r="F511" i="6"/>
  <c r="E511" i="6"/>
  <c r="D511" i="6"/>
  <c r="C511" i="6"/>
  <c r="J510" i="6"/>
  <c r="I510" i="6"/>
  <c r="H510" i="6"/>
  <c r="G510" i="6"/>
  <c r="F510" i="6"/>
  <c r="E510" i="6"/>
  <c r="D510" i="6"/>
  <c r="C510" i="6"/>
  <c r="J509" i="6"/>
  <c r="I509" i="6"/>
  <c r="H509" i="6"/>
  <c r="G509" i="6"/>
  <c r="F509" i="6"/>
  <c r="E509" i="6"/>
  <c r="D509" i="6"/>
  <c r="C509" i="6"/>
  <c r="J508" i="6"/>
  <c r="I508" i="6"/>
  <c r="H508" i="6"/>
  <c r="G508" i="6"/>
  <c r="F508" i="6"/>
  <c r="E508" i="6"/>
  <c r="D508" i="6"/>
  <c r="C508" i="6"/>
  <c r="J507" i="6"/>
  <c r="I507" i="6"/>
  <c r="H507" i="6"/>
  <c r="G507" i="6"/>
  <c r="F507" i="6"/>
  <c r="E507" i="6"/>
  <c r="D507" i="6"/>
  <c r="C507" i="6"/>
  <c r="J506" i="6"/>
  <c r="I506" i="6"/>
  <c r="H506" i="6"/>
  <c r="G506" i="6"/>
  <c r="F506" i="6"/>
  <c r="E506" i="6"/>
  <c r="D506" i="6"/>
  <c r="C506" i="6"/>
  <c r="L506" i="6" s="1"/>
  <c r="J505" i="6"/>
  <c r="I505" i="6"/>
  <c r="H505" i="6"/>
  <c r="G505" i="6"/>
  <c r="F505" i="6"/>
  <c r="E505" i="6"/>
  <c r="D505" i="6"/>
  <c r="C505" i="6"/>
  <c r="J504" i="6"/>
  <c r="I504" i="6"/>
  <c r="H504" i="6"/>
  <c r="G504" i="6"/>
  <c r="F504" i="6"/>
  <c r="E504" i="6"/>
  <c r="D504" i="6"/>
  <c r="C504" i="6"/>
  <c r="L504" i="6" s="1"/>
  <c r="J503" i="6"/>
  <c r="I503" i="6"/>
  <c r="H503" i="6"/>
  <c r="G503" i="6"/>
  <c r="F503" i="6"/>
  <c r="E503" i="6"/>
  <c r="D503" i="6"/>
  <c r="C503" i="6"/>
  <c r="J502" i="6"/>
  <c r="I502" i="6"/>
  <c r="H502" i="6"/>
  <c r="G502" i="6"/>
  <c r="F502" i="6"/>
  <c r="E502" i="6"/>
  <c r="D502" i="6"/>
  <c r="C502" i="6"/>
  <c r="A472" i="6"/>
  <c r="A484" i="6" s="1"/>
  <c r="A496" i="6" s="1"/>
  <c r="B437" i="6"/>
  <c r="B449" i="6" s="1"/>
  <c r="B461" i="6" s="1"/>
  <c r="B473" i="6" s="1"/>
  <c r="B485" i="6" s="1"/>
  <c r="B497" i="6" s="1"/>
  <c r="A420" i="6"/>
  <c r="A432" i="6" s="1"/>
  <c r="A444" i="6" s="1"/>
  <c r="A456" i="6" s="1"/>
  <c r="A468" i="6" s="1"/>
  <c r="A480" i="6" s="1"/>
  <c r="A492" i="6" s="1"/>
  <c r="A402" i="6"/>
  <c r="A414" i="6" s="1"/>
  <c r="A426" i="6" s="1"/>
  <c r="A438" i="6" s="1"/>
  <c r="A450" i="6" s="1"/>
  <c r="A462" i="6" s="1"/>
  <c r="A474" i="6" s="1"/>
  <c r="A486" i="6" s="1"/>
  <c r="A498" i="6" s="1"/>
  <c r="F392" i="6"/>
  <c r="F393" i="5" s="1"/>
  <c r="B386" i="6"/>
  <c r="B398" i="6" s="1"/>
  <c r="B410" i="6" s="1"/>
  <c r="B422" i="6" s="1"/>
  <c r="B434" i="6" s="1"/>
  <c r="B446" i="6" s="1"/>
  <c r="B458" i="6" s="1"/>
  <c r="B470" i="6" s="1"/>
  <c r="B482" i="6" s="1"/>
  <c r="B494" i="6" s="1"/>
  <c r="A380" i="6"/>
  <c r="A392" i="6" s="1"/>
  <c r="A404" i="6" s="1"/>
  <c r="A416" i="6" s="1"/>
  <c r="A428" i="6" s="1"/>
  <c r="A440" i="6" s="1"/>
  <c r="A452" i="6" s="1"/>
  <c r="A464" i="6" s="1"/>
  <c r="A476" i="6" s="1"/>
  <c r="A488" i="6" s="1"/>
  <c r="B376" i="6"/>
  <c r="B388" i="6" s="1"/>
  <c r="B400" i="6" s="1"/>
  <c r="B412" i="6" s="1"/>
  <c r="B424" i="6" s="1"/>
  <c r="B436" i="6" s="1"/>
  <c r="B448" i="6" s="1"/>
  <c r="B460" i="6" s="1"/>
  <c r="B472" i="6" s="1"/>
  <c r="B484" i="6" s="1"/>
  <c r="B496" i="6" s="1"/>
  <c r="B375" i="6"/>
  <c r="B387" i="6" s="1"/>
  <c r="B399" i="6" s="1"/>
  <c r="B411" i="6" s="1"/>
  <c r="B423" i="6" s="1"/>
  <c r="B435" i="6" s="1"/>
  <c r="B447" i="6" s="1"/>
  <c r="B459" i="6" s="1"/>
  <c r="B471" i="6" s="1"/>
  <c r="B483" i="6" s="1"/>
  <c r="B495" i="6" s="1"/>
  <c r="A372" i="6"/>
  <c r="A384" i="6" s="1"/>
  <c r="A396" i="6" s="1"/>
  <c r="A408" i="6" s="1"/>
  <c r="F367" i="6"/>
  <c r="B367" i="6"/>
  <c r="B379" i="6" s="1"/>
  <c r="B391" i="6" s="1"/>
  <c r="B403" i="6" s="1"/>
  <c r="B415" i="6" s="1"/>
  <c r="B427" i="6" s="1"/>
  <c r="B439" i="6" s="1"/>
  <c r="B451" i="6" s="1"/>
  <c r="B463" i="6" s="1"/>
  <c r="B475" i="6" s="1"/>
  <c r="B487" i="6" s="1"/>
  <c r="B499" i="6" s="1"/>
  <c r="A367" i="6"/>
  <c r="A379" i="6" s="1"/>
  <c r="A391" i="6" s="1"/>
  <c r="A403" i="6" s="1"/>
  <c r="A415" i="6" s="1"/>
  <c r="A427" i="6" s="1"/>
  <c r="A439" i="6" s="1"/>
  <c r="A451" i="6" s="1"/>
  <c r="A463" i="6" s="1"/>
  <c r="A475" i="6" s="1"/>
  <c r="A487" i="6" s="1"/>
  <c r="A499" i="6" s="1"/>
  <c r="F366" i="6"/>
  <c r="F378" i="6" s="1"/>
  <c r="B366" i="6"/>
  <c r="B378" i="6" s="1"/>
  <c r="B390" i="6" s="1"/>
  <c r="B402" i="6" s="1"/>
  <c r="B414" i="6" s="1"/>
  <c r="B426" i="6" s="1"/>
  <c r="B438" i="6" s="1"/>
  <c r="B450" i="6" s="1"/>
  <c r="B462" i="6" s="1"/>
  <c r="B474" i="6" s="1"/>
  <c r="B486" i="6" s="1"/>
  <c r="B498" i="6" s="1"/>
  <c r="A366" i="6"/>
  <c r="A378" i="6" s="1"/>
  <c r="A390" i="6" s="1"/>
  <c r="F365" i="6"/>
  <c r="F377" i="6" s="1"/>
  <c r="F389" i="6" s="1"/>
  <c r="B365" i="6"/>
  <c r="B377" i="6" s="1"/>
  <c r="B389" i="6" s="1"/>
  <c r="B401" i="6" s="1"/>
  <c r="B413" i="6" s="1"/>
  <c r="B425" i="6" s="1"/>
  <c r="A365" i="6"/>
  <c r="A377" i="6" s="1"/>
  <c r="A389" i="6" s="1"/>
  <c r="A401" i="6" s="1"/>
  <c r="A413" i="6" s="1"/>
  <c r="A425" i="6" s="1"/>
  <c r="A437" i="6" s="1"/>
  <c r="A449" i="6" s="1"/>
  <c r="A461" i="6" s="1"/>
  <c r="A473" i="6" s="1"/>
  <c r="A485" i="6" s="1"/>
  <c r="A497" i="6" s="1"/>
  <c r="F364" i="6"/>
  <c r="B364" i="6"/>
  <c r="A364" i="6"/>
  <c r="A376" i="6" s="1"/>
  <c r="A388" i="6" s="1"/>
  <c r="A400" i="6" s="1"/>
  <c r="A412" i="6" s="1"/>
  <c r="A424" i="6" s="1"/>
  <c r="A436" i="6" s="1"/>
  <c r="A448" i="6" s="1"/>
  <c r="A460" i="6" s="1"/>
  <c r="F363" i="6"/>
  <c r="F375" i="6" s="1"/>
  <c r="B363" i="6"/>
  <c r="A363" i="6"/>
  <c r="A375" i="6" s="1"/>
  <c r="A387" i="6" s="1"/>
  <c r="A399" i="6" s="1"/>
  <c r="A411" i="6" s="1"/>
  <c r="A423" i="6" s="1"/>
  <c r="A435" i="6" s="1"/>
  <c r="A447" i="6" s="1"/>
  <c r="A459" i="6" s="1"/>
  <c r="A471" i="6" s="1"/>
  <c r="A483" i="6" s="1"/>
  <c r="A495" i="6" s="1"/>
  <c r="F362" i="6"/>
  <c r="B362" i="6"/>
  <c r="B374" i="6" s="1"/>
  <c r="A362" i="6"/>
  <c r="A374" i="6" s="1"/>
  <c r="A386" i="6" s="1"/>
  <c r="A398" i="6" s="1"/>
  <c r="A410" i="6" s="1"/>
  <c r="A422" i="6" s="1"/>
  <c r="A434" i="6" s="1"/>
  <c r="A446" i="6" s="1"/>
  <c r="A458" i="6" s="1"/>
  <c r="A470" i="6" s="1"/>
  <c r="A482" i="6" s="1"/>
  <c r="A494" i="6" s="1"/>
  <c r="F361" i="6"/>
  <c r="F373" i="6" s="1"/>
  <c r="B361" i="6"/>
  <c r="B373" i="6" s="1"/>
  <c r="B385" i="6" s="1"/>
  <c r="B397" i="6" s="1"/>
  <c r="B409" i="6" s="1"/>
  <c r="B421" i="6" s="1"/>
  <c r="B433" i="6" s="1"/>
  <c r="B445" i="6" s="1"/>
  <c r="B457" i="6" s="1"/>
  <c r="B469" i="6" s="1"/>
  <c r="B481" i="6" s="1"/>
  <c r="B493" i="6" s="1"/>
  <c r="A361" i="6"/>
  <c r="A373" i="6" s="1"/>
  <c r="A385" i="6" s="1"/>
  <c r="A397" i="6" s="1"/>
  <c r="A409" i="6" s="1"/>
  <c r="A421" i="6" s="1"/>
  <c r="A433" i="6" s="1"/>
  <c r="A445" i="6" s="1"/>
  <c r="A457" i="6" s="1"/>
  <c r="A469" i="6" s="1"/>
  <c r="A481" i="6" s="1"/>
  <c r="A493" i="6" s="1"/>
  <c r="F360" i="6"/>
  <c r="F372" i="6" s="1"/>
  <c r="B360" i="6"/>
  <c r="B372" i="6" s="1"/>
  <c r="B384" i="6" s="1"/>
  <c r="B396" i="6" s="1"/>
  <c r="B408" i="6" s="1"/>
  <c r="B420" i="6" s="1"/>
  <c r="B432" i="6" s="1"/>
  <c r="B444" i="6" s="1"/>
  <c r="B456" i="6" s="1"/>
  <c r="B468" i="6" s="1"/>
  <c r="B480" i="6" s="1"/>
  <c r="B492" i="6" s="1"/>
  <c r="A360" i="6"/>
  <c r="F359" i="6"/>
  <c r="B359" i="6"/>
  <c r="B371" i="6" s="1"/>
  <c r="B383" i="6" s="1"/>
  <c r="B395" i="6" s="1"/>
  <c r="B407" i="6" s="1"/>
  <c r="B419" i="6" s="1"/>
  <c r="B431" i="6" s="1"/>
  <c r="B443" i="6" s="1"/>
  <c r="B455" i="6" s="1"/>
  <c r="B467" i="6" s="1"/>
  <c r="B479" i="6" s="1"/>
  <c r="B491" i="6" s="1"/>
  <c r="A359" i="6"/>
  <c r="A371" i="6" s="1"/>
  <c r="A383" i="6" s="1"/>
  <c r="A395" i="6" s="1"/>
  <c r="A407" i="6" s="1"/>
  <c r="A419" i="6" s="1"/>
  <c r="A431" i="6" s="1"/>
  <c r="A443" i="6" s="1"/>
  <c r="A455" i="6" s="1"/>
  <c r="A467" i="6" s="1"/>
  <c r="A479" i="6" s="1"/>
  <c r="A491" i="6" s="1"/>
  <c r="F358" i="6"/>
  <c r="F370" i="6" s="1"/>
  <c r="F382" i="6" s="1"/>
  <c r="B358" i="6"/>
  <c r="B370" i="6" s="1"/>
  <c r="B382" i="6" s="1"/>
  <c r="B394" i="6" s="1"/>
  <c r="B406" i="6" s="1"/>
  <c r="B418" i="6" s="1"/>
  <c r="B430" i="6" s="1"/>
  <c r="B442" i="6" s="1"/>
  <c r="B454" i="6" s="1"/>
  <c r="B466" i="6" s="1"/>
  <c r="B478" i="6" s="1"/>
  <c r="B490" i="6" s="1"/>
  <c r="A358" i="6"/>
  <c r="A370" i="6" s="1"/>
  <c r="A382" i="6" s="1"/>
  <c r="A394" i="6" s="1"/>
  <c r="A406" i="6" s="1"/>
  <c r="A418" i="6" s="1"/>
  <c r="A430" i="6" s="1"/>
  <c r="A442" i="6" s="1"/>
  <c r="A454" i="6" s="1"/>
  <c r="A466" i="6" s="1"/>
  <c r="A478" i="6" s="1"/>
  <c r="A490" i="6" s="1"/>
  <c r="F357" i="6"/>
  <c r="F369" i="6" s="1"/>
  <c r="F381" i="6" s="1"/>
  <c r="B357" i="6"/>
  <c r="B369" i="6" s="1"/>
  <c r="B381" i="6" s="1"/>
  <c r="B393" i="6" s="1"/>
  <c r="B405" i="6" s="1"/>
  <c r="B417" i="6" s="1"/>
  <c r="B429" i="6" s="1"/>
  <c r="B441" i="6" s="1"/>
  <c r="B453" i="6" s="1"/>
  <c r="B465" i="6" s="1"/>
  <c r="B477" i="6" s="1"/>
  <c r="B489" i="6" s="1"/>
  <c r="A357" i="6"/>
  <c r="A369" i="6" s="1"/>
  <c r="A381" i="6" s="1"/>
  <c r="A393" i="6" s="1"/>
  <c r="A405" i="6" s="1"/>
  <c r="A417" i="6" s="1"/>
  <c r="A429" i="6" s="1"/>
  <c r="A441" i="6" s="1"/>
  <c r="A453" i="6" s="1"/>
  <c r="A465" i="6" s="1"/>
  <c r="A477" i="6" s="1"/>
  <c r="A489" i="6" s="1"/>
  <c r="F356" i="6"/>
  <c r="F368" i="6" s="1"/>
  <c r="F380" i="6" s="1"/>
  <c r="B356" i="6"/>
  <c r="B368" i="6" s="1"/>
  <c r="B380" i="6" s="1"/>
  <c r="B392" i="6" s="1"/>
  <c r="B404" i="6" s="1"/>
  <c r="B416" i="6" s="1"/>
  <c r="B428" i="6" s="1"/>
  <c r="B440" i="6" s="1"/>
  <c r="B452" i="6" s="1"/>
  <c r="B464" i="6" s="1"/>
  <c r="B476" i="6" s="1"/>
  <c r="B488" i="6" s="1"/>
  <c r="A356" i="6"/>
  <c r="A368" i="6" s="1"/>
  <c r="K355" i="6"/>
  <c r="K354" i="6"/>
  <c r="K353" i="6"/>
  <c r="K352" i="6"/>
  <c r="K351" i="6"/>
  <c r="K350" i="6"/>
  <c r="K349" i="6"/>
  <c r="K348" i="6"/>
  <c r="K347" i="6"/>
  <c r="K346" i="6"/>
  <c r="K345" i="6"/>
  <c r="K344" i="6"/>
  <c r="K343" i="6"/>
  <c r="K342" i="6"/>
  <c r="K341" i="6"/>
  <c r="K340" i="6"/>
  <c r="K339" i="6"/>
  <c r="K338" i="6"/>
  <c r="K337" i="6"/>
  <c r="K336" i="6"/>
  <c r="K335" i="6"/>
  <c r="K334" i="6"/>
  <c r="K333" i="6"/>
  <c r="K332" i="6"/>
  <c r="K331" i="6"/>
  <c r="K330" i="6"/>
  <c r="K329" i="6"/>
  <c r="K328" i="6"/>
  <c r="K327" i="6"/>
  <c r="K326" i="6"/>
  <c r="K325" i="6"/>
  <c r="K324" i="6"/>
  <c r="K323" i="6"/>
  <c r="K322" i="6"/>
  <c r="K321" i="6"/>
  <c r="K320" i="6"/>
  <c r="K319" i="6"/>
  <c r="K318" i="6"/>
  <c r="K317" i="6"/>
  <c r="K316" i="6"/>
  <c r="K315" i="6"/>
  <c r="K314" i="6"/>
  <c r="K313" i="6"/>
  <c r="K312" i="6"/>
  <c r="K311" i="6"/>
  <c r="K310" i="6"/>
  <c r="K309" i="6"/>
  <c r="K308" i="6"/>
  <c r="K307" i="6"/>
  <c r="K306" i="6"/>
  <c r="K305" i="6"/>
  <c r="K304" i="6"/>
  <c r="K303" i="6"/>
  <c r="K302" i="6"/>
  <c r="K301" i="6"/>
  <c r="K300" i="6"/>
  <c r="K299" i="6"/>
  <c r="K298" i="6"/>
  <c r="K297" i="6"/>
  <c r="K526" i="6" s="1"/>
  <c r="K296" i="6"/>
  <c r="K295" i="6"/>
  <c r="K294" i="6"/>
  <c r="K293" i="6"/>
  <c r="K292" i="6"/>
  <c r="K291" i="6"/>
  <c r="K290" i="6"/>
  <c r="K289" i="6"/>
  <c r="K288" i="6"/>
  <c r="K287" i="6"/>
  <c r="K286" i="6"/>
  <c r="K285" i="6"/>
  <c r="K284" i="6"/>
  <c r="K283" i="6"/>
  <c r="K282" i="6"/>
  <c r="K281" i="6"/>
  <c r="K280" i="6"/>
  <c r="K279" i="6"/>
  <c r="K278" i="6"/>
  <c r="K277" i="6"/>
  <c r="K276" i="6"/>
  <c r="K275" i="6"/>
  <c r="K274" i="6"/>
  <c r="K273" i="6"/>
  <c r="K272" i="6"/>
  <c r="K271" i="6"/>
  <c r="K270" i="6"/>
  <c r="K269" i="6"/>
  <c r="K268" i="6"/>
  <c r="K267" i="6"/>
  <c r="K266" i="6"/>
  <c r="K265" i="6"/>
  <c r="K264" i="6"/>
  <c r="K263" i="6"/>
  <c r="K262" i="6"/>
  <c r="K261" i="6"/>
  <c r="K260" i="6"/>
  <c r="K259" i="6"/>
  <c r="K258" i="6"/>
  <c r="K257" i="6"/>
  <c r="K256" i="6"/>
  <c r="K255" i="6"/>
  <c r="K254" i="6"/>
  <c r="K253" i="6"/>
  <c r="K252" i="6"/>
  <c r="K251" i="6"/>
  <c r="K250" i="6"/>
  <c r="K249" i="6"/>
  <c r="K522" i="6" s="1"/>
  <c r="K248" i="6"/>
  <c r="K247" i="6"/>
  <c r="K246" i="6"/>
  <c r="K245" i="6"/>
  <c r="K244" i="6"/>
  <c r="K243" i="6"/>
  <c r="K242" i="6"/>
  <c r="K241" i="6"/>
  <c r="K240" i="6"/>
  <c r="K239" i="6"/>
  <c r="K238" i="6"/>
  <c r="K237" i="6"/>
  <c r="K236" i="6"/>
  <c r="K235" i="6"/>
  <c r="K234" i="6"/>
  <c r="K233" i="6"/>
  <c r="K232" i="6"/>
  <c r="K231" i="6"/>
  <c r="K230" i="6"/>
  <c r="K229" i="6"/>
  <c r="K228" i="6"/>
  <c r="K227" i="6"/>
  <c r="K226" i="6"/>
  <c r="K225" i="6"/>
  <c r="K224" i="6"/>
  <c r="K223" i="6"/>
  <c r="K222" i="6"/>
  <c r="K221" i="6"/>
  <c r="K220" i="6"/>
  <c r="K219" i="6"/>
  <c r="K218" i="6"/>
  <c r="K217" i="6"/>
  <c r="K216" i="6"/>
  <c r="K215" i="6"/>
  <c r="K214" i="6"/>
  <c r="K213" i="6"/>
  <c r="K212" i="6"/>
  <c r="K211" i="6"/>
  <c r="K210" i="6"/>
  <c r="K209" i="6"/>
  <c r="K208" i="6"/>
  <c r="K207" i="6"/>
  <c r="K206" i="6"/>
  <c r="K205" i="6"/>
  <c r="K204" i="6"/>
  <c r="K203" i="6"/>
  <c r="K202" i="6"/>
  <c r="K201" i="6"/>
  <c r="K200" i="6"/>
  <c r="K199" i="6"/>
  <c r="K198" i="6"/>
  <c r="K197" i="6"/>
  <c r="K196" i="6"/>
  <c r="K195" i="6"/>
  <c r="K194" i="6"/>
  <c r="K193" i="6"/>
  <c r="K192" i="6"/>
  <c r="K191" i="6"/>
  <c r="K190" i="6"/>
  <c r="K189" i="6"/>
  <c r="K188" i="6"/>
  <c r="K187" i="6"/>
  <c r="K186" i="6"/>
  <c r="K185" i="6"/>
  <c r="K184" i="6"/>
  <c r="K183" i="6"/>
  <c r="K182" i="6"/>
  <c r="K181" i="6"/>
  <c r="K180" i="6"/>
  <c r="K179" i="6"/>
  <c r="K178" i="6"/>
  <c r="K177" i="6"/>
  <c r="K176" i="6"/>
  <c r="K175" i="6"/>
  <c r="K174" i="6"/>
  <c r="K173" i="6"/>
  <c r="K172" i="6"/>
  <c r="K171" i="6"/>
  <c r="K170" i="6"/>
  <c r="K169" i="6"/>
  <c r="K168" i="6"/>
  <c r="K167" i="6"/>
  <c r="K166" i="6"/>
  <c r="K165" i="6"/>
  <c r="K164" i="6"/>
  <c r="K163" i="6"/>
  <c r="K162" i="6"/>
  <c r="K161" i="6"/>
  <c r="K160" i="6"/>
  <c r="K159" i="6"/>
  <c r="K158" i="6"/>
  <c r="K157" i="6"/>
  <c r="K156" i="6"/>
  <c r="K155" i="6"/>
  <c r="K154" i="6"/>
  <c r="K153" i="6"/>
  <c r="K152" i="6"/>
  <c r="K151" i="6"/>
  <c r="K150" i="6"/>
  <c r="K149" i="6"/>
  <c r="K148" i="6"/>
  <c r="K147" i="6"/>
  <c r="K146" i="6"/>
  <c r="K145" i="6"/>
  <c r="K144" i="6"/>
  <c r="K143" i="6"/>
  <c r="K142" i="6"/>
  <c r="K141" i="6"/>
  <c r="K140" i="6"/>
  <c r="K139" i="6"/>
  <c r="K138" i="6"/>
  <c r="K137" i="6"/>
  <c r="K136" i="6"/>
  <c r="K135" i="6"/>
  <c r="K134" i="6"/>
  <c r="K133" i="6"/>
  <c r="K132" i="6"/>
  <c r="K131" i="6"/>
  <c r="K130" i="6"/>
  <c r="K129" i="6"/>
  <c r="K128" i="6"/>
  <c r="K127" i="6"/>
  <c r="K126" i="6"/>
  <c r="K125" i="6"/>
  <c r="K124" i="6"/>
  <c r="K123" i="6"/>
  <c r="K122" i="6"/>
  <c r="K121" i="6"/>
  <c r="K120" i="6"/>
  <c r="K119" i="6"/>
  <c r="K118" i="6"/>
  <c r="K117" i="6"/>
  <c r="K116" i="6"/>
  <c r="K115" i="6"/>
  <c r="K114" i="6"/>
  <c r="K113" i="6"/>
  <c r="K112" i="6"/>
  <c r="K111" i="6"/>
  <c r="K110" i="6"/>
  <c r="K109" i="6"/>
  <c r="K108" i="6"/>
  <c r="K107" i="6"/>
  <c r="K106" i="6"/>
  <c r="K105" i="6"/>
  <c r="K104" i="6"/>
  <c r="K103" i="6"/>
  <c r="K102" i="6"/>
  <c r="K101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5" i="6"/>
  <c r="K84" i="6"/>
  <c r="K83" i="6"/>
  <c r="K82" i="6"/>
  <c r="K81" i="6"/>
  <c r="K80" i="6"/>
  <c r="K79" i="6"/>
  <c r="K78" i="6"/>
  <c r="A78" i="6"/>
  <c r="A90" i="6" s="1"/>
  <c r="A102" i="6" s="1"/>
  <c r="A114" i="6" s="1"/>
  <c r="A126" i="6" s="1"/>
  <c r="A138" i="6" s="1"/>
  <c r="A150" i="6" s="1"/>
  <c r="A162" i="6" s="1"/>
  <c r="A174" i="6" s="1"/>
  <c r="A186" i="6" s="1"/>
  <c r="A198" i="6" s="1"/>
  <c r="K77" i="6"/>
  <c r="K76" i="6"/>
  <c r="K75" i="6"/>
  <c r="K74" i="6"/>
  <c r="K73" i="6"/>
  <c r="K72" i="6"/>
  <c r="K71" i="6"/>
  <c r="K70" i="6"/>
  <c r="K69" i="6"/>
  <c r="K68" i="6"/>
  <c r="K67" i="6"/>
  <c r="K66" i="6"/>
  <c r="A66" i="6"/>
  <c r="K65" i="6"/>
  <c r="K64" i="6"/>
  <c r="K63" i="6"/>
  <c r="K62" i="6"/>
  <c r="A62" i="6"/>
  <c r="A74" i="6" s="1"/>
  <c r="A86" i="6" s="1"/>
  <c r="A98" i="6" s="1"/>
  <c r="A110" i="6" s="1"/>
  <c r="A122" i="6" s="1"/>
  <c r="A134" i="6" s="1"/>
  <c r="A146" i="6" s="1"/>
  <c r="A158" i="6" s="1"/>
  <c r="A170" i="6" s="1"/>
  <c r="A182" i="6" s="1"/>
  <c r="A194" i="6" s="1"/>
  <c r="K61" i="6"/>
  <c r="K60" i="6"/>
  <c r="K59" i="6"/>
  <c r="A59" i="6"/>
  <c r="A71" i="6" s="1"/>
  <c r="A83" i="6" s="1"/>
  <c r="A95" i="6" s="1"/>
  <c r="A107" i="6" s="1"/>
  <c r="A119" i="6" s="1"/>
  <c r="A131" i="6" s="1"/>
  <c r="A143" i="6" s="1"/>
  <c r="A155" i="6" s="1"/>
  <c r="A167" i="6" s="1"/>
  <c r="A179" i="6" s="1"/>
  <c r="A191" i="6" s="1"/>
  <c r="K58" i="6"/>
  <c r="A58" i="6"/>
  <c r="A70" i="6" s="1"/>
  <c r="A82" i="6" s="1"/>
  <c r="A94" i="6" s="1"/>
  <c r="A106" i="6" s="1"/>
  <c r="A118" i="6" s="1"/>
  <c r="A130" i="6" s="1"/>
  <c r="A142" i="6" s="1"/>
  <c r="A154" i="6" s="1"/>
  <c r="A166" i="6" s="1"/>
  <c r="A178" i="6" s="1"/>
  <c r="A190" i="6" s="1"/>
  <c r="K57" i="6"/>
  <c r="A57" i="6"/>
  <c r="A69" i="6" s="1"/>
  <c r="A81" i="6" s="1"/>
  <c r="A93" i="6" s="1"/>
  <c r="A105" i="6" s="1"/>
  <c r="A117" i="6" s="1"/>
  <c r="A129" i="6" s="1"/>
  <c r="A141" i="6" s="1"/>
  <c r="A153" i="6" s="1"/>
  <c r="A165" i="6" s="1"/>
  <c r="A177" i="6" s="1"/>
  <c r="A189" i="6" s="1"/>
  <c r="K56" i="6"/>
  <c r="J55" i="6"/>
  <c r="I55" i="6"/>
  <c r="H55" i="6"/>
  <c r="G55" i="6"/>
  <c r="F55" i="6"/>
  <c r="E55" i="6"/>
  <c r="D55" i="6"/>
  <c r="C55" i="6"/>
  <c r="K54" i="6"/>
  <c r="A54" i="6"/>
  <c r="A67" i="6" s="1"/>
  <c r="A79" i="6" s="1"/>
  <c r="A91" i="6" s="1"/>
  <c r="A103" i="6" s="1"/>
  <c r="A115" i="6" s="1"/>
  <c r="A127" i="6" s="1"/>
  <c r="A139" i="6" s="1"/>
  <c r="A151" i="6" s="1"/>
  <c r="A163" i="6" s="1"/>
  <c r="A175" i="6" s="1"/>
  <c r="A187" i="6" s="1"/>
  <c r="A199" i="6" s="1"/>
  <c r="K53" i="6"/>
  <c r="A53" i="6"/>
  <c r="K52" i="6"/>
  <c r="A52" i="6"/>
  <c r="A65" i="6" s="1"/>
  <c r="A77" i="6" s="1"/>
  <c r="A89" i="6" s="1"/>
  <c r="A101" i="6" s="1"/>
  <c r="A113" i="6" s="1"/>
  <c r="A125" i="6" s="1"/>
  <c r="A137" i="6" s="1"/>
  <c r="A149" i="6" s="1"/>
  <c r="A161" i="6" s="1"/>
  <c r="A173" i="6" s="1"/>
  <c r="A185" i="6" s="1"/>
  <c r="A197" i="6" s="1"/>
  <c r="K51" i="6"/>
  <c r="A51" i="6"/>
  <c r="A64" i="6" s="1"/>
  <c r="A76" i="6" s="1"/>
  <c r="A88" i="6" s="1"/>
  <c r="A100" i="6" s="1"/>
  <c r="A112" i="6" s="1"/>
  <c r="A124" i="6" s="1"/>
  <c r="A136" i="6" s="1"/>
  <c r="A148" i="6" s="1"/>
  <c r="A160" i="6" s="1"/>
  <c r="A172" i="6" s="1"/>
  <c r="A184" i="6" s="1"/>
  <c r="A196" i="6" s="1"/>
  <c r="K50" i="6"/>
  <c r="A50" i="6"/>
  <c r="A63" i="6" s="1"/>
  <c r="A75" i="6" s="1"/>
  <c r="A87" i="6" s="1"/>
  <c r="A99" i="6" s="1"/>
  <c r="A111" i="6" s="1"/>
  <c r="A123" i="6" s="1"/>
  <c r="A135" i="6" s="1"/>
  <c r="A147" i="6" s="1"/>
  <c r="A159" i="6" s="1"/>
  <c r="A171" i="6" s="1"/>
  <c r="A183" i="6" s="1"/>
  <c r="A195" i="6" s="1"/>
  <c r="K49" i="6"/>
  <c r="A49" i="6"/>
  <c r="K48" i="6"/>
  <c r="A48" i="6"/>
  <c r="A61" i="6" s="1"/>
  <c r="A73" i="6" s="1"/>
  <c r="A85" i="6" s="1"/>
  <c r="A97" i="6" s="1"/>
  <c r="A109" i="6" s="1"/>
  <c r="A121" i="6" s="1"/>
  <c r="A133" i="6" s="1"/>
  <c r="A145" i="6" s="1"/>
  <c r="A157" i="6" s="1"/>
  <c r="A169" i="6" s="1"/>
  <c r="A181" i="6" s="1"/>
  <c r="A193" i="6" s="1"/>
  <c r="K47" i="6"/>
  <c r="A47" i="6"/>
  <c r="A60" i="6" s="1"/>
  <c r="A72" i="6" s="1"/>
  <c r="A84" i="6" s="1"/>
  <c r="A96" i="6" s="1"/>
  <c r="A108" i="6" s="1"/>
  <c r="A120" i="6" s="1"/>
  <c r="A132" i="6" s="1"/>
  <c r="A144" i="6" s="1"/>
  <c r="A156" i="6" s="1"/>
  <c r="A168" i="6" s="1"/>
  <c r="A180" i="6" s="1"/>
  <c r="A192" i="6" s="1"/>
  <c r="K46" i="6"/>
  <c r="A46" i="6"/>
  <c r="K45" i="6"/>
  <c r="A45" i="6"/>
  <c r="K44" i="6"/>
  <c r="A44" i="6"/>
  <c r="K43" i="6"/>
  <c r="A43" i="6"/>
  <c r="A56" i="6" s="1"/>
  <c r="A68" i="6" s="1"/>
  <c r="A80" i="6" s="1"/>
  <c r="A92" i="6" s="1"/>
  <c r="A104" i="6" s="1"/>
  <c r="A116" i="6" s="1"/>
  <c r="A128" i="6" s="1"/>
  <c r="A140" i="6" s="1"/>
  <c r="A152" i="6" s="1"/>
  <c r="A164" i="6" s="1"/>
  <c r="A176" i="6" s="1"/>
  <c r="A188" i="6" s="1"/>
  <c r="J42" i="6"/>
  <c r="I42" i="6"/>
  <c r="H42" i="6"/>
  <c r="G42" i="6"/>
  <c r="F42" i="6"/>
  <c r="E42" i="6"/>
  <c r="D42" i="6"/>
  <c r="C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J540" i="5"/>
  <c r="I540" i="5"/>
  <c r="H540" i="5"/>
  <c r="G540" i="5"/>
  <c r="E540" i="5"/>
  <c r="J539" i="5"/>
  <c r="I539" i="5"/>
  <c r="H539" i="5"/>
  <c r="G539" i="5"/>
  <c r="E539" i="5"/>
  <c r="J538" i="5"/>
  <c r="I538" i="5"/>
  <c r="H538" i="5"/>
  <c r="G538" i="5"/>
  <c r="E538" i="5"/>
  <c r="J537" i="5"/>
  <c r="I537" i="5"/>
  <c r="H537" i="5"/>
  <c r="G537" i="5"/>
  <c r="E537" i="5"/>
  <c r="J536" i="5"/>
  <c r="I536" i="5"/>
  <c r="H536" i="5"/>
  <c r="G536" i="5"/>
  <c r="E536" i="5"/>
  <c r="J535" i="5"/>
  <c r="I535" i="5"/>
  <c r="H535" i="5"/>
  <c r="G535" i="5"/>
  <c r="E535" i="5"/>
  <c r="J534" i="5"/>
  <c r="I534" i="5"/>
  <c r="H534" i="5"/>
  <c r="G534" i="5"/>
  <c r="E534" i="5"/>
  <c r="J533" i="5"/>
  <c r="I533" i="5"/>
  <c r="H533" i="5"/>
  <c r="G533" i="5"/>
  <c r="E533" i="5"/>
  <c r="J532" i="5"/>
  <c r="I532" i="5"/>
  <c r="H532" i="5"/>
  <c r="G532" i="5"/>
  <c r="E532" i="5"/>
  <c r="J531" i="5"/>
  <c r="I531" i="5"/>
  <c r="H531" i="5"/>
  <c r="G531" i="5"/>
  <c r="E531" i="5"/>
  <c r="J530" i="5"/>
  <c r="I530" i="5"/>
  <c r="H530" i="5"/>
  <c r="G530" i="5"/>
  <c r="F530" i="5"/>
  <c r="E530" i="5"/>
  <c r="D530" i="5"/>
  <c r="C530" i="5"/>
  <c r="J529" i="5"/>
  <c r="I529" i="5"/>
  <c r="H529" i="5"/>
  <c r="G529" i="5"/>
  <c r="F529" i="5"/>
  <c r="E529" i="5"/>
  <c r="D529" i="5"/>
  <c r="C529" i="5"/>
  <c r="J528" i="5"/>
  <c r="I528" i="5"/>
  <c r="H528" i="5"/>
  <c r="G528" i="5"/>
  <c r="F528" i="5"/>
  <c r="E528" i="5"/>
  <c r="D528" i="5"/>
  <c r="C528" i="5"/>
  <c r="J527" i="5"/>
  <c r="I527" i="5"/>
  <c r="H527" i="5"/>
  <c r="G527" i="5"/>
  <c r="F527" i="5"/>
  <c r="E527" i="5"/>
  <c r="D527" i="5"/>
  <c r="C527" i="5"/>
  <c r="J526" i="5"/>
  <c r="I526" i="5"/>
  <c r="H526" i="5"/>
  <c r="G526" i="5"/>
  <c r="F526" i="5"/>
  <c r="E526" i="5"/>
  <c r="D526" i="5"/>
  <c r="C526" i="5"/>
  <c r="J525" i="5"/>
  <c r="I525" i="5"/>
  <c r="H525" i="5"/>
  <c r="G525" i="5"/>
  <c r="F525" i="5"/>
  <c r="E525" i="5"/>
  <c r="D525" i="5"/>
  <c r="C525" i="5"/>
  <c r="J524" i="5"/>
  <c r="I524" i="5"/>
  <c r="H524" i="5"/>
  <c r="G524" i="5"/>
  <c r="F524" i="5"/>
  <c r="E524" i="5"/>
  <c r="D524" i="5"/>
  <c r="C524" i="5"/>
  <c r="J523" i="5"/>
  <c r="I523" i="5"/>
  <c r="H523" i="5"/>
  <c r="G523" i="5"/>
  <c r="F523" i="5"/>
  <c r="E523" i="5"/>
  <c r="D523" i="5"/>
  <c r="C523" i="5"/>
  <c r="J522" i="5"/>
  <c r="I522" i="5"/>
  <c r="H522" i="5"/>
  <c r="G522" i="5"/>
  <c r="F522" i="5"/>
  <c r="E522" i="5"/>
  <c r="D522" i="5"/>
  <c r="C522" i="5"/>
  <c r="J521" i="5"/>
  <c r="I521" i="5"/>
  <c r="H521" i="5"/>
  <c r="G521" i="5"/>
  <c r="F521" i="5"/>
  <c r="E521" i="5"/>
  <c r="D521" i="5"/>
  <c r="C521" i="5"/>
  <c r="J520" i="5"/>
  <c r="I520" i="5"/>
  <c r="H520" i="5"/>
  <c r="G520" i="5"/>
  <c r="F520" i="5"/>
  <c r="E520" i="5"/>
  <c r="D520" i="5"/>
  <c r="C520" i="5"/>
  <c r="J519" i="5"/>
  <c r="I519" i="5"/>
  <c r="H519" i="5"/>
  <c r="G519" i="5"/>
  <c r="F519" i="5"/>
  <c r="E519" i="5"/>
  <c r="D519" i="5"/>
  <c r="C519" i="5"/>
  <c r="J518" i="5"/>
  <c r="I518" i="5"/>
  <c r="H518" i="5"/>
  <c r="G518" i="5"/>
  <c r="F518" i="5"/>
  <c r="E518" i="5"/>
  <c r="D518" i="5"/>
  <c r="C518" i="5"/>
  <c r="J517" i="5"/>
  <c r="I517" i="5"/>
  <c r="H517" i="5"/>
  <c r="G517" i="5"/>
  <c r="F517" i="5"/>
  <c r="E517" i="5"/>
  <c r="D517" i="5"/>
  <c r="C517" i="5"/>
  <c r="J516" i="5"/>
  <c r="I516" i="5"/>
  <c r="H516" i="5"/>
  <c r="G516" i="5"/>
  <c r="F516" i="5"/>
  <c r="E516" i="5"/>
  <c r="D516" i="5"/>
  <c r="C516" i="5"/>
  <c r="J515" i="5"/>
  <c r="I515" i="5"/>
  <c r="H515" i="5"/>
  <c r="G515" i="5"/>
  <c r="F515" i="5"/>
  <c r="E515" i="5"/>
  <c r="D515" i="5"/>
  <c r="C515" i="5"/>
  <c r="J514" i="5"/>
  <c r="I514" i="5"/>
  <c r="H514" i="5"/>
  <c r="G514" i="5"/>
  <c r="F514" i="5"/>
  <c r="E514" i="5"/>
  <c r="D514" i="5"/>
  <c r="C514" i="5"/>
  <c r="J513" i="5"/>
  <c r="I513" i="5"/>
  <c r="H513" i="5"/>
  <c r="G513" i="5"/>
  <c r="F513" i="5"/>
  <c r="E513" i="5"/>
  <c r="D513" i="5"/>
  <c r="C513" i="5"/>
  <c r="J512" i="5"/>
  <c r="I512" i="5"/>
  <c r="H512" i="5"/>
  <c r="G512" i="5"/>
  <c r="F512" i="5"/>
  <c r="E512" i="5"/>
  <c r="D512" i="5"/>
  <c r="C512" i="5"/>
  <c r="J511" i="5"/>
  <c r="I511" i="5"/>
  <c r="H511" i="5"/>
  <c r="G511" i="5"/>
  <c r="F511" i="5"/>
  <c r="E511" i="5"/>
  <c r="D511" i="5"/>
  <c r="C511" i="5"/>
  <c r="J510" i="5"/>
  <c r="I510" i="5"/>
  <c r="H510" i="5"/>
  <c r="G510" i="5"/>
  <c r="F510" i="5"/>
  <c r="E510" i="5"/>
  <c r="D510" i="5"/>
  <c r="C510" i="5"/>
  <c r="J509" i="5"/>
  <c r="I509" i="5"/>
  <c r="H509" i="5"/>
  <c r="G509" i="5"/>
  <c r="F509" i="5"/>
  <c r="E509" i="5"/>
  <c r="D509" i="5"/>
  <c r="C509" i="5"/>
  <c r="J508" i="5"/>
  <c r="I508" i="5"/>
  <c r="H508" i="5"/>
  <c r="G508" i="5"/>
  <c r="F508" i="5"/>
  <c r="E508" i="5"/>
  <c r="D508" i="5"/>
  <c r="C508" i="5"/>
  <c r="J507" i="5"/>
  <c r="I507" i="5"/>
  <c r="H507" i="5"/>
  <c r="G507" i="5"/>
  <c r="F507" i="5"/>
  <c r="E507" i="5"/>
  <c r="D507" i="5"/>
  <c r="C507" i="5"/>
  <c r="J506" i="5"/>
  <c r="I506" i="5"/>
  <c r="H506" i="5"/>
  <c r="G506" i="5"/>
  <c r="F506" i="5"/>
  <c r="E506" i="5"/>
  <c r="D506" i="5"/>
  <c r="C506" i="5"/>
  <c r="J505" i="5"/>
  <c r="I505" i="5"/>
  <c r="H505" i="5"/>
  <c r="G505" i="5"/>
  <c r="F505" i="5"/>
  <c r="E505" i="5"/>
  <c r="D505" i="5"/>
  <c r="C505" i="5"/>
  <c r="J504" i="5"/>
  <c r="I504" i="5"/>
  <c r="H504" i="5"/>
  <c r="G504" i="5"/>
  <c r="F504" i="5"/>
  <c r="E504" i="5"/>
  <c r="D504" i="5"/>
  <c r="C504" i="5"/>
  <c r="J503" i="5"/>
  <c r="I503" i="5"/>
  <c r="H503" i="5"/>
  <c r="G503" i="5"/>
  <c r="F503" i="5"/>
  <c r="E503" i="5"/>
  <c r="D503" i="5"/>
  <c r="C503" i="5"/>
  <c r="J502" i="5"/>
  <c r="I502" i="5"/>
  <c r="H502" i="5"/>
  <c r="G502" i="5"/>
  <c r="F502" i="5"/>
  <c r="E502" i="5"/>
  <c r="D502" i="5"/>
  <c r="C502" i="5"/>
  <c r="D437" i="5"/>
  <c r="D449" i="5" s="1"/>
  <c r="D461" i="5" s="1"/>
  <c r="D473" i="5" s="1"/>
  <c r="D420" i="5"/>
  <c r="D432" i="5" s="1"/>
  <c r="D444" i="5" s="1"/>
  <c r="D456" i="5" s="1"/>
  <c r="D468" i="5" s="1"/>
  <c r="D390" i="5"/>
  <c r="D402" i="5" s="1"/>
  <c r="D414" i="5" s="1"/>
  <c r="D426" i="5" s="1"/>
  <c r="D438" i="5" s="1"/>
  <c r="D450" i="5" s="1"/>
  <c r="D462" i="5" s="1"/>
  <c r="D474" i="5" s="1"/>
  <c r="F381" i="5"/>
  <c r="F378" i="5"/>
  <c r="C377" i="5"/>
  <c r="C376" i="6" s="1"/>
  <c r="C376" i="5"/>
  <c r="D374" i="5"/>
  <c r="D386" i="5" s="1"/>
  <c r="D398" i="5" s="1"/>
  <c r="D410" i="5" s="1"/>
  <c r="D422" i="5" s="1"/>
  <c r="D434" i="5" s="1"/>
  <c r="D446" i="5" s="1"/>
  <c r="D458" i="5" s="1"/>
  <c r="D470" i="5" s="1"/>
  <c r="D373" i="5"/>
  <c r="D385" i="5" s="1"/>
  <c r="D397" i="5" s="1"/>
  <c r="D409" i="5" s="1"/>
  <c r="D421" i="5" s="1"/>
  <c r="D433" i="5" s="1"/>
  <c r="D445" i="5" s="1"/>
  <c r="D457" i="5" s="1"/>
  <c r="D469" i="5" s="1"/>
  <c r="F371" i="5"/>
  <c r="F370" i="5"/>
  <c r="C370" i="5"/>
  <c r="F369" i="5"/>
  <c r="D368" i="5"/>
  <c r="F367" i="5"/>
  <c r="D367" i="5"/>
  <c r="C367" i="5"/>
  <c r="C366" i="6" s="1"/>
  <c r="F366" i="5"/>
  <c r="D366" i="5"/>
  <c r="D378" i="5" s="1"/>
  <c r="C366" i="5"/>
  <c r="C365" i="6" s="1"/>
  <c r="K365" i="6" s="1"/>
  <c r="D365" i="5"/>
  <c r="D377" i="5" s="1"/>
  <c r="D389" i="5" s="1"/>
  <c r="D401" i="5" s="1"/>
  <c r="D413" i="5" s="1"/>
  <c r="D425" i="5" s="1"/>
  <c r="C365" i="5"/>
  <c r="C364" i="6" s="1"/>
  <c r="F364" i="5"/>
  <c r="D364" i="5"/>
  <c r="D376" i="5" s="1"/>
  <c r="D388" i="5" s="1"/>
  <c r="D400" i="5" s="1"/>
  <c r="D412" i="5" s="1"/>
  <c r="D424" i="5" s="1"/>
  <c r="D436" i="5" s="1"/>
  <c r="D448" i="5" s="1"/>
  <c r="D460" i="5" s="1"/>
  <c r="D472" i="5" s="1"/>
  <c r="C364" i="5"/>
  <c r="D363" i="5"/>
  <c r="C363" i="5"/>
  <c r="F362" i="5"/>
  <c r="D362" i="5"/>
  <c r="C362" i="5"/>
  <c r="D361" i="5"/>
  <c r="C361" i="5"/>
  <c r="C360" i="6" s="1"/>
  <c r="K360" i="6" s="1"/>
  <c r="D360" i="5"/>
  <c r="D372" i="5" s="1"/>
  <c r="D384" i="5" s="1"/>
  <c r="D396" i="5" s="1"/>
  <c r="D408" i="5" s="1"/>
  <c r="C360" i="5"/>
  <c r="F359" i="5"/>
  <c r="K359" i="5" s="1"/>
  <c r="D359" i="5"/>
  <c r="D371" i="5" s="1"/>
  <c r="D383" i="5" s="1"/>
  <c r="D395" i="5" s="1"/>
  <c r="D407" i="5" s="1"/>
  <c r="D419" i="5" s="1"/>
  <c r="D431" i="5" s="1"/>
  <c r="D443" i="5" s="1"/>
  <c r="D455" i="5" s="1"/>
  <c r="D467" i="5" s="1"/>
  <c r="C359" i="5"/>
  <c r="C358" i="6" s="1"/>
  <c r="K358" i="6" s="1"/>
  <c r="D358" i="5"/>
  <c r="C358" i="5"/>
  <c r="C357" i="6" s="1"/>
  <c r="F357" i="5"/>
  <c r="D357" i="5"/>
  <c r="C357" i="5"/>
  <c r="F356" i="5"/>
  <c r="D356" i="5"/>
  <c r="C356" i="5"/>
  <c r="C368" i="5" s="1"/>
  <c r="C380" i="5" s="1"/>
  <c r="K355" i="5"/>
  <c r="K354" i="5"/>
  <c r="K353" i="5"/>
  <c r="K352" i="5"/>
  <c r="K351" i="5"/>
  <c r="K350" i="5"/>
  <c r="K349" i="5"/>
  <c r="K348" i="5"/>
  <c r="K347" i="5"/>
  <c r="K346" i="5"/>
  <c r="K345" i="5"/>
  <c r="K344" i="5"/>
  <c r="K343" i="5"/>
  <c r="K342" i="5"/>
  <c r="K341" i="5"/>
  <c r="K340" i="5"/>
  <c r="K339" i="5"/>
  <c r="K338" i="5"/>
  <c r="K337" i="5"/>
  <c r="K336" i="5"/>
  <c r="K335" i="5"/>
  <c r="K334" i="5"/>
  <c r="K333" i="5"/>
  <c r="K332" i="5"/>
  <c r="K331" i="5"/>
  <c r="K330" i="5"/>
  <c r="K329" i="5"/>
  <c r="K328" i="5"/>
  <c r="K327" i="5"/>
  <c r="K326" i="5"/>
  <c r="K325" i="5"/>
  <c r="K324" i="5"/>
  <c r="K323" i="5"/>
  <c r="K322" i="5"/>
  <c r="K321" i="5"/>
  <c r="K320" i="5"/>
  <c r="K319" i="5"/>
  <c r="K318" i="5"/>
  <c r="K317" i="5"/>
  <c r="K316" i="5"/>
  <c r="K315" i="5"/>
  <c r="K314" i="5"/>
  <c r="K313" i="5"/>
  <c r="K312" i="5"/>
  <c r="K311" i="5"/>
  <c r="K310" i="5"/>
  <c r="K309" i="5"/>
  <c r="K308" i="5"/>
  <c r="K307" i="5"/>
  <c r="K306" i="5"/>
  <c r="K305" i="5"/>
  <c r="K304" i="5"/>
  <c r="K303" i="5"/>
  <c r="K302" i="5"/>
  <c r="K301" i="5"/>
  <c r="K300" i="5"/>
  <c r="K299" i="5"/>
  <c r="K298" i="5"/>
  <c r="K297" i="5"/>
  <c r="K296" i="5"/>
  <c r="K295" i="5"/>
  <c r="K294" i="5"/>
  <c r="K293" i="5"/>
  <c r="K292" i="5"/>
  <c r="K291" i="5"/>
  <c r="K290" i="5"/>
  <c r="K289" i="5"/>
  <c r="K288" i="5"/>
  <c r="K287" i="5"/>
  <c r="K286" i="5"/>
  <c r="K285" i="5"/>
  <c r="K284" i="5"/>
  <c r="K283" i="5"/>
  <c r="K282" i="5"/>
  <c r="K281" i="5"/>
  <c r="K280" i="5"/>
  <c r="K279" i="5"/>
  <c r="K278" i="5"/>
  <c r="K277" i="5"/>
  <c r="K276" i="5"/>
  <c r="K275" i="5"/>
  <c r="K274" i="5"/>
  <c r="K273" i="5"/>
  <c r="K272" i="5"/>
  <c r="K271" i="5"/>
  <c r="K270" i="5"/>
  <c r="K269" i="5"/>
  <c r="K268" i="5"/>
  <c r="K267" i="5"/>
  <c r="K266" i="5"/>
  <c r="K265" i="5"/>
  <c r="K264" i="5"/>
  <c r="K263" i="5"/>
  <c r="K262" i="5"/>
  <c r="K261" i="5"/>
  <c r="K260" i="5"/>
  <c r="K259" i="5"/>
  <c r="K258" i="5"/>
  <c r="K257" i="5"/>
  <c r="K256" i="5"/>
  <c r="K255" i="5"/>
  <c r="K254" i="5"/>
  <c r="K253" i="5"/>
  <c r="K252" i="5"/>
  <c r="K251" i="5"/>
  <c r="K250" i="5"/>
  <c r="K249" i="5"/>
  <c r="K248" i="5"/>
  <c r="K247" i="5"/>
  <c r="K246" i="5"/>
  <c r="K245" i="5"/>
  <c r="K244" i="5"/>
  <c r="K243" i="5"/>
  <c r="K242" i="5"/>
  <c r="K241" i="5"/>
  <c r="K240" i="5"/>
  <c r="K239" i="5"/>
  <c r="B239" i="5"/>
  <c r="B251" i="5" s="1"/>
  <c r="B263" i="5" s="1"/>
  <c r="B275" i="5" s="1"/>
  <c r="B287" i="5" s="1"/>
  <c r="B299" i="5" s="1"/>
  <c r="B311" i="5" s="1"/>
  <c r="B323" i="5" s="1"/>
  <c r="B335" i="5" s="1"/>
  <c r="B347" i="5" s="1"/>
  <c r="B359" i="5" s="1"/>
  <c r="B371" i="5" s="1"/>
  <c r="B383" i="5" s="1"/>
  <c r="B395" i="5" s="1"/>
  <c r="B407" i="5" s="1"/>
  <c r="B419" i="5" s="1"/>
  <c r="B431" i="5" s="1"/>
  <c r="B443" i="5" s="1"/>
  <c r="B455" i="5" s="1"/>
  <c r="B467" i="5" s="1"/>
  <c r="B479" i="5" s="1"/>
  <c r="B491" i="5" s="1"/>
  <c r="K238" i="5"/>
  <c r="K237" i="5"/>
  <c r="K236" i="5"/>
  <c r="K235" i="5"/>
  <c r="K234" i="5"/>
  <c r="K233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B211" i="5"/>
  <c r="B223" i="5" s="1"/>
  <c r="B235" i="5" s="1"/>
  <c r="B247" i="5" s="1"/>
  <c r="B259" i="5" s="1"/>
  <c r="B271" i="5" s="1"/>
  <c r="B283" i="5" s="1"/>
  <c r="B295" i="5" s="1"/>
  <c r="B307" i="5" s="1"/>
  <c r="B319" i="5" s="1"/>
  <c r="B331" i="5" s="1"/>
  <c r="B343" i="5" s="1"/>
  <c r="B355" i="5" s="1"/>
  <c r="B367" i="5" s="1"/>
  <c r="B379" i="5" s="1"/>
  <c r="B391" i="5" s="1"/>
  <c r="B403" i="5" s="1"/>
  <c r="B415" i="5" s="1"/>
  <c r="B427" i="5" s="1"/>
  <c r="B439" i="5" s="1"/>
  <c r="B451" i="5" s="1"/>
  <c r="B463" i="5" s="1"/>
  <c r="B475" i="5" s="1"/>
  <c r="B487" i="5" s="1"/>
  <c r="B499" i="5" s="1"/>
  <c r="K210" i="5"/>
  <c r="B210" i="5"/>
  <c r="B222" i="5" s="1"/>
  <c r="B234" i="5" s="1"/>
  <c r="B246" i="5" s="1"/>
  <c r="B258" i="5" s="1"/>
  <c r="B270" i="5" s="1"/>
  <c r="B282" i="5" s="1"/>
  <c r="B294" i="5" s="1"/>
  <c r="B306" i="5" s="1"/>
  <c r="B318" i="5" s="1"/>
  <c r="B330" i="5" s="1"/>
  <c r="B342" i="5" s="1"/>
  <c r="B354" i="5" s="1"/>
  <c r="B366" i="5" s="1"/>
  <c r="B378" i="5" s="1"/>
  <c r="B390" i="5" s="1"/>
  <c r="B402" i="5" s="1"/>
  <c r="B414" i="5" s="1"/>
  <c r="B426" i="5" s="1"/>
  <c r="B438" i="5" s="1"/>
  <c r="B450" i="5" s="1"/>
  <c r="B462" i="5" s="1"/>
  <c r="B474" i="5" s="1"/>
  <c r="B486" i="5" s="1"/>
  <c r="B498" i="5" s="1"/>
  <c r="K209" i="5"/>
  <c r="B209" i="5"/>
  <c r="B221" i="5" s="1"/>
  <c r="B233" i="5" s="1"/>
  <c r="B245" i="5" s="1"/>
  <c r="B257" i="5" s="1"/>
  <c r="B269" i="5" s="1"/>
  <c r="B281" i="5" s="1"/>
  <c r="B293" i="5" s="1"/>
  <c r="B305" i="5" s="1"/>
  <c r="B317" i="5" s="1"/>
  <c r="B329" i="5" s="1"/>
  <c r="B341" i="5" s="1"/>
  <c r="B353" i="5" s="1"/>
  <c r="B365" i="5" s="1"/>
  <c r="B377" i="5" s="1"/>
  <c r="B389" i="5" s="1"/>
  <c r="B401" i="5" s="1"/>
  <c r="B413" i="5" s="1"/>
  <c r="B425" i="5" s="1"/>
  <c r="B437" i="5" s="1"/>
  <c r="B449" i="5" s="1"/>
  <c r="B461" i="5" s="1"/>
  <c r="B473" i="5" s="1"/>
  <c r="B485" i="5" s="1"/>
  <c r="B497" i="5" s="1"/>
  <c r="K208" i="5"/>
  <c r="B208" i="5"/>
  <c r="B220" i="5" s="1"/>
  <c r="B232" i="5" s="1"/>
  <c r="B244" i="5" s="1"/>
  <c r="B256" i="5" s="1"/>
  <c r="B268" i="5" s="1"/>
  <c r="B280" i="5" s="1"/>
  <c r="B292" i="5" s="1"/>
  <c r="B304" i="5" s="1"/>
  <c r="B316" i="5" s="1"/>
  <c r="B328" i="5" s="1"/>
  <c r="B340" i="5" s="1"/>
  <c r="B352" i="5" s="1"/>
  <c r="B364" i="5" s="1"/>
  <c r="B376" i="5" s="1"/>
  <c r="B388" i="5" s="1"/>
  <c r="B400" i="5" s="1"/>
  <c r="B412" i="5" s="1"/>
  <c r="B424" i="5" s="1"/>
  <c r="B436" i="5" s="1"/>
  <c r="B448" i="5" s="1"/>
  <c r="B460" i="5" s="1"/>
  <c r="B472" i="5" s="1"/>
  <c r="B484" i="5" s="1"/>
  <c r="B496" i="5" s="1"/>
  <c r="K207" i="5"/>
  <c r="B207" i="5"/>
  <c r="B219" i="5" s="1"/>
  <c r="B231" i="5" s="1"/>
  <c r="B243" i="5" s="1"/>
  <c r="B255" i="5" s="1"/>
  <c r="B267" i="5" s="1"/>
  <c r="B279" i="5" s="1"/>
  <c r="B291" i="5" s="1"/>
  <c r="B303" i="5" s="1"/>
  <c r="B315" i="5" s="1"/>
  <c r="B327" i="5" s="1"/>
  <c r="B339" i="5" s="1"/>
  <c r="B351" i="5" s="1"/>
  <c r="B363" i="5" s="1"/>
  <c r="B375" i="5" s="1"/>
  <c r="B387" i="5" s="1"/>
  <c r="B399" i="5" s="1"/>
  <c r="B411" i="5" s="1"/>
  <c r="B423" i="5" s="1"/>
  <c r="B435" i="5" s="1"/>
  <c r="B447" i="5" s="1"/>
  <c r="B459" i="5" s="1"/>
  <c r="B471" i="5" s="1"/>
  <c r="B483" i="5" s="1"/>
  <c r="B495" i="5" s="1"/>
  <c r="K206" i="5"/>
  <c r="B206" i="5"/>
  <c r="B218" i="5" s="1"/>
  <c r="B230" i="5" s="1"/>
  <c r="B242" i="5" s="1"/>
  <c r="B254" i="5" s="1"/>
  <c r="B266" i="5" s="1"/>
  <c r="B278" i="5" s="1"/>
  <c r="B290" i="5" s="1"/>
  <c r="B302" i="5" s="1"/>
  <c r="B314" i="5" s="1"/>
  <c r="B326" i="5" s="1"/>
  <c r="B338" i="5" s="1"/>
  <c r="B350" i="5" s="1"/>
  <c r="B362" i="5" s="1"/>
  <c r="B374" i="5" s="1"/>
  <c r="B386" i="5" s="1"/>
  <c r="B398" i="5" s="1"/>
  <c r="B410" i="5" s="1"/>
  <c r="B422" i="5" s="1"/>
  <c r="B434" i="5" s="1"/>
  <c r="B446" i="5" s="1"/>
  <c r="B458" i="5" s="1"/>
  <c r="B470" i="5" s="1"/>
  <c r="B482" i="5" s="1"/>
  <c r="B494" i="5" s="1"/>
  <c r="K205" i="5"/>
  <c r="B205" i="5"/>
  <c r="B217" i="5" s="1"/>
  <c r="B229" i="5" s="1"/>
  <c r="B241" i="5" s="1"/>
  <c r="B253" i="5" s="1"/>
  <c r="B265" i="5" s="1"/>
  <c r="B277" i="5" s="1"/>
  <c r="B289" i="5" s="1"/>
  <c r="B301" i="5" s="1"/>
  <c r="B313" i="5" s="1"/>
  <c r="B325" i="5" s="1"/>
  <c r="B337" i="5" s="1"/>
  <c r="B349" i="5" s="1"/>
  <c r="B361" i="5" s="1"/>
  <c r="B373" i="5" s="1"/>
  <c r="B385" i="5" s="1"/>
  <c r="B397" i="5" s="1"/>
  <c r="B409" i="5" s="1"/>
  <c r="B421" i="5" s="1"/>
  <c r="B433" i="5" s="1"/>
  <c r="B445" i="5" s="1"/>
  <c r="B457" i="5" s="1"/>
  <c r="B469" i="5" s="1"/>
  <c r="B481" i="5" s="1"/>
  <c r="B493" i="5" s="1"/>
  <c r="K204" i="5"/>
  <c r="B204" i="5"/>
  <c r="B216" i="5" s="1"/>
  <c r="B228" i="5" s="1"/>
  <c r="B240" i="5" s="1"/>
  <c r="B252" i="5" s="1"/>
  <c r="B264" i="5" s="1"/>
  <c r="B276" i="5" s="1"/>
  <c r="B288" i="5" s="1"/>
  <c r="B300" i="5" s="1"/>
  <c r="B312" i="5" s="1"/>
  <c r="B324" i="5" s="1"/>
  <c r="B336" i="5" s="1"/>
  <c r="B348" i="5" s="1"/>
  <c r="B360" i="5" s="1"/>
  <c r="B372" i="5" s="1"/>
  <c r="B384" i="5" s="1"/>
  <c r="B396" i="5" s="1"/>
  <c r="B408" i="5" s="1"/>
  <c r="B420" i="5" s="1"/>
  <c r="B432" i="5" s="1"/>
  <c r="B444" i="5" s="1"/>
  <c r="B456" i="5" s="1"/>
  <c r="B468" i="5" s="1"/>
  <c r="B480" i="5" s="1"/>
  <c r="B492" i="5" s="1"/>
  <c r="K203" i="5"/>
  <c r="B203" i="5"/>
  <c r="B215" i="5" s="1"/>
  <c r="B227" i="5" s="1"/>
  <c r="K202" i="5"/>
  <c r="B202" i="5"/>
  <c r="B214" i="5" s="1"/>
  <c r="B226" i="5" s="1"/>
  <c r="B238" i="5" s="1"/>
  <c r="B250" i="5" s="1"/>
  <c r="B262" i="5" s="1"/>
  <c r="B274" i="5" s="1"/>
  <c r="B286" i="5" s="1"/>
  <c r="B298" i="5" s="1"/>
  <c r="B310" i="5" s="1"/>
  <c r="B322" i="5" s="1"/>
  <c r="B334" i="5" s="1"/>
  <c r="B346" i="5" s="1"/>
  <c r="B358" i="5" s="1"/>
  <c r="B370" i="5" s="1"/>
  <c r="B382" i="5" s="1"/>
  <c r="B394" i="5" s="1"/>
  <c r="B406" i="5" s="1"/>
  <c r="B418" i="5" s="1"/>
  <c r="B430" i="5" s="1"/>
  <c r="B442" i="5" s="1"/>
  <c r="B454" i="5" s="1"/>
  <c r="B466" i="5" s="1"/>
  <c r="B478" i="5" s="1"/>
  <c r="B490" i="5" s="1"/>
  <c r="K201" i="5"/>
  <c r="B201" i="5"/>
  <c r="B213" i="5" s="1"/>
  <c r="B225" i="5" s="1"/>
  <c r="B237" i="5" s="1"/>
  <c r="B249" i="5" s="1"/>
  <c r="B261" i="5" s="1"/>
  <c r="B273" i="5" s="1"/>
  <c r="B285" i="5" s="1"/>
  <c r="B297" i="5" s="1"/>
  <c r="B309" i="5" s="1"/>
  <c r="B321" i="5" s="1"/>
  <c r="B333" i="5" s="1"/>
  <c r="B345" i="5" s="1"/>
  <c r="B357" i="5" s="1"/>
  <c r="B369" i="5" s="1"/>
  <c r="B381" i="5" s="1"/>
  <c r="B393" i="5" s="1"/>
  <c r="B405" i="5" s="1"/>
  <c r="B417" i="5" s="1"/>
  <c r="B429" i="5" s="1"/>
  <c r="B441" i="5" s="1"/>
  <c r="B453" i="5" s="1"/>
  <c r="B465" i="5" s="1"/>
  <c r="B477" i="5" s="1"/>
  <c r="B489" i="5" s="1"/>
  <c r="K200" i="5"/>
  <c r="B200" i="5"/>
  <c r="B212" i="5" s="1"/>
  <c r="B224" i="5" s="1"/>
  <c r="B236" i="5" s="1"/>
  <c r="B248" i="5" s="1"/>
  <c r="B260" i="5" s="1"/>
  <c r="B272" i="5" s="1"/>
  <c r="B284" i="5" s="1"/>
  <c r="B296" i="5" s="1"/>
  <c r="B308" i="5" s="1"/>
  <c r="B320" i="5" s="1"/>
  <c r="B332" i="5" s="1"/>
  <c r="B344" i="5" s="1"/>
  <c r="B356" i="5" s="1"/>
  <c r="B368" i="5" s="1"/>
  <c r="B380" i="5" s="1"/>
  <c r="B392" i="5" s="1"/>
  <c r="B404" i="5" s="1"/>
  <c r="B416" i="5" s="1"/>
  <c r="B428" i="5" s="1"/>
  <c r="B440" i="5" s="1"/>
  <c r="B452" i="5" s="1"/>
  <c r="B464" i="5" s="1"/>
  <c r="B476" i="5" s="1"/>
  <c r="B488" i="5" s="1"/>
  <c r="K199" i="5"/>
  <c r="K198" i="5"/>
  <c r="K197" i="5"/>
  <c r="K196" i="5"/>
  <c r="K195" i="5"/>
  <c r="K194" i="5"/>
  <c r="K193" i="5"/>
  <c r="K192" i="5"/>
  <c r="K191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K170" i="5"/>
  <c r="K169" i="5"/>
  <c r="K168" i="5"/>
  <c r="K167" i="5"/>
  <c r="K166" i="5"/>
  <c r="K165" i="5"/>
  <c r="K164" i="5"/>
  <c r="K163" i="5"/>
  <c r="K162" i="5"/>
  <c r="K161" i="5"/>
  <c r="K160" i="5"/>
  <c r="K159" i="5"/>
  <c r="K158" i="5"/>
  <c r="K157" i="5"/>
  <c r="K156" i="5"/>
  <c r="K155" i="5"/>
  <c r="K154" i="5"/>
  <c r="K153" i="5"/>
  <c r="K152" i="5"/>
  <c r="K151" i="5"/>
  <c r="K150" i="5"/>
  <c r="K149" i="5"/>
  <c r="K148" i="5"/>
  <c r="K147" i="5"/>
  <c r="K146" i="5"/>
  <c r="K145" i="5"/>
  <c r="K144" i="5"/>
  <c r="K143" i="5"/>
  <c r="K142" i="5"/>
  <c r="K141" i="5"/>
  <c r="K140" i="5"/>
  <c r="K139" i="5"/>
  <c r="K138" i="5"/>
  <c r="K137" i="5"/>
  <c r="K136" i="5"/>
  <c r="K135" i="5"/>
  <c r="K134" i="5"/>
  <c r="K133" i="5"/>
  <c r="K132" i="5"/>
  <c r="K131" i="5"/>
  <c r="K130" i="5"/>
  <c r="K129" i="5"/>
  <c r="K128" i="5"/>
  <c r="K127" i="5"/>
  <c r="K126" i="5"/>
  <c r="A126" i="5"/>
  <c r="A138" i="5" s="1"/>
  <c r="A150" i="5" s="1"/>
  <c r="A162" i="5" s="1"/>
  <c r="A174" i="5" s="1"/>
  <c r="A186" i="5" s="1"/>
  <c r="A198" i="5" s="1"/>
  <c r="A210" i="5" s="1"/>
  <c r="A222" i="5" s="1"/>
  <c r="A234" i="5" s="1"/>
  <c r="A246" i="5" s="1"/>
  <c r="A258" i="5" s="1"/>
  <c r="A270" i="5" s="1"/>
  <c r="A282" i="5" s="1"/>
  <c r="A294" i="5" s="1"/>
  <c r="A306" i="5" s="1"/>
  <c r="A318" i="5" s="1"/>
  <c r="A330" i="5" s="1"/>
  <c r="A342" i="5" s="1"/>
  <c r="A354" i="5" s="1"/>
  <c r="A366" i="5" s="1"/>
  <c r="A378" i="5" s="1"/>
  <c r="A390" i="5" s="1"/>
  <c r="A402" i="5" s="1"/>
  <c r="A414" i="5" s="1"/>
  <c r="A426" i="5" s="1"/>
  <c r="A438" i="5" s="1"/>
  <c r="A450" i="5" s="1"/>
  <c r="A462" i="5" s="1"/>
  <c r="A474" i="5" s="1"/>
  <c r="A486" i="5" s="1"/>
  <c r="A498" i="5" s="1"/>
  <c r="K125" i="5"/>
  <c r="K124" i="5"/>
  <c r="K123" i="5"/>
  <c r="K122" i="5"/>
  <c r="K121" i="5"/>
  <c r="K120" i="5"/>
  <c r="K119" i="5"/>
  <c r="K118" i="5"/>
  <c r="K117" i="5"/>
  <c r="K116" i="5"/>
  <c r="K115" i="5"/>
  <c r="K114" i="5"/>
  <c r="K113" i="5"/>
  <c r="K112" i="5"/>
  <c r="K111" i="5"/>
  <c r="K110" i="5"/>
  <c r="K109" i="5"/>
  <c r="K108" i="5"/>
  <c r="K107" i="5"/>
  <c r="K106" i="5"/>
  <c r="K105" i="5"/>
  <c r="K104" i="5"/>
  <c r="K103" i="5"/>
  <c r="K102" i="5"/>
  <c r="K101" i="5"/>
  <c r="K100" i="5"/>
  <c r="K99" i="5"/>
  <c r="K98" i="5"/>
  <c r="K97" i="5"/>
  <c r="K96" i="5"/>
  <c r="K95" i="5"/>
  <c r="K94" i="5"/>
  <c r="K93" i="5"/>
  <c r="K92" i="5"/>
  <c r="K91" i="5"/>
  <c r="K90" i="5"/>
  <c r="A90" i="5"/>
  <c r="A102" i="5" s="1"/>
  <c r="A114" i="5" s="1"/>
  <c r="K89" i="5"/>
  <c r="K88" i="5"/>
  <c r="K87" i="5"/>
  <c r="K86" i="5"/>
  <c r="K85" i="5"/>
  <c r="K84" i="5"/>
  <c r="K83" i="5"/>
  <c r="K82" i="5"/>
  <c r="K81" i="5"/>
  <c r="A81" i="5"/>
  <c r="A93" i="5" s="1"/>
  <c r="A105" i="5" s="1"/>
  <c r="A117" i="5" s="1"/>
  <c r="A129" i="5" s="1"/>
  <c r="A141" i="5" s="1"/>
  <c r="A153" i="5" s="1"/>
  <c r="A165" i="5" s="1"/>
  <c r="A177" i="5" s="1"/>
  <c r="A189" i="5" s="1"/>
  <c r="A201" i="5" s="1"/>
  <c r="A213" i="5" s="1"/>
  <c r="A225" i="5" s="1"/>
  <c r="A237" i="5" s="1"/>
  <c r="A249" i="5" s="1"/>
  <c r="A261" i="5" s="1"/>
  <c r="A273" i="5" s="1"/>
  <c r="A285" i="5" s="1"/>
  <c r="A297" i="5" s="1"/>
  <c r="A309" i="5" s="1"/>
  <c r="A321" i="5" s="1"/>
  <c r="A333" i="5" s="1"/>
  <c r="A345" i="5" s="1"/>
  <c r="A357" i="5" s="1"/>
  <c r="A369" i="5" s="1"/>
  <c r="A381" i="5" s="1"/>
  <c r="A393" i="5" s="1"/>
  <c r="A405" i="5" s="1"/>
  <c r="A417" i="5" s="1"/>
  <c r="A429" i="5" s="1"/>
  <c r="A441" i="5" s="1"/>
  <c r="A453" i="5" s="1"/>
  <c r="A465" i="5" s="1"/>
  <c r="A477" i="5" s="1"/>
  <c r="A489" i="5" s="1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A67" i="5"/>
  <c r="A79" i="5" s="1"/>
  <c r="A91" i="5" s="1"/>
  <c r="A103" i="5" s="1"/>
  <c r="A115" i="5" s="1"/>
  <c r="A127" i="5" s="1"/>
  <c r="A139" i="5" s="1"/>
  <c r="A151" i="5" s="1"/>
  <c r="A163" i="5" s="1"/>
  <c r="A175" i="5" s="1"/>
  <c r="A187" i="5" s="1"/>
  <c r="A199" i="5" s="1"/>
  <c r="A211" i="5" s="1"/>
  <c r="A223" i="5" s="1"/>
  <c r="A235" i="5" s="1"/>
  <c r="A247" i="5" s="1"/>
  <c r="A259" i="5" s="1"/>
  <c r="A271" i="5" s="1"/>
  <c r="A283" i="5" s="1"/>
  <c r="A295" i="5" s="1"/>
  <c r="A307" i="5" s="1"/>
  <c r="A319" i="5" s="1"/>
  <c r="A331" i="5" s="1"/>
  <c r="A343" i="5" s="1"/>
  <c r="A355" i="5" s="1"/>
  <c r="A367" i="5" s="1"/>
  <c r="A379" i="5" s="1"/>
  <c r="A391" i="5" s="1"/>
  <c r="A403" i="5" s="1"/>
  <c r="A415" i="5" s="1"/>
  <c r="A427" i="5" s="1"/>
  <c r="A439" i="5" s="1"/>
  <c r="A451" i="5" s="1"/>
  <c r="A463" i="5" s="1"/>
  <c r="A475" i="5" s="1"/>
  <c r="A487" i="5" s="1"/>
  <c r="A499" i="5" s="1"/>
  <c r="K66" i="5"/>
  <c r="K65" i="5"/>
  <c r="K64" i="5"/>
  <c r="K63" i="5"/>
  <c r="A63" i="5"/>
  <c r="A75" i="5" s="1"/>
  <c r="A87" i="5" s="1"/>
  <c r="A99" i="5" s="1"/>
  <c r="A111" i="5" s="1"/>
  <c r="A123" i="5" s="1"/>
  <c r="A135" i="5" s="1"/>
  <c r="A147" i="5" s="1"/>
  <c r="A159" i="5" s="1"/>
  <c r="A171" i="5" s="1"/>
  <c r="A183" i="5" s="1"/>
  <c r="A195" i="5" s="1"/>
  <c r="A207" i="5" s="1"/>
  <c r="A219" i="5" s="1"/>
  <c r="A231" i="5" s="1"/>
  <c r="A243" i="5" s="1"/>
  <c r="A255" i="5" s="1"/>
  <c r="A267" i="5" s="1"/>
  <c r="A279" i="5" s="1"/>
  <c r="A291" i="5" s="1"/>
  <c r="A303" i="5" s="1"/>
  <c r="A315" i="5" s="1"/>
  <c r="A327" i="5" s="1"/>
  <c r="A339" i="5" s="1"/>
  <c r="A351" i="5" s="1"/>
  <c r="A363" i="5" s="1"/>
  <c r="A375" i="5" s="1"/>
  <c r="A387" i="5" s="1"/>
  <c r="A399" i="5" s="1"/>
  <c r="A411" i="5" s="1"/>
  <c r="A423" i="5" s="1"/>
  <c r="A435" i="5" s="1"/>
  <c r="A447" i="5" s="1"/>
  <c r="A459" i="5" s="1"/>
  <c r="A471" i="5" s="1"/>
  <c r="A483" i="5" s="1"/>
  <c r="A495" i="5" s="1"/>
  <c r="K62" i="5"/>
  <c r="K61" i="5"/>
  <c r="K60" i="5"/>
  <c r="K59" i="5"/>
  <c r="K58" i="5"/>
  <c r="K57" i="5"/>
  <c r="K56" i="5"/>
  <c r="J55" i="5"/>
  <c r="I55" i="5"/>
  <c r="D35" i="3" s="1"/>
  <c r="H55" i="5"/>
  <c r="G55" i="5"/>
  <c r="D33" i="3" s="1"/>
  <c r="F55" i="5"/>
  <c r="E55" i="5"/>
  <c r="D31" i="3" s="1"/>
  <c r="D55" i="5"/>
  <c r="C55" i="5"/>
  <c r="K54" i="5"/>
  <c r="A54" i="5"/>
  <c r="K53" i="5"/>
  <c r="A53" i="5"/>
  <c r="A66" i="5" s="1"/>
  <c r="A78" i="5" s="1"/>
  <c r="K52" i="5"/>
  <c r="A52" i="5"/>
  <c r="A65" i="5" s="1"/>
  <c r="A77" i="5" s="1"/>
  <c r="A89" i="5" s="1"/>
  <c r="A101" i="5" s="1"/>
  <c r="A113" i="5" s="1"/>
  <c r="A125" i="5" s="1"/>
  <c r="A137" i="5" s="1"/>
  <c r="A149" i="5" s="1"/>
  <c r="A161" i="5" s="1"/>
  <c r="A173" i="5" s="1"/>
  <c r="A185" i="5" s="1"/>
  <c r="A197" i="5" s="1"/>
  <c r="A209" i="5" s="1"/>
  <c r="A221" i="5" s="1"/>
  <c r="A233" i="5" s="1"/>
  <c r="A245" i="5" s="1"/>
  <c r="A257" i="5" s="1"/>
  <c r="A269" i="5" s="1"/>
  <c r="A281" i="5" s="1"/>
  <c r="A293" i="5" s="1"/>
  <c r="A305" i="5" s="1"/>
  <c r="A317" i="5" s="1"/>
  <c r="A329" i="5" s="1"/>
  <c r="A341" i="5" s="1"/>
  <c r="A353" i="5" s="1"/>
  <c r="A365" i="5" s="1"/>
  <c r="A377" i="5" s="1"/>
  <c r="A389" i="5" s="1"/>
  <c r="A401" i="5" s="1"/>
  <c r="A413" i="5" s="1"/>
  <c r="A425" i="5" s="1"/>
  <c r="A437" i="5" s="1"/>
  <c r="A449" i="5" s="1"/>
  <c r="A461" i="5" s="1"/>
  <c r="A473" i="5" s="1"/>
  <c r="A485" i="5" s="1"/>
  <c r="A497" i="5" s="1"/>
  <c r="K51" i="5"/>
  <c r="A51" i="5"/>
  <c r="A64" i="5" s="1"/>
  <c r="A76" i="5" s="1"/>
  <c r="A88" i="5" s="1"/>
  <c r="A100" i="5" s="1"/>
  <c r="A112" i="5" s="1"/>
  <c r="A124" i="5" s="1"/>
  <c r="A136" i="5" s="1"/>
  <c r="A148" i="5" s="1"/>
  <c r="A160" i="5" s="1"/>
  <c r="A172" i="5" s="1"/>
  <c r="A184" i="5" s="1"/>
  <c r="A196" i="5" s="1"/>
  <c r="A208" i="5" s="1"/>
  <c r="A220" i="5" s="1"/>
  <c r="A232" i="5" s="1"/>
  <c r="A244" i="5" s="1"/>
  <c r="A256" i="5" s="1"/>
  <c r="A268" i="5" s="1"/>
  <c r="A280" i="5" s="1"/>
  <c r="A292" i="5" s="1"/>
  <c r="A304" i="5" s="1"/>
  <c r="A316" i="5" s="1"/>
  <c r="A328" i="5" s="1"/>
  <c r="A340" i="5" s="1"/>
  <c r="A352" i="5" s="1"/>
  <c r="A364" i="5" s="1"/>
  <c r="A376" i="5" s="1"/>
  <c r="A388" i="5" s="1"/>
  <c r="A400" i="5" s="1"/>
  <c r="A412" i="5" s="1"/>
  <c r="A424" i="5" s="1"/>
  <c r="A436" i="5" s="1"/>
  <c r="A448" i="5" s="1"/>
  <c r="A460" i="5" s="1"/>
  <c r="A472" i="5" s="1"/>
  <c r="A484" i="5" s="1"/>
  <c r="A496" i="5" s="1"/>
  <c r="K50" i="5"/>
  <c r="A50" i="5"/>
  <c r="K49" i="5"/>
  <c r="A49" i="5"/>
  <c r="A62" i="5" s="1"/>
  <c r="A74" i="5" s="1"/>
  <c r="A86" i="5" s="1"/>
  <c r="A98" i="5" s="1"/>
  <c r="A110" i="5" s="1"/>
  <c r="A122" i="5" s="1"/>
  <c r="A134" i="5" s="1"/>
  <c r="A146" i="5" s="1"/>
  <c r="A158" i="5" s="1"/>
  <c r="A170" i="5" s="1"/>
  <c r="A182" i="5" s="1"/>
  <c r="A194" i="5" s="1"/>
  <c r="A206" i="5" s="1"/>
  <c r="A218" i="5" s="1"/>
  <c r="A230" i="5" s="1"/>
  <c r="A242" i="5" s="1"/>
  <c r="A254" i="5" s="1"/>
  <c r="A266" i="5" s="1"/>
  <c r="A278" i="5" s="1"/>
  <c r="A290" i="5" s="1"/>
  <c r="A302" i="5" s="1"/>
  <c r="A314" i="5" s="1"/>
  <c r="A326" i="5" s="1"/>
  <c r="A338" i="5" s="1"/>
  <c r="A350" i="5" s="1"/>
  <c r="A362" i="5" s="1"/>
  <c r="A374" i="5" s="1"/>
  <c r="A386" i="5" s="1"/>
  <c r="A398" i="5" s="1"/>
  <c r="A410" i="5" s="1"/>
  <c r="A422" i="5" s="1"/>
  <c r="A434" i="5" s="1"/>
  <c r="A446" i="5" s="1"/>
  <c r="A458" i="5" s="1"/>
  <c r="A470" i="5" s="1"/>
  <c r="A482" i="5" s="1"/>
  <c r="A494" i="5" s="1"/>
  <c r="K48" i="5"/>
  <c r="A48" i="5"/>
  <c r="A61" i="5" s="1"/>
  <c r="A73" i="5" s="1"/>
  <c r="A85" i="5" s="1"/>
  <c r="A97" i="5" s="1"/>
  <c r="A109" i="5" s="1"/>
  <c r="A121" i="5" s="1"/>
  <c r="A133" i="5" s="1"/>
  <c r="A145" i="5" s="1"/>
  <c r="A157" i="5" s="1"/>
  <c r="A169" i="5" s="1"/>
  <c r="A181" i="5" s="1"/>
  <c r="A193" i="5" s="1"/>
  <c r="A205" i="5" s="1"/>
  <c r="A217" i="5" s="1"/>
  <c r="A229" i="5" s="1"/>
  <c r="A241" i="5" s="1"/>
  <c r="A253" i="5" s="1"/>
  <c r="A265" i="5" s="1"/>
  <c r="A277" i="5" s="1"/>
  <c r="A289" i="5" s="1"/>
  <c r="A301" i="5" s="1"/>
  <c r="A313" i="5" s="1"/>
  <c r="A325" i="5" s="1"/>
  <c r="A337" i="5" s="1"/>
  <c r="A349" i="5" s="1"/>
  <c r="A361" i="5" s="1"/>
  <c r="A373" i="5" s="1"/>
  <c r="A385" i="5" s="1"/>
  <c r="A397" i="5" s="1"/>
  <c r="A409" i="5" s="1"/>
  <c r="A421" i="5" s="1"/>
  <c r="A433" i="5" s="1"/>
  <c r="A445" i="5" s="1"/>
  <c r="A457" i="5" s="1"/>
  <c r="A469" i="5" s="1"/>
  <c r="A481" i="5" s="1"/>
  <c r="A493" i="5" s="1"/>
  <c r="K47" i="5"/>
  <c r="A47" i="5"/>
  <c r="A60" i="5" s="1"/>
  <c r="A72" i="5" s="1"/>
  <c r="A84" i="5" s="1"/>
  <c r="A96" i="5" s="1"/>
  <c r="A108" i="5" s="1"/>
  <c r="A120" i="5" s="1"/>
  <c r="A132" i="5" s="1"/>
  <c r="A144" i="5" s="1"/>
  <c r="A156" i="5" s="1"/>
  <c r="A168" i="5" s="1"/>
  <c r="A180" i="5" s="1"/>
  <c r="A192" i="5" s="1"/>
  <c r="A204" i="5" s="1"/>
  <c r="A216" i="5" s="1"/>
  <c r="A228" i="5" s="1"/>
  <c r="A240" i="5" s="1"/>
  <c r="A252" i="5" s="1"/>
  <c r="A264" i="5" s="1"/>
  <c r="A276" i="5" s="1"/>
  <c r="A288" i="5" s="1"/>
  <c r="A300" i="5" s="1"/>
  <c r="A312" i="5" s="1"/>
  <c r="A324" i="5" s="1"/>
  <c r="A336" i="5" s="1"/>
  <c r="A348" i="5" s="1"/>
  <c r="A360" i="5" s="1"/>
  <c r="A372" i="5" s="1"/>
  <c r="A384" i="5" s="1"/>
  <c r="A396" i="5" s="1"/>
  <c r="A408" i="5" s="1"/>
  <c r="A420" i="5" s="1"/>
  <c r="A432" i="5" s="1"/>
  <c r="A444" i="5" s="1"/>
  <c r="A456" i="5" s="1"/>
  <c r="A468" i="5" s="1"/>
  <c r="A480" i="5" s="1"/>
  <c r="A492" i="5" s="1"/>
  <c r="K46" i="5"/>
  <c r="A46" i="5"/>
  <c r="A59" i="5" s="1"/>
  <c r="A71" i="5" s="1"/>
  <c r="A83" i="5" s="1"/>
  <c r="A95" i="5" s="1"/>
  <c r="A107" i="5" s="1"/>
  <c r="A119" i="5" s="1"/>
  <c r="A131" i="5" s="1"/>
  <c r="A143" i="5" s="1"/>
  <c r="A155" i="5" s="1"/>
  <c r="A167" i="5" s="1"/>
  <c r="A179" i="5" s="1"/>
  <c r="A191" i="5" s="1"/>
  <c r="A203" i="5" s="1"/>
  <c r="A215" i="5" s="1"/>
  <c r="A227" i="5" s="1"/>
  <c r="A239" i="5" s="1"/>
  <c r="A251" i="5" s="1"/>
  <c r="A263" i="5" s="1"/>
  <c r="A275" i="5" s="1"/>
  <c r="A287" i="5" s="1"/>
  <c r="A299" i="5" s="1"/>
  <c r="A311" i="5" s="1"/>
  <c r="A323" i="5" s="1"/>
  <c r="A335" i="5" s="1"/>
  <c r="A347" i="5" s="1"/>
  <c r="A359" i="5" s="1"/>
  <c r="A371" i="5" s="1"/>
  <c r="A383" i="5" s="1"/>
  <c r="A395" i="5" s="1"/>
  <c r="A407" i="5" s="1"/>
  <c r="A419" i="5" s="1"/>
  <c r="A431" i="5" s="1"/>
  <c r="A443" i="5" s="1"/>
  <c r="A455" i="5" s="1"/>
  <c r="A467" i="5" s="1"/>
  <c r="A479" i="5" s="1"/>
  <c r="A491" i="5" s="1"/>
  <c r="K45" i="5"/>
  <c r="A45" i="5"/>
  <c r="A58" i="5" s="1"/>
  <c r="A70" i="5" s="1"/>
  <c r="A82" i="5" s="1"/>
  <c r="A94" i="5" s="1"/>
  <c r="A106" i="5" s="1"/>
  <c r="A118" i="5" s="1"/>
  <c r="A130" i="5" s="1"/>
  <c r="A142" i="5" s="1"/>
  <c r="A154" i="5" s="1"/>
  <c r="A166" i="5" s="1"/>
  <c r="A178" i="5" s="1"/>
  <c r="A190" i="5" s="1"/>
  <c r="A202" i="5" s="1"/>
  <c r="A214" i="5" s="1"/>
  <c r="A226" i="5" s="1"/>
  <c r="A238" i="5" s="1"/>
  <c r="A250" i="5" s="1"/>
  <c r="A262" i="5" s="1"/>
  <c r="A274" i="5" s="1"/>
  <c r="A286" i="5" s="1"/>
  <c r="A298" i="5" s="1"/>
  <c r="A310" i="5" s="1"/>
  <c r="A322" i="5" s="1"/>
  <c r="A334" i="5" s="1"/>
  <c r="A346" i="5" s="1"/>
  <c r="A358" i="5" s="1"/>
  <c r="A370" i="5" s="1"/>
  <c r="A382" i="5" s="1"/>
  <c r="A394" i="5" s="1"/>
  <c r="A406" i="5" s="1"/>
  <c r="A418" i="5" s="1"/>
  <c r="A430" i="5" s="1"/>
  <c r="A442" i="5" s="1"/>
  <c r="A454" i="5" s="1"/>
  <c r="A466" i="5" s="1"/>
  <c r="A478" i="5" s="1"/>
  <c r="A490" i="5" s="1"/>
  <c r="K44" i="5"/>
  <c r="A44" i="5"/>
  <c r="A57" i="5" s="1"/>
  <c r="A69" i="5" s="1"/>
  <c r="K43" i="5"/>
  <c r="A43" i="5"/>
  <c r="A56" i="5" s="1"/>
  <c r="A68" i="5" s="1"/>
  <c r="A80" i="5" s="1"/>
  <c r="A92" i="5" s="1"/>
  <c r="A104" i="5" s="1"/>
  <c r="A116" i="5" s="1"/>
  <c r="A128" i="5" s="1"/>
  <c r="A140" i="5" s="1"/>
  <c r="A152" i="5" s="1"/>
  <c r="A164" i="5" s="1"/>
  <c r="A176" i="5" s="1"/>
  <c r="A188" i="5" s="1"/>
  <c r="A200" i="5" s="1"/>
  <c r="A212" i="5" s="1"/>
  <c r="A224" i="5" s="1"/>
  <c r="A236" i="5" s="1"/>
  <c r="A248" i="5" s="1"/>
  <c r="A260" i="5" s="1"/>
  <c r="A272" i="5" s="1"/>
  <c r="A284" i="5" s="1"/>
  <c r="A296" i="5" s="1"/>
  <c r="A308" i="5" s="1"/>
  <c r="A320" i="5" s="1"/>
  <c r="A332" i="5" s="1"/>
  <c r="A344" i="5" s="1"/>
  <c r="A356" i="5" s="1"/>
  <c r="A368" i="5" s="1"/>
  <c r="A380" i="5" s="1"/>
  <c r="A392" i="5" s="1"/>
  <c r="A404" i="5" s="1"/>
  <c r="A416" i="5" s="1"/>
  <c r="A428" i="5" s="1"/>
  <c r="A440" i="5" s="1"/>
  <c r="A452" i="5" s="1"/>
  <c r="A464" i="5" s="1"/>
  <c r="A476" i="5" s="1"/>
  <c r="A488" i="5" s="1"/>
  <c r="J42" i="5"/>
  <c r="I42" i="5"/>
  <c r="H42" i="5"/>
  <c r="G42" i="5"/>
  <c r="F42" i="5"/>
  <c r="E42" i="5"/>
  <c r="D42" i="5"/>
  <c r="C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D16" i="3"/>
  <c r="D24" i="3"/>
  <c r="D23" i="3"/>
  <c r="D22" i="3"/>
  <c r="D21" i="3"/>
  <c r="D20" i="3"/>
  <c r="D19" i="3"/>
  <c r="D18" i="3"/>
  <c r="D17" i="3"/>
  <c r="D15" i="3"/>
  <c r="D14" i="3"/>
  <c r="D13" i="3"/>
  <c r="D12" i="3"/>
  <c r="D11" i="3"/>
  <c r="D10" i="3"/>
  <c r="D9" i="3"/>
  <c r="D8" i="3"/>
  <c r="C361" i="6" l="1"/>
  <c r="K361" i="6" s="1"/>
  <c r="K362" i="5"/>
  <c r="C374" i="5"/>
  <c r="F371" i="6"/>
  <c r="F360" i="5"/>
  <c r="K357" i="6"/>
  <c r="K525" i="6"/>
  <c r="F379" i="5"/>
  <c r="F390" i="6"/>
  <c r="F402" i="6" s="1"/>
  <c r="L507" i="6"/>
  <c r="F393" i="6"/>
  <c r="F382" i="5"/>
  <c r="F385" i="6"/>
  <c r="F374" i="5"/>
  <c r="F401" i="6"/>
  <c r="F390" i="5"/>
  <c r="D29" i="3"/>
  <c r="F358" i="5"/>
  <c r="K358" i="5" s="1"/>
  <c r="C375" i="5"/>
  <c r="C374" i="6" s="1"/>
  <c r="C362" i="6"/>
  <c r="K362" i="6" s="1"/>
  <c r="F376" i="6"/>
  <c r="F365" i="5"/>
  <c r="K365" i="5" s="1"/>
  <c r="G131" i="7"/>
  <c r="K514" i="5"/>
  <c r="K515" i="5"/>
  <c r="K525" i="5"/>
  <c r="K526" i="5"/>
  <c r="K364" i="6"/>
  <c r="L503" i="6"/>
  <c r="L511" i="6"/>
  <c r="M511" i="6" s="1"/>
  <c r="L513" i="6"/>
  <c r="L518" i="6"/>
  <c r="L522" i="6"/>
  <c r="G13" i="7"/>
  <c r="J23" i="7"/>
  <c r="G39" i="7"/>
  <c r="G53" i="7"/>
  <c r="G72" i="7"/>
  <c r="J74" i="7"/>
  <c r="J86" i="7"/>
  <c r="J105" i="7"/>
  <c r="G119" i="7"/>
  <c r="G122" i="7"/>
  <c r="J131" i="7"/>
  <c r="G140" i="7"/>
  <c r="H176" i="7"/>
  <c r="G219" i="7"/>
  <c r="G227" i="7"/>
  <c r="I240" i="7"/>
  <c r="J240" i="7" s="1"/>
  <c r="G259" i="7"/>
  <c r="G260" i="7"/>
  <c r="G266" i="7"/>
  <c r="J269" i="7"/>
  <c r="G313" i="7"/>
  <c r="J315" i="7"/>
  <c r="G349" i="7"/>
  <c r="J380" i="7"/>
  <c r="L508" i="6"/>
  <c r="L517" i="6"/>
  <c r="L519" i="6"/>
  <c r="L524" i="6"/>
  <c r="L525" i="6"/>
  <c r="M525" i="6" s="1"/>
  <c r="G153" i="7"/>
  <c r="H304" i="7"/>
  <c r="I304" i="7"/>
  <c r="J304" i="7" s="1"/>
  <c r="G362" i="7"/>
  <c r="D370" i="5"/>
  <c r="D382" i="5" s="1"/>
  <c r="D394" i="5" s="1"/>
  <c r="D406" i="5" s="1"/>
  <c r="D418" i="5" s="1"/>
  <c r="D430" i="5" s="1"/>
  <c r="D442" i="5" s="1"/>
  <c r="D454" i="5" s="1"/>
  <c r="D466" i="5" s="1"/>
  <c r="K42" i="6"/>
  <c r="L42" i="6" s="1"/>
  <c r="K511" i="6"/>
  <c r="G41" i="7"/>
  <c r="G52" i="7"/>
  <c r="G57" i="7"/>
  <c r="G84" i="7"/>
  <c r="G93" i="7"/>
  <c r="G116" i="7"/>
  <c r="G123" i="7"/>
  <c r="G126" i="7"/>
  <c r="G132" i="7"/>
  <c r="G135" i="7"/>
  <c r="J139" i="7"/>
  <c r="G211" i="7"/>
  <c r="G228" i="7"/>
  <c r="G235" i="7"/>
  <c r="G249" i="7"/>
  <c r="G262" i="7"/>
  <c r="G309" i="7"/>
  <c r="G328" i="7"/>
  <c r="J340" i="7"/>
  <c r="G348" i="7"/>
  <c r="G381" i="7"/>
  <c r="J27" i="7"/>
  <c r="G27" i="7"/>
  <c r="J78" i="7"/>
  <c r="G78" i="7"/>
  <c r="J61" i="7"/>
  <c r="G61" i="7"/>
  <c r="J30" i="7"/>
  <c r="G30" i="7"/>
  <c r="J70" i="7"/>
  <c r="G70" i="7"/>
  <c r="J56" i="7"/>
  <c r="G56" i="7"/>
  <c r="E64" i="7"/>
  <c r="J171" i="7"/>
  <c r="G171" i="7"/>
  <c r="J174" i="7"/>
  <c r="G174" i="7"/>
  <c r="I198" i="7"/>
  <c r="H198" i="7"/>
  <c r="G232" i="7"/>
  <c r="J232" i="7"/>
  <c r="I247" i="7"/>
  <c r="H247" i="7"/>
  <c r="I421" i="7"/>
  <c r="H421" i="7"/>
  <c r="C432" i="7"/>
  <c r="J42" i="7"/>
  <c r="J68" i="7"/>
  <c r="G68" i="7"/>
  <c r="J73" i="7"/>
  <c r="J94" i="7"/>
  <c r="J119" i="7"/>
  <c r="J123" i="7"/>
  <c r="I150" i="7"/>
  <c r="H150" i="7"/>
  <c r="J156" i="7"/>
  <c r="G156" i="7"/>
  <c r="J280" i="7"/>
  <c r="G280" i="7"/>
  <c r="G331" i="7"/>
  <c r="J331" i="7"/>
  <c r="H458" i="7"/>
  <c r="I458" i="7"/>
  <c r="J54" i="7"/>
  <c r="G59" i="7"/>
  <c r="E96" i="7"/>
  <c r="I83" i="7"/>
  <c r="I89" i="7"/>
  <c r="J132" i="7"/>
  <c r="J136" i="7"/>
  <c r="J140" i="7"/>
  <c r="C160" i="7"/>
  <c r="H147" i="7"/>
  <c r="J167" i="7"/>
  <c r="G167" i="7"/>
  <c r="J169" i="7"/>
  <c r="G169" i="7"/>
  <c r="J170" i="7"/>
  <c r="G170" i="7"/>
  <c r="I179" i="7"/>
  <c r="H179" i="7"/>
  <c r="I187" i="7"/>
  <c r="H187" i="7"/>
  <c r="G218" i="7"/>
  <c r="J218" i="7"/>
  <c r="F272" i="7"/>
  <c r="I265" i="7"/>
  <c r="H265" i="7"/>
  <c r="J277" i="7"/>
  <c r="G277" i="7"/>
  <c r="J285" i="7"/>
  <c r="G285" i="7"/>
  <c r="J293" i="7"/>
  <c r="G293" i="7"/>
  <c r="H325" i="7"/>
  <c r="I325" i="7"/>
  <c r="G326" i="7"/>
  <c r="J326" i="7"/>
  <c r="I359" i="7"/>
  <c r="H359" i="7"/>
  <c r="I430" i="7"/>
  <c r="H430" i="7"/>
  <c r="H453" i="7"/>
  <c r="I453" i="7"/>
  <c r="G454" i="7"/>
  <c r="J454" i="7"/>
  <c r="J474" i="7"/>
  <c r="J492" i="7"/>
  <c r="G492" i="7"/>
  <c r="J525" i="7"/>
  <c r="G525" i="7"/>
  <c r="J638" i="7"/>
  <c r="G638" i="7"/>
  <c r="J16" i="7"/>
  <c r="G16" i="7"/>
  <c r="C32" i="7"/>
  <c r="C33" i="7" s="1"/>
  <c r="J36" i="7"/>
  <c r="G36" i="7"/>
  <c r="G40" i="7"/>
  <c r="I45" i="7"/>
  <c r="I55" i="7"/>
  <c r="I64" i="7" s="1"/>
  <c r="G71" i="7"/>
  <c r="E80" i="7"/>
  <c r="F96" i="7"/>
  <c r="G92" i="7"/>
  <c r="J100" i="7"/>
  <c r="G100" i="7"/>
  <c r="G103" i="7"/>
  <c r="G117" i="7"/>
  <c r="J118" i="7"/>
  <c r="J122" i="7"/>
  <c r="J126" i="7"/>
  <c r="D160" i="7"/>
  <c r="G154" i="7"/>
  <c r="J155" i="7"/>
  <c r="G155" i="7"/>
  <c r="J172" i="7"/>
  <c r="G172" i="7"/>
  <c r="I202" i="7"/>
  <c r="H202" i="7"/>
  <c r="J211" i="7"/>
  <c r="D240" i="7"/>
  <c r="G231" i="7"/>
  <c r="J231" i="7"/>
  <c r="J245" i="7"/>
  <c r="G245" i="7"/>
  <c r="J252" i="7"/>
  <c r="G252" i="7"/>
  <c r="J282" i="7"/>
  <c r="G282" i="7"/>
  <c r="J300" i="7"/>
  <c r="G300" i="7"/>
  <c r="J302" i="7"/>
  <c r="G302" i="7"/>
  <c r="J316" i="7"/>
  <c r="G316" i="7"/>
  <c r="I427" i="7"/>
  <c r="H427" i="7"/>
  <c r="I438" i="7"/>
  <c r="H438" i="7"/>
  <c r="E464" i="7"/>
  <c r="I451" i="7"/>
  <c r="H480" i="7"/>
  <c r="I493" i="7"/>
  <c r="H493" i="7"/>
  <c r="I517" i="7"/>
  <c r="E528" i="7"/>
  <c r="J520" i="7"/>
  <c r="G520" i="7"/>
  <c r="G547" i="7"/>
  <c r="J548" i="7"/>
  <c r="G548" i="7"/>
  <c r="J554" i="7"/>
  <c r="G554" i="7"/>
  <c r="H822" i="7"/>
  <c r="H832" i="7" s="1"/>
  <c r="I822" i="7"/>
  <c r="G823" i="7"/>
  <c r="J823" i="7"/>
  <c r="I254" i="7"/>
  <c r="H254" i="7"/>
  <c r="J398" i="7"/>
  <c r="G398" i="7"/>
  <c r="I650" i="7"/>
  <c r="H650" i="7"/>
  <c r="J108" i="7"/>
  <c r="G108" i="7"/>
  <c r="J157" i="7"/>
  <c r="G157" i="7"/>
  <c r="J166" i="7"/>
  <c r="G166" i="7"/>
  <c r="J355" i="7"/>
  <c r="I368" i="7"/>
  <c r="J368" i="7" s="1"/>
  <c r="G355" i="7"/>
  <c r="E32" i="7"/>
  <c r="E33" i="7" s="1"/>
  <c r="F64" i="7"/>
  <c r="D80" i="7"/>
  <c r="J76" i="7"/>
  <c r="G76" i="7"/>
  <c r="D96" i="7"/>
  <c r="J87" i="7"/>
  <c r="J102" i="7"/>
  <c r="G102" i="7"/>
  <c r="I134" i="7"/>
  <c r="I138" i="7"/>
  <c r="I142" i="7"/>
  <c r="I149" i="7"/>
  <c r="H149" i="7"/>
  <c r="J168" i="7"/>
  <c r="G168" i="7"/>
  <c r="G222" i="7"/>
  <c r="J222" i="7"/>
  <c r="G250" i="7"/>
  <c r="J276" i="7"/>
  <c r="G276" i="7"/>
  <c r="J284" i="7"/>
  <c r="G284" i="7"/>
  <c r="J296" i="7"/>
  <c r="G296" i="7"/>
  <c r="J298" i="7"/>
  <c r="G298" i="7"/>
  <c r="G323" i="7"/>
  <c r="J323" i="7"/>
  <c r="G339" i="7"/>
  <c r="I352" i="7"/>
  <c r="J352" i="7" s="1"/>
  <c r="J339" i="7"/>
  <c r="D416" i="7"/>
  <c r="F416" i="7"/>
  <c r="G455" i="7"/>
  <c r="J455" i="7"/>
  <c r="J489" i="7"/>
  <c r="G489" i="7"/>
  <c r="J502" i="7"/>
  <c r="G502" i="7"/>
  <c r="C576" i="7"/>
  <c r="J628" i="7"/>
  <c r="G628" i="7"/>
  <c r="J775" i="7"/>
  <c r="G775" i="7"/>
  <c r="J777" i="7"/>
  <c r="G777" i="7"/>
  <c r="I809" i="7"/>
  <c r="H809" i="7"/>
  <c r="J158" i="7"/>
  <c r="G158" i="7"/>
  <c r="F224" i="7"/>
  <c r="J219" i="7"/>
  <c r="G229" i="7"/>
  <c r="J229" i="7"/>
  <c r="G347" i="7"/>
  <c r="J347" i="7"/>
  <c r="J358" i="7"/>
  <c r="G358" i="7"/>
  <c r="J75" i="7"/>
  <c r="I121" i="7"/>
  <c r="C128" i="7"/>
  <c r="E160" i="7"/>
  <c r="I165" i="7"/>
  <c r="E176" i="7"/>
  <c r="E192" i="7"/>
  <c r="H217" i="7"/>
  <c r="I217" i="7"/>
  <c r="J236" i="7"/>
  <c r="I246" i="7"/>
  <c r="H246" i="7"/>
  <c r="H256" i="7" s="1"/>
  <c r="J279" i="7"/>
  <c r="G279" i="7"/>
  <c r="H352" i="7"/>
  <c r="G393" i="7"/>
  <c r="J393" i="7"/>
  <c r="J404" i="7"/>
  <c r="G404" i="7"/>
  <c r="J488" i="7"/>
  <c r="G488" i="7"/>
  <c r="F528" i="7"/>
  <c r="E560" i="7"/>
  <c r="I550" i="7"/>
  <c r="J631" i="7"/>
  <c r="G631" i="7"/>
  <c r="J20" i="7"/>
  <c r="J24" i="7"/>
  <c r="J58" i="7"/>
  <c r="G58" i="7"/>
  <c r="G77" i="7"/>
  <c r="J15" i="7"/>
  <c r="G15" i="7"/>
  <c r="F32" i="7"/>
  <c r="F33" i="7" s="1"/>
  <c r="J25" i="7"/>
  <c r="G25" i="7"/>
  <c r="G26" i="7"/>
  <c r="G29" i="7"/>
  <c r="I35" i="7"/>
  <c r="C48" i="7"/>
  <c r="J43" i="7"/>
  <c r="G51" i="7"/>
  <c r="J62" i="7"/>
  <c r="J88" i="7"/>
  <c r="G88" i="7"/>
  <c r="G91" i="7"/>
  <c r="I99" i="7"/>
  <c r="C112" i="7"/>
  <c r="J106" i="7"/>
  <c r="J110" i="7"/>
  <c r="G110" i="7"/>
  <c r="E128" i="7"/>
  <c r="I115" i="7"/>
  <c r="I120" i="7"/>
  <c r="I124" i="7"/>
  <c r="I147" i="7"/>
  <c r="G152" i="7"/>
  <c r="I183" i="7"/>
  <c r="H183" i="7"/>
  <c r="C192" i="7"/>
  <c r="I206" i="7"/>
  <c r="H206" i="7"/>
  <c r="E224" i="7"/>
  <c r="J215" i="7"/>
  <c r="J228" i="7"/>
  <c r="G230" i="7"/>
  <c r="J230" i="7"/>
  <c r="G234" i="7"/>
  <c r="J235" i="7"/>
  <c r="J244" i="7"/>
  <c r="G244" i="7"/>
  <c r="I264" i="7"/>
  <c r="I272" i="7" s="1"/>
  <c r="H264" i="7"/>
  <c r="J281" i="7"/>
  <c r="G281" i="7"/>
  <c r="J301" i="7"/>
  <c r="G301" i="7"/>
  <c r="H333" i="7"/>
  <c r="I333" i="7"/>
  <c r="G334" i="7"/>
  <c r="J334" i="7"/>
  <c r="G344" i="7"/>
  <c r="J344" i="7"/>
  <c r="J389" i="7"/>
  <c r="G389" i="7"/>
  <c r="J413" i="7"/>
  <c r="G413" i="7"/>
  <c r="H461" i="7"/>
  <c r="I461" i="7"/>
  <c r="G462" i="7"/>
  <c r="J462" i="7"/>
  <c r="C496" i="7"/>
  <c r="J510" i="7"/>
  <c r="G510" i="7"/>
  <c r="J533" i="7"/>
  <c r="G533" i="7"/>
  <c r="J541" i="7"/>
  <c r="G541" i="7"/>
  <c r="G596" i="7"/>
  <c r="J596" i="7"/>
  <c r="J660" i="7"/>
  <c r="G660" i="7"/>
  <c r="J17" i="7"/>
  <c r="G17" i="7"/>
  <c r="J38" i="7"/>
  <c r="G38" i="7"/>
  <c r="J90" i="7"/>
  <c r="G90" i="7"/>
  <c r="G109" i="7"/>
  <c r="J109" i="7"/>
  <c r="J173" i="7"/>
  <c r="G173" i="7"/>
  <c r="G233" i="7"/>
  <c r="J233" i="7"/>
  <c r="J243" i="7"/>
  <c r="J253" i="7"/>
  <c r="G253" i="7"/>
  <c r="J275" i="7"/>
  <c r="G275" i="7"/>
  <c r="I288" i="7"/>
  <c r="J288" i="7" s="1"/>
  <c r="J283" i="7"/>
  <c r="G283" i="7"/>
  <c r="J297" i="7"/>
  <c r="G297" i="7"/>
  <c r="J365" i="7"/>
  <c r="G365" i="7"/>
  <c r="J409" i="7"/>
  <c r="G409" i="7"/>
  <c r="I441" i="7"/>
  <c r="H441" i="7"/>
  <c r="I569" i="7"/>
  <c r="H569" i="7"/>
  <c r="I732" i="7"/>
  <c r="H732" i="7"/>
  <c r="H213" i="7"/>
  <c r="I213" i="7"/>
  <c r="H330" i="7"/>
  <c r="I330" i="7"/>
  <c r="J523" i="7"/>
  <c r="G523" i="7"/>
  <c r="G708" i="7"/>
  <c r="J708" i="7"/>
  <c r="J46" i="7"/>
  <c r="G46" i="7"/>
  <c r="I67" i="7"/>
  <c r="C80" i="7"/>
  <c r="H128" i="7"/>
  <c r="I125" i="7"/>
  <c r="I148" i="7"/>
  <c r="J163" i="7"/>
  <c r="G163" i="7"/>
  <c r="I176" i="7"/>
  <c r="J176" i="7" s="1"/>
  <c r="G238" i="7"/>
  <c r="J238" i="7"/>
  <c r="I312" i="7"/>
  <c r="H312" i="7"/>
  <c r="G382" i="7"/>
  <c r="J405" i="7"/>
  <c r="G405" i="7"/>
  <c r="I803" i="7"/>
  <c r="H803" i="7"/>
  <c r="C816" i="7"/>
  <c r="I14" i="7"/>
  <c r="I19" i="7"/>
  <c r="D48" i="7"/>
  <c r="I37" i="7"/>
  <c r="J44" i="7"/>
  <c r="G44" i="7"/>
  <c r="D64" i="7"/>
  <c r="C64" i="7"/>
  <c r="D112" i="7"/>
  <c r="I101" i="7"/>
  <c r="F128" i="7"/>
  <c r="H144" i="7"/>
  <c r="I133" i="7"/>
  <c r="I137" i="7"/>
  <c r="I141" i="7"/>
  <c r="C144" i="7"/>
  <c r="J151" i="7"/>
  <c r="G151" i="7"/>
  <c r="J164" i="7"/>
  <c r="G164" i="7"/>
  <c r="G214" i="7"/>
  <c r="J214" i="7"/>
  <c r="H221" i="7"/>
  <c r="I221" i="7"/>
  <c r="G237" i="7"/>
  <c r="J237" i="7"/>
  <c r="E240" i="7"/>
  <c r="J278" i="7"/>
  <c r="G278" i="7"/>
  <c r="J286" i="7"/>
  <c r="G286" i="7"/>
  <c r="F304" i="7"/>
  <c r="J292" i="7"/>
  <c r="G292" i="7"/>
  <c r="J294" i="7"/>
  <c r="G294" i="7"/>
  <c r="I308" i="7"/>
  <c r="H308" i="7"/>
  <c r="D352" i="7"/>
  <c r="F384" i="7"/>
  <c r="C448" i="7"/>
  <c r="G459" i="7"/>
  <c r="J459" i="7"/>
  <c r="I572" i="7"/>
  <c r="H572" i="7"/>
  <c r="G600" i="7"/>
  <c r="J600" i="7"/>
  <c r="G612" i="7"/>
  <c r="J612" i="7"/>
  <c r="D624" i="7"/>
  <c r="I669" i="7"/>
  <c r="H669" i="7"/>
  <c r="E736" i="7"/>
  <c r="I723" i="7"/>
  <c r="C272" i="7"/>
  <c r="J291" i="7"/>
  <c r="G291" i="7"/>
  <c r="J295" i="7"/>
  <c r="G295" i="7"/>
  <c r="J299" i="7"/>
  <c r="G299" i="7"/>
  <c r="G342" i="7"/>
  <c r="J342" i="7"/>
  <c r="G350" i="7"/>
  <c r="J350" i="7"/>
  <c r="I376" i="7"/>
  <c r="I384" i="7" s="1"/>
  <c r="J384" i="7" s="1"/>
  <c r="H376" i="7"/>
  <c r="J395" i="7"/>
  <c r="G395" i="7"/>
  <c r="I440" i="7"/>
  <c r="H440" i="7"/>
  <c r="G473" i="7"/>
  <c r="J473" i="7"/>
  <c r="J484" i="7"/>
  <c r="G484" i="7"/>
  <c r="J538" i="7"/>
  <c r="G538" i="7"/>
  <c r="I590" i="7"/>
  <c r="H590" i="7"/>
  <c r="H606" i="7"/>
  <c r="I606" i="7"/>
  <c r="I652" i="7"/>
  <c r="H652" i="7"/>
  <c r="I182" i="7"/>
  <c r="I186" i="7"/>
  <c r="I190" i="7"/>
  <c r="I197" i="7"/>
  <c r="H197" i="7"/>
  <c r="I201" i="7"/>
  <c r="H201" i="7"/>
  <c r="I205" i="7"/>
  <c r="H205" i="7"/>
  <c r="G248" i="7"/>
  <c r="J328" i="7"/>
  <c r="G346" i="7"/>
  <c r="J346" i="7"/>
  <c r="G356" i="7"/>
  <c r="J357" i="7"/>
  <c r="G357" i="7"/>
  <c r="I378" i="7"/>
  <c r="H378" i="7"/>
  <c r="J411" i="7"/>
  <c r="G411" i="7"/>
  <c r="I423" i="7"/>
  <c r="H423" i="7"/>
  <c r="J467" i="7"/>
  <c r="I485" i="7"/>
  <c r="I496" i="7" s="1"/>
  <c r="J496" i="7" s="1"/>
  <c r="H485" i="7"/>
  <c r="G490" i="7"/>
  <c r="J491" i="7"/>
  <c r="G491" i="7"/>
  <c r="J535" i="7"/>
  <c r="G535" i="7"/>
  <c r="D688" i="7"/>
  <c r="I787" i="7"/>
  <c r="H787" i="7"/>
  <c r="C800" i="7"/>
  <c r="D848" i="7"/>
  <c r="G862" i="7"/>
  <c r="I311" i="7"/>
  <c r="H311" i="7"/>
  <c r="G375" i="7"/>
  <c r="G388" i="7"/>
  <c r="J414" i="7"/>
  <c r="G414" i="7"/>
  <c r="G500" i="7"/>
  <c r="J728" i="7"/>
  <c r="G728" i="7"/>
  <c r="E784" i="7"/>
  <c r="I771" i="7"/>
  <c r="I196" i="7"/>
  <c r="H196" i="7"/>
  <c r="I200" i="7"/>
  <c r="H200" i="7"/>
  <c r="I204" i="7"/>
  <c r="H204" i="7"/>
  <c r="C224" i="7"/>
  <c r="I318" i="7"/>
  <c r="H318" i="7"/>
  <c r="G327" i="7"/>
  <c r="J327" i="7"/>
  <c r="J345" i="7"/>
  <c r="I360" i="7"/>
  <c r="H360" i="7"/>
  <c r="J397" i="7"/>
  <c r="G397" i="7"/>
  <c r="J403" i="7"/>
  <c r="G403" i="7"/>
  <c r="I416" i="7"/>
  <c r="J416" i="7" s="1"/>
  <c r="J410" i="7"/>
  <c r="G410" i="7"/>
  <c r="H457" i="7"/>
  <c r="I457" i="7"/>
  <c r="G471" i="7"/>
  <c r="J471" i="7"/>
  <c r="J483" i="7"/>
  <c r="G483" i="7"/>
  <c r="I494" i="7"/>
  <c r="H494" i="7"/>
  <c r="G508" i="7"/>
  <c r="J516" i="7"/>
  <c r="G516" i="7"/>
  <c r="J537" i="7"/>
  <c r="G537" i="7"/>
  <c r="J557" i="7"/>
  <c r="G557" i="7"/>
  <c r="D576" i="7"/>
  <c r="H598" i="7"/>
  <c r="I598" i="7"/>
  <c r="G599" i="7"/>
  <c r="J599" i="7"/>
  <c r="G621" i="7"/>
  <c r="J621" i="7"/>
  <c r="D640" i="7"/>
  <c r="F656" i="7"/>
  <c r="G648" i="7"/>
  <c r="I670" i="7"/>
  <c r="H670" i="7"/>
  <c r="H696" i="7"/>
  <c r="I696" i="7"/>
  <c r="C704" i="7"/>
  <c r="J697" i="7"/>
  <c r="G697" i="7"/>
  <c r="J700" i="7"/>
  <c r="G700" i="7"/>
  <c r="J711" i="7"/>
  <c r="I733" i="7"/>
  <c r="H733" i="7"/>
  <c r="J758" i="7"/>
  <c r="G758" i="7"/>
  <c r="J772" i="7"/>
  <c r="G772" i="7"/>
  <c r="J854" i="7"/>
  <c r="G854" i="7"/>
  <c r="H329" i="7"/>
  <c r="I329" i="7"/>
  <c r="J407" i="7"/>
  <c r="G407" i="7"/>
  <c r="I426" i="7"/>
  <c r="H426" i="7"/>
  <c r="I437" i="7"/>
  <c r="H437" i="7"/>
  <c r="G604" i="7"/>
  <c r="J604" i="7"/>
  <c r="G618" i="7"/>
  <c r="J618" i="7"/>
  <c r="I684" i="7"/>
  <c r="H684" i="7"/>
  <c r="G714" i="7"/>
  <c r="J714" i="7"/>
  <c r="J781" i="7"/>
  <c r="G781" i="7"/>
  <c r="D304" i="7"/>
  <c r="G310" i="7"/>
  <c r="I324" i="7"/>
  <c r="I336" i="7" s="1"/>
  <c r="J336" i="7" s="1"/>
  <c r="I332" i="7"/>
  <c r="E352" i="7"/>
  <c r="I366" i="7"/>
  <c r="G371" i="7"/>
  <c r="E400" i="7"/>
  <c r="G390" i="7"/>
  <c r="J406" i="7"/>
  <c r="G406" i="7"/>
  <c r="J412" i="7"/>
  <c r="G412" i="7"/>
  <c r="I419" i="7"/>
  <c r="H419" i="7"/>
  <c r="I436" i="7"/>
  <c r="H436" i="7"/>
  <c r="I444" i="7"/>
  <c r="H444" i="7"/>
  <c r="I446" i="7"/>
  <c r="H446" i="7"/>
  <c r="D480" i="7"/>
  <c r="I480" i="7"/>
  <c r="J480" i="7" s="1"/>
  <c r="J518" i="7"/>
  <c r="G518" i="7"/>
  <c r="J524" i="7"/>
  <c r="G524" i="7"/>
  <c r="J551" i="7"/>
  <c r="G551" i="7"/>
  <c r="I582" i="7"/>
  <c r="H582" i="7"/>
  <c r="F608" i="7"/>
  <c r="J614" i="7"/>
  <c r="J632" i="7"/>
  <c r="G632" i="7"/>
  <c r="D672" i="7"/>
  <c r="J663" i="7"/>
  <c r="G663" i="7"/>
  <c r="I676" i="7"/>
  <c r="H676" i="7"/>
  <c r="I680" i="7"/>
  <c r="H680" i="7"/>
  <c r="G710" i="7"/>
  <c r="J710" i="7"/>
  <c r="G716" i="7"/>
  <c r="J716" i="7"/>
  <c r="H759" i="7"/>
  <c r="I759" i="7"/>
  <c r="G760" i="7"/>
  <c r="J760" i="7"/>
  <c r="J780" i="7"/>
  <c r="G780" i="7"/>
  <c r="J889" i="7"/>
  <c r="G889" i="7"/>
  <c r="J891" i="7"/>
  <c r="G891" i="7"/>
  <c r="F448" i="7"/>
  <c r="I442" i="7"/>
  <c r="H442" i="7"/>
  <c r="I563" i="7"/>
  <c r="H563" i="7"/>
  <c r="I568" i="7"/>
  <c r="H568" i="7"/>
  <c r="H603" i="7"/>
  <c r="I603" i="7"/>
  <c r="G617" i="7"/>
  <c r="J617" i="7"/>
  <c r="G718" i="7"/>
  <c r="J718" i="7"/>
  <c r="J905" i="7"/>
  <c r="G905" i="7"/>
  <c r="I180" i="7"/>
  <c r="I184" i="7"/>
  <c r="I188" i="7"/>
  <c r="I195" i="7"/>
  <c r="H195" i="7"/>
  <c r="I199" i="7"/>
  <c r="H199" i="7"/>
  <c r="I203" i="7"/>
  <c r="H203" i="7"/>
  <c r="C208" i="7"/>
  <c r="I212" i="7"/>
  <c r="I216" i="7"/>
  <c r="I220" i="7"/>
  <c r="H263" i="7"/>
  <c r="G263" i="7" s="1"/>
  <c r="I317" i="7"/>
  <c r="H317" i="7"/>
  <c r="E336" i="7"/>
  <c r="J341" i="7"/>
  <c r="G343" i="7"/>
  <c r="J343" i="7"/>
  <c r="J349" i="7"/>
  <c r="I377" i="7"/>
  <c r="H377" i="7"/>
  <c r="F400" i="7"/>
  <c r="J394" i="7"/>
  <c r="J408" i="7"/>
  <c r="G408" i="7"/>
  <c r="I422" i="7"/>
  <c r="H422" i="7"/>
  <c r="G429" i="7"/>
  <c r="I452" i="7"/>
  <c r="I460" i="7"/>
  <c r="I486" i="7"/>
  <c r="H486" i="7"/>
  <c r="H496" i="7" s="1"/>
  <c r="J501" i="7"/>
  <c r="J515" i="7"/>
  <c r="I528" i="7"/>
  <c r="J528" i="7" s="1"/>
  <c r="J526" i="7"/>
  <c r="G526" i="7"/>
  <c r="F560" i="7"/>
  <c r="H595" i="7"/>
  <c r="C608" i="7"/>
  <c r="I595" i="7"/>
  <c r="G613" i="7"/>
  <c r="J613" i="7"/>
  <c r="G620" i="7"/>
  <c r="J620" i="7"/>
  <c r="I630" i="7"/>
  <c r="H630" i="7"/>
  <c r="H640" i="7" s="1"/>
  <c r="I633" i="7"/>
  <c r="H633" i="7"/>
  <c r="F704" i="7"/>
  <c r="J692" i="7"/>
  <c r="H827" i="7"/>
  <c r="I827" i="7"/>
  <c r="H829" i="7"/>
  <c r="I829" i="7"/>
  <c r="G837" i="7"/>
  <c r="J837" i="7"/>
  <c r="G361" i="7"/>
  <c r="C384" i="7"/>
  <c r="G472" i="7"/>
  <c r="G487" i="7"/>
  <c r="J532" i="7"/>
  <c r="G532" i="7"/>
  <c r="J540" i="7"/>
  <c r="G540" i="7"/>
  <c r="J553" i="7"/>
  <c r="G553" i="7"/>
  <c r="J558" i="7"/>
  <c r="G558" i="7"/>
  <c r="E576" i="7"/>
  <c r="I565" i="7"/>
  <c r="H565" i="7"/>
  <c r="I579" i="7"/>
  <c r="H579" i="7"/>
  <c r="I584" i="7"/>
  <c r="H584" i="7"/>
  <c r="I587" i="7"/>
  <c r="H587" i="7"/>
  <c r="E624" i="7"/>
  <c r="I611" i="7"/>
  <c r="G616" i="7"/>
  <c r="J616" i="7"/>
  <c r="G619" i="7"/>
  <c r="I644" i="7"/>
  <c r="H644" i="7"/>
  <c r="C672" i="7"/>
  <c r="I661" i="7"/>
  <c r="H661" i="7"/>
  <c r="H672" i="7" s="1"/>
  <c r="J668" i="7"/>
  <c r="G668" i="7"/>
  <c r="J691" i="7"/>
  <c r="G729" i="7"/>
  <c r="J730" i="7"/>
  <c r="G730" i="7"/>
  <c r="J764" i="7"/>
  <c r="G764" i="7"/>
  <c r="I791" i="7"/>
  <c r="H791" i="7"/>
  <c r="I813" i="7"/>
  <c r="H813" i="7"/>
  <c r="G843" i="7"/>
  <c r="J843" i="7"/>
  <c r="G844" i="7"/>
  <c r="J844" i="7"/>
  <c r="J884" i="7"/>
  <c r="G884" i="7"/>
  <c r="J885" i="7"/>
  <c r="G885" i="7"/>
  <c r="G896" i="7" s="1"/>
  <c r="I920" i="7"/>
  <c r="H920" i="7"/>
  <c r="I443" i="7"/>
  <c r="H443" i="7"/>
  <c r="G470" i="7"/>
  <c r="G478" i="7"/>
  <c r="D544" i="7"/>
  <c r="J534" i="7"/>
  <c r="G534" i="7"/>
  <c r="J542" i="7"/>
  <c r="G542" i="7"/>
  <c r="D560" i="7"/>
  <c r="I573" i="7"/>
  <c r="H573" i="7"/>
  <c r="I586" i="7"/>
  <c r="H586" i="7"/>
  <c r="H602" i="7"/>
  <c r="I602" i="7"/>
  <c r="I651" i="7"/>
  <c r="H651" i="7"/>
  <c r="J667" i="7"/>
  <c r="G667" i="7"/>
  <c r="G701" i="7"/>
  <c r="J701" i="7"/>
  <c r="I740" i="7"/>
  <c r="H740" i="7"/>
  <c r="H752" i="7" s="1"/>
  <c r="I743" i="7"/>
  <c r="H743" i="7"/>
  <c r="J756" i="7"/>
  <c r="G756" i="7"/>
  <c r="J766" i="7"/>
  <c r="G766" i="7"/>
  <c r="G824" i="7"/>
  <c r="J824" i="7"/>
  <c r="G846" i="7"/>
  <c r="J846" i="7"/>
  <c r="C336" i="7"/>
  <c r="I387" i="7"/>
  <c r="I420" i="7"/>
  <c r="I424" i="7"/>
  <c r="I428" i="7"/>
  <c r="I435" i="7"/>
  <c r="H435" i="7"/>
  <c r="I439" i="7"/>
  <c r="H439" i="7"/>
  <c r="H464" i="7"/>
  <c r="C464" i="7"/>
  <c r="G469" i="7"/>
  <c r="G480" i="7" s="1"/>
  <c r="J470" i="7"/>
  <c r="G477" i="7"/>
  <c r="J478" i="7"/>
  <c r="E544" i="7"/>
  <c r="I531" i="7"/>
  <c r="J539" i="7"/>
  <c r="G539" i="7"/>
  <c r="J619" i="7"/>
  <c r="I634" i="7"/>
  <c r="H634" i="7"/>
  <c r="J664" i="7"/>
  <c r="G664" i="7"/>
  <c r="H702" i="7"/>
  <c r="I702" i="7"/>
  <c r="D720" i="7"/>
  <c r="J727" i="7"/>
  <c r="G727" i="7"/>
  <c r="I806" i="7"/>
  <c r="H806" i="7"/>
  <c r="I808" i="7"/>
  <c r="H808" i="7"/>
  <c r="E832" i="7"/>
  <c r="I819" i="7"/>
  <c r="H821" i="7"/>
  <c r="I821" i="7"/>
  <c r="G842" i="7"/>
  <c r="J842" i="7"/>
  <c r="J870" i="7"/>
  <c r="G870" i="7"/>
  <c r="J874" i="7"/>
  <c r="G874" i="7"/>
  <c r="H912" i="7"/>
  <c r="J901" i="7"/>
  <c r="G901" i="7"/>
  <c r="J909" i="7"/>
  <c r="G909" i="7"/>
  <c r="I445" i="7"/>
  <c r="H445" i="7"/>
  <c r="J536" i="7"/>
  <c r="G536" i="7"/>
  <c r="J549" i="7"/>
  <c r="G549" i="7"/>
  <c r="G552" i="7"/>
  <c r="I564" i="7"/>
  <c r="H564" i="7"/>
  <c r="G571" i="7"/>
  <c r="I580" i="7"/>
  <c r="H580" i="7"/>
  <c r="I583" i="7"/>
  <c r="H583" i="7"/>
  <c r="I588" i="7"/>
  <c r="H588" i="7"/>
  <c r="C592" i="7"/>
  <c r="I597" i="7"/>
  <c r="I605" i="7"/>
  <c r="I643" i="7"/>
  <c r="H643" i="7"/>
  <c r="C656" i="7"/>
  <c r="I662" i="7"/>
  <c r="H662" i="7"/>
  <c r="I665" i="7"/>
  <c r="H665" i="7"/>
  <c r="H694" i="7"/>
  <c r="I694" i="7"/>
  <c r="E768" i="7"/>
  <c r="F784" i="7"/>
  <c r="I797" i="7"/>
  <c r="H797" i="7"/>
  <c r="G828" i="7"/>
  <c r="J828" i="7"/>
  <c r="H830" i="7"/>
  <c r="I830" i="7"/>
  <c r="H387" i="7"/>
  <c r="H400" i="7" s="1"/>
  <c r="I499" i="7"/>
  <c r="I560" i="7"/>
  <c r="J560" i="7" s="1"/>
  <c r="G627" i="7"/>
  <c r="I629" i="7"/>
  <c r="G635" i="7"/>
  <c r="I675" i="7"/>
  <c r="H675" i="7"/>
  <c r="H688" i="7" s="1"/>
  <c r="C688" i="7"/>
  <c r="I683" i="7"/>
  <c r="H683" i="7"/>
  <c r="I724" i="7"/>
  <c r="H724" i="7"/>
  <c r="J734" i="7"/>
  <c r="G734" i="7"/>
  <c r="I750" i="7"/>
  <c r="H750" i="7"/>
  <c r="C768" i="7"/>
  <c r="H755" i="7"/>
  <c r="I755" i="7"/>
  <c r="H762" i="7"/>
  <c r="I762" i="7"/>
  <c r="E800" i="7"/>
  <c r="I794" i="7"/>
  <c r="H794" i="7"/>
  <c r="H880" i="7"/>
  <c r="G682" i="7"/>
  <c r="H695" i="7"/>
  <c r="H704" i="7" s="1"/>
  <c r="I695" i="7"/>
  <c r="F752" i="7"/>
  <c r="I742" i="7"/>
  <c r="H742" i="7"/>
  <c r="G749" i="7"/>
  <c r="I788" i="7"/>
  <c r="H788" i="7"/>
  <c r="I796" i="7"/>
  <c r="H796" i="7"/>
  <c r="I805" i="7"/>
  <c r="H805" i="7"/>
  <c r="J855" i="7"/>
  <c r="G855" i="7"/>
  <c r="I915" i="7"/>
  <c r="H915" i="7"/>
  <c r="C928" i="7"/>
  <c r="I566" i="7"/>
  <c r="I570" i="7"/>
  <c r="I574" i="7"/>
  <c r="I581" i="7"/>
  <c r="H581" i="7"/>
  <c r="I585" i="7"/>
  <c r="H585" i="7"/>
  <c r="I589" i="7"/>
  <c r="H589" i="7"/>
  <c r="F672" i="7"/>
  <c r="E720" i="7"/>
  <c r="I707" i="7"/>
  <c r="J713" i="7"/>
  <c r="G715" i="7"/>
  <c r="J715" i="7"/>
  <c r="H723" i="7"/>
  <c r="H736" i="7" s="1"/>
  <c r="C736" i="7"/>
  <c r="J726" i="7"/>
  <c r="G726" i="7"/>
  <c r="I744" i="7"/>
  <c r="H744" i="7"/>
  <c r="H761" i="7"/>
  <c r="I761" i="7"/>
  <c r="I812" i="7"/>
  <c r="H812" i="7"/>
  <c r="H856" i="7"/>
  <c r="I856" i="7"/>
  <c r="J887" i="7"/>
  <c r="G887" i="7"/>
  <c r="D928" i="7"/>
  <c r="I666" i="7"/>
  <c r="J693" i="7"/>
  <c r="F720" i="7"/>
  <c r="D736" i="7"/>
  <c r="I725" i="7"/>
  <c r="H725" i="7"/>
  <c r="I731" i="7"/>
  <c r="G741" i="7"/>
  <c r="H763" i="7"/>
  <c r="I763" i="7"/>
  <c r="D784" i="7"/>
  <c r="J776" i="7"/>
  <c r="G776" i="7"/>
  <c r="G820" i="7"/>
  <c r="J820" i="7"/>
  <c r="G841" i="7"/>
  <c r="J841" i="7"/>
  <c r="J851" i="7"/>
  <c r="I864" i="7"/>
  <c r="J864" i="7" s="1"/>
  <c r="G851" i="7"/>
  <c r="J892" i="7"/>
  <c r="G892" i="7"/>
  <c r="F768" i="7"/>
  <c r="I790" i="7"/>
  <c r="H790" i="7"/>
  <c r="I793" i="7"/>
  <c r="J883" i="7"/>
  <c r="I896" i="7"/>
  <c r="J896" i="7" s="1"/>
  <c r="E896" i="7"/>
  <c r="E928" i="7"/>
  <c r="I917" i="7"/>
  <c r="H917" i="7"/>
  <c r="I919" i="7"/>
  <c r="H919" i="7"/>
  <c r="I752" i="7"/>
  <c r="J752" i="7" s="1"/>
  <c r="I811" i="7"/>
  <c r="H811" i="7"/>
  <c r="I814" i="7"/>
  <c r="H814" i="7"/>
  <c r="H826" i="7"/>
  <c r="I826" i="7"/>
  <c r="E848" i="7"/>
  <c r="I835" i="7"/>
  <c r="G872" i="7"/>
  <c r="J902" i="7"/>
  <c r="G902" i="7"/>
  <c r="J910" i="7"/>
  <c r="G910" i="7"/>
  <c r="I923" i="7"/>
  <c r="H923" i="7"/>
  <c r="J782" i="7"/>
  <c r="G782" i="7"/>
  <c r="I792" i="7"/>
  <c r="H792" i="7"/>
  <c r="I795" i="7"/>
  <c r="I804" i="7"/>
  <c r="H804" i="7"/>
  <c r="C832" i="7"/>
  <c r="G836" i="7"/>
  <c r="J836" i="7"/>
  <c r="J888" i="7"/>
  <c r="G888" i="7"/>
  <c r="I899" i="7"/>
  <c r="E912" i="7"/>
  <c r="J907" i="7"/>
  <c r="G907" i="7"/>
  <c r="I798" i="7"/>
  <c r="H798" i="7"/>
  <c r="I807" i="7"/>
  <c r="H807" i="7"/>
  <c r="I810" i="7"/>
  <c r="H810" i="7"/>
  <c r="G845" i="7"/>
  <c r="I857" i="7"/>
  <c r="H857" i="7"/>
  <c r="J859" i="7"/>
  <c r="G859" i="7"/>
  <c r="J890" i="7"/>
  <c r="G890" i="7"/>
  <c r="I925" i="7"/>
  <c r="H925" i="7"/>
  <c r="H852" i="7"/>
  <c r="J904" i="7"/>
  <c r="G904" i="7"/>
  <c r="I922" i="7"/>
  <c r="H922" i="7"/>
  <c r="J906" i="7"/>
  <c r="G906" i="7"/>
  <c r="I916" i="7"/>
  <c r="H916" i="7"/>
  <c r="I924" i="7"/>
  <c r="H924" i="7"/>
  <c r="G840" i="7"/>
  <c r="J903" i="7"/>
  <c r="G903" i="7"/>
  <c r="I921" i="7"/>
  <c r="H921" i="7"/>
  <c r="J840" i="7"/>
  <c r="J900" i="7"/>
  <c r="G900" i="7"/>
  <c r="J908" i="7"/>
  <c r="G908" i="7"/>
  <c r="I918" i="7"/>
  <c r="H918" i="7"/>
  <c r="I926" i="7"/>
  <c r="H926" i="7"/>
  <c r="I867" i="7"/>
  <c r="F387" i="6"/>
  <c r="F376" i="5"/>
  <c r="C363" i="6"/>
  <c r="K363" i="6" s="1"/>
  <c r="K364" i="5"/>
  <c r="K513" i="5"/>
  <c r="K523" i="5"/>
  <c r="D369" i="5"/>
  <c r="D381" i="5" s="1"/>
  <c r="D393" i="5" s="1"/>
  <c r="D405" i="5" s="1"/>
  <c r="D417" i="5" s="1"/>
  <c r="D429" i="5" s="1"/>
  <c r="D441" i="5" s="1"/>
  <c r="D453" i="5" s="1"/>
  <c r="D465" i="5" s="1"/>
  <c r="D531" i="5"/>
  <c r="F391" i="5"/>
  <c r="C375" i="6"/>
  <c r="K375" i="6" s="1"/>
  <c r="C388" i="5"/>
  <c r="K376" i="5"/>
  <c r="C356" i="6"/>
  <c r="C369" i="5"/>
  <c r="K357" i="5"/>
  <c r="K55" i="5"/>
  <c r="L55" i="5" s="1"/>
  <c r="M58" i="5" s="1"/>
  <c r="K505" i="5"/>
  <c r="K508" i="5"/>
  <c r="K510" i="5"/>
  <c r="K511" i="5"/>
  <c r="K512" i="5"/>
  <c r="K522" i="5"/>
  <c r="C359" i="6"/>
  <c r="K359" i="6" s="1"/>
  <c r="C372" i="5"/>
  <c r="K360" i="5"/>
  <c r="K367" i="5"/>
  <c r="D379" i="5"/>
  <c r="D391" i="5" s="1"/>
  <c r="D403" i="5" s="1"/>
  <c r="D415" i="5" s="1"/>
  <c r="D427" i="5" s="1"/>
  <c r="D439" i="5" s="1"/>
  <c r="D451" i="5" s="1"/>
  <c r="D463" i="5" s="1"/>
  <c r="D475" i="5" s="1"/>
  <c r="C386" i="5"/>
  <c r="C373" i="6"/>
  <c r="K373" i="6" s="1"/>
  <c r="K374" i="5"/>
  <c r="C379" i="6"/>
  <c r="C392" i="5"/>
  <c r="M62" i="5"/>
  <c r="K502" i="5"/>
  <c r="K504" i="5"/>
  <c r="K42" i="5"/>
  <c r="M60" i="5"/>
  <c r="M513" i="6"/>
  <c r="C382" i="5"/>
  <c r="C369" i="6"/>
  <c r="K369" i="6" s="1"/>
  <c r="K370" i="5"/>
  <c r="K512" i="6"/>
  <c r="F374" i="6"/>
  <c r="F363" i="5"/>
  <c r="K363" i="5" s="1"/>
  <c r="C367" i="6"/>
  <c r="K367" i="6" s="1"/>
  <c r="L526" i="6"/>
  <c r="M526" i="6" s="1"/>
  <c r="K507" i="5"/>
  <c r="K516" i="5"/>
  <c r="K520" i="5"/>
  <c r="K527" i="5"/>
  <c r="C531" i="5"/>
  <c r="K356" i="5"/>
  <c r="F379" i="6"/>
  <c r="F368" i="5"/>
  <c r="K503" i="5"/>
  <c r="K518" i="5"/>
  <c r="K521" i="5"/>
  <c r="K529" i="5"/>
  <c r="K368" i="5"/>
  <c r="F394" i="6"/>
  <c r="F383" i="5"/>
  <c r="K509" i="5"/>
  <c r="K519" i="5"/>
  <c r="F361" i="5"/>
  <c r="K361" i="5" s="1"/>
  <c r="C389" i="5"/>
  <c r="K507" i="6"/>
  <c r="M507" i="6" s="1"/>
  <c r="K528" i="5"/>
  <c r="K530" i="5"/>
  <c r="K374" i="6"/>
  <c r="C373" i="5"/>
  <c r="K366" i="5"/>
  <c r="C378" i="5"/>
  <c r="K514" i="6"/>
  <c r="F384" i="6"/>
  <c r="F373" i="5"/>
  <c r="K527" i="6"/>
  <c r="M59" i="5"/>
  <c r="K506" i="5"/>
  <c r="K517" i="5"/>
  <c r="K524" i="5"/>
  <c r="D375" i="5"/>
  <c r="D380" i="5"/>
  <c r="C387" i="5"/>
  <c r="F404" i="6"/>
  <c r="L509" i="6"/>
  <c r="L512" i="6"/>
  <c r="M512" i="6" s="1"/>
  <c r="K504" i="6"/>
  <c r="M504" i="6" s="1"/>
  <c r="K55" i="6"/>
  <c r="K366" i="6"/>
  <c r="C371" i="5"/>
  <c r="C379" i="5"/>
  <c r="K528" i="6"/>
  <c r="K505" i="6"/>
  <c r="K517" i="6"/>
  <c r="M517" i="6" s="1"/>
  <c r="K518" i="6"/>
  <c r="K520" i="6"/>
  <c r="K530" i="6"/>
  <c r="M530" i="6" s="1"/>
  <c r="K502" i="6"/>
  <c r="K509" i="6"/>
  <c r="K510" i="6"/>
  <c r="M503" i="6"/>
  <c r="M522" i="6"/>
  <c r="K515" i="6"/>
  <c r="L505" i="6"/>
  <c r="L527" i="6"/>
  <c r="M518" i="6"/>
  <c r="L523" i="6"/>
  <c r="L529" i="6"/>
  <c r="K503" i="6"/>
  <c r="K506" i="6"/>
  <c r="M506" i="6" s="1"/>
  <c r="K519" i="6"/>
  <c r="K521" i="6"/>
  <c r="K523" i="6"/>
  <c r="K529" i="6"/>
  <c r="L514" i="6"/>
  <c r="L521" i="6"/>
  <c r="K508" i="6"/>
  <c r="K516" i="6"/>
  <c r="L502" i="6"/>
  <c r="M502" i="6" s="1"/>
  <c r="K513" i="6"/>
  <c r="F531" i="6"/>
  <c r="L515" i="6"/>
  <c r="M515" i="6" s="1"/>
  <c r="L516" i="6"/>
  <c r="K524" i="6"/>
  <c r="M524" i="6" s="1"/>
  <c r="L510" i="6"/>
  <c r="L528" i="6"/>
  <c r="L520" i="6"/>
  <c r="M520" i="6" s="1"/>
  <c r="D37" i="3"/>
  <c r="D25" i="3"/>
  <c r="M527" i="6" l="1"/>
  <c r="H272" i="7"/>
  <c r="F413" i="6"/>
  <c r="F402" i="5"/>
  <c r="F405" i="6"/>
  <c r="F394" i="5"/>
  <c r="F372" i="5"/>
  <c r="F383" i="6"/>
  <c r="M516" i="6"/>
  <c r="M514" i="6"/>
  <c r="M519" i="6"/>
  <c r="M523" i="6"/>
  <c r="L39" i="6"/>
  <c r="D532" i="5"/>
  <c r="M61" i="5"/>
  <c r="H320" i="7"/>
  <c r="I256" i="7"/>
  <c r="J256" i="7" s="1"/>
  <c r="G240" i="7"/>
  <c r="F388" i="6"/>
  <c r="F377" i="5"/>
  <c r="K377" i="5" s="1"/>
  <c r="K376" i="6"/>
  <c r="F386" i="5"/>
  <c r="K386" i="5" s="1"/>
  <c r="F397" i="6"/>
  <c r="M508" i="6"/>
  <c r="F532" i="6"/>
  <c r="K379" i="6"/>
  <c r="I224" i="7"/>
  <c r="J224" i="7" s="1"/>
  <c r="H384" i="7"/>
  <c r="H224" i="7"/>
  <c r="H336" i="7"/>
  <c r="G835" i="7"/>
  <c r="G848" i="7" s="1"/>
  <c r="J835" i="7"/>
  <c r="I848" i="7"/>
  <c r="J848" i="7" s="1"/>
  <c r="J856" i="7"/>
  <c r="G856" i="7"/>
  <c r="J574" i="7"/>
  <c r="G574" i="7"/>
  <c r="G742" i="7"/>
  <c r="J742" i="7"/>
  <c r="J794" i="7"/>
  <c r="G794" i="7"/>
  <c r="G750" i="7"/>
  <c r="J750" i="7"/>
  <c r="G830" i="7"/>
  <c r="J830" i="7"/>
  <c r="G694" i="7"/>
  <c r="J694" i="7"/>
  <c r="I656" i="7"/>
  <c r="J656" i="7" s="1"/>
  <c r="J643" i="7"/>
  <c r="G643" i="7"/>
  <c r="G821" i="7"/>
  <c r="J821" i="7"/>
  <c r="I448" i="7"/>
  <c r="J448" i="7" s="1"/>
  <c r="J435" i="7"/>
  <c r="G435" i="7"/>
  <c r="H592" i="7"/>
  <c r="G220" i="7"/>
  <c r="J220" i="7"/>
  <c r="H208" i="7"/>
  <c r="J563" i="7"/>
  <c r="I576" i="7"/>
  <c r="J576" i="7" s="1"/>
  <c r="G563" i="7"/>
  <c r="J366" i="7"/>
  <c r="G366" i="7"/>
  <c r="G329" i="7"/>
  <c r="J329" i="7"/>
  <c r="J696" i="7"/>
  <c r="G696" i="7"/>
  <c r="G416" i="7"/>
  <c r="G200" i="7"/>
  <c r="J200" i="7"/>
  <c r="J186" i="7"/>
  <c r="G186" i="7"/>
  <c r="J590" i="7"/>
  <c r="G590" i="7"/>
  <c r="G101" i="7"/>
  <c r="J101" i="7"/>
  <c r="J19" i="7"/>
  <c r="G19" i="7"/>
  <c r="G32" i="7" s="1"/>
  <c r="I32" i="7"/>
  <c r="G125" i="7"/>
  <c r="J125" i="7"/>
  <c r="G120" i="7"/>
  <c r="J120" i="7"/>
  <c r="G134" i="7"/>
  <c r="J134" i="7"/>
  <c r="J254" i="7"/>
  <c r="G254" i="7"/>
  <c r="J493" i="7"/>
  <c r="G493" i="7"/>
  <c r="G453" i="7"/>
  <c r="J453" i="7"/>
  <c r="G325" i="7"/>
  <c r="J325" i="7"/>
  <c r="H192" i="7"/>
  <c r="H160" i="7"/>
  <c r="J64" i="7"/>
  <c r="J921" i="7"/>
  <c r="G921" i="7"/>
  <c r="J925" i="7"/>
  <c r="G925" i="7"/>
  <c r="J923" i="7"/>
  <c r="G923" i="7"/>
  <c r="J793" i="7"/>
  <c r="G793" i="7"/>
  <c r="J763" i="7"/>
  <c r="G763" i="7"/>
  <c r="J570" i="7"/>
  <c r="G570" i="7"/>
  <c r="J805" i="7"/>
  <c r="G805" i="7"/>
  <c r="I688" i="7"/>
  <c r="J688" i="7" s="1"/>
  <c r="G675" i="7"/>
  <c r="J675" i="7"/>
  <c r="G605" i="7"/>
  <c r="J605" i="7"/>
  <c r="J580" i="7"/>
  <c r="G580" i="7"/>
  <c r="J634" i="7"/>
  <c r="G634" i="7"/>
  <c r="G640" i="7" s="1"/>
  <c r="J428" i="7"/>
  <c r="G428" i="7"/>
  <c r="J743" i="7"/>
  <c r="G743" i="7"/>
  <c r="J651" i="7"/>
  <c r="G651" i="7"/>
  <c r="G443" i="7"/>
  <c r="J443" i="7"/>
  <c r="I592" i="7"/>
  <c r="J592" i="7" s="1"/>
  <c r="J579" i="7"/>
  <c r="G579" i="7"/>
  <c r="J422" i="7"/>
  <c r="G422" i="7"/>
  <c r="G216" i="7"/>
  <c r="J216" i="7"/>
  <c r="I208" i="7"/>
  <c r="J208" i="7" s="1"/>
  <c r="J195" i="7"/>
  <c r="G195" i="7"/>
  <c r="G446" i="7"/>
  <c r="J446" i="7"/>
  <c r="J733" i="7"/>
  <c r="G733" i="7"/>
  <c r="H800" i="7"/>
  <c r="J378" i="7"/>
  <c r="G378" i="7"/>
  <c r="J182" i="7"/>
  <c r="G182" i="7"/>
  <c r="J440" i="7"/>
  <c r="G440" i="7"/>
  <c r="J723" i="7"/>
  <c r="G723" i="7"/>
  <c r="I736" i="7"/>
  <c r="J736" i="7" s="1"/>
  <c r="J14" i="7"/>
  <c r="G14" i="7"/>
  <c r="J312" i="7"/>
  <c r="G312" i="7"/>
  <c r="J569" i="7"/>
  <c r="G569" i="7"/>
  <c r="J206" i="7"/>
  <c r="G206" i="7"/>
  <c r="J115" i="7"/>
  <c r="G115" i="7"/>
  <c r="I128" i="7"/>
  <c r="J128" i="7" s="1"/>
  <c r="J165" i="7"/>
  <c r="G165" i="7"/>
  <c r="J809" i="7"/>
  <c r="G809" i="7"/>
  <c r="G265" i="7"/>
  <c r="J265" i="7"/>
  <c r="J179" i="7"/>
  <c r="I192" i="7"/>
  <c r="J192" i="7" s="1"/>
  <c r="G179" i="7"/>
  <c r="J247" i="7"/>
  <c r="G247" i="7"/>
  <c r="J926" i="7"/>
  <c r="G926" i="7"/>
  <c r="J916" i="7"/>
  <c r="G916" i="7"/>
  <c r="J804" i="7"/>
  <c r="G804" i="7"/>
  <c r="G826" i="7"/>
  <c r="J826" i="7"/>
  <c r="J566" i="7"/>
  <c r="G566" i="7"/>
  <c r="J695" i="7"/>
  <c r="G695" i="7"/>
  <c r="G597" i="7"/>
  <c r="J597" i="7"/>
  <c r="G819" i="7"/>
  <c r="I832" i="7"/>
  <c r="J832" i="7" s="1"/>
  <c r="J819" i="7"/>
  <c r="J424" i="7"/>
  <c r="G424" i="7"/>
  <c r="J661" i="7"/>
  <c r="G661" i="7"/>
  <c r="G595" i="7"/>
  <c r="J595" i="7"/>
  <c r="I608" i="7"/>
  <c r="J608" i="7" s="1"/>
  <c r="G212" i="7"/>
  <c r="J212" i="7"/>
  <c r="J188" i="7"/>
  <c r="G188" i="7"/>
  <c r="G332" i="7"/>
  <c r="J332" i="7"/>
  <c r="J318" i="7"/>
  <c r="G318" i="7"/>
  <c r="J485" i="7"/>
  <c r="G485" i="7"/>
  <c r="G496" i="7" s="1"/>
  <c r="G205" i="7"/>
  <c r="J205" i="7"/>
  <c r="J308" i="7"/>
  <c r="G308" i="7"/>
  <c r="G221" i="7"/>
  <c r="J221" i="7"/>
  <c r="G330" i="7"/>
  <c r="J330" i="7"/>
  <c r="G560" i="7"/>
  <c r="J795" i="7"/>
  <c r="G795" i="7"/>
  <c r="J812" i="7"/>
  <c r="G812" i="7"/>
  <c r="G603" i="7"/>
  <c r="J603" i="7"/>
  <c r="G444" i="7"/>
  <c r="J444" i="7"/>
  <c r="G598" i="7"/>
  <c r="J598" i="7"/>
  <c r="J441" i="7"/>
  <c r="G441" i="7"/>
  <c r="J246" i="7"/>
  <c r="G246" i="7"/>
  <c r="G256" i="7" s="1"/>
  <c r="G822" i="7"/>
  <c r="J822" i="7"/>
  <c r="J202" i="7"/>
  <c r="G202" i="7"/>
  <c r="G458" i="7"/>
  <c r="J458" i="7"/>
  <c r="J922" i="7"/>
  <c r="G922" i="7"/>
  <c r="J917" i="7"/>
  <c r="G917" i="7"/>
  <c r="H928" i="7"/>
  <c r="J387" i="7"/>
  <c r="G387" i="7"/>
  <c r="G400" i="7" s="1"/>
  <c r="I400" i="7"/>
  <c r="J400" i="7" s="1"/>
  <c r="H608" i="7"/>
  <c r="J180" i="7"/>
  <c r="G180" i="7"/>
  <c r="J669" i="7"/>
  <c r="G669" i="7"/>
  <c r="G213" i="7"/>
  <c r="J213" i="7"/>
  <c r="G121" i="7"/>
  <c r="J121" i="7"/>
  <c r="J807" i="7"/>
  <c r="G807" i="7"/>
  <c r="J792" i="7"/>
  <c r="G792" i="7"/>
  <c r="G814" i="7"/>
  <c r="J814" i="7"/>
  <c r="J731" i="7"/>
  <c r="G731" i="7"/>
  <c r="J585" i="7"/>
  <c r="G585" i="7"/>
  <c r="J915" i="7"/>
  <c r="I928" i="7"/>
  <c r="J928" i="7" s="1"/>
  <c r="G915" i="7"/>
  <c r="J788" i="7"/>
  <c r="G788" i="7"/>
  <c r="H768" i="7"/>
  <c r="J797" i="7"/>
  <c r="G797" i="7"/>
  <c r="J662" i="7"/>
  <c r="G662" i="7"/>
  <c r="J588" i="7"/>
  <c r="G588" i="7"/>
  <c r="J808" i="7"/>
  <c r="G808" i="7"/>
  <c r="I672" i="7"/>
  <c r="J672" i="7" s="1"/>
  <c r="J531" i="7"/>
  <c r="I544" i="7"/>
  <c r="J544" i="7" s="1"/>
  <c r="G531" i="7"/>
  <c r="G544" i="7" s="1"/>
  <c r="J586" i="7"/>
  <c r="G586" i="7"/>
  <c r="J813" i="7"/>
  <c r="G813" i="7"/>
  <c r="J587" i="7"/>
  <c r="G587" i="7"/>
  <c r="J630" i="7"/>
  <c r="G630" i="7"/>
  <c r="G460" i="7"/>
  <c r="J460" i="7"/>
  <c r="J203" i="7"/>
  <c r="G203" i="7"/>
  <c r="J759" i="7"/>
  <c r="G759" i="7"/>
  <c r="J436" i="7"/>
  <c r="G436" i="7"/>
  <c r="J684" i="7"/>
  <c r="G684" i="7"/>
  <c r="J426" i="7"/>
  <c r="G426" i="7"/>
  <c r="J360" i="7"/>
  <c r="G360" i="7"/>
  <c r="G311" i="7"/>
  <c r="J311" i="7"/>
  <c r="J423" i="7"/>
  <c r="G423" i="7"/>
  <c r="G606" i="7"/>
  <c r="J606" i="7"/>
  <c r="G376" i="7"/>
  <c r="J376" i="7"/>
  <c r="G133" i="7"/>
  <c r="I144" i="7"/>
  <c r="J144" i="7" s="1"/>
  <c r="J133" i="7"/>
  <c r="G176" i="7"/>
  <c r="G288" i="7"/>
  <c r="G461" i="7"/>
  <c r="J461" i="7"/>
  <c r="G217" i="7"/>
  <c r="J217" i="7"/>
  <c r="J149" i="7"/>
  <c r="G149" i="7"/>
  <c r="J438" i="7"/>
  <c r="G438" i="7"/>
  <c r="J359" i="7"/>
  <c r="G359" i="7"/>
  <c r="J89" i="7"/>
  <c r="G89" i="7"/>
  <c r="J150" i="7"/>
  <c r="G150" i="7"/>
  <c r="J198" i="7"/>
  <c r="G198" i="7"/>
  <c r="G451" i="7"/>
  <c r="J451" i="7"/>
  <c r="I464" i="7"/>
  <c r="J464" i="7" s="1"/>
  <c r="G810" i="7"/>
  <c r="J810" i="7"/>
  <c r="J790" i="7"/>
  <c r="G790" i="7"/>
  <c r="J666" i="7"/>
  <c r="G666" i="7"/>
  <c r="J589" i="7"/>
  <c r="G589" i="7"/>
  <c r="J629" i="7"/>
  <c r="G629" i="7"/>
  <c r="J740" i="7"/>
  <c r="G740" i="7"/>
  <c r="G752" i="7" s="1"/>
  <c r="G442" i="7"/>
  <c r="J442" i="7"/>
  <c r="J572" i="7"/>
  <c r="G572" i="7"/>
  <c r="H816" i="7"/>
  <c r="G352" i="7"/>
  <c r="G761" i="7"/>
  <c r="J761" i="7"/>
  <c r="I768" i="7"/>
  <c r="J768" i="7" s="1"/>
  <c r="J755" i="7"/>
  <c r="G755" i="7"/>
  <c r="G768" i="7" s="1"/>
  <c r="G829" i="7"/>
  <c r="J829" i="7"/>
  <c r="G201" i="7"/>
  <c r="J201" i="7"/>
  <c r="G137" i="7"/>
  <c r="J137" i="7"/>
  <c r="J183" i="7"/>
  <c r="G183" i="7"/>
  <c r="I880" i="7"/>
  <c r="J880" i="7" s="1"/>
  <c r="J867" i="7"/>
  <c r="G867" i="7"/>
  <c r="G880" i="7" s="1"/>
  <c r="J924" i="7"/>
  <c r="G924" i="7"/>
  <c r="G683" i="7"/>
  <c r="J683" i="7"/>
  <c r="I512" i="7"/>
  <c r="J512" i="7" s="1"/>
  <c r="J499" i="7"/>
  <c r="G499" i="7"/>
  <c r="G512" i="7" s="1"/>
  <c r="J439" i="7"/>
  <c r="G439" i="7"/>
  <c r="I704" i="7"/>
  <c r="J704" i="7" s="1"/>
  <c r="J644" i="7"/>
  <c r="G644" i="7"/>
  <c r="G827" i="7"/>
  <c r="J827" i="7"/>
  <c r="G452" i="7"/>
  <c r="J452" i="7"/>
  <c r="J317" i="7"/>
  <c r="G317" i="7"/>
  <c r="J568" i="7"/>
  <c r="G568" i="7"/>
  <c r="J676" i="7"/>
  <c r="G676" i="7"/>
  <c r="H432" i="7"/>
  <c r="J494" i="7"/>
  <c r="G494" i="7"/>
  <c r="G204" i="7"/>
  <c r="J204" i="7"/>
  <c r="G197" i="7"/>
  <c r="J197" i="7"/>
  <c r="G304" i="7"/>
  <c r="J37" i="7"/>
  <c r="G37" i="7"/>
  <c r="J264" i="7"/>
  <c r="G264" i="7"/>
  <c r="G272" i="7" s="1"/>
  <c r="G147" i="7"/>
  <c r="J147" i="7"/>
  <c r="I160" i="7"/>
  <c r="J160" i="7" s="1"/>
  <c r="J550" i="7"/>
  <c r="G550" i="7"/>
  <c r="G142" i="7"/>
  <c r="J142" i="7"/>
  <c r="J517" i="7"/>
  <c r="G517" i="7"/>
  <c r="G528" i="7" s="1"/>
  <c r="G55" i="7"/>
  <c r="G64" i="7" s="1"/>
  <c r="J55" i="7"/>
  <c r="G83" i="7"/>
  <c r="I96" i="7"/>
  <c r="J96" i="7" s="1"/>
  <c r="J83" i="7"/>
  <c r="J918" i="7"/>
  <c r="G918" i="7"/>
  <c r="J919" i="7"/>
  <c r="G919" i="7"/>
  <c r="J762" i="7"/>
  <c r="G762" i="7"/>
  <c r="G602" i="7"/>
  <c r="J602" i="7"/>
  <c r="G611" i="7"/>
  <c r="G624" i="7" s="1"/>
  <c r="I624" i="7"/>
  <c r="J624" i="7" s="1"/>
  <c r="J611" i="7"/>
  <c r="G196" i="7"/>
  <c r="J196" i="7"/>
  <c r="J787" i="7"/>
  <c r="I800" i="7"/>
  <c r="J800" i="7" s="1"/>
  <c r="G787" i="7"/>
  <c r="G800" i="7" s="1"/>
  <c r="J899" i="7"/>
  <c r="I912" i="7"/>
  <c r="J912" i="7" s="1"/>
  <c r="G899" i="7"/>
  <c r="G912" i="7" s="1"/>
  <c r="J796" i="7"/>
  <c r="G796" i="7"/>
  <c r="J665" i="7"/>
  <c r="G665" i="7"/>
  <c r="G445" i="7"/>
  <c r="J445" i="7"/>
  <c r="G702" i="7"/>
  <c r="J702" i="7"/>
  <c r="J420" i="7"/>
  <c r="G420" i="7"/>
  <c r="J920" i="7"/>
  <c r="G920" i="7"/>
  <c r="J565" i="7"/>
  <c r="G565" i="7"/>
  <c r="J633" i="7"/>
  <c r="G633" i="7"/>
  <c r="J184" i="7"/>
  <c r="G184" i="7"/>
  <c r="G324" i="7"/>
  <c r="J324" i="7"/>
  <c r="J437" i="7"/>
  <c r="G437" i="7"/>
  <c r="J670" i="7"/>
  <c r="G670" i="7"/>
  <c r="G457" i="7"/>
  <c r="J457" i="7"/>
  <c r="J771" i="7"/>
  <c r="I784" i="7"/>
  <c r="J784" i="7" s="1"/>
  <c r="G771" i="7"/>
  <c r="G784" i="7" s="1"/>
  <c r="J652" i="7"/>
  <c r="G652" i="7"/>
  <c r="G141" i="7"/>
  <c r="J141" i="7"/>
  <c r="G67" i="7"/>
  <c r="G80" i="7" s="1"/>
  <c r="I80" i="7"/>
  <c r="J80" i="7" s="1"/>
  <c r="J67" i="7"/>
  <c r="J430" i="7"/>
  <c r="G430" i="7"/>
  <c r="I640" i="7"/>
  <c r="J640" i="7" s="1"/>
  <c r="J724" i="7"/>
  <c r="G724" i="7"/>
  <c r="J564" i="7"/>
  <c r="G564" i="7"/>
  <c r="J486" i="7"/>
  <c r="G486" i="7"/>
  <c r="J680" i="7"/>
  <c r="G680" i="7"/>
  <c r="I816" i="7"/>
  <c r="J816" i="7" s="1"/>
  <c r="J803" i="7"/>
  <c r="G803" i="7"/>
  <c r="G650" i="7"/>
  <c r="J650" i="7"/>
  <c r="H368" i="7"/>
  <c r="G852" i="7"/>
  <c r="H864" i="7"/>
  <c r="J857" i="7"/>
  <c r="G857" i="7"/>
  <c r="G864" i="7" s="1"/>
  <c r="J798" i="7"/>
  <c r="G798" i="7"/>
  <c r="J811" i="7"/>
  <c r="G811" i="7"/>
  <c r="J725" i="7"/>
  <c r="G725" i="7"/>
  <c r="J744" i="7"/>
  <c r="G744" i="7"/>
  <c r="G707" i="7"/>
  <c r="G720" i="7" s="1"/>
  <c r="J707" i="7"/>
  <c r="I720" i="7"/>
  <c r="J720" i="7" s="1"/>
  <c r="J581" i="7"/>
  <c r="G581" i="7"/>
  <c r="H656" i="7"/>
  <c r="J583" i="7"/>
  <c r="G583" i="7"/>
  <c r="J806" i="7"/>
  <c r="G806" i="7"/>
  <c r="H448" i="7"/>
  <c r="I320" i="7"/>
  <c r="J320" i="7" s="1"/>
  <c r="J573" i="7"/>
  <c r="G573" i="7"/>
  <c r="J791" i="7"/>
  <c r="G791" i="7"/>
  <c r="J584" i="7"/>
  <c r="G584" i="7"/>
  <c r="J377" i="7"/>
  <c r="G377" i="7"/>
  <c r="J199" i="7"/>
  <c r="G199" i="7"/>
  <c r="H576" i="7"/>
  <c r="J582" i="7"/>
  <c r="G582" i="7"/>
  <c r="J419" i="7"/>
  <c r="I432" i="7"/>
  <c r="J432" i="7" s="1"/>
  <c r="G419" i="7"/>
  <c r="J272" i="7"/>
  <c r="J190" i="7"/>
  <c r="G190" i="7"/>
  <c r="J148" i="7"/>
  <c r="G148" i="7"/>
  <c r="J732" i="7"/>
  <c r="G732" i="7"/>
  <c r="G333" i="7"/>
  <c r="J333" i="7"/>
  <c r="G124" i="7"/>
  <c r="J124" i="7"/>
  <c r="G99" i="7"/>
  <c r="I112" i="7"/>
  <c r="J112" i="7" s="1"/>
  <c r="J99" i="7"/>
  <c r="G35" i="7"/>
  <c r="J35" i="7"/>
  <c r="I48" i="7"/>
  <c r="J48" i="7" s="1"/>
  <c r="G138" i="7"/>
  <c r="J138" i="7"/>
  <c r="J427" i="7"/>
  <c r="G427" i="7"/>
  <c r="J45" i="7"/>
  <c r="G45" i="7"/>
  <c r="J187" i="7"/>
  <c r="G187" i="7"/>
  <c r="J421" i="7"/>
  <c r="G421" i="7"/>
  <c r="C381" i="6"/>
  <c r="K381" i="6" s="1"/>
  <c r="C394" i="5"/>
  <c r="K382" i="5"/>
  <c r="C385" i="6"/>
  <c r="K385" i="6" s="1"/>
  <c r="C398" i="5"/>
  <c r="L55" i="6"/>
  <c r="F37" i="3" s="1"/>
  <c r="F38" i="3" s="1"/>
  <c r="L52" i="6"/>
  <c r="F25" i="3" s="1"/>
  <c r="G23" i="3" s="1"/>
  <c r="K531" i="5"/>
  <c r="C387" i="6"/>
  <c r="K387" i="6" s="1"/>
  <c r="C400" i="5"/>
  <c r="D392" i="5"/>
  <c r="F531" i="5"/>
  <c r="M528" i="6"/>
  <c r="M505" i="6"/>
  <c r="C378" i="6"/>
  <c r="K378" i="6" s="1"/>
  <c r="K379" i="5"/>
  <c r="C391" i="5"/>
  <c r="M509" i="6"/>
  <c r="C385" i="5"/>
  <c r="C372" i="6"/>
  <c r="K372" i="6" s="1"/>
  <c r="K373" i="5"/>
  <c r="F375" i="5"/>
  <c r="K375" i="5" s="1"/>
  <c r="F386" i="6"/>
  <c r="C371" i="6"/>
  <c r="K371" i="6" s="1"/>
  <c r="C384" i="5"/>
  <c r="K372" i="5"/>
  <c r="M63" i="5"/>
  <c r="M64" i="5"/>
  <c r="F403" i="5"/>
  <c r="F414" i="6"/>
  <c r="C391" i="6"/>
  <c r="C404" i="5"/>
  <c r="D387" i="5"/>
  <c r="D399" i="5" s="1"/>
  <c r="D411" i="5" s="1"/>
  <c r="D423" i="5" s="1"/>
  <c r="D435" i="5" s="1"/>
  <c r="D447" i="5" s="1"/>
  <c r="D459" i="5" s="1"/>
  <c r="D471" i="5" s="1"/>
  <c r="C390" i="5"/>
  <c r="C377" i="6"/>
  <c r="K377" i="6" s="1"/>
  <c r="K378" i="5"/>
  <c r="F406" i="6"/>
  <c r="F395" i="5"/>
  <c r="C386" i="6"/>
  <c r="K386" i="6" s="1"/>
  <c r="C399" i="5"/>
  <c r="C388" i="6"/>
  <c r="C401" i="5"/>
  <c r="M510" i="6"/>
  <c r="C383" i="5"/>
  <c r="K371" i="5"/>
  <c r="C370" i="6"/>
  <c r="K370" i="6" s="1"/>
  <c r="F399" i="6"/>
  <c r="F388" i="5"/>
  <c r="K388" i="5" s="1"/>
  <c r="M521" i="6"/>
  <c r="F396" i="6"/>
  <c r="F385" i="5"/>
  <c r="C368" i="6"/>
  <c r="C381" i="5"/>
  <c r="K369" i="5"/>
  <c r="C532" i="5"/>
  <c r="F416" i="6"/>
  <c r="F405" i="5"/>
  <c r="M529" i="6"/>
  <c r="F391" i="6"/>
  <c r="F380" i="5"/>
  <c r="K380" i="5" s="1"/>
  <c r="C531" i="6"/>
  <c r="L531" i="6" s="1"/>
  <c r="K356" i="6"/>
  <c r="K531" i="6" s="1"/>
  <c r="G8" i="3"/>
  <c r="G11" i="3"/>
  <c r="F26" i="3"/>
  <c r="G10" i="3"/>
  <c r="G17" i="3"/>
  <c r="G22" i="3"/>
  <c r="G15" i="3"/>
  <c r="G9" i="3"/>
  <c r="G14" i="3"/>
  <c r="G13" i="3"/>
  <c r="G21" i="3"/>
  <c r="G19" i="3"/>
  <c r="G24" i="3" l="1"/>
  <c r="G18" i="3"/>
  <c r="G12" i="3"/>
  <c r="G20" i="3"/>
  <c r="G32" i="3"/>
  <c r="G33" i="3"/>
  <c r="G35" i="3"/>
  <c r="G29" i="3"/>
  <c r="G31" i="3"/>
  <c r="G36" i="3"/>
  <c r="G30" i="3"/>
  <c r="G37" i="3" s="1"/>
  <c r="G34" i="3"/>
  <c r="G224" i="7"/>
  <c r="F398" i="5"/>
  <c r="F409" i="6"/>
  <c r="F400" i="6"/>
  <c r="F389" i="5"/>
  <c r="K389" i="5" s="1"/>
  <c r="F414" i="5"/>
  <c r="F425" i="6"/>
  <c r="K532" i="5"/>
  <c r="G336" i="7"/>
  <c r="F417" i="6"/>
  <c r="F406" i="5"/>
  <c r="K388" i="6"/>
  <c r="G368" i="7"/>
  <c r="G384" i="7"/>
  <c r="G16" i="3"/>
  <c r="F395" i="6"/>
  <c r="F384" i="5"/>
  <c r="G144" i="7"/>
  <c r="G320" i="7"/>
  <c r="G608" i="7"/>
  <c r="G192" i="7"/>
  <c r="G672" i="7"/>
  <c r="G592" i="7"/>
  <c r="G128" i="7"/>
  <c r="G208" i="7"/>
  <c r="G656" i="7"/>
  <c r="G48" i="7"/>
  <c r="G432" i="7"/>
  <c r="G160" i="7"/>
  <c r="G464" i="7"/>
  <c r="G688" i="7"/>
  <c r="G736" i="7"/>
  <c r="G112" i="7"/>
  <c r="G928" i="7"/>
  <c r="G576" i="7"/>
  <c r="G704" i="7"/>
  <c r="I33" i="7"/>
  <c r="J32" i="7"/>
  <c r="G33" i="7"/>
  <c r="G448" i="7"/>
  <c r="G816" i="7"/>
  <c r="G96" i="7"/>
  <c r="G832" i="7"/>
  <c r="C532" i="6"/>
  <c r="L532" i="6" s="1"/>
  <c r="K368" i="6"/>
  <c r="K532" i="6" s="1"/>
  <c r="C389" i="6"/>
  <c r="K389" i="6" s="1"/>
  <c r="C402" i="5"/>
  <c r="K390" i="5"/>
  <c r="K391" i="6"/>
  <c r="C390" i="6"/>
  <c r="K390" i="6" s="1"/>
  <c r="C403" i="5"/>
  <c r="K391" i="5"/>
  <c r="D534" i="5"/>
  <c r="D404" i="5"/>
  <c r="F532" i="5"/>
  <c r="C382" i="6"/>
  <c r="K382" i="6" s="1"/>
  <c r="C395" i="5"/>
  <c r="K383" i="5"/>
  <c r="C398" i="6"/>
  <c r="C411" i="5"/>
  <c r="F426" i="6"/>
  <c r="F415" i="5"/>
  <c r="D533" i="5"/>
  <c r="C397" i="6"/>
  <c r="K397" i="6" s="1"/>
  <c r="C410" i="5"/>
  <c r="K398" i="5"/>
  <c r="C384" i="6"/>
  <c r="K384" i="6" s="1"/>
  <c r="C397" i="5"/>
  <c r="K385" i="5"/>
  <c r="F392" i="5"/>
  <c r="F403" i="6"/>
  <c r="F400" i="5"/>
  <c r="K400" i="5" s="1"/>
  <c r="F411" i="6"/>
  <c r="C383" i="6"/>
  <c r="K383" i="6" s="1"/>
  <c r="K384" i="5"/>
  <c r="C396" i="5"/>
  <c r="C393" i="5"/>
  <c r="C380" i="6"/>
  <c r="K381" i="5"/>
  <c r="C533" i="5"/>
  <c r="F387" i="5"/>
  <c r="K387" i="5" s="1"/>
  <c r="F398" i="6"/>
  <c r="F533" i="6"/>
  <c r="F417" i="5"/>
  <c r="F428" i="6"/>
  <c r="F408" i="6"/>
  <c r="F397" i="5"/>
  <c r="C400" i="6"/>
  <c r="K400" i="6" s="1"/>
  <c r="C413" i="5"/>
  <c r="C399" i="6"/>
  <c r="K399" i="6" s="1"/>
  <c r="C412" i="5"/>
  <c r="M531" i="6"/>
  <c r="C393" i="6"/>
  <c r="K393" i="6" s="1"/>
  <c r="C406" i="5"/>
  <c r="K394" i="5"/>
  <c r="F418" i="6"/>
  <c r="F407" i="5"/>
  <c r="C403" i="6"/>
  <c r="C416" i="5"/>
  <c r="G25" i="3" l="1"/>
  <c r="F533" i="5"/>
  <c r="F407" i="6"/>
  <c r="F396" i="5"/>
  <c r="F412" i="6"/>
  <c r="F401" i="5"/>
  <c r="K401" i="5" s="1"/>
  <c r="K533" i="5"/>
  <c r="F426" i="5"/>
  <c r="F437" i="6"/>
  <c r="F421" i="6"/>
  <c r="F410" i="5"/>
  <c r="K410" i="5" s="1"/>
  <c r="F418" i="5"/>
  <c r="F429" i="6"/>
  <c r="M532" i="6"/>
  <c r="C412" i="6"/>
  <c r="K412" i="6" s="1"/>
  <c r="C425" i="5"/>
  <c r="F415" i="6"/>
  <c r="F404" i="5"/>
  <c r="K404" i="5" s="1"/>
  <c r="C422" i="5"/>
  <c r="C409" i="6"/>
  <c r="K409" i="6" s="1"/>
  <c r="C410" i="6"/>
  <c r="C423" i="5"/>
  <c r="F410" i="6"/>
  <c r="F399" i="5"/>
  <c r="K399" i="5" s="1"/>
  <c r="F534" i="6"/>
  <c r="C533" i="6"/>
  <c r="L533" i="6" s="1"/>
  <c r="K380" i="6"/>
  <c r="K533" i="6" s="1"/>
  <c r="K392" i="5"/>
  <c r="K398" i="6"/>
  <c r="C402" i="6"/>
  <c r="K402" i="6" s="1"/>
  <c r="K403" i="5"/>
  <c r="C415" i="5"/>
  <c r="C415" i="6"/>
  <c r="K415" i="6" s="1"/>
  <c r="C428" i="5"/>
  <c r="C405" i="6"/>
  <c r="K405" i="6" s="1"/>
  <c r="C418" i="5"/>
  <c r="K406" i="5"/>
  <c r="C392" i="6"/>
  <c r="K393" i="5"/>
  <c r="C405" i="5"/>
  <c r="C534" i="5"/>
  <c r="C395" i="6"/>
  <c r="K395" i="6" s="1"/>
  <c r="C408" i="5"/>
  <c r="C394" i="6"/>
  <c r="K394" i="6" s="1"/>
  <c r="K395" i="5"/>
  <c r="C407" i="5"/>
  <c r="F420" i="6"/>
  <c r="F409" i="5"/>
  <c r="F535" i="6"/>
  <c r="K403" i="6"/>
  <c r="F440" i="6"/>
  <c r="F429" i="5"/>
  <c r="C409" i="5"/>
  <c r="K397" i="5"/>
  <c r="C396" i="6"/>
  <c r="K396" i="6" s="1"/>
  <c r="C401" i="6"/>
  <c r="K401" i="6" s="1"/>
  <c r="C414" i="5"/>
  <c r="K402" i="5"/>
  <c r="C411" i="6"/>
  <c r="K411" i="6" s="1"/>
  <c r="C424" i="5"/>
  <c r="F423" i="6"/>
  <c r="F412" i="5"/>
  <c r="K412" i="5" s="1"/>
  <c r="F438" i="6"/>
  <c r="F427" i="5"/>
  <c r="D535" i="5"/>
  <c r="D416" i="5"/>
  <c r="F430" i="6"/>
  <c r="F419" i="5"/>
  <c r="F534" i="5" l="1"/>
  <c r="F433" i="6"/>
  <c r="F422" i="5"/>
  <c r="K422" i="5" s="1"/>
  <c r="F441" i="6"/>
  <c r="F430" i="5"/>
  <c r="F438" i="5"/>
  <c r="F449" i="6"/>
  <c r="F424" i="6"/>
  <c r="F413" i="5"/>
  <c r="K413" i="5" s="1"/>
  <c r="K410" i="6"/>
  <c r="K396" i="5"/>
  <c r="K534" i="5" s="1"/>
  <c r="F419" i="6"/>
  <c r="F408" i="5"/>
  <c r="C413" i="6"/>
  <c r="K413" i="6" s="1"/>
  <c r="C426" i="5"/>
  <c r="K414" i="5"/>
  <c r="C406" i="6"/>
  <c r="K406" i="6" s="1"/>
  <c r="C419" i="5"/>
  <c r="K407" i="5"/>
  <c r="C427" i="6"/>
  <c r="C440" i="5"/>
  <c r="F435" i="6"/>
  <c r="F424" i="5"/>
  <c r="K424" i="5" s="1"/>
  <c r="C404" i="6"/>
  <c r="K405" i="5"/>
  <c r="C417" i="5"/>
  <c r="C535" i="5"/>
  <c r="M533" i="6"/>
  <c r="F431" i="5"/>
  <c r="F442" i="6"/>
  <c r="C534" i="6"/>
  <c r="L534" i="6" s="1"/>
  <c r="K392" i="6"/>
  <c r="K534" i="6" s="1"/>
  <c r="C414" i="6"/>
  <c r="K414" i="6" s="1"/>
  <c r="C427" i="5"/>
  <c r="K415" i="5"/>
  <c r="C421" i="6"/>
  <c r="K421" i="6" s="1"/>
  <c r="C434" i="5"/>
  <c r="D536" i="5"/>
  <c r="D428" i="5"/>
  <c r="C423" i="6"/>
  <c r="K423" i="6" s="1"/>
  <c r="C436" i="5"/>
  <c r="C421" i="5"/>
  <c r="C408" i="6"/>
  <c r="K408" i="6" s="1"/>
  <c r="K409" i="5"/>
  <c r="C407" i="6"/>
  <c r="K407" i="6" s="1"/>
  <c r="K408" i="5"/>
  <c r="C420" i="5"/>
  <c r="C417" i="6"/>
  <c r="K417" i="6" s="1"/>
  <c r="C430" i="5"/>
  <c r="K418" i="5"/>
  <c r="F411" i="5"/>
  <c r="K411" i="5" s="1"/>
  <c r="F422" i="6"/>
  <c r="F427" i="6"/>
  <c r="F416" i="5"/>
  <c r="F450" i="6"/>
  <c r="F439" i="5"/>
  <c r="F452" i="6"/>
  <c r="F441" i="5"/>
  <c r="F432" i="6"/>
  <c r="F421" i="5"/>
  <c r="C422" i="6"/>
  <c r="K422" i="6" s="1"/>
  <c r="C435" i="5"/>
  <c r="C437" i="5"/>
  <c r="C424" i="6"/>
  <c r="K424" i="6" s="1"/>
  <c r="K535" i="5" l="1"/>
  <c r="K427" i="6"/>
  <c r="F431" i="6"/>
  <c r="F420" i="5"/>
  <c r="K420" i="5" s="1"/>
  <c r="F436" i="6"/>
  <c r="F425" i="5"/>
  <c r="K425" i="5" s="1"/>
  <c r="F453" i="6"/>
  <c r="F442" i="5"/>
  <c r="F450" i="5"/>
  <c r="F461" i="6"/>
  <c r="F445" i="6"/>
  <c r="F434" i="5"/>
  <c r="F451" i="5"/>
  <c r="F462" i="6"/>
  <c r="C419" i="6"/>
  <c r="K419" i="6" s="1"/>
  <c r="C432" i="5"/>
  <c r="C420" i="6"/>
  <c r="K420" i="6" s="1"/>
  <c r="C433" i="5"/>
  <c r="K421" i="5"/>
  <c r="K416" i="5"/>
  <c r="C435" i="6"/>
  <c r="K435" i="6" s="1"/>
  <c r="C448" i="5"/>
  <c r="C416" i="6"/>
  <c r="C429" i="5"/>
  <c r="K417" i="5"/>
  <c r="C536" i="5"/>
  <c r="F439" i="6"/>
  <c r="F428" i="5"/>
  <c r="C426" i="6"/>
  <c r="K426" i="6" s="1"/>
  <c r="K427" i="5"/>
  <c r="C439" i="5"/>
  <c r="F454" i="6"/>
  <c r="F443" i="5"/>
  <c r="F444" i="6"/>
  <c r="F433" i="5"/>
  <c r="F434" i="6"/>
  <c r="F423" i="5"/>
  <c r="K423" i="5" s="1"/>
  <c r="F536" i="6"/>
  <c r="F535" i="5"/>
  <c r="C535" i="6"/>
  <c r="L535" i="6" s="1"/>
  <c r="K404" i="6"/>
  <c r="K535" i="6" s="1"/>
  <c r="C418" i="6"/>
  <c r="K418" i="6" s="1"/>
  <c r="K419" i="5"/>
  <c r="C431" i="5"/>
  <c r="D537" i="5"/>
  <c r="D440" i="5"/>
  <c r="C436" i="6"/>
  <c r="K436" i="6" s="1"/>
  <c r="C449" i="5"/>
  <c r="F464" i="6"/>
  <c r="F453" i="5"/>
  <c r="M534" i="6"/>
  <c r="F447" i="6"/>
  <c r="F436" i="5"/>
  <c r="K436" i="5" s="1"/>
  <c r="C429" i="6"/>
  <c r="K429" i="6" s="1"/>
  <c r="C442" i="5"/>
  <c r="K430" i="5"/>
  <c r="K428" i="5"/>
  <c r="C425" i="6"/>
  <c r="K425" i="6" s="1"/>
  <c r="C438" i="5"/>
  <c r="K426" i="5"/>
  <c r="C434" i="6"/>
  <c r="C447" i="5"/>
  <c r="C446" i="5"/>
  <c r="C433" i="6"/>
  <c r="K433" i="6" s="1"/>
  <c r="K434" i="5"/>
  <c r="C439" i="6"/>
  <c r="K439" i="6" s="1"/>
  <c r="C452" i="5"/>
  <c r="F446" i="5" l="1"/>
  <c r="F457" i="6"/>
  <c r="F465" i="6"/>
  <c r="F454" i="5"/>
  <c r="F443" i="6"/>
  <c r="F432" i="5"/>
  <c r="K432" i="5" s="1"/>
  <c r="F473" i="6"/>
  <c r="F462" i="5"/>
  <c r="F536" i="5"/>
  <c r="F448" i="6"/>
  <c r="F437" i="5"/>
  <c r="K437" i="5" s="1"/>
  <c r="F455" i="5"/>
  <c r="F466" i="6"/>
  <c r="C451" i="5"/>
  <c r="C438" i="6"/>
  <c r="K438" i="6" s="1"/>
  <c r="K439" i="5"/>
  <c r="F446" i="6"/>
  <c r="F435" i="5"/>
  <c r="K435" i="5" s="1"/>
  <c r="C441" i="6"/>
  <c r="K441" i="6" s="1"/>
  <c r="C454" i="5"/>
  <c r="K442" i="5"/>
  <c r="C446" i="6"/>
  <c r="C459" i="5"/>
  <c r="F440" i="5"/>
  <c r="F451" i="6"/>
  <c r="C431" i="6"/>
  <c r="K431" i="6" s="1"/>
  <c r="C444" i="5"/>
  <c r="K431" i="5"/>
  <c r="C430" i="6"/>
  <c r="K430" i="6" s="1"/>
  <c r="C443" i="5"/>
  <c r="F537" i="6"/>
  <c r="K434" i="6"/>
  <c r="F456" i="6"/>
  <c r="F445" i="5"/>
  <c r="C437" i="6"/>
  <c r="K437" i="6" s="1"/>
  <c r="C450" i="5"/>
  <c r="K438" i="5"/>
  <c r="C428" i="6"/>
  <c r="K429" i="5"/>
  <c r="C441" i="5"/>
  <c r="C537" i="5"/>
  <c r="D538" i="5"/>
  <c r="D452" i="5"/>
  <c r="K416" i="6"/>
  <c r="K536" i="6" s="1"/>
  <c r="C536" i="6"/>
  <c r="L536" i="6" s="1"/>
  <c r="C432" i="6"/>
  <c r="K432" i="6" s="1"/>
  <c r="K433" i="5"/>
  <c r="C445" i="5"/>
  <c r="C445" i="6"/>
  <c r="K445" i="6" s="1"/>
  <c r="C458" i="5"/>
  <c r="K446" i="5"/>
  <c r="C451" i="6"/>
  <c r="K451" i="6" s="1"/>
  <c r="C464" i="5"/>
  <c r="F476" i="6"/>
  <c r="F465" i="5"/>
  <c r="C447" i="6"/>
  <c r="K447" i="6" s="1"/>
  <c r="C460" i="5"/>
  <c r="F459" i="6"/>
  <c r="F448" i="5"/>
  <c r="K448" i="5" s="1"/>
  <c r="C448" i="6"/>
  <c r="C461" i="5"/>
  <c r="M535" i="6"/>
  <c r="K536" i="5"/>
  <c r="F474" i="6"/>
  <c r="F463" i="5"/>
  <c r="F485" i="6" l="1"/>
  <c r="F497" i="6" s="1"/>
  <c r="F474" i="5"/>
  <c r="F477" i="6"/>
  <c r="F489" i="6" s="1"/>
  <c r="F466" i="5"/>
  <c r="K537" i="5"/>
  <c r="F449" i="5"/>
  <c r="K449" i="5" s="1"/>
  <c r="F460" i="6"/>
  <c r="F469" i="6"/>
  <c r="F458" i="5"/>
  <c r="K448" i="6"/>
  <c r="F538" i="6"/>
  <c r="F455" i="6"/>
  <c r="F444" i="5"/>
  <c r="M536" i="6"/>
  <c r="C444" i="6"/>
  <c r="K444" i="6" s="1"/>
  <c r="K445" i="5"/>
  <c r="C457" i="5"/>
  <c r="C442" i="6"/>
  <c r="K442" i="6" s="1"/>
  <c r="C455" i="5"/>
  <c r="K443" i="5"/>
  <c r="F471" i="6"/>
  <c r="F460" i="5"/>
  <c r="K460" i="5" s="1"/>
  <c r="C476" i="5"/>
  <c r="C463" i="6"/>
  <c r="F475" i="5"/>
  <c r="F486" i="6"/>
  <c r="F498" i="6" s="1"/>
  <c r="C459" i="6"/>
  <c r="K459" i="6" s="1"/>
  <c r="C472" i="5"/>
  <c r="C440" i="6"/>
  <c r="C453" i="5"/>
  <c r="K441" i="5"/>
  <c r="C538" i="5"/>
  <c r="F468" i="6"/>
  <c r="F457" i="5"/>
  <c r="K446" i="6"/>
  <c r="D539" i="5"/>
  <c r="D464" i="5"/>
  <c r="D540" i="5" s="1"/>
  <c r="F458" i="6"/>
  <c r="F447" i="5"/>
  <c r="K447" i="5" s="1"/>
  <c r="C450" i="6"/>
  <c r="K450" i="6" s="1"/>
  <c r="C463" i="5"/>
  <c r="K451" i="5"/>
  <c r="C537" i="6"/>
  <c r="L537" i="6" s="1"/>
  <c r="K428" i="6"/>
  <c r="K537" i="6" s="1"/>
  <c r="F467" i="5"/>
  <c r="F478" i="6"/>
  <c r="F490" i="6" s="1"/>
  <c r="C458" i="6"/>
  <c r="C471" i="5"/>
  <c r="F537" i="5"/>
  <c r="C460" i="6"/>
  <c r="K460" i="6" s="1"/>
  <c r="C473" i="5"/>
  <c r="C470" i="5"/>
  <c r="C457" i="6"/>
  <c r="K457" i="6" s="1"/>
  <c r="K458" i="5"/>
  <c r="F463" i="6"/>
  <c r="F452" i="5"/>
  <c r="K452" i="5" s="1"/>
  <c r="C453" i="6"/>
  <c r="K453" i="6" s="1"/>
  <c r="C466" i="5"/>
  <c r="K454" i="5"/>
  <c r="F488" i="6"/>
  <c r="C443" i="6"/>
  <c r="K443" i="6" s="1"/>
  <c r="K444" i="5"/>
  <c r="C456" i="5"/>
  <c r="C462" i="5"/>
  <c r="K450" i="5"/>
  <c r="C449" i="6"/>
  <c r="K449" i="6" s="1"/>
  <c r="F538" i="5"/>
  <c r="K440" i="5"/>
  <c r="F467" i="6" l="1"/>
  <c r="F456" i="5"/>
  <c r="K456" i="5" s="1"/>
  <c r="F470" i="5"/>
  <c r="F481" i="6"/>
  <c r="F493" i="6" s="1"/>
  <c r="K538" i="5"/>
  <c r="K458" i="6"/>
  <c r="F472" i="6"/>
  <c r="F461" i="5"/>
  <c r="K461" i="5" s="1"/>
  <c r="M537" i="6"/>
  <c r="F475" i="6"/>
  <c r="F487" i="6" s="1"/>
  <c r="F499" i="6" s="1"/>
  <c r="F464" i="5"/>
  <c r="C470" i="6"/>
  <c r="C483" i="5"/>
  <c r="C462" i="6"/>
  <c r="K462" i="6" s="1"/>
  <c r="C475" i="5"/>
  <c r="K463" i="5"/>
  <c r="F480" i="6"/>
  <c r="F469" i="5"/>
  <c r="C454" i="6"/>
  <c r="K454" i="6" s="1"/>
  <c r="C467" i="5"/>
  <c r="K455" i="5"/>
  <c r="C471" i="6"/>
  <c r="C484" i="5"/>
  <c r="F483" i="6"/>
  <c r="F495" i="6" s="1"/>
  <c r="F472" i="5"/>
  <c r="K472" i="5" s="1"/>
  <c r="C461" i="6"/>
  <c r="K461" i="6" s="1"/>
  <c r="C474" i="5"/>
  <c r="K462" i="5"/>
  <c r="C469" i="6"/>
  <c r="C482" i="5"/>
  <c r="K470" i="5"/>
  <c r="F470" i="6"/>
  <c r="F459" i="5"/>
  <c r="K459" i="5" s="1"/>
  <c r="F539" i="6"/>
  <c r="C452" i="6"/>
  <c r="C465" i="5"/>
  <c r="K453" i="5"/>
  <c r="C539" i="5"/>
  <c r="C456" i="6"/>
  <c r="K456" i="6" s="1"/>
  <c r="K457" i="5"/>
  <c r="C469" i="5"/>
  <c r="C455" i="6"/>
  <c r="K455" i="6" s="1"/>
  <c r="C468" i="5"/>
  <c r="K440" i="6"/>
  <c r="K538" i="6" s="1"/>
  <c r="C538" i="6"/>
  <c r="L538" i="6" s="1"/>
  <c r="K463" i="6"/>
  <c r="C475" i="6"/>
  <c r="C465" i="6"/>
  <c r="K466" i="5"/>
  <c r="C478" i="5"/>
  <c r="C485" i="5"/>
  <c r="C472" i="6"/>
  <c r="K476" i="5"/>
  <c r="C488" i="5"/>
  <c r="K488" i="5" s="1"/>
  <c r="F539" i="5" l="1"/>
  <c r="M538" i="6"/>
  <c r="F484" i="6"/>
  <c r="F496" i="6" s="1"/>
  <c r="F473" i="5"/>
  <c r="K473" i="5" s="1"/>
  <c r="K539" i="5"/>
  <c r="F468" i="5"/>
  <c r="F540" i="5" s="1"/>
  <c r="F479" i="6"/>
  <c r="F491" i="6" s="1"/>
  <c r="C487" i="5"/>
  <c r="C474" i="6"/>
  <c r="K475" i="5"/>
  <c r="C539" i="6"/>
  <c r="L539" i="6" s="1"/>
  <c r="M539" i="6" s="1"/>
  <c r="K452" i="6"/>
  <c r="K539" i="6" s="1"/>
  <c r="C479" i="5"/>
  <c r="C466" i="6"/>
  <c r="K467" i="5"/>
  <c r="C481" i="5"/>
  <c r="C468" i="6"/>
  <c r="K469" i="5"/>
  <c r="C495" i="5"/>
  <c r="K495" i="5" s="1"/>
  <c r="K483" i="5"/>
  <c r="K475" i="6"/>
  <c r="C487" i="6"/>
  <c r="F482" i="6"/>
  <c r="F494" i="6" s="1"/>
  <c r="F471" i="5"/>
  <c r="K471" i="5" s="1"/>
  <c r="F540" i="6"/>
  <c r="K470" i="6"/>
  <c r="C482" i="6"/>
  <c r="C483" i="6"/>
  <c r="K471" i="6"/>
  <c r="K472" i="6"/>
  <c r="C484" i="6"/>
  <c r="K464" i="5"/>
  <c r="C477" i="5"/>
  <c r="C464" i="6"/>
  <c r="K465" i="5"/>
  <c r="C540" i="5"/>
  <c r="C467" i="6"/>
  <c r="K468" i="5"/>
  <c r="C480" i="5"/>
  <c r="C477" i="6"/>
  <c r="K465" i="6"/>
  <c r="K482" i="5"/>
  <c r="C494" i="5"/>
  <c r="K494" i="5" s="1"/>
  <c r="F492" i="6"/>
  <c r="K478" i="5"/>
  <c r="C490" i="5"/>
  <c r="K490" i="5" s="1"/>
  <c r="C473" i="6"/>
  <c r="K474" i="5"/>
  <c r="C486" i="5"/>
  <c r="C497" i="5"/>
  <c r="K497" i="5" s="1"/>
  <c r="K485" i="5"/>
  <c r="C481" i="6"/>
  <c r="K469" i="6"/>
  <c r="C496" i="5"/>
  <c r="K496" i="5" s="1"/>
  <c r="K484" i="5"/>
  <c r="C478" i="6" l="1"/>
  <c r="K466" i="6"/>
  <c r="K467" i="6"/>
  <c r="C479" i="6"/>
  <c r="F542" i="6"/>
  <c r="C491" i="5"/>
  <c r="K491" i="5" s="1"/>
  <c r="K479" i="5"/>
  <c r="C498" i="5"/>
  <c r="K498" i="5" s="1"/>
  <c r="K486" i="5"/>
  <c r="C489" i="5"/>
  <c r="K489" i="5" s="1"/>
  <c r="K477" i="5"/>
  <c r="C496" i="6"/>
  <c r="K496" i="6" s="1"/>
  <c r="K484" i="6"/>
  <c r="C493" i="6"/>
  <c r="K493" i="6" s="1"/>
  <c r="K481" i="6"/>
  <c r="K487" i="6"/>
  <c r="C499" i="6"/>
  <c r="K499" i="6" s="1"/>
  <c r="K483" i="6"/>
  <c r="C495" i="6"/>
  <c r="K495" i="6" s="1"/>
  <c r="C540" i="6"/>
  <c r="L540" i="6" s="1"/>
  <c r="C476" i="6"/>
  <c r="K464" i="6"/>
  <c r="C494" i="6"/>
  <c r="K494" i="6" s="1"/>
  <c r="K482" i="6"/>
  <c r="C485" i="6"/>
  <c r="K473" i="6"/>
  <c r="C489" i="6"/>
  <c r="K489" i="6" s="1"/>
  <c r="K477" i="6"/>
  <c r="K540" i="5"/>
  <c r="K468" i="6"/>
  <c r="C480" i="6"/>
  <c r="K474" i="6"/>
  <c r="C486" i="6"/>
  <c r="F541" i="6"/>
  <c r="C492" i="5"/>
  <c r="K492" i="5" s="1"/>
  <c r="K480" i="5"/>
  <c r="C493" i="5"/>
  <c r="K493" i="5" s="1"/>
  <c r="K481" i="5"/>
  <c r="C499" i="5"/>
  <c r="K499" i="5" s="1"/>
  <c r="K487" i="5"/>
  <c r="C488" i="6" l="1"/>
  <c r="K476" i="6"/>
  <c r="C541" i="6"/>
  <c r="L541" i="6" s="1"/>
  <c r="C492" i="6"/>
  <c r="K492" i="6" s="1"/>
  <c r="K480" i="6"/>
  <c r="K540" i="6"/>
  <c r="M540" i="6" s="1"/>
  <c r="K479" i="6"/>
  <c r="C491" i="6"/>
  <c r="K491" i="6" s="1"/>
  <c r="C498" i="6"/>
  <c r="K498" i="6" s="1"/>
  <c r="K486" i="6"/>
  <c r="K485" i="6"/>
  <c r="C497" i="6"/>
  <c r="K497" i="6" s="1"/>
  <c r="C490" i="6"/>
  <c r="K490" i="6" s="1"/>
  <c r="K478" i="6"/>
  <c r="K541" i="6" l="1"/>
  <c r="M541" i="6" s="1"/>
  <c r="C542" i="6"/>
  <c r="L542" i="6" s="1"/>
  <c r="M542" i="6" s="1"/>
  <c r="K488" i="6"/>
  <c r="K542" i="6" s="1"/>
</calcChain>
</file>

<file path=xl/comments1.xml><?xml version="1.0" encoding="utf-8"?>
<comments xmlns="http://schemas.openxmlformats.org/spreadsheetml/2006/main">
  <authors>
    <author>Richard Feldman</author>
    <author>Rosemary</author>
  </authors>
  <commentList>
    <comment ref="C356" authorId="0">
      <text>
        <r>
          <rPr>
            <b/>
            <sz val="9"/>
            <color indexed="81"/>
            <rFont val="Tahoma"/>
            <family val="2"/>
          </rPr>
          <t>Richard Feldman:</t>
        </r>
        <r>
          <rPr>
            <sz val="9"/>
            <color indexed="81"/>
            <rFont val="Tahoma"/>
            <family val="2"/>
          </rPr>
          <t xml:space="preserve">
Trended beginning in 2041</t>
        </r>
      </text>
    </comment>
    <comment ref="E510" authorId="1">
      <text>
        <r>
          <rPr>
            <b/>
            <sz val="8"/>
            <color indexed="81"/>
            <rFont val="Tahoma"/>
            <family val="2"/>
          </rPr>
          <t>Rosemary:</t>
        </r>
        <r>
          <rPr>
            <sz val="8"/>
            <color indexed="81"/>
            <rFont val="Tahoma"/>
            <family val="2"/>
          </rPr>
          <t xml:space="preserve">
need to project</t>
        </r>
      </text>
    </comment>
  </commentList>
</comments>
</file>

<file path=xl/comments2.xml><?xml version="1.0" encoding="utf-8"?>
<comments xmlns="http://schemas.openxmlformats.org/spreadsheetml/2006/main">
  <authors>
    <author>Anita</author>
  </authors>
  <commentList>
    <comment ref="B46" authorId="0">
      <text>
        <r>
          <rPr>
            <b/>
            <sz val="8"/>
            <color indexed="81"/>
            <rFont val="Tahoma"/>
            <family val="2"/>
          </rPr>
          <t>Anita:</t>
        </r>
        <r>
          <rPr>
            <sz val="8"/>
            <color indexed="81"/>
            <rFont val="Tahoma"/>
            <family val="2"/>
          </rPr>
          <t xml:space="preserve">
Actual thru Dec.  For NEL Nov &amp; December are prelim.</t>
        </r>
      </text>
    </comment>
  </commentList>
</comments>
</file>

<file path=xl/sharedStrings.xml><?xml version="1.0" encoding="utf-8"?>
<sst xmlns="http://schemas.openxmlformats.org/spreadsheetml/2006/main" count="1520" uniqueCount="308">
  <si>
    <t>Scenario</t>
  </si>
  <si>
    <t>2015 PROJ Separation Study</t>
  </si>
  <si>
    <t>Consolidated</t>
  </si>
  <si>
    <t>  (Dollars)</t>
  </si>
  <si>
    <t>B4</t>
  </si>
  <si>
    <t> (Dollars)</t>
  </si>
  <si>
    <t>Rate Revenue Import</t>
  </si>
  <si>
    <t xml:space="preserve"> 100 #1.0#1.0#.75#.75#0.5#0.5#2###1##</t>
  </si>
  <si>
    <t>#,##0_);[Red](#,##0);" "</t>
  </si>
  <si>
    <t xml:space="preserve"> </t>
  </si>
  <si>
    <t xml:space="preserve">Scenario Comments: </t>
  </si>
  <si>
    <t>General</t>
  </si>
  <si>
    <t>$#,##0_);[Red]($#,##0);" "</t>
  </si>
  <si>
    <t xml:space="preserve">Print Date/Time: </t>
  </si>
  <si>
    <t> July 02, 2014 11:07:44</t>
  </si>
  <si>
    <t>#,##0.00%_);[Red](#,##0.00%);" "</t>
  </si>
  <si>
    <t xml:space="preserve">Scenario run Date/Time: </t>
  </si>
  <si>
    <t xml:space="preserve">Scenario Id: </t>
  </si>
  <si>
    <t>Version ID: 1</t>
  </si>
  <si>
    <t>Executable version: 8.03.0</t>
  </si>
  <si>
    <t>Base Year: 201101.0</t>
  </si>
  <si>
    <t>Years run monthly: 5</t>
  </si>
  <si>
    <t>#,##0.0_);[Red](#,##0.0);" "</t>
  </si>
  <si>
    <t>Scenario Actuals Date: 201312</t>
  </si>
  <si>
    <t>#,##0.00_);[Red](#,##0.00);" "</t>
  </si>
  <si>
    <t>#,##0.000_);[Red](#,##0.000);" "</t>
  </si>
  <si>
    <t xml:space="preserve">Cases in Scenario: </t>
  </si>
  <si>
    <t>#,##0.0000_);[Red](#,##0.0000);" "</t>
  </si>
  <si>
    <t>Updated 2014.06.30-12:46 Attribute</t>
  </si>
  <si>
    <t>Attribute Case (PROJ2015 COSS)</t>
  </si>
  <si>
    <t>#,##0.00000_);[Red](#,##0.00000);" "</t>
  </si>
  <si>
    <t>#,##0.000000_);[Red](#,##0.000000);" "</t>
  </si>
  <si>
    <t>Updated 2014.02.09-18:47 Formula</t>
  </si>
  <si>
    <t>Formula Case (PROJ2015 COSS)</t>
  </si>
  <si>
    <t>#,##0%_);[Red](#,##0%);" "</t>
  </si>
  <si>
    <t>#,##0.0%_);[Red](#,##0.0%);" "</t>
  </si>
  <si>
    <t>Updated 2014.06.18-11:55 Overlay</t>
  </si>
  <si>
    <t>Labor - Actuals (2013 COSS)</t>
  </si>
  <si>
    <t>Updated 2014.06.25-17:51 Overlay</t>
  </si>
  <si>
    <t>2015 PROJ - Projected Data</t>
  </si>
  <si>
    <t>#,##0.000%_);[Red](#,##0.000%);" "</t>
  </si>
  <si>
    <t>Updated 2014.06.25-17:24 Actuals</t>
  </si>
  <si>
    <t>Actuals (PROJ2015 COSS)</t>
  </si>
  <si>
    <t>#,##0.0000%_);[Red](#,##0.0000%);" "</t>
  </si>
  <si>
    <t>#,##0.00000%_);[Red](#,##0.00000%);" "</t>
  </si>
  <si>
    <t>Reports with Actuals Date::</t>
  </si>
  <si>
    <t>C:\UIPLAN~1\source\planner.jar</t>
  </si>
  <si>
    <t>#,##0.000000%_);[Red](#,##0.000000%);" "</t>
  </si>
  <si>
    <t>C:\Temp\UIPlanner\temp</t>
  </si>
  <si>
    <t>Report Sequence Set:</t>
  </si>
  <si>
    <t>Cost of Service</t>
  </si>
  <si>
    <t>C:\PROGRA~1\Java\jre6\bin\java.exe</t>
  </si>
  <si>
    <t>$#,##0.0_);[Red]($#,##0.0);" "</t>
  </si>
  <si>
    <t>Report Sequence Sub-Set:</t>
  </si>
  <si>
    <t>None</t>
  </si>
  <si>
    <t>$#,##0.00_);[Red]($#,##0.00);" "</t>
  </si>
  <si>
    <t>$#,##0.000_);[Red]($#,##0.000);" "</t>
  </si>
  <si>
    <t xml:space="preserve">S2/T2 Transfer Scenarios: </t>
  </si>
  <si>
    <t>Revenue Forecast for Aug 2014 Clause filing - Published June 13, 2014 09-53-40</t>
  </si>
  <si>
    <t>$#,##0.0000_);[Red]($#,##0.0000);" "</t>
  </si>
  <si>
    <t>Rate Design - based upon Revenue Forecast - Input scenario - Published February 15, 2012 13-03-17</t>
  </si>
  <si>
    <t>$#,##0.00000_);[Red]($#,##0.00000);" "</t>
  </si>
  <si>
    <t>$#,##0.000000_);[Red]($#,##0.000000);" "</t>
  </si>
  <si>
    <t>#,##0_);[Red](#,##0);"0"</t>
  </si>
  <si>
    <t>#,##0.0_);[Red](#,##0.0);"0"</t>
  </si>
  <si>
    <t>#,##0.00_);[Red](#,##0.00);"0"</t>
  </si>
  <si>
    <t>#,##0.000_);[Red](#,##0.000);"0"</t>
  </si>
  <si>
    <t>#,##0.0000_);[Red](#,##0.0000);"0"</t>
  </si>
  <si>
    <t>#,##0.00000_);[Red](#,##0.00000);"0"</t>
  </si>
  <si>
    <t>#,##0.000000_);[Red](#,##0.000000);"0"</t>
  </si>
  <si>
    <t>#,##0_)</t>
  </si>
  <si>
    <t>#,##0.0</t>
  </si>
  <si>
    <t>#,##0.00</t>
  </si>
  <si>
    <t>#,##0.000</t>
  </si>
  <si>
    <t>#,##0.0000</t>
  </si>
  <si>
    <t>#,##0.00000</t>
  </si>
  <si>
    <t>#,##0.000000</t>
  </si>
  <si>
    <t>###0</t>
  </si>
  <si>
    <t>MM/dd/yy</t>
  </si>
  <si>
    <t>DDDD</t>
  </si>
  <si>
    <t>#,##0_);[Red](#,##0);- ;_(@_)</t>
  </si>
  <si>
    <t>#,##0.0_);[Red](#,##0.0);- ;_(@_)</t>
  </si>
  <si>
    <t>#,##0.00_);[Red](#,##0.00);- ;_(@_)</t>
  </si>
  <si>
    <t>#,##0.000_);[Red](#,##0.000);- ;_(@_)</t>
  </si>
  <si>
    <t>#,##0.0000_);[Red](#,##0.0000);- ;_(@_)</t>
  </si>
  <si>
    <t>#,##0.00000_);[Red](#,##0.00000);- ;_(@_)</t>
  </si>
  <si>
    <t>$#,##0_);[Red]($#,##0);- ;_(@_)</t>
  </si>
  <si>
    <t>$#,##0.0_);[Red]($#,##0.0);- ;_(@_)</t>
  </si>
  <si>
    <t>$#,##0.00_);[Red]($#,##0.00);- ;_(@_)</t>
  </si>
  <si>
    <t>$#,##0.000_);[Red]($#,##0.000);- ;_(@_)</t>
  </si>
  <si>
    <t>$#,##0.0000_);[Red]($#,##0.0000);- ;_(@_)</t>
  </si>
  <si>
    <t>$#,##0.00000_);[Red]($#,##0.00000);- ;_(@_)</t>
  </si>
  <si>
    <t>[$-409]h:mm AM/PM</t>
  </si>
  <si>
    <t>YYYY MM DDmm</t>
  </si>
  <si>
    <t>#,##0_);(#,##0)</t>
  </si>
  <si>
    <t>#0.00_);(#0.00)</t>
  </si>
  <si>
    <t>#0.0%_);(#0.0%)</t>
  </si>
  <si>
    <t>#0.00%_);(#0.00%)</t>
  </si>
  <si>
    <t>#0.000_);(#0.000)</t>
  </si>
  <si>
    <t>#,##0.000000_);(#,##0.000000)</t>
  </si>
  <si>
    <t>#,##0.000%_);(#,##0.000%)</t>
  </si>
  <si>
    <t>#,##0.00000000_);(#,##0.00000000)</t>
  </si>
  <si>
    <t>CI:[EndMethodCalls]</t>
  </si>
  <si>
    <t>CH:[]</t>
  </si>
  <si>
    <t>CG:[TME - Retail kWh Sales]</t>
  </si>
  <si>
    <t>CF:[TME - Retail kWh Sales]</t>
  </si>
  <si>
    <t>CE:[12 Month Average Customers]</t>
  </si>
  <si>
    <t>CD:[T2 Export for Clauses]</t>
  </si>
  <si>
    <t>CC:[]</t>
  </si>
  <si>
    <t>CB:[Total Revenues]</t>
  </si>
  <si>
    <t>BZ:[DPR ECC On Peak]</t>
  </si>
  <si>
    <t>BY:[DPR ECC Off Peak]</t>
  </si>
  <si>
    <t>BX:[BLLD_CHG-19]</t>
  </si>
  <si>
    <t>BW:[BLLD_CHG-18]</t>
  </si>
  <si>
    <t>BV:[BLLD_CHG-17]</t>
  </si>
  <si>
    <t>BU:[BLLD_CHG-16]</t>
  </si>
  <si>
    <t>BT:[BLLD_CHG-15]</t>
  </si>
  <si>
    <t>BS:[BLLD_CHG-14]</t>
  </si>
  <si>
    <t>BR:[BLLD_CHG-13]</t>
  </si>
  <si>
    <t>BQ:[BLLD_CHG-12]</t>
  </si>
  <si>
    <t>BP:[BLLD_CHG-11]</t>
  </si>
  <si>
    <t>BO:[BLLD_CHG-9]</t>
  </si>
  <si>
    <t>BN:[BLLD_CHG-8]</t>
  </si>
  <si>
    <t>BM:[BLLD_CHG-7]</t>
  </si>
  <si>
    <t>BL:[BLLD_CHG-6]</t>
  </si>
  <si>
    <t>BK:[BLLD_CHG-5]</t>
  </si>
  <si>
    <t>BJ:[BLLD_CHG-4]</t>
  </si>
  <si>
    <t>BI:[Miscellaneous Revenues]</t>
  </si>
  <si>
    <t>BH:[Franchise Fees]</t>
  </si>
  <si>
    <t>BG:[Gross Receipts Tax]</t>
  </si>
  <si>
    <t>BF:[RTP Revenue Differential]</t>
  </si>
  <si>
    <t>BE:[Environmental Charge]</t>
  </si>
  <si>
    <t>BD:[Capacity Charge]</t>
  </si>
  <si>
    <t>BC:[Green Power Credit]</t>
  </si>
  <si>
    <t>BB:[Green Power Charge]</t>
  </si>
  <si>
    <t>BA:[Oil Back Out Charge]</t>
  </si>
  <si>
    <t>AZ:[Other Revenues:]</t>
  </si>
  <si>
    <t>AX:[Storm Bond Interim]</t>
  </si>
  <si>
    <t>AW:[Storm Bond Tax]</t>
  </si>
  <si>
    <t>AV:[Storm Bond Charge]</t>
  </si>
  <si>
    <t>AU:[Storm Bond Revenues:]</t>
  </si>
  <si>
    <t>AS:[Fuel Adjustment True-Up]</t>
  </si>
  <si>
    <t>AR:[Continuity of Service Provision Charge]</t>
  </si>
  <si>
    <t>AQ:[Off-Peak Fuel Adjustment]</t>
  </si>
  <si>
    <t>AP:[On-Peak Fuel Adjustment]</t>
  </si>
  <si>
    <t>AO:[Regular Fuel Adjustment]</t>
  </si>
  <si>
    <t>AN:[Fuel Adj Revenues:]</t>
  </si>
  <si>
    <t>AL:[Load Management Credit]</t>
  </si>
  <si>
    <t>AK:[Conservation Charge]</t>
  </si>
  <si>
    <t>AJ:[ECCR Revenues:]</t>
  </si>
  <si>
    <t>AH:[Revenue Refunds]</t>
  </si>
  <si>
    <t>AG:[CDR/RTP Administrative Customer Charge Adder]</t>
  </si>
  <si>
    <t>AF:[Transformer Credit]</t>
  </si>
  <si>
    <t>AE:[Curtailable Credit - Rebill]</t>
  </si>
  <si>
    <t>AD:[Curtailable and CDR Penalty]</t>
  </si>
  <si>
    <t>AC:[CDR Credits]</t>
  </si>
  <si>
    <t>AB:[Curtailable Credit]</t>
  </si>
  <si>
    <t>AA:[CILC Penalty]</t>
  </si>
  <si>
    <t>Z:[Off-Peak Non-Fuel Energy Charge]</t>
  </si>
  <si>
    <t>Y:[On-Peak Non-Fuel Energy Charge]</t>
  </si>
  <si>
    <t>X:[Other Budget Billing - Street Lighting]</t>
  </si>
  <si>
    <t>W:[Other Budget Billing - Outdoor Lighting]</t>
  </si>
  <si>
    <t>V:[Non-Fuel Energy Charge]</t>
  </si>
  <si>
    <t>U:[Demand Charge]</t>
  </si>
  <si>
    <t>T:[Maximum Demand Charge]</t>
  </si>
  <si>
    <t>S:[Customer Charge]</t>
  </si>
  <si>
    <t>R:[Base Revenues:]</t>
  </si>
  <si>
    <t>Q:[]</t>
  </si>
  <si>
    <t>P:[Off-Peak kWh Sales]</t>
  </si>
  <si>
    <t>O:[On-Peak kWh Sales]</t>
  </si>
  <si>
    <t>N:[Total kWh Sales]</t>
  </si>
  <si>
    <t>M:[Wholesale kWh Sales]</t>
  </si>
  <si>
    <t>L:[Retail kWh Sales]</t>
  </si>
  <si>
    <t>K:[]</t>
  </si>
  <si>
    <t>J:[12 Month Average Customers]</t>
  </si>
  <si>
    <t>I:[Number of Customers]</t>
  </si>
  <si>
    <t>H:[]</t>
  </si>
  <si>
    <t>G:[12 Month Average]</t>
  </si>
  <si>
    <t>F:[Scenario Index]</t>
  </si>
  <si>
    <t>E:[]</t>
  </si>
  <si>
    <t>D:[MethodReturns]</t>
  </si>
  <si>
    <t>C:[Rate Class Summary]</t>
  </si>
  <si>
    <t>B:[StartMethod]</t>
  </si>
  <si>
    <t>Year 2015 </t>
  </si>
  <si>
    <t>Year 2014 </t>
  </si>
  <si>
    <t>Year 2013 </t>
  </si>
  <si>
    <t>Year 2012 </t>
  </si>
  <si>
    <t>Year 2011 </t>
  </si>
  <si>
    <t>Rate Class Total</t>
  </si>
  <si>
    <t>TRANS-SERV</t>
  </si>
  <si>
    <t>WINTER PARK</t>
  </si>
  <si>
    <t>WAUCHULA</t>
  </si>
  <si>
    <t>LCEC</t>
  </si>
  <si>
    <t>SEMINOLE</t>
  </si>
  <si>
    <t>MDCSWM</t>
  </si>
  <si>
    <t>KWEST</t>
  </si>
  <si>
    <t>FKEC</t>
  </si>
  <si>
    <t>BLOUNTSTOWN</t>
  </si>
  <si>
    <t>SST-TST</t>
  </si>
  <si>
    <t>SST-DST</t>
  </si>
  <si>
    <t>SL-2</t>
  </si>
  <si>
    <t>SL-1</t>
  </si>
  <si>
    <t>RS(T)-1</t>
  </si>
  <si>
    <t>OS-2</t>
  </si>
  <si>
    <t>OL-1</t>
  </si>
  <si>
    <t>MET</t>
  </si>
  <si>
    <t>GSLD(T)-3</t>
  </si>
  <si>
    <t>GSLD(T)-2</t>
  </si>
  <si>
    <t>GSLD(T)-1</t>
  </si>
  <si>
    <t>GSD(T)-1</t>
  </si>
  <si>
    <t>GSCU-1</t>
  </si>
  <si>
    <t>GS(T)-1</t>
  </si>
  <si>
    <t>CILC-1T</t>
  </si>
  <si>
    <t>CILC-1G</t>
  </si>
  <si>
    <t>CILC-1D</t>
  </si>
  <si>
    <t>Total Retail</t>
  </si>
  <si>
    <t xml:space="preserve">     AI:[Total Base Revenues]</t>
  </si>
  <si>
    <t xml:space="preserve">     AM:[Total ECCR Revenues]</t>
  </si>
  <si>
    <t xml:space="preserve">     AT:[Total Fuel Adj Revenues]</t>
  </si>
  <si>
    <t xml:space="preserve">     AY:[Total Storm Bond Revenues]</t>
  </si>
  <si>
    <t xml:space="preserve">     CA:[Total Other Revenues]</t>
  </si>
  <si>
    <t>(BILLED SALES)</t>
  </si>
  <si>
    <t>(DELIVERED SALES)</t>
  </si>
  <si>
    <t>PROPORTIONAL</t>
  </si>
  <si>
    <t>UI Browse Report</t>
  </si>
  <si>
    <t>RT_TARIFF</t>
  </si>
  <si>
    <t>SALES KWH</t>
  </si>
  <si>
    <t>SALES MWH</t>
  </si>
  <si>
    <t>Interfaces Step 17</t>
  </si>
  <si>
    <t>T</t>
  </si>
  <si>
    <t>SST-1</t>
  </si>
  <si>
    <t>SST-3</t>
  </si>
  <si>
    <t>DELIVERED TO BILLED SALES FACTOR - RETAIL</t>
  </si>
  <si>
    <t>DELIVERED TO BILLED SALES FACTOR - WHOLESALE</t>
  </si>
  <si>
    <t>Wauchula</t>
  </si>
  <si>
    <t>Blountstown</t>
  </si>
  <si>
    <t>2015 FNG FORECAST (TOTALS)</t>
  </si>
  <si>
    <t>2015 RATE REV IMPORT (UI)</t>
  </si>
  <si>
    <t xml:space="preserve">BILLED SALES, UNBILLED SALES, NET ENERGY FOR LOAD, </t>
  </si>
  <si>
    <t>DELIVERED SALES AND FORECASTS OF LOSSES.</t>
  </si>
  <si>
    <t>(Based on 20 Year Normals)</t>
  </si>
  <si>
    <t>BILLED</t>
  </si>
  <si>
    <t xml:space="preserve">DELIVERED </t>
  </si>
  <si>
    <t>TOTAL</t>
  </si>
  <si>
    <t>LINE</t>
  </si>
  <si>
    <t>COMPANY</t>
  </si>
  <si>
    <t>TOTAL LOSS</t>
  </si>
  <si>
    <t>MONTH</t>
  </si>
  <si>
    <t>NEL</t>
  </si>
  <si>
    <t>SALES</t>
  </si>
  <si>
    <t>UNBILLED</t>
  </si>
  <si>
    <t>LOSS</t>
  </si>
  <si>
    <t>USE</t>
  </si>
  <si>
    <t>% OF NEL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</si>
  <si>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</si>
  <si>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</si>
  <si>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</si>
  <si>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</si>
  <si>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</si>
  <si>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</si>
  <si>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</si>
  <si>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</si>
  <si>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</si>
  <si>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</si>
  <si>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</si>
  <si>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</si>
  <si>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2013 data matches 2014 PROJ</t>
  </si>
  <si>
    <t>2014 data matches 2014 PROJ</t>
  </si>
  <si>
    <t>Billed Sales - Dec 2014 Unbilled + Dec 2015 Unbilled</t>
  </si>
  <si>
    <t>68, 67, 69</t>
  </si>
  <si>
    <t>62, 73, 74, 64, 164, 264, 364</t>
  </si>
  <si>
    <t>63, 71, 75, 65, 165, 265, 365</t>
  </si>
  <si>
    <t>91, 82, 90</t>
  </si>
  <si>
    <t>11, 12</t>
  </si>
  <si>
    <t>72, 70 170, 270, 370</t>
  </si>
  <si>
    <t>44, 48, 47, 43, 45, 145</t>
  </si>
  <si>
    <t>853, 851</t>
  </si>
  <si>
    <t>RATE CODE</t>
  </si>
  <si>
    <t>Winter Park</t>
  </si>
  <si>
    <t>Seminole</t>
  </si>
  <si>
    <t>Wholesale Billed Sales</t>
  </si>
  <si>
    <t>Year</t>
  </si>
  <si>
    <t>Period</t>
  </si>
  <si>
    <t>Florida Keys</t>
  </si>
  <si>
    <t>Key West</t>
  </si>
  <si>
    <t>Lee County</t>
  </si>
  <si>
    <t>Metro Dade</t>
  </si>
  <si>
    <t>Seminole Agreement</t>
  </si>
  <si>
    <t xml:space="preserve">Total Wholesale </t>
  </si>
  <si>
    <t>NEW</t>
  </si>
  <si>
    <t>TOTALS</t>
  </si>
  <si>
    <t>TOTAL DELIVERED SALES:</t>
  </si>
  <si>
    <t>Delivered to Billed Sales Factor:</t>
  </si>
  <si>
    <t>X</t>
  </si>
  <si>
    <t>Wholesale Delivered Sales</t>
  </si>
  <si>
    <t>IN KWH</t>
  </si>
  <si>
    <t>TOTAL RETAIL DELIVERED SALES:</t>
  </si>
  <si>
    <t>TOTAL WHOLESALE DELIVERED SALES:</t>
  </si>
  <si>
    <t xml:space="preserve">Delivered </t>
  </si>
  <si>
    <t>Sales in UI</t>
  </si>
  <si>
    <t>WHOLESALE BY CUSTOMER - FNG FORECAST - CALCULATED BY UI (DO NOT INPUT)</t>
  </si>
  <si>
    <t>OPC 012972</t>
  </si>
  <si>
    <t>FPL RC-16</t>
  </si>
  <si>
    <t>OPC 012973</t>
  </si>
  <si>
    <t>OPC 012974</t>
  </si>
  <si>
    <t>OPC 012975</t>
  </si>
  <si>
    <t>OPC 012976</t>
  </si>
  <si>
    <t>OPC 012977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</si>
</sst>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_);[Red]\(#,##0\);&quot; &quot;"/>
    <numFmt numFmtId="165" formatCode="General_)"/>
    <numFmt numFmtId="166" formatCode="_(* #,##0_);_(* \(#,##0\);_(* &quot;-&quot;??_);_(@_)"/>
    <numFmt numFmtId="167" formatCode="0.0000"/>
    <numFmt numFmtId="168" formatCode="#,##0.000_);[Red]\(#,##0.000\)"/>
    <numFmt numFmtId="169" formatCode="0.000000"/>
    <numFmt numFmtId="170" formatCode="&quot;£&quot;#,##0_);[Red]\(&quot;£&quot;#,##0\)"/>
    <numFmt numFmtId="171" formatCode="0.000_)"/>
    <numFmt numFmtId="172" formatCode="0.00_)"/>
    <numFmt numFmtId="173" formatCode="mmmm\ yyyy"/>
    <numFmt numFmtId="174" formatCode="0.0%"/>
    <numFmt numFmtId="175" formatCode="0.0000%"/>
    <numFmt numFmtId="176" formatCode="0.000%"/>
    <numFmt numFmtId="177" formatCode="#,##0.000"/>
    <numFmt numFmtId="178" formatCode="#,##0.0000"/>
  </numFmts>
  <fonts count="7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Courier"/>
      <family val="3"/>
    </font>
    <font>
      <sz val="10"/>
      <name val="Arial"/>
      <family val="2"/>
    </font>
    <font>
      <sz val="10"/>
      <name val="MS Sans Serif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rgb="FFFF66CC"/>
      <name val="Arial"/>
      <family val="2"/>
    </font>
    <font>
      <b/>
      <sz val="10"/>
      <color rgb="FFFF66CC"/>
      <name val="Courier"/>
      <family val="3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Tms Rmn"/>
      <family val="1"/>
    </font>
    <font>
      <sz val="10"/>
      <name val="MS Serif"/>
      <family val="1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b/>
      <i/>
      <sz val="16"/>
      <name val="Helv"/>
    </font>
    <font>
      <sz val="10"/>
      <color theme="1"/>
      <name val="Arial"/>
      <family val="2"/>
    </font>
    <font>
      <sz val="8"/>
      <name val="Helv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b/>
      <sz val="16"/>
      <color indexed="23"/>
      <name val="Arial"/>
      <family val="2"/>
    </font>
    <font>
      <b/>
      <sz val="12"/>
      <color indexed="20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sz val="8"/>
      <name val="Tms Rmn"/>
    </font>
    <font>
      <b/>
      <sz val="8"/>
      <name val="Tms Rmn"/>
    </font>
    <font>
      <b/>
      <u/>
      <sz val="8"/>
      <name val="Tms Rmn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8"/>
      <name val="Tms Rmn"/>
    </font>
    <font>
      <sz val="8"/>
      <color indexed="8"/>
      <name val="Times New Roman"/>
      <family val="1"/>
    </font>
    <font>
      <sz val="8"/>
      <color indexed="10"/>
      <name val="Tms Rmn"/>
    </font>
    <font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b/>
      <sz val="8"/>
      <color indexed="10"/>
      <name val="Times New Roman"/>
      <family val="1"/>
    </font>
    <font>
      <sz val="8"/>
      <color rgb="FFFF0000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9"/>
      <color rgb="FFFF0000"/>
      <name val="Arial"/>
      <family val="2"/>
    </font>
    <font>
      <sz val="9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FF0000"/>
      <name val="Arial"/>
      <family val="2"/>
    </font>
    <font>
      <b/>
      <sz val="10"/>
      <name val="Courier"/>
      <family val="3"/>
    </font>
  </fonts>
  <fills count="7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indexed="41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18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5" fontId="22" fillId="0" borderId="0"/>
    <xf numFmtId="40" fontId="24" fillId="0" borderId="0" applyFont="0" applyFill="0" applyBorder="0" applyAlignment="0" applyProtection="0"/>
    <xf numFmtId="0" fontId="23" fillId="0" borderId="0"/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169" fontId="23" fillId="0" borderId="0">
      <alignment horizontal="left" wrapText="1"/>
    </xf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3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3" fillId="42" borderId="0" applyNumberFormat="0" applyBorder="0" applyAlignment="0" applyProtection="0"/>
    <xf numFmtId="0" fontId="32" fillId="41" borderId="0" applyNumberFormat="0" applyBorder="0" applyAlignment="0" applyProtection="0"/>
    <xf numFmtId="0" fontId="32" fillId="42" borderId="0" applyNumberFormat="0" applyBorder="0" applyAlignment="0" applyProtection="0"/>
    <xf numFmtId="0" fontId="33" fillId="42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3" fillId="35" borderId="0" applyNumberFormat="0" applyBorder="0" applyAlignment="0" applyProtection="0"/>
    <xf numFmtId="0" fontId="32" fillId="43" borderId="0" applyNumberFormat="0" applyBorder="0" applyAlignment="0" applyProtection="0"/>
    <xf numFmtId="0" fontId="32" fillId="38" borderId="0" applyNumberFormat="0" applyBorder="0" applyAlignment="0" applyProtection="0"/>
    <xf numFmtId="0" fontId="33" fillId="44" borderId="0" applyNumberFormat="0" applyBorder="0" applyAlignment="0" applyProtection="0"/>
    <xf numFmtId="170" fontId="23" fillId="0" borderId="0" applyFill="0" applyBorder="0" applyAlignment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171" fontId="34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5" fillId="0" borderId="0" applyNumberFormat="0" applyAlignment="0">
      <alignment horizontal="left"/>
    </xf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7" fillId="0" borderId="0" applyNumberFormat="0" applyAlignment="0">
      <alignment horizontal="left"/>
    </xf>
    <xf numFmtId="38" fontId="38" fillId="48" borderId="0" applyNumberFormat="0" applyBorder="0" applyAlignment="0" applyProtection="0"/>
    <xf numFmtId="0" fontId="39" fillId="0" borderId="12" applyNumberFormat="0" applyAlignment="0" applyProtection="0">
      <alignment horizontal="left" vertical="center"/>
    </xf>
    <xf numFmtId="0" fontId="39" fillId="0" borderId="10">
      <alignment horizontal="left" vertical="center"/>
    </xf>
    <xf numFmtId="10" fontId="38" fillId="49" borderId="13" applyNumberFormat="0" applyBorder="0" applyAlignment="0" applyProtection="0"/>
    <xf numFmtId="172" fontId="40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5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10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  <xf numFmtId="14" fontId="42" fillId="0" borderId="0" applyNumberFormat="0" applyFill="0" applyBorder="0" applyAlignment="0" applyProtection="0">
      <alignment horizontal="left"/>
    </xf>
    <xf numFmtId="4" fontId="43" fillId="51" borderId="14" applyNumberFormat="0" applyProtection="0">
      <alignment vertical="center"/>
    </xf>
    <xf numFmtId="4" fontId="44" fillId="51" borderId="14" applyNumberFormat="0" applyProtection="0">
      <alignment vertical="center"/>
    </xf>
    <xf numFmtId="4" fontId="43" fillId="51" borderId="14" applyNumberFormat="0" applyProtection="0">
      <alignment horizontal="left" vertical="center" indent="1"/>
    </xf>
    <xf numFmtId="4" fontId="43" fillId="51" borderId="14" applyNumberFormat="0" applyProtection="0">
      <alignment horizontal="left" vertical="center" indent="1"/>
    </xf>
    <xf numFmtId="0" fontId="23" fillId="52" borderId="14" applyNumberFormat="0" applyProtection="0">
      <alignment horizontal="left" vertical="center" indent="1"/>
    </xf>
    <xf numFmtId="4" fontId="43" fillId="53" borderId="14" applyNumberFormat="0" applyProtection="0">
      <alignment horizontal="right" vertical="center"/>
    </xf>
    <xf numFmtId="4" fontId="43" fillId="54" borderId="14" applyNumberFormat="0" applyProtection="0">
      <alignment horizontal="right" vertical="center"/>
    </xf>
    <xf numFmtId="4" fontId="43" fillId="55" borderId="14" applyNumberFormat="0" applyProtection="0">
      <alignment horizontal="right" vertical="center"/>
    </xf>
    <xf numFmtId="4" fontId="43" fillId="56" borderId="14" applyNumberFormat="0" applyProtection="0">
      <alignment horizontal="right" vertical="center"/>
    </xf>
    <xf numFmtId="4" fontId="43" fillId="57" borderId="14" applyNumberFormat="0" applyProtection="0">
      <alignment horizontal="right" vertical="center"/>
    </xf>
    <xf numFmtId="4" fontId="43" fillId="58" borderId="14" applyNumberFormat="0" applyProtection="0">
      <alignment horizontal="right" vertical="center"/>
    </xf>
    <xf numFmtId="4" fontId="43" fillId="59" borderId="14" applyNumberFormat="0" applyProtection="0">
      <alignment horizontal="right" vertical="center"/>
    </xf>
    <xf numFmtId="4" fontId="43" fillId="60" borderId="14" applyNumberFormat="0" applyProtection="0">
      <alignment horizontal="right" vertical="center"/>
    </xf>
    <xf numFmtId="4" fontId="43" fillId="61" borderId="14" applyNumberFormat="0" applyProtection="0">
      <alignment horizontal="right" vertical="center"/>
    </xf>
    <xf numFmtId="4" fontId="45" fillId="62" borderId="14" applyNumberFormat="0" applyProtection="0">
      <alignment horizontal="left" vertical="center" indent="1"/>
    </xf>
    <xf numFmtId="4" fontId="43" fillId="63" borderId="15" applyNumberFormat="0" applyProtection="0">
      <alignment horizontal="left" vertical="center" indent="1"/>
    </xf>
    <xf numFmtId="4" fontId="46" fillId="64" borderId="0" applyNumberFormat="0" applyProtection="0">
      <alignment horizontal="left" vertical="center" indent="1"/>
    </xf>
    <xf numFmtId="0" fontId="23" fillId="52" borderId="14" applyNumberFormat="0" applyProtection="0">
      <alignment horizontal="left" vertical="center" indent="1"/>
    </xf>
    <xf numFmtId="4" fontId="43" fillId="63" borderId="14" applyNumberFormat="0" applyProtection="0">
      <alignment horizontal="left" vertical="center" indent="1"/>
    </xf>
    <xf numFmtId="4" fontId="43" fillId="65" borderId="14" applyNumberFormat="0" applyProtection="0">
      <alignment horizontal="left" vertical="center" indent="1"/>
    </xf>
    <xf numFmtId="0" fontId="23" fillId="65" borderId="14" applyNumberFormat="0" applyProtection="0">
      <alignment horizontal="left" vertical="center" indent="1"/>
    </xf>
    <xf numFmtId="0" fontId="23" fillId="65" borderId="14" applyNumberFormat="0" applyProtection="0">
      <alignment horizontal="left" vertical="center" indent="1"/>
    </xf>
    <xf numFmtId="0" fontId="23" fillId="66" borderId="14" applyNumberFormat="0" applyProtection="0">
      <alignment horizontal="left" vertical="center" indent="1"/>
    </xf>
    <xf numFmtId="0" fontId="23" fillId="66" borderId="14" applyNumberFormat="0" applyProtection="0">
      <alignment horizontal="left" vertical="center" indent="1"/>
    </xf>
    <xf numFmtId="0" fontId="23" fillId="48" borderId="14" applyNumberFormat="0" applyProtection="0">
      <alignment horizontal="left" vertical="center" indent="1"/>
    </xf>
    <xf numFmtId="0" fontId="23" fillId="48" borderId="14" applyNumberFormat="0" applyProtection="0">
      <alignment horizontal="left" vertical="center" indent="1"/>
    </xf>
    <xf numFmtId="0" fontId="23" fillId="52" borderId="14" applyNumberFormat="0" applyProtection="0">
      <alignment horizontal="left" vertical="center" indent="1"/>
    </xf>
    <xf numFmtId="0" fontId="23" fillId="52" borderId="14" applyNumberFormat="0" applyProtection="0">
      <alignment horizontal="left" vertical="center" indent="1"/>
    </xf>
    <xf numFmtId="0" fontId="23" fillId="67" borderId="13" applyNumberFormat="0">
      <protection locked="0"/>
    </xf>
    <xf numFmtId="0" fontId="47" fillId="68" borderId="16" applyBorder="0"/>
    <xf numFmtId="4" fontId="43" fillId="49" borderId="14" applyNumberFormat="0" applyProtection="0">
      <alignment vertical="center"/>
    </xf>
    <xf numFmtId="4" fontId="44" fillId="49" borderId="14" applyNumberFormat="0" applyProtection="0">
      <alignment vertical="center"/>
    </xf>
    <xf numFmtId="4" fontId="43" fillId="49" borderId="14" applyNumberFormat="0" applyProtection="0">
      <alignment horizontal="left" vertical="center" indent="1"/>
    </xf>
    <xf numFmtId="4" fontId="43" fillId="49" borderId="14" applyNumberFormat="0" applyProtection="0">
      <alignment horizontal="left" vertical="center" indent="1"/>
    </xf>
    <xf numFmtId="4" fontId="43" fillId="63" borderId="14" applyNumberFormat="0" applyProtection="0">
      <alignment horizontal="right" vertical="center"/>
    </xf>
    <xf numFmtId="4" fontId="43" fillId="69" borderId="17" applyNumberFormat="0" applyProtection="0">
      <alignment horizontal="right" vertical="center"/>
    </xf>
    <xf numFmtId="4" fontId="44" fillId="63" borderId="14" applyNumberFormat="0" applyProtection="0">
      <alignment horizontal="right" vertical="center"/>
    </xf>
    <xf numFmtId="0" fontId="23" fillId="52" borderId="14" applyNumberFormat="0" applyProtection="0">
      <alignment horizontal="left" vertical="center" indent="1"/>
    </xf>
    <xf numFmtId="0" fontId="23" fillId="52" borderId="14" applyNumberFormat="0" applyProtection="0">
      <alignment horizontal="left" vertical="center" indent="1"/>
    </xf>
    <xf numFmtId="0" fontId="48" fillId="0" borderId="0"/>
    <xf numFmtId="0" fontId="38" fillId="70" borderId="13"/>
    <xf numFmtId="4" fontId="31" fillId="63" borderId="14" applyNumberFormat="0" applyProtection="0">
      <alignment horizontal="right" vertical="center"/>
    </xf>
    <xf numFmtId="49" fontId="49" fillId="71" borderId="18"/>
    <xf numFmtId="49" fontId="49" fillId="71" borderId="0"/>
    <xf numFmtId="0" fontId="50" fillId="72" borderId="18">
      <protection locked="0"/>
    </xf>
    <xf numFmtId="0" fontId="50" fillId="71" borderId="0"/>
    <xf numFmtId="0" fontId="51" fillId="56" borderId="0"/>
    <xf numFmtId="0" fontId="52" fillId="0" borderId="0" applyNumberFormat="0" applyFill="0" applyBorder="0" applyAlignment="0" applyProtection="0"/>
    <xf numFmtId="0" fontId="23" fillId="0" borderId="0">
      <alignment horizontal="left" wrapText="1"/>
    </xf>
    <xf numFmtId="40" fontId="53" fillId="0" borderId="0" applyBorder="0">
      <alignment horizontal="right"/>
    </xf>
    <xf numFmtId="0" fontId="23" fillId="0" borderId="0"/>
    <xf numFmtId="0" fontId="23" fillId="0" borderId="0"/>
  </cellStyleXfs>
  <cellXfs count="142">
    <xf numFmtId="0" fontId="0" fillId="0" borderId="0" xfId="0"/>
    <xf numFmtId="22" fontId="0" fillId="0" borderId="0" xfId="0" applyNumberFormat="1"/>
    <xf numFmtId="164" fontId="18" fillId="0" borderId="0" xfId="0" applyNumberFormat="1" applyFont="1" applyAlignment="1">
      <alignment horizontal="right"/>
    </xf>
    <xf numFmtId="164" fontId="18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right" wrapText="1"/>
    </xf>
    <xf numFmtId="49" fontId="18" fillId="0" borderId="0" xfId="0" applyNumberFormat="1" applyFont="1" applyAlignment="1">
      <alignment horizontal="left" wrapText="1"/>
    </xf>
    <xf numFmtId="164" fontId="19" fillId="0" borderId="0" xfId="0" applyNumberFormat="1" applyFont="1" applyAlignment="1">
      <alignment horizontal="left"/>
    </xf>
    <xf numFmtId="164" fontId="20" fillId="0" borderId="0" xfId="0" applyNumberFormat="1" applyFont="1" applyAlignment="1">
      <alignment horizontal="left"/>
    </xf>
    <xf numFmtId="164" fontId="21" fillId="0" borderId="0" xfId="0" applyNumberFormat="1" applyFont="1" applyAlignment="1">
      <alignment horizontal="left"/>
    </xf>
    <xf numFmtId="164" fontId="18" fillId="33" borderId="0" xfId="0" applyNumberFormat="1" applyFont="1" applyFill="1" applyAlignment="1">
      <alignment horizontal="left"/>
    </xf>
    <xf numFmtId="164" fontId="18" fillId="33" borderId="0" xfId="0" applyNumberFormat="1" applyFont="1" applyFill="1" applyAlignment="1">
      <alignment horizontal="right"/>
    </xf>
    <xf numFmtId="165" fontId="23" fillId="0" borderId="0" xfId="43" applyFont="1" applyAlignment="1">
      <alignment horizontal="left"/>
    </xf>
    <xf numFmtId="165" fontId="23" fillId="0" borderId="0" xfId="43" applyFont="1"/>
    <xf numFmtId="165" fontId="22" fillId="0" borderId="0" xfId="43"/>
    <xf numFmtId="166" fontId="25" fillId="0" borderId="0" xfId="44" applyNumberFormat="1" applyFont="1" applyAlignment="1">
      <alignment horizontal="center"/>
    </xf>
    <xf numFmtId="165" fontId="23" fillId="0" borderId="0" xfId="43" applyFont="1" applyAlignment="1">
      <alignment horizontal="center"/>
    </xf>
    <xf numFmtId="165" fontId="26" fillId="0" borderId="0" xfId="43" applyFont="1"/>
    <xf numFmtId="166" fontId="27" fillId="0" borderId="0" xfId="44" applyNumberFormat="1" applyFont="1" applyAlignment="1">
      <alignment horizontal="center"/>
    </xf>
    <xf numFmtId="165" fontId="27" fillId="0" borderId="0" xfId="43" applyFont="1" applyAlignment="1">
      <alignment horizontal="center"/>
    </xf>
    <xf numFmtId="166" fontId="23" fillId="0" borderId="0" xfId="44" applyNumberFormat="1" applyFont="1"/>
    <xf numFmtId="165" fontId="23" fillId="0" borderId="0" xfId="43" applyFont="1" applyFill="1"/>
    <xf numFmtId="38" fontId="23" fillId="0" borderId="0" xfId="44" applyNumberFormat="1" applyFont="1"/>
    <xf numFmtId="165" fontId="28" fillId="0" borderId="0" xfId="43" applyFont="1"/>
    <xf numFmtId="166" fontId="28" fillId="0" borderId="10" xfId="44" applyNumberFormat="1" applyFont="1" applyBorder="1"/>
    <xf numFmtId="166" fontId="26" fillId="0" borderId="10" xfId="44" applyNumberFormat="1" applyFont="1" applyBorder="1"/>
    <xf numFmtId="165" fontId="29" fillId="0" borderId="0" xfId="43" applyFont="1"/>
    <xf numFmtId="165" fontId="30" fillId="0" borderId="0" xfId="43" applyFont="1"/>
    <xf numFmtId="166" fontId="29" fillId="0" borderId="0" xfId="44" applyNumberFormat="1" applyFont="1"/>
    <xf numFmtId="165" fontId="29" fillId="0" borderId="0" xfId="43" applyFont="1" applyAlignment="1">
      <alignment horizontal="center"/>
    </xf>
    <xf numFmtId="167" fontId="29" fillId="0" borderId="0" xfId="43" applyNumberFormat="1" applyFont="1"/>
    <xf numFmtId="166" fontId="23" fillId="0" borderId="0" xfId="44" applyNumberFormat="1" applyFont="1" applyFill="1"/>
    <xf numFmtId="165" fontId="28" fillId="0" borderId="0" xfId="43" applyFont="1" applyAlignment="1">
      <alignment horizontal="left"/>
    </xf>
    <xf numFmtId="165" fontId="31" fillId="0" borderId="0" xfId="43" applyFont="1" applyFill="1" applyBorder="1" applyAlignment="1">
      <alignment horizontal="left"/>
    </xf>
    <xf numFmtId="165" fontId="23" fillId="0" borderId="0" xfId="43" applyFont="1" applyFill="1" applyBorder="1" applyAlignment="1">
      <alignment horizontal="left"/>
    </xf>
    <xf numFmtId="38" fontId="23" fillId="0" borderId="0" xfId="44" applyNumberFormat="1" applyFont="1" applyAlignment="1">
      <alignment horizontal="center"/>
    </xf>
    <xf numFmtId="3" fontId="23" fillId="0" borderId="0" xfId="43" applyNumberFormat="1" applyFont="1"/>
    <xf numFmtId="168" fontId="23" fillId="0" borderId="0" xfId="44" applyNumberFormat="1" applyFont="1"/>
    <xf numFmtId="166" fontId="28" fillId="0" borderId="11" xfId="44" applyNumberFormat="1" applyFont="1" applyBorder="1"/>
    <xf numFmtId="166" fontId="26" fillId="0" borderId="11" xfId="44" applyNumberFormat="1" applyFont="1" applyBorder="1"/>
    <xf numFmtId="0" fontId="54" fillId="0" borderId="0" xfId="216" applyFont="1" applyAlignment="1">
      <alignment horizontal="left"/>
    </xf>
    <xf numFmtId="0" fontId="54" fillId="0" borderId="0" xfId="216" applyFont="1"/>
    <xf numFmtId="0" fontId="55" fillId="0" borderId="0" xfId="216" applyFont="1"/>
    <xf numFmtId="0" fontId="55" fillId="0" borderId="0" xfId="216" applyFont="1" applyAlignment="1">
      <alignment horizontal="center"/>
    </xf>
    <xf numFmtId="173" fontId="55" fillId="0" borderId="0" xfId="216" applyNumberFormat="1" applyFont="1" applyAlignment="1">
      <alignment horizontal="left"/>
    </xf>
    <xf numFmtId="14" fontId="55" fillId="0" borderId="0" xfId="216" applyNumberFormat="1" applyFont="1" applyAlignment="1">
      <alignment horizontal="left"/>
    </xf>
    <xf numFmtId="0" fontId="38" fillId="0" borderId="0" xfId="216" applyFont="1"/>
    <xf numFmtId="0" fontId="23" fillId="0" borderId="0" xfId="216"/>
    <xf numFmtId="0" fontId="56" fillId="0" borderId="0" xfId="216" applyFont="1"/>
    <xf numFmtId="0" fontId="56" fillId="0" borderId="0" xfId="216" applyFont="1" applyAlignment="1">
      <alignment horizontal="center"/>
    </xf>
    <xf numFmtId="0" fontId="55" fillId="0" borderId="0" xfId="216" quotePrefix="1" applyFont="1" applyAlignment="1">
      <alignment horizontal="center"/>
    </xf>
    <xf numFmtId="0" fontId="54" fillId="0" borderId="0" xfId="216" applyFont="1" applyAlignment="1">
      <alignment horizontal="center"/>
    </xf>
    <xf numFmtId="0" fontId="57" fillId="0" borderId="0" xfId="216" applyFont="1"/>
    <xf numFmtId="10" fontId="58" fillId="0" borderId="0" xfId="161" applyNumberFormat="1" applyFont="1" applyAlignment="1">
      <alignment horizontal="left"/>
    </xf>
    <xf numFmtId="10" fontId="58" fillId="0" borderId="0" xfId="161" applyNumberFormat="1" applyFont="1" applyAlignment="1">
      <alignment horizontal="center"/>
    </xf>
    <xf numFmtId="3" fontId="57" fillId="0" borderId="0" xfId="216" applyNumberFormat="1" applyFont="1" applyAlignment="1">
      <alignment horizontal="center"/>
    </xf>
    <xf numFmtId="0" fontId="38" fillId="0" borderId="0" xfId="216" applyFont="1" applyAlignment="1">
      <alignment horizontal="center"/>
    </xf>
    <xf numFmtId="0" fontId="23" fillId="0" borderId="0" xfId="216" applyAlignment="1">
      <alignment horizontal="center"/>
    </xf>
    <xf numFmtId="0" fontId="43" fillId="0" borderId="0" xfId="216" applyFont="1"/>
    <xf numFmtId="174" fontId="57" fillId="0" borderId="0" xfId="216" applyNumberFormat="1" applyFont="1" applyAlignment="1">
      <alignment horizontal="center"/>
    </xf>
    <xf numFmtId="0" fontId="31" fillId="0" borderId="0" xfId="216" applyFont="1"/>
    <xf numFmtId="0" fontId="23" fillId="0" borderId="0" xfId="216" applyAlignment="1">
      <alignment horizontal="left"/>
    </xf>
    <xf numFmtId="0" fontId="59" fillId="0" borderId="0" xfId="216" applyFont="1" applyAlignment="1">
      <alignment horizontal="center"/>
    </xf>
    <xf numFmtId="174" fontId="60" fillId="0" borderId="0" xfId="216" applyNumberFormat="1" applyFont="1" applyAlignment="1">
      <alignment horizontal="center"/>
    </xf>
    <xf numFmtId="10" fontId="60" fillId="0" borderId="0" xfId="216" applyNumberFormat="1" applyFont="1" applyAlignment="1">
      <alignment horizontal="center"/>
    </xf>
    <xf numFmtId="2" fontId="57" fillId="0" borderId="0" xfId="104" applyNumberFormat="1" applyFont="1" applyAlignment="1">
      <alignment horizontal="center"/>
    </xf>
    <xf numFmtId="175" fontId="38" fillId="0" borderId="0" xfId="216" applyNumberFormat="1" applyFont="1"/>
    <xf numFmtId="0" fontId="61" fillId="0" borderId="0" xfId="216" applyFont="1" applyAlignment="1">
      <alignment horizontal="center"/>
    </xf>
    <xf numFmtId="174" fontId="54" fillId="0" borderId="0" xfId="216" applyNumberFormat="1" applyFont="1" applyAlignment="1">
      <alignment horizontal="left"/>
    </xf>
    <xf numFmtId="174" fontId="54" fillId="0" borderId="0" xfId="216" applyNumberFormat="1" applyFont="1"/>
    <xf numFmtId="3" fontId="54" fillId="0" borderId="0" xfId="216" applyNumberFormat="1" applyFont="1" applyAlignment="1">
      <alignment horizontal="left"/>
    </xf>
    <xf numFmtId="3" fontId="54" fillId="0" borderId="0" xfId="216" applyNumberFormat="1" applyFont="1"/>
    <xf numFmtId="3" fontId="62" fillId="0" borderId="0" xfId="216" applyNumberFormat="1" applyFont="1"/>
    <xf numFmtId="3" fontId="62" fillId="0" borderId="0" xfId="216" applyNumberFormat="1" applyFont="1" applyAlignment="1">
      <alignment horizontal="center"/>
    </xf>
    <xf numFmtId="0" fontId="62" fillId="0" borderId="0" xfId="216" applyFont="1"/>
    <xf numFmtId="0" fontId="60" fillId="0" borderId="0" xfId="216" applyFont="1"/>
    <xf numFmtId="176" fontId="60" fillId="0" borderId="0" xfId="216" applyNumberFormat="1" applyFont="1" applyAlignment="1">
      <alignment horizontal="center"/>
    </xf>
    <xf numFmtId="3" fontId="60" fillId="0" borderId="0" xfId="216" applyNumberFormat="1" applyFont="1" applyAlignment="1">
      <alignment horizontal="center"/>
    </xf>
    <xf numFmtId="10" fontId="63" fillId="0" borderId="0" xfId="161" applyNumberFormat="1" applyFont="1" applyAlignment="1">
      <alignment horizontal="center"/>
    </xf>
    <xf numFmtId="10" fontId="64" fillId="0" borderId="0" xfId="161" applyNumberFormat="1" applyFont="1" applyAlignment="1">
      <alignment horizontal="center"/>
    </xf>
    <xf numFmtId="10" fontId="31" fillId="0" borderId="0" xfId="216" applyNumberFormat="1" applyFont="1"/>
    <xf numFmtId="3" fontId="57" fillId="0" borderId="0" xfId="216" applyNumberFormat="1" applyFont="1" applyFill="1" applyAlignment="1">
      <alignment horizontal="center"/>
    </xf>
    <xf numFmtId="174" fontId="60" fillId="0" borderId="0" xfId="216" applyNumberFormat="1" applyFont="1" applyFill="1" applyAlignment="1">
      <alignment horizontal="center"/>
    </xf>
    <xf numFmtId="3" fontId="65" fillId="0" borderId="0" xfId="216" applyNumberFormat="1" applyFont="1" applyAlignment="1">
      <alignment horizontal="center"/>
    </xf>
    <xf numFmtId="174" fontId="65" fillId="0" borderId="0" xfId="216" applyNumberFormat="1" applyFont="1" applyAlignment="1">
      <alignment horizontal="center"/>
    </xf>
    <xf numFmtId="0" fontId="31" fillId="73" borderId="0" xfId="216" applyFont="1" applyFill="1"/>
    <xf numFmtId="0" fontId="38" fillId="73" borderId="0" xfId="216" applyFont="1" applyFill="1"/>
    <xf numFmtId="3" fontId="57" fillId="33" borderId="0" xfId="216" applyNumberFormat="1" applyFont="1" applyFill="1" applyAlignment="1">
      <alignment horizontal="center"/>
    </xf>
    <xf numFmtId="0" fontId="54" fillId="33" borderId="0" xfId="216" applyFont="1" applyFill="1" applyAlignment="1">
      <alignment horizontal="left"/>
    </xf>
    <xf numFmtId="3" fontId="57" fillId="0" borderId="19" xfId="216" applyNumberFormat="1" applyFont="1" applyBorder="1" applyAlignment="1">
      <alignment horizontal="center"/>
    </xf>
    <xf numFmtId="0" fontId="31" fillId="0" borderId="0" xfId="216" applyFont="1" applyAlignment="1">
      <alignment horizontal="center"/>
    </xf>
    <xf numFmtId="165" fontId="22" fillId="0" borderId="0" xfId="43" applyFill="1"/>
    <xf numFmtId="165" fontId="23" fillId="0" borderId="0" xfId="43" applyFont="1" applyFill="1" applyAlignment="1">
      <alignment horizontal="center"/>
    </xf>
    <xf numFmtId="165" fontId="27" fillId="0" borderId="0" xfId="43" applyFont="1" applyAlignment="1">
      <alignment horizontal="left"/>
    </xf>
    <xf numFmtId="0" fontId="68" fillId="0" borderId="0" xfId="132" applyFont="1" applyAlignment="1">
      <alignment horizontal="left"/>
    </xf>
    <xf numFmtId="0" fontId="68" fillId="74" borderId="21" xfId="132" applyFont="1" applyFill="1" applyBorder="1" applyAlignment="1">
      <alignment horizontal="center" vertical="center"/>
    </xf>
    <xf numFmtId="4" fontId="68" fillId="74" borderId="21" xfId="132" applyNumberFormat="1" applyFont="1" applyFill="1" applyBorder="1" applyAlignment="1">
      <alignment horizontal="center" vertical="center"/>
    </xf>
    <xf numFmtId="4" fontId="68" fillId="74" borderId="22" xfId="132" applyNumberFormat="1" applyFont="1" applyFill="1" applyBorder="1" applyAlignment="1">
      <alignment horizontal="center" vertical="center"/>
    </xf>
    <xf numFmtId="0" fontId="68" fillId="0" borderId="0" xfId="132" applyFont="1" applyAlignment="1">
      <alignment horizontal="center"/>
    </xf>
    <xf numFmtId="0" fontId="68" fillId="0" borderId="0" xfId="132" applyFont="1" applyAlignment="1">
      <alignment horizontal="center" vertical="center"/>
    </xf>
    <xf numFmtId="3" fontId="68" fillId="0" borderId="0" xfId="132" applyNumberFormat="1" applyFont="1" applyAlignment="1">
      <alignment horizontal="center"/>
    </xf>
    <xf numFmtId="3" fontId="68" fillId="0" borderId="0" xfId="132" applyNumberFormat="1" applyFont="1" applyFill="1" applyAlignment="1">
      <alignment horizontal="center"/>
    </xf>
    <xf numFmtId="3" fontId="68" fillId="75" borderId="0" xfId="132" applyNumberFormat="1" applyFont="1" applyFill="1" applyAlignment="1">
      <alignment horizontal="center"/>
    </xf>
    <xf numFmtId="3" fontId="69" fillId="0" borderId="0" xfId="132" applyNumberFormat="1" applyFont="1" applyFill="1" applyAlignment="1">
      <alignment horizontal="center"/>
    </xf>
    <xf numFmtId="0" fontId="68" fillId="73" borderId="0" xfId="132" applyFont="1" applyFill="1" applyAlignment="1">
      <alignment horizontal="center"/>
    </xf>
    <xf numFmtId="0" fontId="68" fillId="73" borderId="0" xfId="132" applyFont="1" applyFill="1" applyAlignment="1">
      <alignment horizontal="center" vertical="center"/>
    </xf>
    <xf numFmtId="177" fontId="68" fillId="73" borderId="0" xfId="132" applyNumberFormat="1" applyFont="1" applyFill="1" applyAlignment="1">
      <alignment horizontal="center"/>
    </xf>
    <xf numFmtId="177" fontId="68" fillId="0" borderId="0" xfId="132" applyNumberFormat="1" applyFont="1" applyAlignment="1">
      <alignment horizontal="left"/>
    </xf>
    <xf numFmtId="0" fontId="70" fillId="0" borderId="0" xfId="132" applyFont="1" applyFill="1" applyBorder="1" applyAlignment="1">
      <alignment horizontal="left"/>
    </xf>
    <xf numFmtId="3" fontId="69" fillId="0" borderId="0" xfId="132" applyNumberFormat="1" applyFont="1" applyFill="1" applyBorder="1" applyAlignment="1">
      <alignment horizontal="center"/>
    </xf>
    <xf numFmtId="0" fontId="68" fillId="0" borderId="0" xfId="132" applyFont="1" applyFill="1" applyBorder="1" applyAlignment="1">
      <alignment horizontal="left"/>
    </xf>
    <xf numFmtId="177" fontId="68" fillId="0" borderId="0" xfId="132" applyNumberFormat="1" applyFont="1" applyFill="1" applyBorder="1" applyAlignment="1">
      <alignment horizontal="right"/>
    </xf>
    <xf numFmtId="0" fontId="69" fillId="0" borderId="10" xfId="132" applyFont="1" applyFill="1" applyBorder="1" applyAlignment="1">
      <alignment horizontal="left"/>
    </xf>
    <xf numFmtId="0" fontId="68" fillId="0" borderId="10" xfId="132" applyFont="1" applyFill="1" applyBorder="1" applyAlignment="1">
      <alignment horizontal="center" vertical="center"/>
    </xf>
    <xf numFmtId="177" fontId="69" fillId="0" borderId="10" xfId="132" applyNumberFormat="1" applyFont="1" applyFill="1" applyBorder="1" applyAlignment="1">
      <alignment horizontal="center"/>
    </xf>
    <xf numFmtId="177" fontId="69" fillId="73" borderId="10" xfId="132" applyNumberFormat="1" applyFont="1" applyFill="1" applyBorder="1" applyAlignment="1">
      <alignment horizontal="center"/>
    </xf>
    <xf numFmtId="0" fontId="68" fillId="0" borderId="0" xfId="132" applyFont="1" applyFill="1" applyAlignment="1">
      <alignment horizontal="left"/>
    </xf>
    <xf numFmtId="0" fontId="68" fillId="33" borderId="0" xfId="132" applyFont="1" applyFill="1" applyAlignment="1">
      <alignment horizontal="center"/>
    </xf>
    <xf numFmtId="0" fontId="68" fillId="33" borderId="0" xfId="132" applyFont="1" applyFill="1" applyAlignment="1">
      <alignment horizontal="center" vertical="center"/>
    </xf>
    <xf numFmtId="3" fontId="68" fillId="33" borderId="0" xfId="132" applyNumberFormat="1" applyFont="1" applyFill="1" applyAlignment="1">
      <alignment horizontal="center"/>
    </xf>
    <xf numFmtId="177" fontId="70" fillId="0" borderId="0" xfId="132" applyNumberFormat="1" applyFont="1" applyAlignment="1">
      <alignment horizontal="left"/>
    </xf>
    <xf numFmtId="0" fontId="71" fillId="0" borderId="0" xfId="132" applyFont="1" applyAlignment="1">
      <alignment horizontal="left"/>
    </xf>
    <xf numFmtId="177" fontId="69" fillId="33" borderId="10" xfId="132" applyNumberFormat="1" applyFont="1" applyFill="1" applyBorder="1" applyAlignment="1">
      <alignment horizontal="center"/>
    </xf>
    <xf numFmtId="166" fontId="68" fillId="0" borderId="0" xfId="42" applyNumberFormat="1" applyFont="1" applyAlignment="1">
      <alignment horizontal="left"/>
    </xf>
    <xf numFmtId="166" fontId="68" fillId="0" borderId="11" xfId="42" applyNumberFormat="1" applyFont="1" applyBorder="1" applyAlignment="1">
      <alignment horizontal="left"/>
    </xf>
    <xf numFmtId="174" fontId="68" fillId="0" borderId="0" xfId="161" applyNumberFormat="1" applyFont="1" applyAlignment="1">
      <alignment horizontal="left"/>
    </xf>
    <xf numFmtId="3" fontId="68" fillId="0" borderId="0" xfId="132" applyNumberFormat="1" applyFont="1" applyAlignment="1">
      <alignment horizontal="left"/>
    </xf>
    <xf numFmtId="3" fontId="68" fillId="73" borderId="0" xfId="132" applyNumberFormat="1" applyFont="1" applyFill="1" applyAlignment="1">
      <alignment horizontal="center"/>
    </xf>
    <xf numFmtId="3" fontId="68" fillId="0" borderId="0" xfId="217" applyNumberFormat="1" applyFont="1" applyAlignment="1">
      <alignment horizontal="center"/>
    </xf>
    <xf numFmtId="3" fontId="71" fillId="0" borderId="0" xfId="217" applyNumberFormat="1" applyFont="1" applyAlignment="1">
      <alignment horizontal="center"/>
    </xf>
    <xf numFmtId="3" fontId="69" fillId="73" borderId="0" xfId="132" applyNumberFormat="1" applyFont="1" applyFill="1" applyAlignment="1">
      <alignment horizontal="center"/>
    </xf>
    <xf numFmtId="0" fontId="70" fillId="0" borderId="0" xfId="132" applyFont="1" applyAlignment="1">
      <alignment horizontal="left"/>
    </xf>
    <xf numFmtId="0" fontId="69" fillId="0" borderId="10" xfId="132" applyFont="1" applyFill="1" applyBorder="1" applyAlignment="1">
      <alignment horizontal="center" vertical="center"/>
    </xf>
    <xf numFmtId="3" fontId="69" fillId="0" borderId="10" xfId="132" applyNumberFormat="1" applyFont="1" applyFill="1" applyBorder="1" applyAlignment="1">
      <alignment horizontal="center"/>
    </xf>
    <xf numFmtId="3" fontId="69" fillId="33" borderId="0" xfId="132" applyNumberFormat="1" applyFont="1" applyFill="1" applyAlignment="1">
      <alignment horizontal="center"/>
    </xf>
    <xf numFmtId="10" fontId="68" fillId="0" borderId="0" xfId="161" applyNumberFormat="1" applyFont="1" applyAlignment="1">
      <alignment horizontal="center"/>
    </xf>
    <xf numFmtId="0" fontId="75" fillId="0" borderId="0" xfId="132" applyFont="1" applyAlignment="1">
      <alignment horizontal="center"/>
    </xf>
    <xf numFmtId="178" fontId="72" fillId="0" borderId="0" xfId="132" applyNumberFormat="1" applyFont="1" applyFill="1" applyBorder="1" applyAlignment="1">
      <alignment horizontal="center"/>
    </xf>
    <xf numFmtId="165" fontId="26" fillId="0" borderId="0" xfId="43" applyFont="1" applyAlignment="1">
      <alignment horizontal="center"/>
    </xf>
    <xf numFmtId="0" fontId="28" fillId="0" borderId="20" xfId="132" applyFont="1" applyBorder="1" applyAlignment="1">
      <alignment horizontal="center"/>
    </xf>
    <xf numFmtId="165" fontId="76" fillId="0" borderId="0" xfId="43" applyFont="1"/>
    <xf numFmtId="166" fontId="28" fillId="0" borderId="0" xfId="44" applyNumberFormat="1" applyFont="1"/>
    <xf numFmtId="165" fontId="28" fillId="0" borderId="0" xfId="43" applyFont="1" applyAlignment="1">
      <alignment horizontal="center"/>
    </xf>
  </cellXfs>
  <cellStyles count="218">
    <cellStyle name="_x0013_" xfId="45"/>
    <cellStyle name="_CC Oil" xfId="46"/>
    <cellStyle name="_DSO Oil" xfId="47"/>
    <cellStyle name="_FLCC Oil" xfId="48"/>
    <cellStyle name="_FLPEGT Oil" xfId="49"/>
    <cellStyle name="_FMCT Oil" xfId="50"/>
    <cellStyle name="_GTDW_DataTemplate" xfId="51"/>
    <cellStyle name="_Gulfstream Gas" xfId="52"/>
    <cellStyle name="_MR .7 Oil" xfId="53"/>
    <cellStyle name="_MR 1 Oil" xfId="54"/>
    <cellStyle name="_MRCT Oil" xfId="55"/>
    <cellStyle name="_MT Gulfstream Gas" xfId="56"/>
    <cellStyle name="_MT Oil" xfId="57"/>
    <cellStyle name="_OLCT Oil" xfId="58"/>
    <cellStyle name="_PE Oil" xfId="59"/>
    <cellStyle name="_PN Oil" xfId="60"/>
    <cellStyle name="_RV Oil" xfId="61"/>
    <cellStyle name="_SHCT Oil" xfId="62"/>
    <cellStyle name="_SN Oil" xfId="63"/>
    <cellStyle name="_TP Oil" xfId="64"/>
    <cellStyle name="20% - Accent1" xfId="19" builtinId="30" customBuiltin="1"/>
    <cellStyle name="20% - Accent1 2" xfId="65"/>
    <cellStyle name="20% - Accent2" xfId="23" builtinId="34" customBuiltin="1"/>
    <cellStyle name="20% - Accent2 2" xfId="66"/>
    <cellStyle name="20% - Accent3" xfId="27" builtinId="38" customBuiltin="1"/>
    <cellStyle name="20% - Accent3 2" xfId="67"/>
    <cellStyle name="20% - Accent4" xfId="31" builtinId="42" customBuiltin="1"/>
    <cellStyle name="20% - Accent4 2" xfId="68"/>
    <cellStyle name="20% - Accent5" xfId="35" builtinId="46" customBuiltin="1"/>
    <cellStyle name="20% - Accent5 2" xfId="69"/>
    <cellStyle name="20% - Accent6" xfId="39" builtinId="50" customBuiltin="1"/>
    <cellStyle name="20% - Accent6 2" xfId="70"/>
    <cellStyle name="40% - Accent1" xfId="20" builtinId="31" customBuiltin="1"/>
    <cellStyle name="40% - Accent1 2" xfId="71"/>
    <cellStyle name="40% - Accent2" xfId="24" builtinId="35" customBuiltin="1"/>
    <cellStyle name="40% - Accent2 2" xfId="72"/>
    <cellStyle name="40% - Accent3" xfId="28" builtinId="39" customBuiltin="1"/>
    <cellStyle name="40% - Accent3 2" xfId="73"/>
    <cellStyle name="40% - Accent4" xfId="32" builtinId="43" customBuiltin="1"/>
    <cellStyle name="40% - Accent4 2" xfId="74"/>
    <cellStyle name="40% - Accent5" xfId="36" builtinId="47" customBuiltin="1"/>
    <cellStyle name="40% - Accent5 2" xfId="75"/>
    <cellStyle name="40% - Accent6" xfId="40" builtinId="51" customBuiltin="1"/>
    <cellStyle name="40% - Accent6 2" xfId="76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1 - 20%" xfId="77"/>
    <cellStyle name="Accent1 - 40%" xfId="78"/>
    <cellStyle name="Accent1 - 60%" xfId="79"/>
    <cellStyle name="Accent2" xfId="22" builtinId="33" customBuiltin="1"/>
    <cellStyle name="Accent2 - 20%" xfId="80"/>
    <cellStyle name="Accent2 - 40%" xfId="81"/>
    <cellStyle name="Accent2 - 60%" xfId="82"/>
    <cellStyle name="Accent3" xfId="26" builtinId="37" customBuiltin="1"/>
    <cellStyle name="Accent3 - 20%" xfId="83"/>
    <cellStyle name="Accent3 - 40%" xfId="84"/>
    <cellStyle name="Accent3 - 60%" xfId="85"/>
    <cellStyle name="Accent4" xfId="30" builtinId="41" customBuiltin="1"/>
    <cellStyle name="Accent4 - 20%" xfId="86"/>
    <cellStyle name="Accent4 - 40%" xfId="87"/>
    <cellStyle name="Accent4 - 60%" xfId="88"/>
    <cellStyle name="Accent5" xfId="34" builtinId="45" customBuiltin="1"/>
    <cellStyle name="Accent5 - 20%" xfId="89"/>
    <cellStyle name="Accent5 - 40%" xfId="90"/>
    <cellStyle name="Accent5 - 60%" xfId="91"/>
    <cellStyle name="Accent6" xfId="38" builtinId="49" customBuiltin="1"/>
    <cellStyle name="Accent6 - 20%" xfId="92"/>
    <cellStyle name="Accent6 - 40%" xfId="93"/>
    <cellStyle name="Accent6 - 60%" xfId="94"/>
    <cellStyle name="Bad" xfId="7" builtinId="27" customBuiltin="1"/>
    <cellStyle name="Calc Currency (0)" xfId="95"/>
    <cellStyle name="Calculation" xfId="11" builtinId="22" customBuiltin="1"/>
    <cellStyle name="Check Cell" xfId="13" builtinId="23" customBuiltin="1"/>
    <cellStyle name="Comma" xfId="42" builtinId="3"/>
    <cellStyle name="Comma  - Style1" xfId="96"/>
    <cellStyle name="Comma  - Style2" xfId="97"/>
    <cellStyle name="Comma  - Style3" xfId="98"/>
    <cellStyle name="Comma  - Style4" xfId="99"/>
    <cellStyle name="Comma  - Style5" xfId="100"/>
    <cellStyle name="Comma  - Style6" xfId="101"/>
    <cellStyle name="Comma  - Style7" xfId="102"/>
    <cellStyle name="Comma  - Style8" xfId="103"/>
    <cellStyle name="Comma 2" xfId="44"/>
    <cellStyle name="Comma 2 2" xfId="104"/>
    <cellStyle name="Comma 3" xfId="105"/>
    <cellStyle name="Comma 4" xfId="106"/>
    <cellStyle name="Comma 5" xfId="107"/>
    <cellStyle name="Comma 6" xfId="108"/>
    <cellStyle name="Copied" xfId="109"/>
    <cellStyle name="Currency 2" xfId="110"/>
    <cellStyle name="Currency 3" xfId="111"/>
    <cellStyle name="Emphasis 1" xfId="112"/>
    <cellStyle name="Emphasis 2" xfId="113"/>
    <cellStyle name="Emphasis 3" xfId="114"/>
    <cellStyle name="Entered" xfId="115"/>
    <cellStyle name="Explanatory Text" xfId="16" builtinId="53" customBuiltin="1"/>
    <cellStyle name="Good" xfId="6" builtinId="26" customBuiltin="1"/>
    <cellStyle name="Grey" xfId="116"/>
    <cellStyle name="Header1" xfId="117"/>
    <cellStyle name="Header2" xfId="118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Input [yellow]" xfId="119"/>
    <cellStyle name="Linked Cell" xfId="12" builtinId="24" customBuiltin="1"/>
    <cellStyle name="Neutral" xfId="8" builtinId="28" customBuiltin="1"/>
    <cellStyle name="Normal" xfId="0" builtinId="0"/>
    <cellStyle name="Normal - Style1" xfId="120"/>
    <cellStyle name="Normal 10" xfId="121"/>
    <cellStyle name="Normal 11" xfId="122"/>
    <cellStyle name="Normal 12" xfId="123"/>
    <cellStyle name="Normal 13" xfId="124"/>
    <cellStyle name="Normal 14" xfId="125"/>
    <cellStyle name="Normal 15" xfId="126"/>
    <cellStyle name="Normal 16" xfId="127"/>
    <cellStyle name="Normal 17" xfId="128"/>
    <cellStyle name="Normal 18" xfId="129"/>
    <cellStyle name="Normal 19" xfId="130"/>
    <cellStyle name="Normal 2" xfId="131"/>
    <cellStyle name="Normal 2 2" xfId="132"/>
    <cellStyle name="Normal 20" xfId="133"/>
    <cellStyle name="Normal 21" xfId="134"/>
    <cellStyle name="Normal 22" xfId="135"/>
    <cellStyle name="Normal 23" xfId="136"/>
    <cellStyle name="Normal 24" xfId="137"/>
    <cellStyle name="Normal 25" xfId="138"/>
    <cellStyle name="Normal 26" xfId="139"/>
    <cellStyle name="Normal 27" xfId="140"/>
    <cellStyle name="Normal 28" xfId="141"/>
    <cellStyle name="Normal 29" xfId="142"/>
    <cellStyle name="Normal 3" xfId="143"/>
    <cellStyle name="Normal 3 2" xfId="144"/>
    <cellStyle name="Normal 30" xfId="43"/>
    <cellStyle name="Normal 31" xfId="145"/>
    <cellStyle name="Normal 32" xfId="146"/>
    <cellStyle name="Normal 33" xfId="147"/>
    <cellStyle name="Normal 34" xfId="148"/>
    <cellStyle name="Normal 35" xfId="149"/>
    <cellStyle name="Normal 36" xfId="150"/>
    <cellStyle name="Normal 4" xfId="151"/>
    <cellStyle name="Normal 4 2" xfId="152"/>
    <cellStyle name="Normal 5" xfId="153"/>
    <cellStyle name="Normal 6" xfId="154"/>
    <cellStyle name="Normal 7" xfId="155"/>
    <cellStyle name="Normal 8" xfId="156"/>
    <cellStyle name="Normal 9" xfId="157"/>
    <cellStyle name="Normal_2007 BUDGET FORECAST (Aug 24)" xfId="216"/>
    <cellStyle name="Normal_Wholesale Forecast" xfId="217"/>
    <cellStyle name="Note" xfId="15" builtinId="10" customBuiltin="1"/>
    <cellStyle name="Note 2" xfId="158"/>
    <cellStyle name="Note 3" xfId="159"/>
    <cellStyle name="Output" xfId="10" builtinId="21" customBuiltin="1"/>
    <cellStyle name="Percent [2]" xfId="160"/>
    <cellStyle name="Percent 2" xfId="161"/>
    <cellStyle name="Percent 3" xfId="162"/>
    <cellStyle name="Percent 4" xfId="163"/>
    <cellStyle name="Percent 5" xfId="164"/>
    <cellStyle name="RevList" xfId="165"/>
    <cellStyle name="SAPBEXaggData" xfId="166"/>
    <cellStyle name="SAPBEXaggDataEmph" xfId="167"/>
    <cellStyle name="SAPBEXaggItem" xfId="168"/>
    <cellStyle name="SAPBEXaggItemX" xfId="169"/>
    <cellStyle name="SAPBEXchaText" xfId="170"/>
    <cellStyle name="SAPBEXexcBad7" xfId="171"/>
    <cellStyle name="SAPBEXexcBad8" xfId="172"/>
    <cellStyle name="SAPBEXexcBad9" xfId="173"/>
    <cellStyle name="SAPBEXexcCritical4" xfId="174"/>
    <cellStyle name="SAPBEXexcCritical5" xfId="175"/>
    <cellStyle name="SAPBEXexcCritical6" xfId="176"/>
    <cellStyle name="SAPBEXexcGood1" xfId="177"/>
    <cellStyle name="SAPBEXexcGood2" xfId="178"/>
    <cellStyle name="SAPBEXexcGood3" xfId="179"/>
    <cellStyle name="SAPBEXfilterDrill" xfId="180"/>
    <cellStyle name="SAPBEXfilterItem" xfId="181"/>
    <cellStyle name="SAPBEXfilterText" xfId="182"/>
    <cellStyle name="SAPBEXformats" xfId="183"/>
    <cellStyle name="SAPBEXheaderItem" xfId="184"/>
    <cellStyle name="SAPBEXheaderText" xfId="185"/>
    <cellStyle name="SAPBEXHLevel0" xfId="186"/>
    <cellStyle name="SAPBEXHLevel0X" xfId="187"/>
    <cellStyle name="SAPBEXHLevel1" xfId="188"/>
    <cellStyle name="SAPBEXHLevel1X" xfId="189"/>
    <cellStyle name="SAPBEXHLevel2" xfId="190"/>
    <cellStyle name="SAPBEXHLevel2X" xfId="191"/>
    <cellStyle name="SAPBEXHLevel3" xfId="192"/>
    <cellStyle name="SAPBEXHLevel3X" xfId="193"/>
    <cellStyle name="SAPBEXinputData" xfId="194"/>
    <cellStyle name="SAPBEXItemHeader" xfId="195"/>
    <cellStyle name="SAPBEXresData" xfId="196"/>
    <cellStyle name="SAPBEXresDataEmph" xfId="197"/>
    <cellStyle name="SAPBEXresItem" xfId="198"/>
    <cellStyle name="SAPBEXresItemX" xfId="199"/>
    <cellStyle name="SAPBEXstdData" xfId="200"/>
    <cellStyle name="SAPBEXstdData 2" xfId="201"/>
    <cellStyle name="SAPBEXstdDataEmph" xfId="202"/>
    <cellStyle name="SAPBEXstdItem" xfId="203"/>
    <cellStyle name="SAPBEXstdItemX" xfId="204"/>
    <cellStyle name="SAPBEXtitle" xfId="205"/>
    <cellStyle name="SAPBEXunassignedItem" xfId="206"/>
    <cellStyle name="SAPBEXundefined" xfId="207"/>
    <cellStyle name="SEM-BPS-headdata" xfId="208"/>
    <cellStyle name="SEM-BPS-headkey" xfId="209"/>
    <cellStyle name="SEM-BPS-input-on" xfId="210"/>
    <cellStyle name="SEM-BPS-key" xfId="211"/>
    <cellStyle name="SEM-BPS-total" xfId="212"/>
    <cellStyle name="Sheet Title" xfId="213"/>
    <cellStyle name="Style 1" xfId="214"/>
    <cellStyle name="Subtotal" xfId="21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330574</xdr:colOff>
      <xdr:row>159</xdr:row>
      <xdr:rowOff>169813</xdr:rowOff>
    </xdr:from>
    <xdr:to>
      <xdr:col>4</xdr:col>
      <xdr:colOff>332298</xdr:colOff>
      <xdr:row>160</xdr:row>
      <xdr:rowOff>151279</xdr:rowOff>
    </xdr:to>
    <xdr:cxnSp macro="">
      <xdr:nvCxnSpPr>
        <xdr:cNvPr id="2" name="Straight Arrow Connector 1"/>
        <xdr:cNvCxnSpPr/>
      </xdr:nvCxnSpPr>
      <xdr:spPr>
        <a:xfrm flipV="1">
          <a:off x="2587999" y="26896963"/>
          <a:ext cx="1724" cy="152916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COMMISSION%20PROPOSED%20MFRS\NEW%20E%20SCHEDUL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bxsf23\vol1\USERS\LGD0Q14\OVERHAUL\1999\Current\1999O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S\a1-Wally\BUDGET\2009\Corporate%20Instructions\2009FPL_Plan&amp;Bdgt_Assm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a"/>
      <sheetName val="3b"/>
      <sheetName val="4a"/>
      <sheetName val="4b"/>
      <sheetName val="5"/>
      <sheetName val="6a"/>
      <sheetName val="6b"/>
      <sheetName val="7"/>
      <sheetName val="8"/>
      <sheetName val="9"/>
      <sheetName val="10"/>
      <sheetName val="11"/>
      <sheetName val="12"/>
      <sheetName val="13a"/>
      <sheetName val="13b"/>
      <sheetName val="13c"/>
      <sheetName val="13d"/>
      <sheetName val="14"/>
      <sheetName val="15"/>
      <sheetName val="16"/>
      <sheetName val="17"/>
      <sheetName val="18"/>
      <sheetName val="19a"/>
      <sheetName val="19b"/>
      <sheetName val="19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 W-pcc @18"/>
    </sheetNames>
    <sheetDataSet>
      <sheetData sheetId="0" refreshError="1">
        <row r="9">
          <cell r="D9" t="str">
            <v>OPEN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Cover"/>
      <sheetName val="Assumptions"/>
      <sheetName val="Exhibit_2"/>
      <sheetName val="Exhibit_3"/>
      <sheetName val="Exhibit_4"/>
      <sheetName val="Exhibit_5"/>
      <sheetName val="Exhibit_6"/>
      <sheetName val="Exhibit_7"/>
      <sheetName val="Exhibit_8"/>
      <sheetName val="Exhibit_9"/>
      <sheetName val="Exhibit_10"/>
      <sheetName val="Exhibit 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A5" t="str">
            <v>Expense Types</v>
          </cell>
          <cell r="B5" t="str">
            <v>Current Approved</v>
          </cell>
          <cell r="C5" t="str">
            <v>Estimated Actual</v>
          </cell>
          <cell r="D5" t="str">
            <v>Year-end Adjustment</v>
          </cell>
          <cell r="E5" t="str">
            <v>Year-end Adjusted</v>
          </cell>
          <cell r="F5" t="str">
            <v>Funds Request</v>
          </cell>
          <cell r="G5" t="str">
            <v>Percent Change</v>
          </cell>
          <cell r="H5" t="str">
            <v>Funds Request</v>
          </cell>
          <cell r="I5" t="str">
            <v>Percent Change</v>
          </cell>
          <cell r="J5" t="str">
            <v>Funds Request</v>
          </cell>
          <cell r="K5" t="str">
            <v>Percent Change</v>
          </cell>
          <cell r="L5" t="str">
            <v>Funds Request</v>
          </cell>
          <cell r="M5" t="str">
            <v>Percent Change</v>
          </cell>
          <cell r="N5" t="str">
            <v>Funds Request</v>
          </cell>
          <cell r="O5" t="str">
            <v>Percent Change</v>
          </cell>
        </row>
        <row r="6">
          <cell r="B6">
            <v>2003</v>
          </cell>
          <cell r="C6">
            <v>2003</v>
          </cell>
          <cell r="D6">
            <v>2003</v>
          </cell>
          <cell r="E6">
            <v>2003</v>
          </cell>
          <cell r="F6">
            <v>2004</v>
          </cell>
          <cell r="H6">
            <v>2005</v>
          </cell>
          <cell r="J6">
            <v>2006</v>
          </cell>
          <cell r="L6">
            <v>2007</v>
          </cell>
          <cell r="N6">
            <v>2008</v>
          </cell>
        </row>
        <row r="7">
          <cell r="A7" t="str">
            <v>1 - O&amp;M Base</v>
          </cell>
          <cell r="B7">
            <v>10000000</v>
          </cell>
          <cell r="C7">
            <v>10500000</v>
          </cell>
          <cell r="D7">
            <v>250000</v>
          </cell>
          <cell r="E7">
            <v>10750000</v>
          </cell>
          <cell r="F7">
            <v>10850000</v>
          </cell>
          <cell r="G7">
            <v>9.3023255813953487E-3</v>
          </cell>
          <cell r="H7">
            <v>11000000</v>
          </cell>
          <cell r="I7">
            <v>1.3824884792626729E-2</v>
          </cell>
          <cell r="J7">
            <v>11100000</v>
          </cell>
          <cell r="K7">
            <v>9.0909090909090905E-3</v>
          </cell>
          <cell r="L7">
            <v>0</v>
          </cell>
          <cell r="M7">
            <v>-1</v>
          </cell>
          <cell r="N7">
            <v>0</v>
          </cell>
          <cell r="O7" t="str">
            <v xml:space="preserve">     N/A</v>
          </cell>
        </row>
        <row r="8">
          <cell r="A8" t="str">
            <v>8 - O&amp;M ECRC</v>
          </cell>
          <cell r="B8">
            <v>100000</v>
          </cell>
          <cell r="C8">
            <v>100000</v>
          </cell>
          <cell r="E8">
            <v>100000</v>
          </cell>
          <cell r="F8">
            <v>125000</v>
          </cell>
          <cell r="G8">
            <v>0.25</v>
          </cell>
          <cell r="H8">
            <v>130000</v>
          </cell>
          <cell r="I8">
            <v>0.04</v>
          </cell>
          <cell r="J8">
            <v>131000</v>
          </cell>
          <cell r="K8">
            <v>7.6923076923076927E-3</v>
          </cell>
          <cell r="L8">
            <v>0</v>
          </cell>
          <cell r="M8">
            <v>-1</v>
          </cell>
          <cell r="N8">
            <v>0</v>
          </cell>
          <cell r="O8" t="str">
            <v xml:space="preserve">     N/A</v>
          </cell>
        </row>
        <row r="9">
          <cell r="B9">
            <v>10100000</v>
          </cell>
          <cell r="C9">
            <v>10600000</v>
          </cell>
          <cell r="D9">
            <v>250000</v>
          </cell>
          <cell r="E9">
            <v>10850000</v>
          </cell>
          <cell r="F9">
            <v>10975000</v>
          </cell>
          <cell r="G9">
            <v>1.1520737327188941E-2</v>
          </cell>
          <cell r="H9">
            <v>11130000</v>
          </cell>
          <cell r="I9">
            <v>1.4123006833712985E-2</v>
          </cell>
          <cell r="J9">
            <v>11231000</v>
          </cell>
          <cell r="K9">
            <v>9.0745732255166217E-3</v>
          </cell>
          <cell r="L9">
            <v>0</v>
          </cell>
          <cell r="M9">
            <v>-1</v>
          </cell>
          <cell r="N9">
            <v>0</v>
          </cell>
          <cell r="O9" t="str">
            <v xml:space="preserve">     N/A</v>
          </cell>
        </row>
        <row r="11">
          <cell r="A11" t="str">
            <v>2 - O&amp;M ECCR</v>
          </cell>
          <cell r="B11">
            <v>250000</v>
          </cell>
          <cell r="C11">
            <v>250000</v>
          </cell>
          <cell r="E11">
            <v>250000</v>
          </cell>
          <cell r="G11">
            <v>-1</v>
          </cell>
          <cell r="I11" t="str">
            <v xml:space="preserve">     N/A</v>
          </cell>
          <cell r="K11" t="str">
            <v xml:space="preserve">     N/A</v>
          </cell>
          <cell r="M11" t="str">
            <v xml:space="preserve">     N/A</v>
          </cell>
          <cell r="O11" t="str">
            <v xml:space="preserve">     N/A</v>
          </cell>
        </row>
        <row r="12">
          <cell r="A12" t="str">
            <v>4 - O&amp;M Fuel</v>
          </cell>
          <cell r="E12">
            <v>0</v>
          </cell>
          <cell r="G12" t="str">
            <v xml:space="preserve">     N/A</v>
          </cell>
          <cell r="I12" t="str">
            <v xml:space="preserve">     N/A</v>
          </cell>
          <cell r="K12" t="str">
            <v xml:space="preserve">     N/A</v>
          </cell>
          <cell r="M12" t="str">
            <v xml:space="preserve">     N/A</v>
          </cell>
          <cell r="O12" t="str">
            <v xml:space="preserve">     N/A</v>
          </cell>
        </row>
        <row r="13">
          <cell r="A13" t="str">
            <v>5 - O&amp;M Capacity</v>
          </cell>
          <cell r="E13">
            <v>0</v>
          </cell>
          <cell r="G13" t="str">
            <v xml:space="preserve">     N/A</v>
          </cell>
          <cell r="I13" t="str">
            <v xml:space="preserve">     N/A</v>
          </cell>
          <cell r="K13" t="str">
            <v xml:space="preserve">     N/A</v>
          </cell>
          <cell r="M13" t="str">
            <v xml:space="preserve">     N/A</v>
          </cell>
          <cell r="O13" t="str">
            <v xml:space="preserve">     N/A</v>
          </cell>
        </row>
        <row r="14">
          <cell r="A14" t="str">
            <v>9 - O&amp;M NR Fuel</v>
          </cell>
          <cell r="E14">
            <v>0</v>
          </cell>
          <cell r="G14" t="str">
            <v xml:space="preserve">     N/A</v>
          </cell>
          <cell r="I14" t="str">
            <v xml:space="preserve">     N/A</v>
          </cell>
          <cell r="K14" t="str">
            <v xml:space="preserve">     N/A</v>
          </cell>
          <cell r="M14" t="str">
            <v xml:space="preserve">     N/A</v>
          </cell>
          <cell r="O14" t="str">
            <v xml:space="preserve">     N/A</v>
          </cell>
        </row>
        <row r="15">
          <cell r="B15">
            <v>250000</v>
          </cell>
          <cell r="C15">
            <v>250000</v>
          </cell>
          <cell r="D15">
            <v>0</v>
          </cell>
          <cell r="E15">
            <v>250000</v>
          </cell>
          <cell r="F15">
            <v>0</v>
          </cell>
          <cell r="G15">
            <v>-1</v>
          </cell>
          <cell r="H15">
            <v>0</v>
          </cell>
          <cell r="I15" t="str">
            <v xml:space="preserve">     N/A</v>
          </cell>
          <cell r="J15">
            <v>0</v>
          </cell>
          <cell r="K15" t="str">
            <v xml:space="preserve">     N/A</v>
          </cell>
          <cell r="L15">
            <v>0</v>
          </cell>
          <cell r="M15" t="str">
            <v xml:space="preserve">     N/A</v>
          </cell>
          <cell r="N15">
            <v>0</v>
          </cell>
          <cell r="O15" t="str">
            <v xml:space="preserve">     N/A</v>
          </cell>
        </row>
        <row r="17">
          <cell r="A17" t="str">
            <v>6 - Below the Line Expenses</v>
          </cell>
          <cell r="B17">
            <v>500000</v>
          </cell>
          <cell r="C17">
            <v>500000</v>
          </cell>
          <cell r="E17">
            <v>500000</v>
          </cell>
          <cell r="G17">
            <v>-1</v>
          </cell>
          <cell r="I17" t="str">
            <v xml:space="preserve">     N/A</v>
          </cell>
          <cell r="K17" t="str">
            <v xml:space="preserve">     N/A</v>
          </cell>
          <cell r="M17" t="str">
            <v xml:space="preserve">     N/A</v>
          </cell>
          <cell r="O17" t="str">
            <v xml:space="preserve">     N/A</v>
          </cell>
        </row>
        <row r="18">
          <cell r="A18" t="str">
            <v>7 - Redirected Expenses (to other business units)</v>
          </cell>
          <cell r="E18">
            <v>0</v>
          </cell>
          <cell r="F18">
            <v>300000</v>
          </cell>
          <cell r="G18" t="str">
            <v xml:space="preserve">     N/A</v>
          </cell>
          <cell r="I18">
            <v>-1</v>
          </cell>
          <cell r="K18" t="str">
            <v xml:space="preserve">     N/A</v>
          </cell>
          <cell r="M18" t="str">
            <v xml:space="preserve">     N/A</v>
          </cell>
          <cell r="O18" t="str">
            <v xml:space="preserve">     N/A</v>
          </cell>
        </row>
        <row r="19">
          <cell r="A19" t="str">
            <v>G - Inter-company Expenses (to non-utility)</v>
          </cell>
          <cell r="E19">
            <v>0</v>
          </cell>
          <cell r="F19">
            <v>100000</v>
          </cell>
          <cell r="G19" t="str">
            <v xml:space="preserve">     N/A</v>
          </cell>
          <cell r="I19">
            <v>-1</v>
          </cell>
          <cell r="K19" t="str">
            <v xml:space="preserve">     N/A</v>
          </cell>
          <cell r="M19" t="str">
            <v xml:space="preserve">     N/A</v>
          </cell>
          <cell r="O19" t="str">
            <v xml:space="preserve">     N/A</v>
          </cell>
        </row>
        <row r="20">
          <cell r="A20" t="str">
            <v>S - Revenue Enhancement Expenses</v>
          </cell>
          <cell r="E20">
            <v>0</v>
          </cell>
          <cell r="G20" t="str">
            <v xml:space="preserve">     N/A</v>
          </cell>
          <cell r="I20" t="str">
            <v xml:space="preserve">     N/A</v>
          </cell>
          <cell r="K20" t="str">
            <v xml:space="preserve">     N/A</v>
          </cell>
          <cell r="M20" t="str">
            <v xml:space="preserve">     N/A</v>
          </cell>
          <cell r="O20" t="str">
            <v xml:space="preserve">     N/A</v>
          </cell>
        </row>
        <row r="21">
          <cell r="A21" t="str">
            <v>N - Other Expenses</v>
          </cell>
          <cell r="E21">
            <v>0</v>
          </cell>
          <cell r="G21" t="str">
            <v xml:space="preserve">     N/A</v>
          </cell>
          <cell r="I21" t="str">
            <v xml:space="preserve">     N/A</v>
          </cell>
          <cell r="K21" t="str">
            <v xml:space="preserve">     N/A</v>
          </cell>
          <cell r="M21" t="str">
            <v xml:space="preserve">     N/A</v>
          </cell>
          <cell r="O21" t="str">
            <v xml:space="preserve">     N/A</v>
          </cell>
        </row>
        <row r="22">
          <cell r="B22">
            <v>10850000</v>
          </cell>
          <cell r="C22">
            <v>11350000</v>
          </cell>
          <cell r="D22">
            <v>250000</v>
          </cell>
          <cell r="E22">
            <v>11600000</v>
          </cell>
          <cell r="F22">
            <v>11375000</v>
          </cell>
          <cell r="G22">
            <v>-1.9396551724137932E-2</v>
          </cell>
          <cell r="H22">
            <v>11130000</v>
          </cell>
          <cell r="I22">
            <v>-2.1538461538461538E-2</v>
          </cell>
          <cell r="J22">
            <v>11231000</v>
          </cell>
          <cell r="K22">
            <v>9.0745732255166217E-3</v>
          </cell>
          <cell r="L22">
            <v>0</v>
          </cell>
          <cell r="M22">
            <v>-1</v>
          </cell>
          <cell r="N22">
            <v>0</v>
          </cell>
          <cell r="O22" t="str">
            <v xml:space="preserve">     N/A</v>
          </cell>
        </row>
        <row r="24">
          <cell r="A24" t="str">
            <v>A - Capital Base</v>
          </cell>
          <cell r="E24">
            <v>0</v>
          </cell>
          <cell r="G24" t="str">
            <v xml:space="preserve">     N/A</v>
          </cell>
          <cell r="I24" t="str">
            <v xml:space="preserve">     N/A</v>
          </cell>
          <cell r="K24" t="str">
            <v xml:space="preserve">     N/A</v>
          </cell>
          <cell r="M24" t="str">
            <v xml:space="preserve">     N/A</v>
          </cell>
          <cell r="O24" t="str">
            <v xml:space="preserve">     N/A</v>
          </cell>
        </row>
        <row r="25">
          <cell r="A25" t="str">
            <v>B - Capital ECCR</v>
          </cell>
          <cell r="E25">
            <v>0</v>
          </cell>
          <cell r="G25" t="str">
            <v xml:space="preserve">     N/A</v>
          </cell>
          <cell r="I25" t="str">
            <v xml:space="preserve">     N/A</v>
          </cell>
          <cell r="K25" t="str">
            <v xml:space="preserve">     N/A</v>
          </cell>
          <cell r="M25" t="str">
            <v xml:space="preserve">     N/A</v>
          </cell>
          <cell r="O25" t="str">
            <v xml:space="preserve">     N/A</v>
          </cell>
        </row>
        <row r="26">
          <cell r="A26" t="str">
            <v>F - Capital Non-Regulated</v>
          </cell>
          <cell r="E26">
            <v>0</v>
          </cell>
          <cell r="G26" t="str">
            <v xml:space="preserve">     N/A</v>
          </cell>
          <cell r="I26" t="str">
            <v xml:space="preserve">     N/A</v>
          </cell>
          <cell r="K26" t="str">
            <v xml:space="preserve">     N/A</v>
          </cell>
          <cell r="M26" t="str">
            <v xml:space="preserve">     N/A</v>
          </cell>
          <cell r="O26" t="str">
            <v xml:space="preserve">     N/A</v>
          </cell>
        </row>
        <row r="27">
          <cell r="A27" t="str">
            <v>H - Capital ECRC</v>
          </cell>
          <cell r="E27">
            <v>0</v>
          </cell>
          <cell r="G27" t="str">
            <v xml:space="preserve">     N/A</v>
          </cell>
          <cell r="I27" t="str">
            <v xml:space="preserve">     N/A</v>
          </cell>
          <cell r="K27" t="str">
            <v xml:space="preserve">     N/A</v>
          </cell>
          <cell r="M27" t="str">
            <v xml:space="preserve">     N/A</v>
          </cell>
          <cell r="O27" t="str">
            <v xml:space="preserve">     N/A</v>
          </cell>
        </row>
        <row r="28">
          <cell r="A28" t="str">
            <v>V - Revenue Enhancement Capital</v>
          </cell>
          <cell r="E28">
            <v>0</v>
          </cell>
          <cell r="G28" t="str">
            <v xml:space="preserve">     N/A</v>
          </cell>
          <cell r="I28" t="str">
            <v xml:space="preserve">     N/A</v>
          </cell>
          <cell r="K28" t="str">
            <v xml:space="preserve">     N/A</v>
          </cell>
          <cell r="M28" t="str">
            <v xml:space="preserve">     N/A</v>
          </cell>
          <cell r="O28" t="str">
            <v xml:space="preserve">     N/A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 t="str">
            <v xml:space="preserve">     N/A</v>
          </cell>
          <cell r="H29">
            <v>0</v>
          </cell>
          <cell r="I29" t="str">
            <v xml:space="preserve">     N/A</v>
          </cell>
          <cell r="J29">
            <v>0</v>
          </cell>
          <cell r="K29" t="str">
            <v xml:space="preserve">     N/A</v>
          </cell>
          <cell r="L29">
            <v>0</v>
          </cell>
          <cell r="M29" t="str">
            <v xml:space="preserve">     N/A</v>
          </cell>
          <cell r="N29">
            <v>0</v>
          </cell>
          <cell r="O29" t="str">
            <v xml:space="preserve">     N/A</v>
          </cell>
        </row>
        <row r="31">
          <cell r="A31" t="str">
            <v>R - Revenue Enhancement Revenue</v>
          </cell>
          <cell r="E31">
            <v>0</v>
          </cell>
          <cell r="G31" t="str">
            <v xml:space="preserve">     N/A</v>
          </cell>
          <cell r="I31" t="str">
            <v xml:space="preserve">     N/A</v>
          </cell>
          <cell r="K31" t="str">
            <v xml:space="preserve">     N/A</v>
          </cell>
          <cell r="M31" t="str">
            <v xml:space="preserve">     N/A</v>
          </cell>
          <cell r="O31" t="str">
            <v xml:space="preserve">     N/A</v>
          </cell>
        </row>
        <row r="32">
          <cell r="A32" t="str">
            <v>Memo: Affiliate Fee</v>
          </cell>
          <cell r="E32">
            <v>0</v>
          </cell>
          <cell r="G32" t="str">
            <v xml:space="preserve">     N/A</v>
          </cell>
          <cell r="I32" t="str">
            <v xml:space="preserve">     N/A</v>
          </cell>
          <cell r="K32" t="str">
            <v xml:space="preserve">     N/A</v>
          </cell>
          <cell r="M32" t="str">
            <v xml:space="preserve">     N/A</v>
          </cell>
          <cell r="O32" t="str">
            <v xml:space="preserve">     N/A</v>
          </cell>
        </row>
        <row r="33">
          <cell r="A33" t="str">
            <v>Memo: Gross Payroll Dollars</v>
          </cell>
          <cell r="E33">
            <v>0</v>
          </cell>
          <cell r="G33" t="str">
            <v xml:space="preserve">     N/A</v>
          </cell>
          <cell r="I33" t="str">
            <v xml:space="preserve">     N/A</v>
          </cell>
          <cell r="K33" t="str">
            <v xml:space="preserve">     N/A</v>
          </cell>
          <cell r="M33" t="str">
            <v xml:space="preserve">     N/A</v>
          </cell>
          <cell r="O33" t="str">
            <v xml:space="preserve">     N/A</v>
          </cell>
        </row>
        <row r="35">
          <cell r="A35" t="str">
            <v>Workforce</v>
          </cell>
        </row>
        <row r="36">
          <cell r="A36" t="str">
            <v>FEX - FPL Exempt Employees</v>
          </cell>
          <cell r="B36">
            <v>150</v>
          </cell>
          <cell r="C36">
            <v>150</v>
          </cell>
          <cell r="D36">
            <v>0</v>
          </cell>
          <cell r="E36">
            <v>150</v>
          </cell>
          <cell r="F36">
            <v>152</v>
          </cell>
          <cell r="G36">
            <v>1.3333333333333334E-2</v>
          </cell>
          <cell r="H36">
            <v>155</v>
          </cell>
          <cell r="I36">
            <v>1.9736842105263157E-2</v>
          </cell>
          <cell r="J36">
            <v>160</v>
          </cell>
          <cell r="K36">
            <v>3.2258064516129031E-2</v>
          </cell>
          <cell r="M36">
            <v>-1</v>
          </cell>
          <cell r="O36" t="str">
            <v xml:space="preserve">     N/A</v>
          </cell>
        </row>
        <row r="37">
          <cell r="A37" t="str">
            <v>FEP - FPL Exempt Part-Time Employees (.5 each)</v>
          </cell>
          <cell r="B37">
            <v>3</v>
          </cell>
          <cell r="C37">
            <v>3</v>
          </cell>
          <cell r="D37">
            <v>0</v>
          </cell>
          <cell r="E37">
            <v>3</v>
          </cell>
          <cell r="F37">
            <v>3</v>
          </cell>
          <cell r="G37">
            <v>0</v>
          </cell>
          <cell r="H37">
            <v>3</v>
          </cell>
          <cell r="I37">
            <v>0</v>
          </cell>
          <cell r="J37">
            <v>4</v>
          </cell>
          <cell r="K37">
            <v>0.33333333333333331</v>
          </cell>
          <cell r="M37">
            <v>-1</v>
          </cell>
          <cell r="O37" t="str">
            <v xml:space="preserve">     N/A</v>
          </cell>
        </row>
        <row r="38">
          <cell r="A38" t="str">
            <v>FNX - FPL Non-Exempt Employees</v>
          </cell>
          <cell r="E38">
            <v>0</v>
          </cell>
          <cell r="G38" t="str">
            <v xml:space="preserve">     N/A</v>
          </cell>
          <cell r="I38" t="str">
            <v xml:space="preserve">     N/A</v>
          </cell>
          <cell r="K38" t="str">
            <v xml:space="preserve">     N/A</v>
          </cell>
          <cell r="M38" t="str">
            <v xml:space="preserve">     N/A</v>
          </cell>
          <cell r="O38" t="str">
            <v xml:space="preserve">     N/A</v>
          </cell>
        </row>
        <row r="39">
          <cell r="A39" t="str">
            <v>FPT - FPL Non-Exempt Part-Time Employees (.5 each)</v>
          </cell>
          <cell r="E39">
            <v>0</v>
          </cell>
          <cell r="G39" t="str">
            <v xml:space="preserve">     N/A</v>
          </cell>
          <cell r="I39" t="str">
            <v xml:space="preserve">     N/A</v>
          </cell>
          <cell r="K39" t="str">
            <v xml:space="preserve">     N/A</v>
          </cell>
          <cell r="M39" t="str">
            <v xml:space="preserve">     N/A</v>
          </cell>
          <cell r="O39" t="str">
            <v xml:space="preserve">     N/A</v>
          </cell>
        </row>
        <row r="40">
          <cell r="A40" t="str">
            <v>FBV - FPL Bargaining Unit Employees</v>
          </cell>
          <cell r="E40">
            <v>0</v>
          </cell>
          <cell r="G40" t="str">
            <v xml:space="preserve">     N/A</v>
          </cell>
          <cell r="I40" t="str">
            <v xml:space="preserve">     N/A</v>
          </cell>
          <cell r="K40" t="str">
            <v xml:space="preserve">     N/A</v>
          </cell>
          <cell r="M40" t="str">
            <v xml:space="preserve">     N/A</v>
          </cell>
          <cell r="O40" t="str">
            <v xml:space="preserve">     N/A</v>
          </cell>
        </row>
        <row r="41">
          <cell r="B41">
            <v>153</v>
          </cell>
          <cell r="C41">
            <v>153</v>
          </cell>
          <cell r="D41">
            <v>0</v>
          </cell>
          <cell r="E41">
            <v>153</v>
          </cell>
          <cell r="F41">
            <v>155</v>
          </cell>
          <cell r="G41">
            <v>1.3071895424836602E-2</v>
          </cell>
          <cell r="H41">
            <v>158</v>
          </cell>
          <cell r="I41">
            <v>1.935483870967742E-2</v>
          </cell>
          <cell r="J41">
            <v>164</v>
          </cell>
          <cell r="K41">
            <v>3.7974683544303799E-2</v>
          </cell>
          <cell r="L41">
            <v>0</v>
          </cell>
          <cell r="M41">
            <v>-1</v>
          </cell>
          <cell r="N41">
            <v>0</v>
          </cell>
          <cell r="O41" t="str">
            <v xml:space="preserve">     N/A</v>
          </cell>
        </row>
        <row r="43">
          <cell r="A43" t="str">
            <v>FTTE - Full-Time Temporary Employees</v>
          </cell>
          <cell r="E43">
            <v>0</v>
          </cell>
          <cell r="G43" t="str">
            <v xml:space="preserve">     N/A</v>
          </cell>
          <cell r="I43" t="str">
            <v xml:space="preserve">     N/A</v>
          </cell>
          <cell r="K43" t="str">
            <v xml:space="preserve">     N/A</v>
          </cell>
          <cell r="M43" t="str">
            <v xml:space="preserve">     N/A</v>
          </cell>
          <cell r="O43" t="str">
            <v xml:space="preserve">     N/A</v>
          </cell>
        </row>
        <row r="44">
          <cell r="A44" t="str">
            <v>FOT - FPL Overtime Equivalent Employees</v>
          </cell>
          <cell r="E44">
            <v>0</v>
          </cell>
          <cell r="G44" t="str">
            <v xml:space="preserve">     N/A</v>
          </cell>
          <cell r="I44" t="str">
            <v xml:space="preserve">     N/A</v>
          </cell>
          <cell r="K44" t="str">
            <v xml:space="preserve">     N/A</v>
          </cell>
          <cell r="M44" t="str">
            <v xml:space="preserve">     N/A</v>
          </cell>
          <cell r="O44" t="str">
            <v xml:space="preserve">     N/A</v>
          </cell>
        </row>
        <row r="45">
          <cell r="A45" t="str">
            <v>TMP - Temporary Employees</v>
          </cell>
          <cell r="E45">
            <v>0</v>
          </cell>
          <cell r="G45" t="str">
            <v xml:space="preserve">     N/A</v>
          </cell>
          <cell r="I45" t="str">
            <v xml:space="preserve">     N/A</v>
          </cell>
          <cell r="K45" t="str">
            <v xml:space="preserve">     N/A</v>
          </cell>
          <cell r="M45" t="str">
            <v xml:space="preserve">     N/A</v>
          </cell>
          <cell r="O45" t="str">
            <v xml:space="preserve">     N/A</v>
          </cell>
        </row>
        <row r="46">
          <cell r="A46" t="str">
            <v>CON - Contractor Employees</v>
          </cell>
          <cell r="E46">
            <v>0</v>
          </cell>
          <cell r="G46" t="str">
            <v xml:space="preserve">     N/A</v>
          </cell>
          <cell r="I46" t="str">
            <v xml:space="preserve">     N/A</v>
          </cell>
          <cell r="K46" t="str">
            <v xml:space="preserve">     N/A</v>
          </cell>
          <cell r="M46" t="str">
            <v xml:space="preserve">     N/A</v>
          </cell>
          <cell r="O46" t="str">
            <v xml:space="preserve">     N/A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 t="str">
            <v xml:space="preserve">     N/A</v>
          </cell>
          <cell r="H47">
            <v>0</v>
          </cell>
          <cell r="I47" t="str">
            <v xml:space="preserve">     N/A</v>
          </cell>
          <cell r="J47">
            <v>0</v>
          </cell>
          <cell r="K47" t="str">
            <v xml:space="preserve">     N/A</v>
          </cell>
          <cell r="L47">
            <v>0</v>
          </cell>
          <cell r="M47" t="str">
            <v xml:space="preserve">     N/A</v>
          </cell>
          <cell r="N47">
            <v>0</v>
          </cell>
          <cell r="O47" t="str">
            <v xml:space="preserve">     N/A</v>
          </cell>
        </row>
        <row r="49">
          <cell r="B49">
            <v>153</v>
          </cell>
          <cell r="C49">
            <v>153</v>
          </cell>
          <cell r="D49">
            <v>0</v>
          </cell>
          <cell r="E49">
            <v>153</v>
          </cell>
          <cell r="F49">
            <v>155</v>
          </cell>
          <cell r="G49">
            <v>1.3071895424836602E-2</v>
          </cell>
          <cell r="H49">
            <v>158</v>
          </cell>
          <cell r="I49">
            <v>1.935483870967742E-2</v>
          </cell>
          <cell r="J49">
            <v>164</v>
          </cell>
          <cell r="K49">
            <v>3.7974683544303799E-2</v>
          </cell>
          <cell r="L49">
            <v>0</v>
          </cell>
          <cell r="M49">
            <v>-1</v>
          </cell>
          <cell r="N49">
            <v>0</v>
          </cell>
          <cell r="O49" t="str">
            <v xml:space="preserve">     N/A</v>
          </cell>
        </row>
      </sheetData>
      <sheetData sheetId="6">
        <row r="6">
          <cell r="B6" t="str">
            <v>Current Approved</v>
          </cell>
          <cell r="C6" t="str">
            <v>Variance</v>
          </cell>
          <cell r="D6" t="str">
            <v>Year-end Estimate</v>
          </cell>
          <cell r="E6" t="str">
            <v>Year-end Adjustments</v>
          </cell>
          <cell r="F6" t="str">
            <v>Year-end Adjusted</v>
          </cell>
          <cell r="G6" t="str">
            <v>Between Year Change</v>
          </cell>
          <cell r="H6" t="str">
            <v>Funds Request</v>
          </cell>
          <cell r="I6" t="str">
            <v>Between Year Change</v>
          </cell>
          <cell r="J6" t="str">
            <v>Funds Request</v>
          </cell>
          <cell r="K6" t="str">
            <v>Between Year Change</v>
          </cell>
          <cell r="L6" t="str">
            <v>Funds Request</v>
          </cell>
        </row>
        <row r="7">
          <cell r="B7">
            <v>2003</v>
          </cell>
          <cell r="C7">
            <v>2003</v>
          </cell>
          <cell r="D7">
            <v>2003</v>
          </cell>
          <cell r="E7">
            <v>2003</v>
          </cell>
          <cell r="F7">
            <v>2003</v>
          </cell>
          <cell r="H7">
            <v>2004</v>
          </cell>
          <cell r="J7">
            <v>2005</v>
          </cell>
          <cell r="L7">
            <v>2006</v>
          </cell>
        </row>
        <row r="8">
          <cell r="B8">
            <v>100</v>
          </cell>
          <cell r="C8">
            <v>-10</v>
          </cell>
          <cell r="D8">
            <v>90</v>
          </cell>
          <cell r="E8">
            <v>5</v>
          </cell>
          <cell r="F8">
            <v>95</v>
          </cell>
          <cell r="G8">
            <v>5</v>
          </cell>
          <cell r="H8">
            <v>100</v>
          </cell>
          <cell r="I8">
            <v>5</v>
          </cell>
          <cell r="J8">
            <v>105</v>
          </cell>
          <cell r="K8">
            <v>2</v>
          </cell>
          <cell r="L8">
            <v>107</v>
          </cell>
        </row>
        <row r="9">
          <cell r="C9">
            <v>0</v>
          </cell>
          <cell r="F9">
            <v>0</v>
          </cell>
          <cell r="G9">
            <v>0</v>
          </cell>
          <cell r="I9">
            <v>0</v>
          </cell>
          <cell r="K9">
            <v>0</v>
          </cell>
        </row>
        <row r="10">
          <cell r="C10">
            <v>0</v>
          </cell>
          <cell r="F10">
            <v>0</v>
          </cell>
          <cell r="G10">
            <v>0</v>
          </cell>
          <cell r="I10">
            <v>0</v>
          </cell>
          <cell r="K10">
            <v>0</v>
          </cell>
        </row>
        <row r="11">
          <cell r="C11">
            <v>0</v>
          </cell>
          <cell r="F11">
            <v>0</v>
          </cell>
          <cell r="G11">
            <v>0</v>
          </cell>
          <cell r="I11">
            <v>0</v>
          </cell>
          <cell r="K11">
            <v>0</v>
          </cell>
        </row>
        <row r="12">
          <cell r="C12">
            <v>0</v>
          </cell>
          <cell r="F12">
            <v>0</v>
          </cell>
          <cell r="G12">
            <v>0</v>
          </cell>
          <cell r="I12">
            <v>0</v>
          </cell>
          <cell r="K12">
            <v>0</v>
          </cell>
        </row>
        <row r="13">
          <cell r="C13">
            <v>0</v>
          </cell>
          <cell r="F13">
            <v>0</v>
          </cell>
          <cell r="G13">
            <v>0</v>
          </cell>
          <cell r="I13">
            <v>0</v>
          </cell>
          <cell r="K13">
            <v>0</v>
          </cell>
        </row>
        <row r="14">
          <cell r="C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</row>
        <row r="15">
          <cell r="C15">
            <v>0</v>
          </cell>
          <cell r="F15">
            <v>0</v>
          </cell>
          <cell r="G15">
            <v>0</v>
          </cell>
          <cell r="I15">
            <v>0</v>
          </cell>
          <cell r="K15">
            <v>0</v>
          </cell>
        </row>
        <row r="16">
          <cell r="C16">
            <v>0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</row>
        <row r="17">
          <cell r="C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</row>
        <row r="18">
          <cell r="C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</row>
        <row r="19">
          <cell r="C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</row>
        <row r="20">
          <cell r="C20">
            <v>0</v>
          </cell>
          <cell r="F20">
            <v>0</v>
          </cell>
          <cell r="G20">
            <v>0</v>
          </cell>
          <cell r="I20">
            <v>0</v>
          </cell>
          <cell r="K20">
            <v>0</v>
          </cell>
        </row>
        <row r="21">
          <cell r="C21">
            <v>0</v>
          </cell>
          <cell r="F21">
            <v>0</v>
          </cell>
          <cell r="G21">
            <v>0</v>
          </cell>
          <cell r="I21">
            <v>0</v>
          </cell>
          <cell r="K21">
            <v>0</v>
          </cell>
        </row>
        <row r="22">
          <cell r="C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</row>
        <row r="23">
          <cell r="C23">
            <v>0</v>
          </cell>
          <cell r="F23">
            <v>0</v>
          </cell>
          <cell r="G23">
            <v>0</v>
          </cell>
          <cell r="I23">
            <v>0</v>
          </cell>
          <cell r="K23">
            <v>0</v>
          </cell>
        </row>
        <row r="24">
          <cell r="C24">
            <v>0</v>
          </cell>
          <cell r="F24">
            <v>0</v>
          </cell>
          <cell r="G24">
            <v>0</v>
          </cell>
          <cell r="I24">
            <v>0</v>
          </cell>
          <cell r="K24">
            <v>0</v>
          </cell>
        </row>
        <row r="25">
          <cell r="C25">
            <v>0</v>
          </cell>
          <cell r="F25">
            <v>0</v>
          </cell>
          <cell r="G25">
            <v>0</v>
          </cell>
          <cell r="I25">
            <v>0</v>
          </cell>
          <cell r="K25">
            <v>0</v>
          </cell>
        </row>
        <row r="26">
          <cell r="C26">
            <v>0</v>
          </cell>
          <cell r="F26">
            <v>0</v>
          </cell>
          <cell r="G26">
            <v>0</v>
          </cell>
          <cell r="I26">
            <v>0</v>
          </cell>
          <cell r="K26">
            <v>0</v>
          </cell>
        </row>
        <row r="27">
          <cell r="C27">
            <v>0</v>
          </cell>
          <cell r="F27">
            <v>0</v>
          </cell>
          <cell r="G27">
            <v>0</v>
          </cell>
          <cell r="I27">
            <v>0</v>
          </cell>
          <cell r="K27">
            <v>0</v>
          </cell>
        </row>
        <row r="28">
          <cell r="C28">
            <v>0</v>
          </cell>
          <cell r="F28">
            <v>0</v>
          </cell>
          <cell r="G28">
            <v>0</v>
          </cell>
          <cell r="I28">
            <v>0</v>
          </cell>
          <cell r="K28">
            <v>0</v>
          </cell>
        </row>
        <row r="29">
          <cell r="C29">
            <v>0</v>
          </cell>
          <cell r="F29">
            <v>0</v>
          </cell>
          <cell r="G29">
            <v>0</v>
          </cell>
          <cell r="I29">
            <v>0</v>
          </cell>
          <cell r="K29">
            <v>0</v>
          </cell>
        </row>
        <row r="30">
          <cell r="C30">
            <v>0</v>
          </cell>
          <cell r="F30">
            <v>0</v>
          </cell>
          <cell r="G30">
            <v>0</v>
          </cell>
          <cell r="I30">
            <v>0</v>
          </cell>
          <cell r="K30">
            <v>0</v>
          </cell>
        </row>
        <row r="31">
          <cell r="C31">
            <v>0</v>
          </cell>
          <cell r="F31">
            <v>0</v>
          </cell>
          <cell r="G31">
            <v>0</v>
          </cell>
          <cell r="I31">
            <v>0</v>
          </cell>
          <cell r="K31">
            <v>0</v>
          </cell>
        </row>
        <row r="32">
          <cell r="C32">
            <v>0</v>
          </cell>
          <cell r="F32">
            <v>0</v>
          </cell>
          <cell r="G32">
            <v>0</v>
          </cell>
          <cell r="I32">
            <v>0</v>
          </cell>
          <cell r="K32">
            <v>0</v>
          </cell>
        </row>
        <row r="33">
          <cell r="C33">
            <v>0</v>
          </cell>
          <cell r="F33">
            <v>0</v>
          </cell>
          <cell r="G33">
            <v>0</v>
          </cell>
          <cell r="I33">
            <v>0</v>
          </cell>
          <cell r="K33">
            <v>0</v>
          </cell>
        </row>
        <row r="34">
          <cell r="C34">
            <v>0</v>
          </cell>
          <cell r="F34">
            <v>0</v>
          </cell>
          <cell r="G34">
            <v>0</v>
          </cell>
          <cell r="I34">
            <v>0</v>
          </cell>
          <cell r="K34">
            <v>0</v>
          </cell>
        </row>
        <row r="35">
          <cell r="C35">
            <v>0</v>
          </cell>
          <cell r="F35">
            <v>0</v>
          </cell>
          <cell r="G35">
            <v>0</v>
          </cell>
          <cell r="I35">
            <v>0</v>
          </cell>
          <cell r="K35">
            <v>0</v>
          </cell>
        </row>
        <row r="36">
          <cell r="C36">
            <v>0</v>
          </cell>
          <cell r="F36">
            <v>0</v>
          </cell>
          <cell r="G36">
            <v>0</v>
          </cell>
          <cell r="I36">
            <v>0</v>
          </cell>
          <cell r="K36">
            <v>0</v>
          </cell>
        </row>
        <row r="37">
          <cell r="C37">
            <v>0</v>
          </cell>
          <cell r="F37">
            <v>0</v>
          </cell>
          <cell r="G37">
            <v>0</v>
          </cell>
          <cell r="I37">
            <v>0</v>
          </cell>
          <cell r="K37">
            <v>0</v>
          </cell>
        </row>
        <row r="38">
          <cell r="C38">
            <v>0</v>
          </cell>
          <cell r="F38">
            <v>0</v>
          </cell>
          <cell r="G38">
            <v>0</v>
          </cell>
          <cell r="I38">
            <v>0</v>
          </cell>
          <cell r="K38">
            <v>0</v>
          </cell>
        </row>
        <row r="39">
          <cell r="C39">
            <v>0</v>
          </cell>
          <cell r="F39">
            <v>0</v>
          </cell>
          <cell r="G39">
            <v>0</v>
          </cell>
          <cell r="I39">
            <v>0</v>
          </cell>
          <cell r="K39">
            <v>0</v>
          </cell>
        </row>
        <row r="40">
          <cell r="B40">
            <v>100</v>
          </cell>
          <cell r="C40">
            <v>-10</v>
          </cell>
          <cell r="D40">
            <v>90</v>
          </cell>
          <cell r="E40">
            <v>5</v>
          </cell>
          <cell r="F40">
            <v>95</v>
          </cell>
          <cell r="G40">
            <v>5</v>
          </cell>
          <cell r="H40">
            <v>100</v>
          </cell>
          <cell r="I40">
            <v>5</v>
          </cell>
          <cell r="J40">
            <v>105</v>
          </cell>
          <cell r="K40">
            <v>2</v>
          </cell>
          <cell r="L40">
            <v>107</v>
          </cell>
        </row>
      </sheetData>
      <sheetData sheetId="7" refreshError="1"/>
      <sheetData sheetId="8" refreshError="1"/>
      <sheetData sheetId="9">
        <row r="2">
          <cell r="A2" t="str">
            <v>Business Unit:</v>
          </cell>
        </row>
        <row r="3">
          <cell r="A3" t="str">
            <v>Prepared by:</v>
          </cell>
        </row>
        <row r="4">
          <cell r="A4" t="str">
            <v>Financial Data in Thousands</v>
          </cell>
        </row>
        <row r="8">
          <cell r="B8">
            <v>250</v>
          </cell>
        </row>
        <row r="9">
          <cell r="B9">
            <v>125</v>
          </cell>
        </row>
        <row r="25">
          <cell r="C25">
            <v>20</v>
          </cell>
        </row>
      </sheetData>
      <sheetData sheetId="10">
        <row r="5">
          <cell r="C5" t="str">
            <v>Current Approved</v>
          </cell>
          <cell r="D5" t="str">
            <v>Variance</v>
          </cell>
          <cell r="E5" t="str">
            <v>Year-end Estimate</v>
          </cell>
          <cell r="F5" t="str">
            <v>Between Year Change</v>
          </cell>
          <cell r="G5" t="str">
            <v>Funds Request</v>
          </cell>
          <cell r="H5" t="str">
            <v>Between Year Change</v>
          </cell>
          <cell r="I5" t="str">
            <v>Funds Request</v>
          </cell>
          <cell r="J5" t="str">
            <v>Between Year Change</v>
          </cell>
          <cell r="K5" t="str">
            <v>Funds Request</v>
          </cell>
          <cell r="L5" t="str">
            <v>Between Year Change</v>
          </cell>
          <cell r="M5" t="str">
            <v>Funds Request</v>
          </cell>
          <cell r="N5" t="str">
            <v>Between Year Change</v>
          </cell>
          <cell r="O5" t="str">
            <v>Funds Request</v>
          </cell>
        </row>
        <row r="6">
          <cell r="C6">
            <v>2003</v>
          </cell>
          <cell r="D6">
            <v>2003</v>
          </cell>
          <cell r="E6">
            <v>2003</v>
          </cell>
          <cell r="G6">
            <v>2004</v>
          </cell>
          <cell r="I6">
            <v>2005</v>
          </cell>
          <cell r="K6">
            <v>2006</v>
          </cell>
          <cell r="M6">
            <v>2007</v>
          </cell>
          <cell r="O6">
            <v>2008</v>
          </cell>
        </row>
        <row r="7">
          <cell r="C7">
            <v>100</v>
          </cell>
          <cell r="D7">
            <v>-10</v>
          </cell>
          <cell r="E7">
            <v>90</v>
          </cell>
          <cell r="F7">
            <v>40</v>
          </cell>
          <cell r="G7">
            <v>130</v>
          </cell>
          <cell r="H7">
            <v>-20</v>
          </cell>
          <cell r="I7">
            <v>110</v>
          </cell>
          <cell r="J7">
            <v>75</v>
          </cell>
          <cell r="K7">
            <v>185</v>
          </cell>
          <cell r="L7">
            <v>-60</v>
          </cell>
          <cell r="M7">
            <v>125</v>
          </cell>
          <cell r="N7">
            <v>-125</v>
          </cell>
          <cell r="O7">
            <v>0</v>
          </cell>
        </row>
        <row r="8">
          <cell r="D8">
            <v>0</v>
          </cell>
          <cell r="F8">
            <v>0</v>
          </cell>
          <cell r="H8">
            <v>0</v>
          </cell>
          <cell r="J8">
            <v>0</v>
          </cell>
          <cell r="L8">
            <v>0</v>
          </cell>
          <cell r="N8">
            <v>0</v>
          </cell>
        </row>
        <row r="9">
          <cell r="D9">
            <v>0</v>
          </cell>
          <cell r="F9">
            <v>0</v>
          </cell>
          <cell r="H9">
            <v>0</v>
          </cell>
          <cell r="J9">
            <v>0</v>
          </cell>
          <cell r="L9">
            <v>0</v>
          </cell>
          <cell r="N9">
            <v>0</v>
          </cell>
        </row>
        <row r="10">
          <cell r="D10">
            <v>0</v>
          </cell>
          <cell r="F10">
            <v>0</v>
          </cell>
          <cell r="H10">
            <v>0</v>
          </cell>
          <cell r="J10">
            <v>0</v>
          </cell>
          <cell r="L10">
            <v>0</v>
          </cell>
          <cell r="N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J11">
            <v>0</v>
          </cell>
          <cell r="L11">
            <v>0</v>
          </cell>
          <cell r="N11">
            <v>0</v>
          </cell>
        </row>
        <row r="12">
          <cell r="D12">
            <v>0</v>
          </cell>
          <cell r="F12">
            <v>0</v>
          </cell>
          <cell r="H12">
            <v>0</v>
          </cell>
          <cell r="J12">
            <v>0</v>
          </cell>
          <cell r="L12">
            <v>0</v>
          </cell>
          <cell r="N12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J13">
            <v>0</v>
          </cell>
          <cell r="L13">
            <v>0</v>
          </cell>
          <cell r="N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J14">
            <v>0</v>
          </cell>
          <cell r="L14">
            <v>0</v>
          </cell>
          <cell r="N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J15">
            <v>0</v>
          </cell>
          <cell r="L15">
            <v>0</v>
          </cell>
          <cell r="N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J16">
            <v>0</v>
          </cell>
          <cell r="L16">
            <v>0</v>
          </cell>
          <cell r="N16">
            <v>0</v>
          </cell>
        </row>
        <row r="17">
          <cell r="D17">
            <v>0</v>
          </cell>
          <cell r="F17">
            <v>0</v>
          </cell>
          <cell r="H17">
            <v>0</v>
          </cell>
          <cell r="J17">
            <v>0</v>
          </cell>
          <cell r="L17">
            <v>0</v>
          </cell>
          <cell r="N17">
            <v>0</v>
          </cell>
        </row>
        <row r="18">
          <cell r="D18">
            <v>0</v>
          </cell>
          <cell r="F18">
            <v>0</v>
          </cell>
          <cell r="H18">
            <v>0</v>
          </cell>
          <cell r="J18">
            <v>0</v>
          </cell>
          <cell r="L18">
            <v>0</v>
          </cell>
          <cell r="N18">
            <v>0</v>
          </cell>
        </row>
        <row r="19">
          <cell r="D19">
            <v>0</v>
          </cell>
          <cell r="F19">
            <v>0</v>
          </cell>
          <cell r="H19">
            <v>0</v>
          </cell>
          <cell r="J19">
            <v>0</v>
          </cell>
          <cell r="L19">
            <v>0</v>
          </cell>
          <cell r="N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J20">
            <v>0</v>
          </cell>
          <cell r="L20">
            <v>0</v>
          </cell>
          <cell r="N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J21">
            <v>0</v>
          </cell>
          <cell r="L21">
            <v>0</v>
          </cell>
          <cell r="N21">
            <v>0</v>
          </cell>
        </row>
        <row r="22">
          <cell r="D22">
            <v>0</v>
          </cell>
          <cell r="F22">
            <v>0</v>
          </cell>
          <cell r="H22">
            <v>0</v>
          </cell>
          <cell r="J22">
            <v>0</v>
          </cell>
          <cell r="L22">
            <v>0</v>
          </cell>
          <cell r="N22">
            <v>0</v>
          </cell>
        </row>
        <row r="23">
          <cell r="D23">
            <v>0</v>
          </cell>
          <cell r="F23">
            <v>0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</row>
        <row r="24">
          <cell r="D24">
            <v>0</v>
          </cell>
          <cell r="F24">
            <v>0</v>
          </cell>
          <cell r="H24">
            <v>0</v>
          </cell>
          <cell r="J24">
            <v>0</v>
          </cell>
          <cell r="L24">
            <v>0</v>
          </cell>
          <cell r="N24">
            <v>0</v>
          </cell>
        </row>
        <row r="25">
          <cell r="D25">
            <v>0</v>
          </cell>
          <cell r="F25">
            <v>0</v>
          </cell>
          <cell r="H25">
            <v>0</v>
          </cell>
          <cell r="J25">
            <v>0</v>
          </cell>
          <cell r="L25">
            <v>0</v>
          </cell>
          <cell r="N25">
            <v>0</v>
          </cell>
        </row>
        <row r="26">
          <cell r="D26">
            <v>0</v>
          </cell>
          <cell r="F26">
            <v>0</v>
          </cell>
          <cell r="H26">
            <v>0</v>
          </cell>
          <cell r="J26">
            <v>0</v>
          </cell>
          <cell r="L26">
            <v>0</v>
          </cell>
          <cell r="N26">
            <v>0</v>
          </cell>
        </row>
        <row r="27">
          <cell r="D27">
            <v>0</v>
          </cell>
          <cell r="F27">
            <v>0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</row>
        <row r="28">
          <cell r="D28">
            <v>0</v>
          </cell>
          <cell r="F28">
            <v>0</v>
          </cell>
          <cell r="H28">
            <v>0</v>
          </cell>
          <cell r="J28">
            <v>0</v>
          </cell>
          <cell r="L28">
            <v>0</v>
          </cell>
          <cell r="N28">
            <v>0</v>
          </cell>
        </row>
        <row r="29">
          <cell r="D29">
            <v>0</v>
          </cell>
          <cell r="F29">
            <v>0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</row>
        <row r="30">
          <cell r="D30">
            <v>0</v>
          </cell>
          <cell r="F30">
            <v>0</v>
          </cell>
          <cell r="H30">
            <v>0</v>
          </cell>
          <cell r="J30">
            <v>0</v>
          </cell>
          <cell r="L30">
            <v>0</v>
          </cell>
          <cell r="N30">
            <v>0</v>
          </cell>
        </row>
        <row r="31">
          <cell r="D31">
            <v>0</v>
          </cell>
          <cell r="F31">
            <v>0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</row>
        <row r="32">
          <cell r="D32">
            <v>0</v>
          </cell>
          <cell r="F32">
            <v>0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</row>
        <row r="33">
          <cell r="D33">
            <v>0</v>
          </cell>
          <cell r="F33">
            <v>0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</row>
        <row r="34">
          <cell r="D34">
            <v>0</v>
          </cell>
          <cell r="F34">
            <v>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</row>
        <row r="35">
          <cell r="D35">
            <v>0</v>
          </cell>
          <cell r="F35">
            <v>0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</row>
        <row r="36">
          <cell r="D36">
            <v>0</v>
          </cell>
          <cell r="F36">
            <v>0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</row>
        <row r="37">
          <cell r="D37">
            <v>0</v>
          </cell>
          <cell r="F37">
            <v>0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</row>
        <row r="39">
          <cell r="C39">
            <v>100</v>
          </cell>
          <cell r="D39">
            <v>-10</v>
          </cell>
          <cell r="E39">
            <v>90</v>
          </cell>
          <cell r="F39">
            <v>40</v>
          </cell>
          <cell r="G39">
            <v>130</v>
          </cell>
          <cell r="H39">
            <v>-20</v>
          </cell>
          <cell r="I39">
            <v>110</v>
          </cell>
          <cell r="J39">
            <v>75</v>
          </cell>
          <cell r="K39">
            <v>185</v>
          </cell>
          <cell r="L39">
            <v>-60</v>
          </cell>
          <cell r="M39">
            <v>125</v>
          </cell>
          <cell r="N39">
            <v>-125</v>
          </cell>
          <cell r="O39">
            <v>0</v>
          </cell>
        </row>
      </sheetData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tabSelected="1" workbookViewId="0">
      <selection sqref="A1:A2"/>
    </sheetView>
  </sheetViews>
  <sheetFormatPr defaultColWidth="9.109375" defaultRowHeight="13.2" x14ac:dyDescent="0.25"/>
  <cols>
    <col min="1" max="1" width="24.6640625" style="11" customWidth="1"/>
    <col min="2" max="2" width="15.109375" style="12" customWidth="1"/>
    <col min="3" max="3" width="6.109375" style="13" customWidth="1"/>
    <col min="4" max="4" width="29" style="19" bestFit="1" customWidth="1"/>
    <col min="5" max="5" width="5.33203125" style="15" customWidth="1"/>
    <col min="6" max="6" width="19.33203125" style="12" bestFit="1" customWidth="1"/>
    <col min="7" max="7" width="17.109375" style="12" bestFit="1" customWidth="1"/>
    <col min="8" max="8" width="16.109375" style="15" bestFit="1" customWidth="1"/>
    <col min="9" max="9" width="12.33203125" style="12" bestFit="1" customWidth="1"/>
    <col min="10" max="18" width="9.109375" style="12"/>
    <col min="19" max="16384" width="9.109375" style="13"/>
  </cols>
  <sheetData>
    <row r="1" spans="1:18" s="139" customFormat="1" x14ac:dyDescent="0.25">
      <c r="A1" s="31" t="s">
        <v>301</v>
      </c>
      <c r="B1" s="22"/>
      <c r="D1" s="140"/>
      <c r="E1" s="141"/>
      <c r="F1" s="22"/>
      <c r="G1" s="22"/>
      <c r="H1" s="141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8" s="139" customFormat="1" x14ac:dyDescent="0.25">
      <c r="A2" s="31" t="s">
        <v>302</v>
      </c>
      <c r="B2" s="22"/>
      <c r="D2" s="140"/>
      <c r="E2" s="141"/>
      <c r="F2" s="22"/>
      <c r="G2" s="22"/>
      <c r="H2" s="141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8" s="139" customFormat="1" x14ac:dyDescent="0.25">
      <c r="A3" s="31"/>
      <c r="B3" s="22"/>
      <c r="D3" s="140"/>
      <c r="E3" s="141"/>
      <c r="F3" s="22"/>
      <c r="G3" s="22"/>
      <c r="H3" s="141"/>
      <c r="I3" s="22"/>
      <c r="J3" s="22"/>
      <c r="K3" s="22"/>
      <c r="L3" s="22"/>
      <c r="M3" s="22"/>
      <c r="N3" s="22"/>
      <c r="O3" s="22"/>
      <c r="P3" s="22"/>
      <c r="Q3" s="22"/>
      <c r="R3" s="22"/>
    </row>
    <row r="4" spans="1:18" x14ac:dyDescent="0.25">
      <c r="D4" s="14" t="s">
        <v>237</v>
      </c>
      <c r="F4" s="137" t="s">
        <v>236</v>
      </c>
      <c r="G4" s="137"/>
    </row>
    <row r="5" spans="1:18" x14ac:dyDescent="0.25">
      <c r="D5" s="14" t="s">
        <v>221</v>
      </c>
      <c r="F5" s="137" t="s">
        <v>222</v>
      </c>
      <c r="G5" s="137"/>
    </row>
    <row r="6" spans="1:18" x14ac:dyDescent="0.25">
      <c r="D6" s="14"/>
      <c r="F6" s="16"/>
      <c r="G6" s="17" t="s">
        <v>223</v>
      </c>
      <c r="H6" s="15" t="s">
        <v>224</v>
      </c>
    </row>
    <row r="7" spans="1:18" x14ac:dyDescent="0.25">
      <c r="A7" s="92" t="s">
        <v>277</v>
      </c>
      <c r="B7" s="18" t="s">
        <v>225</v>
      </c>
      <c r="D7" s="17" t="s">
        <v>226</v>
      </c>
      <c r="F7" s="17" t="s">
        <v>226</v>
      </c>
      <c r="G7" s="17" t="s">
        <v>227</v>
      </c>
      <c r="H7" s="15" t="s">
        <v>228</v>
      </c>
    </row>
    <row r="8" spans="1:18" x14ac:dyDescent="0.25">
      <c r="A8" s="11">
        <v>54</v>
      </c>
      <c r="B8" s="12" t="s">
        <v>214</v>
      </c>
      <c r="D8" s="19">
        <f>+'Rate Revenue Import'!C367</f>
        <v>2888074417</v>
      </c>
      <c r="G8" s="19">
        <f t="shared" ref="G8:G24" si="0">+D8/$D$25*$F$25/1000</f>
        <v>2892779.8305858192</v>
      </c>
    </row>
    <row r="9" spans="1:18" x14ac:dyDescent="0.25">
      <c r="A9" s="11">
        <v>55</v>
      </c>
      <c r="B9" s="12" t="s">
        <v>213</v>
      </c>
      <c r="D9" s="19">
        <f>+'Rate Revenue Import'!D367</f>
        <v>197005468</v>
      </c>
      <c r="G9" s="19">
        <f t="shared" si="0"/>
        <v>197326.44040990446</v>
      </c>
    </row>
    <row r="10" spans="1:18" x14ac:dyDescent="0.25">
      <c r="A10" s="11">
        <v>56</v>
      </c>
      <c r="B10" s="12" t="s">
        <v>212</v>
      </c>
      <c r="D10" s="19">
        <f>+'Rate Revenue Import'!E367</f>
        <v>1356675191</v>
      </c>
      <c r="E10" s="15" t="s">
        <v>229</v>
      </c>
      <c r="G10" s="19">
        <f t="shared" si="0"/>
        <v>1358885.5626710686</v>
      </c>
    </row>
    <row r="11" spans="1:18" s="12" customFormat="1" x14ac:dyDescent="0.25">
      <c r="A11" s="11" t="s">
        <v>269</v>
      </c>
      <c r="B11" s="20" t="s">
        <v>211</v>
      </c>
      <c r="C11" s="13"/>
      <c r="D11" s="19">
        <f>+'Rate Revenue Import'!F367</f>
        <v>6303353434</v>
      </c>
      <c r="E11" s="15"/>
      <c r="G11" s="30">
        <f t="shared" si="0"/>
        <v>6313623.2126144208</v>
      </c>
      <c r="H11" s="15"/>
    </row>
    <row r="12" spans="1:18" s="12" customFormat="1" x14ac:dyDescent="0.25">
      <c r="A12" s="11">
        <v>168</v>
      </c>
      <c r="B12" s="12" t="s">
        <v>210</v>
      </c>
      <c r="C12" s="13"/>
      <c r="D12" s="19">
        <f>+'Rate Revenue Import'!G367</f>
        <v>59885461</v>
      </c>
      <c r="E12" s="15"/>
      <c r="G12" s="30">
        <f t="shared" si="0"/>
        <v>59983.029767661865</v>
      </c>
      <c r="H12" s="15"/>
    </row>
    <row r="13" spans="1:18" s="12" customFormat="1" x14ac:dyDescent="0.25">
      <c r="A13" s="11" t="s">
        <v>274</v>
      </c>
      <c r="B13" s="20" t="s">
        <v>209</v>
      </c>
      <c r="C13" s="13"/>
      <c r="D13" s="19">
        <f>+'Rate Revenue Import'!H367</f>
        <v>26491485933</v>
      </c>
      <c r="E13" s="15"/>
      <c r="G13" s="30">
        <f t="shared" si="0"/>
        <v>26534647.354701575</v>
      </c>
      <c r="H13" s="15"/>
    </row>
    <row r="14" spans="1:18" s="15" customFormat="1" x14ac:dyDescent="0.25">
      <c r="A14" s="11" t="s">
        <v>270</v>
      </c>
      <c r="B14" s="20" t="s">
        <v>208</v>
      </c>
      <c r="C14" s="13"/>
      <c r="D14" s="19">
        <f>+'Rate Revenue Import'!I367</f>
        <v>10833502128</v>
      </c>
      <c r="F14" s="12"/>
      <c r="G14" s="30">
        <f t="shared" si="0"/>
        <v>10851152.680144722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</row>
    <row r="15" spans="1:18" s="15" customFormat="1" x14ac:dyDescent="0.25">
      <c r="A15" s="11" t="s">
        <v>271</v>
      </c>
      <c r="B15" s="20" t="s">
        <v>207</v>
      </c>
      <c r="C15" s="90"/>
      <c r="D15" s="30">
        <f>+'Rate Revenue Import'!J367</f>
        <v>2574841239</v>
      </c>
      <c r="E15" s="91"/>
      <c r="F15" s="20"/>
      <c r="G15" s="30">
        <f t="shared" si="0"/>
        <v>2579036.3154412447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</row>
    <row r="16" spans="1:18" s="15" customFormat="1" x14ac:dyDescent="0.25">
      <c r="A16" s="11" t="s">
        <v>272</v>
      </c>
      <c r="B16" s="20" t="s">
        <v>206</v>
      </c>
      <c r="C16" s="90"/>
      <c r="D16" s="30">
        <f>+'Rate Revenue Import'!K367</f>
        <v>177940556</v>
      </c>
      <c r="E16" s="91" t="s">
        <v>229</v>
      </c>
      <c r="F16" s="20"/>
      <c r="G16" s="30">
        <f t="shared" si="0"/>
        <v>178230.46678094874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1:18" s="15" customFormat="1" x14ac:dyDescent="0.25">
      <c r="A17" s="11">
        <v>80</v>
      </c>
      <c r="B17" s="12" t="s">
        <v>205</v>
      </c>
      <c r="C17" s="13"/>
      <c r="D17" s="19">
        <f>+'Rate Revenue Import'!L367</f>
        <v>82790174</v>
      </c>
      <c r="F17" s="12"/>
      <c r="G17" s="19">
        <f t="shared" si="0"/>
        <v>82925.060416783046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1:18" s="15" customFormat="1" x14ac:dyDescent="0.25">
      <c r="A18" s="11" t="s">
        <v>273</v>
      </c>
      <c r="B18" s="20" t="s">
        <v>204</v>
      </c>
      <c r="C18" s="90"/>
      <c r="D18" s="30">
        <f>+'Rate Revenue Import'!M367</f>
        <v>99736320</v>
      </c>
      <c r="E18" s="91"/>
      <c r="F18" s="20"/>
      <c r="G18" s="30">
        <f t="shared" si="0"/>
        <v>99898.816032777133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1:18" s="15" customFormat="1" x14ac:dyDescent="0.25">
      <c r="A19" s="11">
        <v>19</v>
      </c>
      <c r="B19" s="12" t="s">
        <v>203</v>
      </c>
      <c r="C19" s="13"/>
      <c r="D19" s="19">
        <f>+'Rate Revenue Import'!N367</f>
        <v>11006147</v>
      </c>
      <c r="F19" s="12"/>
      <c r="G19" s="19">
        <f t="shared" si="0"/>
        <v>11024.078834898879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1:18" s="12" customFormat="1" x14ac:dyDescent="0.25">
      <c r="A20" s="11" t="s">
        <v>275</v>
      </c>
      <c r="B20" s="20" t="s">
        <v>202</v>
      </c>
      <c r="C20" s="90"/>
      <c r="D20" s="30">
        <f>+'Rate Revenue Import'!O367</f>
        <v>56486754968</v>
      </c>
      <c r="E20" s="91"/>
      <c r="F20" s="20"/>
      <c r="G20" s="30">
        <f t="shared" si="0"/>
        <v>56578786.372274332</v>
      </c>
      <c r="H20" s="15"/>
    </row>
    <row r="21" spans="1:18" s="12" customFormat="1" x14ac:dyDescent="0.25">
      <c r="A21" s="11">
        <v>87</v>
      </c>
      <c r="B21" s="12" t="s">
        <v>201</v>
      </c>
      <c r="C21" s="13"/>
      <c r="D21" s="19">
        <f>+'Rate Revenue Import'!P367</f>
        <v>522604961</v>
      </c>
      <c r="E21" s="15"/>
      <c r="G21" s="19">
        <f t="shared" si="0"/>
        <v>523456.41845173028</v>
      </c>
      <c r="H21" s="15"/>
    </row>
    <row r="22" spans="1:18" s="12" customFormat="1" x14ac:dyDescent="0.25">
      <c r="A22" s="11">
        <v>86</v>
      </c>
      <c r="B22" s="12" t="s">
        <v>200</v>
      </c>
      <c r="C22" s="13"/>
      <c r="D22" s="19">
        <f>+'Rate Revenue Import'!Q367</f>
        <v>32990129</v>
      </c>
      <c r="E22" s="15"/>
      <c r="G22" s="19">
        <f t="shared" si="0"/>
        <v>33043.878377190835</v>
      </c>
      <c r="H22" s="15"/>
    </row>
    <row r="23" spans="1:18" s="12" customFormat="1" x14ac:dyDescent="0.25">
      <c r="A23" s="11">
        <v>85</v>
      </c>
      <c r="B23" s="20" t="s">
        <v>230</v>
      </c>
      <c r="C23" s="13"/>
      <c r="D23" s="19">
        <f>+'Rate Revenue Import'!R367</f>
        <v>9138135</v>
      </c>
      <c r="G23" s="19">
        <f t="shared" si="0"/>
        <v>9153.0233644842901</v>
      </c>
      <c r="H23" s="15"/>
      <c r="I23" s="21"/>
    </row>
    <row r="24" spans="1:18" s="12" customFormat="1" x14ac:dyDescent="0.25">
      <c r="A24" s="11" t="s">
        <v>276</v>
      </c>
      <c r="B24" s="20" t="s">
        <v>231</v>
      </c>
      <c r="C24" s="90"/>
      <c r="D24" s="30">
        <f>+'Rate Revenue Import'!S367</f>
        <v>89096934</v>
      </c>
      <c r="E24" s="15" t="s">
        <v>229</v>
      </c>
      <c r="F24" s="20"/>
      <c r="G24" s="30">
        <f t="shared" si="0"/>
        <v>89242.095745566767</v>
      </c>
      <c r="H24" s="15"/>
    </row>
    <row r="25" spans="1:18" s="12" customFormat="1" x14ac:dyDescent="0.25">
      <c r="A25" s="11"/>
      <c r="B25" s="22" t="s">
        <v>215</v>
      </c>
      <c r="C25" s="13"/>
      <c r="D25" s="23">
        <f>SUM(D8:D24)</f>
        <v>108216881595</v>
      </c>
      <c r="E25" s="15"/>
      <c r="F25" s="23">
        <f>+Summary_Delivered_Sales!L52</f>
        <v>108393194636.61513</v>
      </c>
      <c r="G25" s="24">
        <f>SUM(G8:G24)</f>
        <v>108393194.63661511</v>
      </c>
      <c r="H25" s="15"/>
    </row>
    <row r="26" spans="1:18" s="12" customFormat="1" x14ac:dyDescent="0.25">
      <c r="A26" s="11"/>
      <c r="B26" s="25" t="s">
        <v>232</v>
      </c>
      <c r="C26" s="26"/>
      <c r="D26" s="27"/>
      <c r="E26" s="28"/>
      <c r="F26" s="29">
        <f>+F25/D25</f>
        <v>1.0016292563509175</v>
      </c>
      <c r="H26" s="15"/>
    </row>
    <row r="27" spans="1:18" s="12" customFormat="1" x14ac:dyDescent="0.25">
      <c r="A27" s="11"/>
      <c r="C27" s="13"/>
      <c r="D27" s="19"/>
      <c r="E27" s="15"/>
      <c r="H27" s="15"/>
    </row>
    <row r="28" spans="1:18" s="12" customFormat="1" x14ac:dyDescent="0.25">
      <c r="A28" s="31" t="s">
        <v>300</v>
      </c>
      <c r="B28" s="32"/>
      <c r="C28" s="13"/>
      <c r="D28" s="30"/>
      <c r="E28" s="15"/>
      <c r="H28" s="15"/>
    </row>
    <row r="29" spans="1:18" s="12" customFormat="1" x14ac:dyDescent="0.25">
      <c r="A29" s="11">
        <v>940</v>
      </c>
      <c r="B29" s="33" t="s">
        <v>196</v>
      </c>
      <c r="C29" s="13"/>
      <c r="D29" s="30">
        <f>+Summary_Billed_Sales!C55*1000</f>
        <v>743518747.07027531</v>
      </c>
      <c r="E29" s="34"/>
      <c r="G29" s="35">
        <f>+D29*$F$38/1000</f>
        <v>734388.1076769717</v>
      </c>
      <c r="H29" s="15"/>
    </row>
    <row r="30" spans="1:18" s="12" customFormat="1" x14ac:dyDescent="0.25">
      <c r="A30" s="11">
        <v>810</v>
      </c>
      <c r="B30" s="33" t="s">
        <v>195</v>
      </c>
      <c r="C30" s="13"/>
      <c r="D30" s="30">
        <f>+Summary_Billed_Sales!D55*1000</f>
        <v>0</v>
      </c>
      <c r="E30" s="34"/>
      <c r="G30" s="35">
        <f t="shared" ref="G30:G36" si="1">+D30*$F$38/1000</f>
        <v>0</v>
      </c>
      <c r="H30" s="15"/>
    </row>
    <row r="31" spans="1:18" s="12" customFormat="1" x14ac:dyDescent="0.25">
      <c r="A31" s="11">
        <v>840</v>
      </c>
      <c r="B31" s="12" t="s">
        <v>192</v>
      </c>
      <c r="C31" s="13"/>
      <c r="D31" s="19">
        <f>+Summary_Billed_Sales!E55*1000</f>
        <v>3715963573.2079439</v>
      </c>
      <c r="E31" s="34"/>
      <c r="G31" s="35">
        <f t="shared" si="1"/>
        <v>3670330.3951350218</v>
      </c>
      <c r="H31" s="15"/>
      <c r="I31" s="36"/>
    </row>
    <row r="32" spans="1:18" s="12" customFormat="1" x14ac:dyDescent="0.25">
      <c r="A32" s="11">
        <v>940</v>
      </c>
      <c r="B32" s="33" t="s">
        <v>194</v>
      </c>
      <c r="C32" s="13"/>
      <c r="D32" s="30">
        <f>+Summary_Billed_Sales!F55*1000</f>
        <v>0</v>
      </c>
      <c r="E32" s="34"/>
      <c r="G32" s="35">
        <f t="shared" si="1"/>
        <v>0</v>
      </c>
      <c r="H32" s="15"/>
    </row>
    <row r="33" spans="1:8" s="12" customFormat="1" x14ac:dyDescent="0.25">
      <c r="A33" s="11">
        <v>940</v>
      </c>
      <c r="B33" s="33" t="s">
        <v>279</v>
      </c>
      <c r="C33" s="13"/>
      <c r="D33" s="30">
        <f>+Summary_Billed_Sales!G55*1000</f>
        <v>835200000</v>
      </c>
      <c r="E33" s="34"/>
      <c r="G33" s="35">
        <f t="shared" si="1"/>
        <v>824943.48656125215</v>
      </c>
      <c r="H33" s="15"/>
    </row>
    <row r="34" spans="1:8" s="12" customFormat="1" x14ac:dyDescent="0.25">
      <c r="A34" s="11">
        <v>940</v>
      </c>
      <c r="B34" s="12" t="s">
        <v>234</v>
      </c>
      <c r="C34" s="13"/>
      <c r="D34" s="19">
        <f>+Summary_Billed_Sales!H55*1000</f>
        <v>60669218.700093642</v>
      </c>
      <c r="E34" s="34"/>
      <c r="G34" s="35">
        <f t="shared" si="1"/>
        <v>59924.181994016246</v>
      </c>
      <c r="H34" s="15"/>
    </row>
    <row r="35" spans="1:8" s="12" customFormat="1" x14ac:dyDescent="0.25">
      <c r="A35" s="11">
        <v>940</v>
      </c>
      <c r="B35" s="12" t="s">
        <v>235</v>
      </c>
      <c r="C35" s="13"/>
      <c r="D35" s="19">
        <f>+Summary_Billed_Sales!I55*1000</f>
        <v>38214085.895370312</v>
      </c>
      <c r="E35" s="34"/>
      <c r="G35" s="35">
        <f t="shared" si="1"/>
        <v>37744.805141616322</v>
      </c>
      <c r="H35" s="15"/>
    </row>
    <row r="36" spans="1:8" s="12" customFormat="1" x14ac:dyDescent="0.25">
      <c r="A36" s="11">
        <v>940</v>
      </c>
      <c r="B36" s="12" t="s">
        <v>278</v>
      </c>
      <c r="C36" s="13"/>
      <c r="D36" s="19">
        <f>+Summary_Billed_Sales!J55*1000</f>
        <v>260707810.54399979</v>
      </c>
      <c r="E36" s="34"/>
      <c r="G36" s="35">
        <f t="shared" si="1"/>
        <v>257506.23827097411</v>
      </c>
      <c r="H36" s="15"/>
    </row>
    <row r="37" spans="1:8" s="12" customFormat="1" ht="13.8" thickBot="1" x14ac:dyDescent="0.3">
      <c r="A37" s="11"/>
      <c r="C37" s="13"/>
      <c r="D37" s="37">
        <f>SUM(D29:D36)</f>
        <v>5654273435.4176826</v>
      </c>
      <c r="E37" s="15"/>
      <c r="F37" s="37">
        <f>+Summary_Delivered_Sales!L55</f>
        <v>5584837214.7798519</v>
      </c>
      <c r="G37" s="38">
        <f>SUM(G29:G36)</f>
        <v>5584837.214779852</v>
      </c>
      <c r="H37" s="15"/>
    </row>
    <row r="38" spans="1:8" s="12" customFormat="1" ht="13.8" thickTop="1" x14ac:dyDescent="0.25">
      <c r="A38" s="11"/>
      <c r="B38" s="25" t="s">
        <v>233</v>
      </c>
      <c r="C38" s="26"/>
      <c r="D38" s="27"/>
      <c r="E38" s="28"/>
      <c r="F38" s="29">
        <f>+F37/D37</f>
        <v>0.98771969176395136</v>
      </c>
      <c r="H38" s="15"/>
    </row>
  </sheetData>
  <mergeCells count="2">
    <mergeCell ref="F4:G4"/>
    <mergeCell ref="F5:G5"/>
  </mergeCells>
  <printOptions horizontalCentered="1"/>
  <pageMargins left="0.25" right="0.25" top="0.25" bottom="0.25" header="0.5" footer="0.5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AC440"/>
  <sheetViews>
    <sheetView workbookViewId="0">
      <pane xSplit="1" ySplit="5" topLeftCell="B6" activePane="bottomRight" state="frozen"/>
      <selection sqref="A1:XFD379"/>
      <selection pane="topRight" sqref="A1:XFD379"/>
      <selection pane="bottomLeft" sqref="A1:XFD379"/>
      <selection pane="bottomRight" sqref="A1:A2"/>
    </sheetView>
  </sheetViews>
  <sheetFormatPr defaultColWidth="9.109375" defaultRowHeight="10.199999999999999" x14ac:dyDescent="0.2"/>
  <cols>
    <col min="1" max="1" width="37.109375" style="3" bestFit="1" customWidth="1"/>
    <col min="2" max="2" width="8.6640625" style="2" bestFit="1" customWidth="1"/>
    <col min="3" max="3" width="12.109375" style="2" bestFit="1" customWidth="1"/>
    <col min="4" max="4" width="11.33203125" style="2" bestFit="1" customWidth="1"/>
    <col min="5" max="6" width="12.109375" style="2" bestFit="1" customWidth="1"/>
    <col min="7" max="7" width="10" style="2" bestFit="1" customWidth="1"/>
    <col min="8" max="9" width="13.109375" style="2" bestFit="1" customWidth="1"/>
    <col min="10" max="10" width="12.109375" style="2" bestFit="1" customWidth="1"/>
    <col min="11" max="13" width="11.33203125" style="2" bestFit="1" customWidth="1"/>
    <col min="14" max="14" width="10" style="2" bestFit="1" customWidth="1"/>
    <col min="15" max="15" width="13.109375" style="2" bestFit="1" customWidth="1"/>
    <col min="16" max="16" width="11.33203125" style="2" bestFit="1" customWidth="1"/>
    <col min="17" max="18" width="10" style="2" bestFit="1" customWidth="1"/>
    <col min="19" max="19" width="11.33203125" style="2" bestFit="1" customWidth="1"/>
    <col min="20" max="20" width="11.6640625" style="2" customWidth="1"/>
    <col min="21" max="21" width="11.33203125" style="2" bestFit="1" customWidth="1"/>
    <col min="22" max="22" width="7.44140625" style="2" bestFit="1" customWidth="1"/>
    <col min="23" max="23" width="11.33203125" style="2" bestFit="1" customWidth="1"/>
    <col min="24" max="24" width="10" style="2" bestFit="1" customWidth="1"/>
    <col min="25" max="25" width="12.109375" style="2" bestFit="1" customWidth="1"/>
    <col min="26" max="26" width="9.109375" style="2" bestFit="1" customWidth="1"/>
    <col min="27" max="27" width="10" style="2" bestFit="1" customWidth="1"/>
    <col min="28" max="28" width="8.6640625" style="2" bestFit="1" customWidth="1"/>
    <col min="29" max="29" width="14.44140625" style="2" bestFit="1" customWidth="1"/>
    <col min="30" max="16384" width="9.109375" style="2"/>
  </cols>
  <sheetData>
    <row r="1" spans="1:29" ht="13.2" x14ac:dyDescent="0.25">
      <c r="A1" s="31" t="s">
        <v>303</v>
      </c>
    </row>
    <row r="2" spans="1:29" ht="13.2" x14ac:dyDescent="0.25">
      <c r="A2" s="31" t="s">
        <v>302</v>
      </c>
    </row>
    <row r="4" spans="1:29" s="4" customFormat="1" x14ac:dyDescent="0.2">
      <c r="A4" s="5" t="s">
        <v>1</v>
      </c>
      <c r="B4" s="4" t="s">
        <v>215</v>
      </c>
      <c r="C4" s="4" t="s">
        <v>214</v>
      </c>
      <c r="D4" s="4" t="s">
        <v>213</v>
      </c>
      <c r="E4" s="4" t="s">
        <v>212</v>
      </c>
      <c r="F4" s="4" t="s">
        <v>211</v>
      </c>
      <c r="G4" s="4" t="s">
        <v>210</v>
      </c>
      <c r="H4" s="4" t="s">
        <v>209</v>
      </c>
      <c r="I4" s="4" t="s">
        <v>208</v>
      </c>
      <c r="J4" s="4" t="s">
        <v>207</v>
      </c>
      <c r="K4" s="4" t="s">
        <v>206</v>
      </c>
      <c r="L4" s="4" t="s">
        <v>205</v>
      </c>
      <c r="M4" s="4" t="s">
        <v>204</v>
      </c>
      <c r="N4" s="4" t="s">
        <v>203</v>
      </c>
      <c r="O4" s="4" t="s">
        <v>202</v>
      </c>
      <c r="P4" s="4" t="s">
        <v>201</v>
      </c>
      <c r="Q4" s="4" t="s">
        <v>200</v>
      </c>
      <c r="R4" s="4" t="s">
        <v>199</v>
      </c>
      <c r="S4" s="4" t="s">
        <v>198</v>
      </c>
      <c r="T4" s="4" t="s">
        <v>197</v>
      </c>
      <c r="U4" s="4" t="s">
        <v>196</v>
      </c>
      <c r="V4" s="4" t="s">
        <v>195</v>
      </c>
      <c r="W4" s="4" t="s">
        <v>194</v>
      </c>
      <c r="X4" s="4" t="s">
        <v>193</v>
      </c>
      <c r="Y4" s="4" t="s">
        <v>192</v>
      </c>
      <c r="Z4" s="4" t="s">
        <v>191</v>
      </c>
      <c r="AA4" s="4" t="s">
        <v>190</v>
      </c>
      <c r="AB4" s="4" t="s">
        <v>189</v>
      </c>
      <c r="AC4" s="4" t="s">
        <v>188</v>
      </c>
    </row>
    <row r="5" spans="1:29" s="4" customFormat="1" x14ac:dyDescent="0.2">
      <c r="A5" s="5"/>
    </row>
    <row r="6" spans="1:29" x14ac:dyDescent="0.2">
      <c r="A6" s="7" t="s">
        <v>187</v>
      </c>
    </row>
    <row r="7" spans="1:29" x14ac:dyDescent="0.2">
      <c r="A7" s="3" t="s">
        <v>182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</row>
    <row r="8" spans="1:29" x14ac:dyDescent="0.2">
      <c r="A8" s="3" t="s">
        <v>181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</row>
    <row r="9" spans="1:29" x14ac:dyDescent="0.2">
      <c r="A9" s="3" t="s">
        <v>180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</row>
    <row r="10" spans="1:29" x14ac:dyDescent="0.2">
      <c r="A10" s="3" t="s">
        <v>179</v>
      </c>
    </row>
    <row r="11" spans="1:29" x14ac:dyDescent="0.2">
      <c r="A11" s="3" t="s">
        <v>178</v>
      </c>
      <c r="B11" s="2">
        <v>12</v>
      </c>
      <c r="C11" s="2">
        <v>12</v>
      </c>
      <c r="D11" s="2">
        <v>12</v>
      </c>
      <c r="E11" s="2">
        <v>12</v>
      </c>
      <c r="F11" s="2">
        <v>12</v>
      </c>
      <c r="G11" s="2">
        <v>12</v>
      </c>
      <c r="H11" s="2">
        <v>12</v>
      </c>
      <c r="I11" s="2">
        <v>12</v>
      </c>
      <c r="J11" s="2">
        <v>12</v>
      </c>
      <c r="K11" s="2">
        <v>12</v>
      </c>
      <c r="L11" s="2">
        <v>12</v>
      </c>
      <c r="M11" s="2">
        <v>12</v>
      </c>
      <c r="N11" s="2">
        <v>12</v>
      </c>
      <c r="O11" s="2">
        <v>12</v>
      </c>
      <c r="P11" s="2">
        <v>12</v>
      </c>
      <c r="Q11" s="2">
        <v>12</v>
      </c>
      <c r="R11" s="2">
        <v>12</v>
      </c>
      <c r="S11" s="2">
        <v>12</v>
      </c>
      <c r="T11" s="2">
        <v>12</v>
      </c>
      <c r="U11" s="2">
        <v>12</v>
      </c>
      <c r="V11" s="2">
        <v>12</v>
      </c>
      <c r="W11" s="2">
        <v>12</v>
      </c>
      <c r="X11" s="2">
        <v>12</v>
      </c>
      <c r="Y11" s="2">
        <v>12</v>
      </c>
      <c r="Z11" s="2">
        <v>12</v>
      </c>
      <c r="AA11" s="2">
        <v>12</v>
      </c>
      <c r="AB11" s="2">
        <v>12</v>
      </c>
      <c r="AC11" s="2">
        <v>324</v>
      </c>
    </row>
    <row r="12" spans="1:29" x14ac:dyDescent="0.2">
      <c r="A12" s="3" t="s">
        <v>177</v>
      </c>
      <c r="B12" s="2">
        <v>-157632</v>
      </c>
      <c r="C12" s="2">
        <v>-157632</v>
      </c>
      <c r="D12" s="2">
        <v>-157632</v>
      </c>
      <c r="E12" s="2">
        <v>-157632</v>
      </c>
      <c r="F12" s="2">
        <v>-157632</v>
      </c>
      <c r="G12" s="2">
        <v>-157632</v>
      </c>
      <c r="H12" s="2">
        <v>-157632</v>
      </c>
      <c r="I12" s="2">
        <v>-157632</v>
      </c>
      <c r="J12" s="2">
        <v>-157632</v>
      </c>
      <c r="K12" s="2">
        <v>-157632</v>
      </c>
      <c r="L12" s="2">
        <v>-157632</v>
      </c>
      <c r="M12" s="2">
        <v>-157632</v>
      </c>
      <c r="N12" s="2">
        <v>-157632</v>
      </c>
      <c r="O12" s="2">
        <v>-157632</v>
      </c>
      <c r="P12" s="2">
        <v>-157632</v>
      </c>
      <c r="Q12" s="2">
        <v>-157632</v>
      </c>
      <c r="R12" s="2">
        <v>-157632</v>
      </c>
      <c r="S12" s="2">
        <v>-157632</v>
      </c>
      <c r="T12" s="2">
        <v>-157632</v>
      </c>
      <c r="U12" s="2">
        <v>-157632</v>
      </c>
      <c r="V12" s="2">
        <v>-157632</v>
      </c>
      <c r="W12" s="2">
        <v>-157632</v>
      </c>
      <c r="X12" s="2">
        <v>-157632</v>
      </c>
      <c r="Y12" s="2">
        <v>-157632</v>
      </c>
      <c r="Z12" s="2">
        <v>-157632</v>
      </c>
      <c r="AA12" s="2">
        <v>-157632</v>
      </c>
      <c r="AB12" s="2">
        <v>-157632</v>
      </c>
      <c r="AC12" s="2">
        <v>-4256064</v>
      </c>
    </row>
    <row r="13" spans="1:29" x14ac:dyDescent="0.2">
      <c r="A13" s="3" t="s">
        <v>176</v>
      </c>
    </row>
    <row r="14" spans="1:29" x14ac:dyDescent="0.2">
      <c r="A14" s="3" t="s">
        <v>175</v>
      </c>
      <c r="B14" s="2">
        <v>0</v>
      </c>
      <c r="C14" s="2">
        <v>331</v>
      </c>
      <c r="D14" s="2">
        <v>104</v>
      </c>
      <c r="E14" s="2">
        <v>17</v>
      </c>
      <c r="F14" s="2">
        <v>401540</v>
      </c>
      <c r="G14" s="2">
        <v>3798</v>
      </c>
      <c r="H14" s="2">
        <v>100746</v>
      </c>
      <c r="I14" s="2">
        <v>3059</v>
      </c>
      <c r="J14" s="2">
        <v>150</v>
      </c>
      <c r="K14" s="2">
        <v>7</v>
      </c>
      <c r="L14" s="2">
        <v>23</v>
      </c>
      <c r="M14" s="2">
        <v>6011</v>
      </c>
      <c r="N14" s="2">
        <v>186</v>
      </c>
      <c r="O14" s="2">
        <v>4028886</v>
      </c>
      <c r="P14" s="2">
        <v>8366</v>
      </c>
      <c r="Q14" s="2">
        <v>858</v>
      </c>
      <c r="R14" s="2">
        <v>4</v>
      </c>
      <c r="S14" s="2">
        <v>15</v>
      </c>
      <c r="T14" s="2">
        <v>0</v>
      </c>
      <c r="U14" s="2">
        <v>1</v>
      </c>
      <c r="V14" s="2">
        <v>0</v>
      </c>
      <c r="W14" s="2">
        <v>3</v>
      </c>
      <c r="X14" s="2">
        <v>0</v>
      </c>
      <c r="Y14" s="2">
        <v>2</v>
      </c>
      <c r="Z14" s="2">
        <v>0</v>
      </c>
      <c r="AA14" s="2">
        <v>0</v>
      </c>
      <c r="AB14" s="2">
        <v>0</v>
      </c>
      <c r="AC14" s="2">
        <v>4554107</v>
      </c>
    </row>
    <row r="15" spans="1:29" x14ac:dyDescent="0.2">
      <c r="A15" s="3" t="s">
        <v>174</v>
      </c>
      <c r="B15" s="2">
        <v>0</v>
      </c>
      <c r="C15" s="2">
        <v>334</v>
      </c>
      <c r="D15" s="2">
        <v>103.083333333333</v>
      </c>
      <c r="E15" s="2">
        <v>17.6666666666666</v>
      </c>
      <c r="F15" s="2">
        <v>399069.08333333302</v>
      </c>
      <c r="G15" s="2">
        <v>4227.1666666666597</v>
      </c>
      <c r="H15" s="2">
        <v>101252.166666666</v>
      </c>
      <c r="I15" s="2">
        <v>3149.5</v>
      </c>
      <c r="J15" s="2">
        <v>146</v>
      </c>
      <c r="K15" s="2">
        <v>7.75</v>
      </c>
      <c r="L15" s="2">
        <v>23</v>
      </c>
      <c r="M15" s="2">
        <v>6078.0833333333303</v>
      </c>
      <c r="N15" s="2">
        <v>188</v>
      </c>
      <c r="O15" s="2">
        <v>4023263.8333333302</v>
      </c>
      <c r="P15" s="2">
        <v>8322.25</v>
      </c>
      <c r="Q15" s="2">
        <v>846.66666666666595</v>
      </c>
      <c r="R15" s="2">
        <v>4</v>
      </c>
      <c r="S15" s="2">
        <v>13.3333333333333</v>
      </c>
      <c r="T15" s="2">
        <v>0</v>
      </c>
      <c r="U15" s="2">
        <v>1.4166666666666601</v>
      </c>
      <c r="V15" s="2">
        <v>0</v>
      </c>
      <c r="W15" s="2">
        <v>1.8333333333333299</v>
      </c>
      <c r="X15" s="2">
        <v>0</v>
      </c>
      <c r="Y15" s="2">
        <v>2</v>
      </c>
      <c r="Z15" s="2">
        <v>0</v>
      </c>
      <c r="AA15" s="2">
        <v>0</v>
      </c>
      <c r="AB15" s="2">
        <v>0</v>
      </c>
      <c r="AC15" s="2">
        <v>4547050.8333333302</v>
      </c>
    </row>
    <row r="16" spans="1:29" x14ac:dyDescent="0.2">
      <c r="A16" s="3" t="s">
        <v>173</v>
      </c>
    </row>
    <row r="17" spans="1:29" x14ac:dyDescent="0.2">
      <c r="A17" s="3" t="s">
        <v>172</v>
      </c>
      <c r="B17" s="2">
        <v>0</v>
      </c>
      <c r="C17" s="2">
        <v>2926912195</v>
      </c>
      <c r="D17" s="2">
        <v>176959636</v>
      </c>
      <c r="E17" s="2">
        <v>1356082004</v>
      </c>
      <c r="F17" s="2">
        <v>5694161489</v>
      </c>
      <c r="G17" s="2">
        <v>35300351</v>
      </c>
      <c r="H17" s="2">
        <v>24372283085</v>
      </c>
      <c r="I17" s="2">
        <v>10737168598</v>
      </c>
      <c r="J17" s="2">
        <v>2367746978</v>
      </c>
      <c r="K17" s="2">
        <v>213430226</v>
      </c>
      <c r="L17" s="2">
        <v>81935904</v>
      </c>
      <c r="M17" s="2">
        <v>101183516</v>
      </c>
      <c r="N17" s="2">
        <v>12764676</v>
      </c>
      <c r="O17" s="2">
        <v>54608948845</v>
      </c>
      <c r="P17" s="2">
        <v>506198899</v>
      </c>
      <c r="Q17" s="2">
        <v>31149955</v>
      </c>
      <c r="R17" s="2">
        <v>6664675</v>
      </c>
      <c r="S17" s="2">
        <v>98550524</v>
      </c>
      <c r="T17" s="2">
        <v>0</v>
      </c>
      <c r="U17" s="2">
        <v>473763031</v>
      </c>
      <c r="V17" s="2">
        <v>0</v>
      </c>
      <c r="W17" s="2">
        <v>491786938</v>
      </c>
      <c r="X17" s="2">
        <v>0</v>
      </c>
      <c r="Y17" s="2">
        <v>1193650287</v>
      </c>
      <c r="Z17" s="2">
        <v>0</v>
      </c>
      <c r="AA17" s="2">
        <v>0</v>
      </c>
      <c r="AB17" s="2">
        <v>0</v>
      </c>
      <c r="AC17" s="2">
        <v>105486641812</v>
      </c>
    </row>
    <row r="18" spans="1:29" x14ac:dyDescent="0.2">
      <c r="A18" s="3" t="s">
        <v>171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</row>
    <row r="19" spans="1:29" x14ac:dyDescent="0.2">
      <c r="A19" s="3" t="s">
        <v>170</v>
      </c>
      <c r="B19" s="2">
        <v>0</v>
      </c>
      <c r="C19" s="2">
        <v>2926912195</v>
      </c>
      <c r="D19" s="2">
        <v>176959636</v>
      </c>
      <c r="E19" s="2">
        <v>1356082004</v>
      </c>
      <c r="F19" s="2">
        <v>5694161489</v>
      </c>
      <c r="G19" s="2">
        <v>35300351</v>
      </c>
      <c r="H19" s="2">
        <v>24372283085</v>
      </c>
      <c r="I19" s="2">
        <v>10737168598</v>
      </c>
      <c r="J19" s="2">
        <v>2367746978</v>
      </c>
      <c r="K19" s="2">
        <v>213430226</v>
      </c>
      <c r="L19" s="2">
        <v>81935904</v>
      </c>
      <c r="M19" s="2">
        <v>101183516</v>
      </c>
      <c r="N19" s="2">
        <v>12764676</v>
      </c>
      <c r="O19" s="2">
        <v>54608948845</v>
      </c>
      <c r="P19" s="2">
        <v>506198899</v>
      </c>
      <c r="Q19" s="2">
        <v>31149955</v>
      </c>
      <c r="R19" s="2">
        <v>6664675</v>
      </c>
      <c r="S19" s="2">
        <v>98550524</v>
      </c>
      <c r="T19" s="2">
        <v>0</v>
      </c>
      <c r="U19" s="2">
        <v>473763031</v>
      </c>
      <c r="V19" s="2">
        <v>0</v>
      </c>
      <c r="W19" s="2">
        <v>491786938</v>
      </c>
      <c r="X19" s="2">
        <v>0</v>
      </c>
      <c r="Y19" s="2">
        <v>1193650287</v>
      </c>
      <c r="Z19" s="2">
        <v>0</v>
      </c>
      <c r="AA19" s="2">
        <v>0</v>
      </c>
      <c r="AB19" s="2">
        <v>0</v>
      </c>
      <c r="AC19" s="2">
        <v>105486641812</v>
      </c>
    </row>
    <row r="20" spans="1:29" x14ac:dyDescent="0.2">
      <c r="A20" s="3" t="s">
        <v>169</v>
      </c>
      <c r="B20" s="2">
        <v>0</v>
      </c>
      <c r="C20" s="2">
        <v>775896160</v>
      </c>
      <c r="D20" s="2">
        <v>47475589</v>
      </c>
      <c r="E20" s="2">
        <v>341417361</v>
      </c>
      <c r="F20" s="2">
        <v>5519229</v>
      </c>
      <c r="G20" s="2">
        <v>0</v>
      </c>
      <c r="H20" s="2">
        <v>504497592</v>
      </c>
      <c r="I20" s="2">
        <v>1630107137</v>
      </c>
      <c r="J20" s="2">
        <v>470774789</v>
      </c>
      <c r="K20" s="2">
        <v>50879594</v>
      </c>
      <c r="L20" s="2">
        <v>0</v>
      </c>
      <c r="M20" s="2">
        <v>0</v>
      </c>
      <c r="N20" s="2">
        <v>0</v>
      </c>
      <c r="O20" s="2">
        <v>1107478</v>
      </c>
      <c r="P20" s="2">
        <v>0</v>
      </c>
      <c r="Q20" s="2">
        <v>0</v>
      </c>
      <c r="R20" s="2">
        <v>1873773</v>
      </c>
      <c r="S20" s="2">
        <v>23828333</v>
      </c>
      <c r="T20" s="2">
        <v>0</v>
      </c>
      <c r="U20" s="2">
        <v>154535338</v>
      </c>
      <c r="V20" s="2">
        <v>0</v>
      </c>
      <c r="W20" s="2">
        <v>147399409</v>
      </c>
      <c r="X20" s="2">
        <v>0</v>
      </c>
      <c r="Y20" s="2">
        <v>364059991</v>
      </c>
      <c r="Z20" s="2">
        <v>0</v>
      </c>
      <c r="AA20" s="2">
        <v>0</v>
      </c>
      <c r="AB20" s="2">
        <v>0</v>
      </c>
      <c r="AC20" s="2">
        <v>4519371773</v>
      </c>
    </row>
    <row r="21" spans="1:29" x14ac:dyDescent="0.2">
      <c r="A21" s="3" t="s">
        <v>168</v>
      </c>
      <c r="B21" s="2">
        <v>0</v>
      </c>
      <c r="C21" s="2">
        <v>2151016035</v>
      </c>
      <c r="D21" s="2">
        <v>129484047</v>
      </c>
      <c r="E21" s="2">
        <v>1014664643</v>
      </c>
      <c r="F21" s="2">
        <v>16680213</v>
      </c>
      <c r="G21" s="2">
        <v>0</v>
      </c>
      <c r="H21" s="2">
        <v>1940456979</v>
      </c>
      <c r="I21" s="2">
        <v>5166412569</v>
      </c>
      <c r="J21" s="2">
        <v>1458029282</v>
      </c>
      <c r="K21" s="2">
        <v>144693789</v>
      </c>
      <c r="L21" s="2">
        <v>0</v>
      </c>
      <c r="M21" s="2">
        <v>0</v>
      </c>
      <c r="N21" s="2">
        <v>0</v>
      </c>
      <c r="O21" s="2">
        <v>3470730</v>
      </c>
      <c r="P21" s="2">
        <v>0</v>
      </c>
      <c r="Q21" s="2">
        <v>0</v>
      </c>
      <c r="R21" s="2">
        <v>4790902</v>
      </c>
      <c r="S21" s="2">
        <v>74722191</v>
      </c>
      <c r="T21" s="2">
        <v>0</v>
      </c>
      <c r="U21" s="2">
        <v>319227693</v>
      </c>
      <c r="V21" s="2">
        <v>0</v>
      </c>
      <c r="W21" s="2">
        <v>344387529</v>
      </c>
      <c r="X21" s="2">
        <v>0</v>
      </c>
      <c r="Y21" s="2">
        <v>829590296</v>
      </c>
      <c r="Z21" s="2">
        <v>0</v>
      </c>
      <c r="AA21" s="2">
        <v>0</v>
      </c>
      <c r="AB21" s="2">
        <v>0</v>
      </c>
      <c r="AC21" s="2">
        <v>13597626898</v>
      </c>
    </row>
    <row r="22" spans="1:29" x14ac:dyDescent="0.2">
      <c r="A22" s="3" t="s">
        <v>167</v>
      </c>
    </row>
    <row r="23" spans="1:29" x14ac:dyDescent="0.2">
      <c r="A23" s="8" t="s">
        <v>166</v>
      </c>
    </row>
    <row r="24" spans="1:29" x14ac:dyDescent="0.2">
      <c r="A24" s="3" t="s">
        <v>165</v>
      </c>
      <c r="B24" s="2">
        <v>0</v>
      </c>
      <c r="C24" s="2">
        <v>701387.3</v>
      </c>
      <c r="D24" s="2">
        <v>150723</v>
      </c>
      <c r="E24" s="2">
        <v>397458</v>
      </c>
      <c r="F24" s="2">
        <v>32839652.079999998</v>
      </c>
      <c r="G24" s="2">
        <v>303839</v>
      </c>
      <c r="H24" s="2">
        <v>20292100.779999901</v>
      </c>
      <c r="I24" s="2">
        <v>1894415.77999999</v>
      </c>
      <c r="J24" s="2">
        <v>315428.15999999898</v>
      </c>
      <c r="K24" s="2">
        <v>134094.84</v>
      </c>
      <c r="L24" s="2">
        <v>103207.439999999</v>
      </c>
      <c r="M24" s="2">
        <v>0</v>
      </c>
      <c r="N24" s="2">
        <v>219457.18999999901</v>
      </c>
      <c r="O24" s="2">
        <v>283554487.25999999</v>
      </c>
      <c r="P24" s="2">
        <v>0</v>
      </c>
      <c r="Q24" s="2">
        <v>0</v>
      </c>
      <c r="R24" s="2">
        <v>5154.96</v>
      </c>
      <c r="S24" s="2">
        <v>232273.3</v>
      </c>
      <c r="T24" s="2">
        <v>0</v>
      </c>
      <c r="U24" s="2">
        <v>43500</v>
      </c>
      <c r="V24" s="2">
        <v>0</v>
      </c>
      <c r="W24" s="2">
        <v>37000</v>
      </c>
      <c r="X24" s="2">
        <v>0</v>
      </c>
      <c r="Y24" s="2">
        <v>60000</v>
      </c>
      <c r="Z24" s="2">
        <v>0</v>
      </c>
      <c r="AA24" s="2">
        <v>0</v>
      </c>
      <c r="AB24" s="2">
        <v>0</v>
      </c>
      <c r="AC24" s="2">
        <v>341284179.08999997</v>
      </c>
    </row>
    <row r="25" spans="1:29" x14ac:dyDescent="0.2">
      <c r="A25" s="3" t="s">
        <v>164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2774798.57</v>
      </c>
      <c r="I25" s="2">
        <v>5467716.8700000001</v>
      </c>
      <c r="J25" s="2">
        <v>2379686.64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10622202.08</v>
      </c>
    </row>
    <row r="26" spans="1:29" x14ac:dyDescent="0.2">
      <c r="A26" s="3" t="s">
        <v>163</v>
      </c>
      <c r="B26" s="2">
        <v>0</v>
      </c>
      <c r="C26" s="2">
        <v>33683566.520000003</v>
      </c>
      <c r="D26" s="2">
        <v>1936100.63</v>
      </c>
      <c r="E26" s="2">
        <v>6153103.1199999899</v>
      </c>
      <c r="F26" s="2">
        <v>297.159999999999</v>
      </c>
      <c r="G26" s="2">
        <v>0</v>
      </c>
      <c r="H26" s="2">
        <v>446992206.67000002</v>
      </c>
      <c r="I26" s="2">
        <v>183257024.329999</v>
      </c>
      <c r="J26" s="2">
        <v>33423853.449999999</v>
      </c>
      <c r="K26" s="2">
        <v>2548830.71999999</v>
      </c>
      <c r="L26" s="2">
        <v>1617234.88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263796.5</v>
      </c>
      <c r="S26" s="2">
        <v>2626286.1999999899</v>
      </c>
      <c r="T26" s="2">
        <v>0</v>
      </c>
      <c r="U26" s="2">
        <v>7561384.7599999905</v>
      </c>
      <c r="V26" s="2">
        <v>0</v>
      </c>
      <c r="W26" s="2">
        <v>10359406.7999999</v>
      </c>
      <c r="X26" s="2">
        <v>0</v>
      </c>
      <c r="Y26" s="2">
        <v>32561047.550000001</v>
      </c>
      <c r="Z26" s="2">
        <v>0</v>
      </c>
      <c r="AA26" s="2">
        <v>0</v>
      </c>
      <c r="AB26" s="2">
        <v>0</v>
      </c>
      <c r="AC26" s="2">
        <v>762984139.28999996</v>
      </c>
    </row>
    <row r="27" spans="1:29" x14ac:dyDescent="0.2">
      <c r="A27" s="3" t="s">
        <v>162</v>
      </c>
      <c r="B27" s="2">
        <v>0</v>
      </c>
      <c r="C27" s="2">
        <v>0</v>
      </c>
      <c r="D27" s="2">
        <v>0</v>
      </c>
      <c r="E27" s="2">
        <v>0</v>
      </c>
      <c r="F27" s="2">
        <v>251210655.56999999</v>
      </c>
      <c r="G27" s="2">
        <v>1243222.8699999901</v>
      </c>
      <c r="H27" s="2">
        <v>303471096.56999999</v>
      </c>
      <c r="I27" s="2">
        <v>35655210.210000001</v>
      </c>
      <c r="J27" s="2">
        <v>3716510.9199999901</v>
      </c>
      <c r="K27" s="2">
        <v>111446.32</v>
      </c>
      <c r="L27" s="2">
        <v>678167.46999999904</v>
      </c>
      <c r="M27" s="2">
        <v>2621.56</v>
      </c>
      <c r="N27" s="2">
        <v>622362.37</v>
      </c>
      <c r="O27" s="2">
        <v>2210199170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1608095.95</v>
      </c>
      <c r="X27" s="2">
        <v>0</v>
      </c>
      <c r="Y27" s="2">
        <v>4904540.4800000004</v>
      </c>
      <c r="Z27" s="2">
        <v>0</v>
      </c>
      <c r="AA27" s="2">
        <v>0</v>
      </c>
      <c r="AB27" s="2">
        <v>0</v>
      </c>
      <c r="AC27" s="2">
        <v>2813423100.29</v>
      </c>
    </row>
    <row r="28" spans="1:29" x14ac:dyDescent="0.2">
      <c r="A28" s="3" t="s">
        <v>161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11541774.85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11541774.85</v>
      </c>
    </row>
    <row r="29" spans="1:29" x14ac:dyDescent="0.2">
      <c r="A29" s="3" t="s">
        <v>160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65519692.619999997</v>
      </c>
      <c r="Q29" s="2">
        <v>1213169.28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66732861.899999999</v>
      </c>
    </row>
    <row r="30" spans="1:29" x14ac:dyDescent="0.2">
      <c r="A30" s="3" t="s">
        <v>159</v>
      </c>
      <c r="B30" s="2">
        <v>0</v>
      </c>
      <c r="C30" s="2">
        <v>4909310.93</v>
      </c>
      <c r="D30" s="2">
        <v>551443.41999999899</v>
      </c>
      <c r="E30" s="2">
        <v>2003155.45</v>
      </c>
      <c r="F30" s="2">
        <v>466633.94999999902</v>
      </c>
      <c r="G30" s="2">
        <v>0</v>
      </c>
      <c r="H30" s="2">
        <v>11673706.210000001</v>
      </c>
      <c r="I30" s="2">
        <v>26855864.68</v>
      </c>
      <c r="J30" s="2">
        <v>5128580.6399999997</v>
      </c>
      <c r="K30" s="2">
        <v>368718.53</v>
      </c>
      <c r="L30" s="2">
        <v>0</v>
      </c>
      <c r="M30" s="2">
        <v>0</v>
      </c>
      <c r="N30" s="2">
        <v>0</v>
      </c>
      <c r="O30" s="2">
        <v>85670.91</v>
      </c>
      <c r="P30" s="2">
        <v>0</v>
      </c>
      <c r="Q30" s="2">
        <v>0</v>
      </c>
      <c r="R30" s="2">
        <v>11504.9199999999</v>
      </c>
      <c r="S30" s="2">
        <v>149771.06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52204360.700000003</v>
      </c>
    </row>
    <row r="31" spans="1:29" x14ac:dyDescent="0.2">
      <c r="A31" s="3" t="s">
        <v>158</v>
      </c>
      <c r="B31" s="2">
        <v>0</v>
      </c>
      <c r="C31" s="2">
        <v>13609138.999999899</v>
      </c>
      <c r="D31" s="2">
        <v>1503856.72</v>
      </c>
      <c r="E31" s="2">
        <v>5952900.5199999996</v>
      </c>
      <c r="F31" s="2">
        <v>438412.44</v>
      </c>
      <c r="G31" s="2">
        <v>0</v>
      </c>
      <c r="H31" s="2">
        <v>15856137.619999999</v>
      </c>
      <c r="I31" s="2">
        <v>25894972.100000001</v>
      </c>
      <c r="J31" s="2">
        <v>8281233.9199999999</v>
      </c>
      <c r="K31" s="2">
        <v>853191.51</v>
      </c>
      <c r="L31" s="2">
        <v>0</v>
      </c>
      <c r="M31" s="2">
        <v>0</v>
      </c>
      <c r="N31" s="2">
        <v>0</v>
      </c>
      <c r="O31" s="2">
        <v>85229.81</v>
      </c>
      <c r="P31" s="2">
        <v>0</v>
      </c>
      <c r="Q31" s="2">
        <v>0</v>
      </c>
      <c r="R31" s="2">
        <v>29415.889999999901</v>
      </c>
      <c r="S31" s="2">
        <v>469716.74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72974206.269999996</v>
      </c>
    </row>
    <row r="32" spans="1:29" x14ac:dyDescent="0.2">
      <c r="A32" s="3" t="s">
        <v>157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</row>
    <row r="33" spans="1:29" x14ac:dyDescent="0.2">
      <c r="A33" s="3" t="s">
        <v>156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-482454.15999999898</v>
      </c>
      <c r="J33" s="2">
        <v>-159810.35999999999</v>
      </c>
      <c r="K33" s="2">
        <v>-67.08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-642331.59999999905</v>
      </c>
    </row>
    <row r="34" spans="1:29" x14ac:dyDescent="0.2">
      <c r="A34" s="3" t="s">
        <v>155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-1944086.03999999</v>
      </c>
      <c r="I34" s="2">
        <v>-6497414.4800000004</v>
      </c>
      <c r="J34" s="2">
        <v>-945670.25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-9387170.7699999996</v>
      </c>
    </row>
    <row r="35" spans="1:29" x14ac:dyDescent="0.2">
      <c r="A35" s="3" t="s">
        <v>154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740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740</v>
      </c>
    </row>
    <row r="36" spans="1:29" x14ac:dyDescent="0.2">
      <c r="A36" s="3" t="s">
        <v>153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</row>
    <row r="37" spans="1:29" x14ac:dyDescent="0.2">
      <c r="A37" s="3" t="s">
        <v>152</v>
      </c>
      <c r="B37" s="2">
        <v>0</v>
      </c>
      <c r="C37" s="2">
        <v>-343589.32</v>
      </c>
      <c r="D37" s="2">
        <v>-717.6</v>
      </c>
      <c r="E37" s="2">
        <v>0</v>
      </c>
      <c r="F37" s="2">
        <v>-74.16</v>
      </c>
      <c r="G37" s="2">
        <v>0</v>
      </c>
      <c r="H37" s="2">
        <v>-31187.99</v>
      </c>
      <c r="I37" s="2">
        <v>-124054.51</v>
      </c>
      <c r="J37" s="2">
        <v>-315005.32999999903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-814628.90999999898</v>
      </c>
    </row>
    <row r="38" spans="1:29" x14ac:dyDescent="0.2">
      <c r="A38" s="3" t="s">
        <v>151</v>
      </c>
      <c r="B38" s="2">
        <v>0</v>
      </c>
      <c r="C38" s="2">
        <v>0</v>
      </c>
      <c r="D38" s="2">
        <v>0</v>
      </c>
      <c r="E38" s="2">
        <v>0</v>
      </c>
      <c r="F38" s="2">
        <v>0</v>
      </c>
      <c r="G38" s="2">
        <v>0</v>
      </c>
      <c r="H38" s="2">
        <v>876896.44</v>
      </c>
      <c r="I38" s="2">
        <v>2325290.14</v>
      </c>
      <c r="J38" s="2">
        <v>62049.13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3264235.71</v>
      </c>
    </row>
    <row r="39" spans="1:29" x14ac:dyDescent="0.2">
      <c r="A39" s="3" t="s">
        <v>150</v>
      </c>
      <c r="B39" s="2">
        <v>0</v>
      </c>
      <c r="C39" s="2">
        <v>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</row>
    <row r="40" spans="1:29" x14ac:dyDescent="0.2">
      <c r="A40" s="8" t="s">
        <v>216</v>
      </c>
      <c r="B40" s="2">
        <v>0</v>
      </c>
      <c r="C40" s="2">
        <v>52559814.429999903</v>
      </c>
      <c r="D40" s="2">
        <v>4141406.17</v>
      </c>
      <c r="E40" s="2">
        <v>14506617.09</v>
      </c>
      <c r="F40" s="2">
        <v>284955577.04000002</v>
      </c>
      <c r="G40" s="2">
        <v>1547061.87</v>
      </c>
      <c r="H40" s="2">
        <v>799961668.83000004</v>
      </c>
      <c r="I40" s="2">
        <v>274247310.95999998</v>
      </c>
      <c r="J40" s="2">
        <v>51886856.920000002</v>
      </c>
      <c r="K40" s="2">
        <v>4016214.84</v>
      </c>
      <c r="L40" s="2">
        <v>2398609.79</v>
      </c>
      <c r="M40" s="2">
        <v>11544396.41</v>
      </c>
      <c r="N40" s="2">
        <v>841819.55999999901</v>
      </c>
      <c r="O40" s="2">
        <v>2493924557.98</v>
      </c>
      <c r="P40" s="2">
        <v>65519692.619999997</v>
      </c>
      <c r="Q40" s="2">
        <v>1213169.28</v>
      </c>
      <c r="R40" s="2">
        <v>309872.27</v>
      </c>
      <c r="S40" s="2">
        <v>3478047.3</v>
      </c>
      <c r="T40" s="2">
        <v>0</v>
      </c>
      <c r="U40" s="2">
        <v>7604884.7599999905</v>
      </c>
      <c r="V40" s="2">
        <v>0</v>
      </c>
      <c r="W40" s="2">
        <v>12004502.749999899</v>
      </c>
      <c r="X40" s="2">
        <v>0</v>
      </c>
      <c r="Y40" s="2">
        <v>37525588.030000001</v>
      </c>
      <c r="Z40" s="2">
        <v>0</v>
      </c>
      <c r="AA40" s="2">
        <v>0</v>
      </c>
      <c r="AB40" s="2">
        <v>0</v>
      </c>
      <c r="AC40" s="2">
        <v>4124187668.9000001</v>
      </c>
    </row>
    <row r="41" spans="1:29" x14ac:dyDescent="0.2">
      <c r="A41" s="8" t="s">
        <v>149</v>
      </c>
    </row>
    <row r="42" spans="1:29" x14ac:dyDescent="0.2">
      <c r="A42" s="3" t="s">
        <v>148</v>
      </c>
      <c r="B42" s="2">
        <v>0</v>
      </c>
      <c r="C42" s="2">
        <v>5771827.6799999904</v>
      </c>
      <c r="D42" s="2">
        <v>369369.69</v>
      </c>
      <c r="E42" s="2">
        <v>2528091.0099999998</v>
      </c>
      <c r="F42" s="2">
        <v>13084573.779999999</v>
      </c>
      <c r="G42" s="2">
        <v>65799.73</v>
      </c>
      <c r="H42" s="2">
        <v>51744572.390000001</v>
      </c>
      <c r="I42" s="2">
        <v>23056015.73</v>
      </c>
      <c r="J42" s="2">
        <v>4189855.26</v>
      </c>
      <c r="K42" s="2">
        <v>385888.89999999898</v>
      </c>
      <c r="L42" s="2">
        <v>160630.35</v>
      </c>
      <c r="M42" s="2">
        <v>137451.26</v>
      </c>
      <c r="N42" s="2">
        <v>28303.9899999999</v>
      </c>
      <c r="O42" s="2">
        <v>128737240.18000001</v>
      </c>
      <c r="P42" s="2">
        <v>685781.75</v>
      </c>
      <c r="Q42" s="2">
        <v>56919.03</v>
      </c>
      <c r="R42" s="2">
        <v>16670.55</v>
      </c>
      <c r="S42" s="2">
        <v>347885.59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231366876.87</v>
      </c>
    </row>
    <row r="43" spans="1:29" x14ac:dyDescent="0.2">
      <c r="A43" s="3" t="s">
        <v>147</v>
      </c>
      <c r="B43" s="2">
        <v>0</v>
      </c>
      <c r="C43" s="2">
        <v>0</v>
      </c>
      <c r="D43" s="2">
        <v>0</v>
      </c>
      <c r="E43" s="2">
        <v>0</v>
      </c>
      <c r="F43" s="2">
        <v>-834033.71</v>
      </c>
      <c r="G43" s="2">
        <v>0</v>
      </c>
      <c r="H43" s="2">
        <v>-2159815.23</v>
      </c>
      <c r="I43" s="2">
        <v>0</v>
      </c>
      <c r="J43" s="2">
        <v>0</v>
      </c>
      <c r="K43" s="2">
        <v>0</v>
      </c>
      <c r="L43" s="2">
        <v>0</v>
      </c>
      <c r="M43" s="2">
        <v>0</v>
      </c>
      <c r="N43" s="2">
        <v>0</v>
      </c>
      <c r="O43" s="2">
        <v>-45922509.960000001</v>
      </c>
      <c r="P43" s="2">
        <v>0</v>
      </c>
      <c r="Q43" s="2">
        <v>0</v>
      </c>
      <c r="R43" s="2">
        <v>0</v>
      </c>
      <c r="S43" s="2">
        <v>0</v>
      </c>
      <c r="T43" s="2">
        <v>0</v>
      </c>
      <c r="U43" s="2">
        <v>0</v>
      </c>
      <c r="V43" s="2">
        <v>0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-48916358.899999999</v>
      </c>
    </row>
    <row r="44" spans="1:29" x14ac:dyDescent="0.2">
      <c r="A44" s="8" t="s">
        <v>217</v>
      </c>
      <c r="B44" s="2">
        <v>0</v>
      </c>
      <c r="C44" s="2">
        <v>5771827.6799999904</v>
      </c>
      <c r="D44" s="2">
        <v>369369.69</v>
      </c>
      <c r="E44" s="2">
        <v>2528091.0099999998</v>
      </c>
      <c r="F44" s="2">
        <v>12250540.07</v>
      </c>
      <c r="G44" s="2">
        <v>65799.73</v>
      </c>
      <c r="H44" s="2">
        <v>49584757.159999996</v>
      </c>
      <c r="I44" s="2">
        <v>23056015.73</v>
      </c>
      <c r="J44" s="2">
        <v>4189855.26</v>
      </c>
      <c r="K44" s="2">
        <v>385888.89999999898</v>
      </c>
      <c r="L44" s="2">
        <v>160630.35</v>
      </c>
      <c r="M44" s="2">
        <v>137451.26</v>
      </c>
      <c r="N44" s="2">
        <v>28303.9899999999</v>
      </c>
      <c r="O44" s="2">
        <v>82814730.219999999</v>
      </c>
      <c r="P44" s="2">
        <v>685781.75</v>
      </c>
      <c r="Q44" s="2">
        <v>56919.03</v>
      </c>
      <c r="R44" s="2">
        <v>16670.55</v>
      </c>
      <c r="S44" s="2">
        <v>347885.59</v>
      </c>
      <c r="T44" s="2">
        <v>0</v>
      </c>
      <c r="U44" s="2">
        <v>0</v>
      </c>
      <c r="V44" s="2">
        <v>0</v>
      </c>
      <c r="W44" s="2">
        <v>0</v>
      </c>
      <c r="X44" s="2">
        <v>0</v>
      </c>
      <c r="Y44" s="2">
        <v>0</v>
      </c>
      <c r="Z44" s="2">
        <v>0</v>
      </c>
      <c r="AA44" s="2">
        <v>0</v>
      </c>
      <c r="AB44" s="2">
        <v>0</v>
      </c>
      <c r="AC44" s="2">
        <v>182450517.97</v>
      </c>
    </row>
    <row r="45" spans="1:29" x14ac:dyDescent="0.2">
      <c r="A45" s="8" t="s">
        <v>146</v>
      </c>
    </row>
    <row r="46" spans="1:29" x14ac:dyDescent="0.2">
      <c r="A46" s="3" t="s">
        <v>145</v>
      </c>
      <c r="B46" s="2">
        <v>0</v>
      </c>
      <c r="C46" s="2">
        <v>0</v>
      </c>
      <c r="D46" s="2">
        <v>0</v>
      </c>
      <c r="E46" s="2">
        <v>0</v>
      </c>
      <c r="F46" s="2">
        <v>237621977.00999999</v>
      </c>
      <c r="G46" s="2">
        <v>1519306.03</v>
      </c>
      <c r="H46" s="2">
        <v>918631818.42999995</v>
      </c>
      <c r="I46" s="2">
        <v>164947120.44999999</v>
      </c>
      <c r="J46" s="2">
        <v>18238687.629999999</v>
      </c>
      <c r="K46" s="2">
        <v>715457.76999999897</v>
      </c>
      <c r="L46" s="2">
        <v>3409240.8499999898</v>
      </c>
      <c r="M46" s="2">
        <v>4102952.41</v>
      </c>
      <c r="N46" s="2">
        <v>531281.46</v>
      </c>
      <c r="O46" s="2">
        <v>2278792366.3699999</v>
      </c>
      <c r="P46" s="2">
        <v>20514893.010000002</v>
      </c>
      <c r="Q46" s="2">
        <v>1305959.96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3650331061.3800001</v>
      </c>
    </row>
    <row r="47" spans="1:29" x14ac:dyDescent="0.2">
      <c r="A47" s="3" t="s">
        <v>144</v>
      </c>
      <c r="B47" s="2">
        <v>0</v>
      </c>
      <c r="C47" s="2">
        <v>37027828.850000001</v>
      </c>
      <c r="D47" s="2">
        <v>2281495.77</v>
      </c>
      <c r="E47" s="2">
        <v>15745606.48</v>
      </c>
      <c r="F47" s="2">
        <v>265247.57</v>
      </c>
      <c r="G47" s="2">
        <v>0</v>
      </c>
      <c r="H47" s="2">
        <v>24188040.190000001</v>
      </c>
      <c r="I47" s="2">
        <v>78335519.269999906</v>
      </c>
      <c r="J47" s="2">
        <v>22483636.100000001</v>
      </c>
      <c r="K47" s="2">
        <v>2345135.73</v>
      </c>
      <c r="L47" s="2">
        <v>0</v>
      </c>
      <c r="M47" s="2">
        <v>0</v>
      </c>
      <c r="N47" s="2">
        <v>0</v>
      </c>
      <c r="O47" s="2">
        <v>53201.9</v>
      </c>
      <c r="P47" s="2">
        <v>0</v>
      </c>
      <c r="Q47" s="2">
        <v>0</v>
      </c>
      <c r="R47" s="2">
        <v>89878.79</v>
      </c>
      <c r="S47" s="2">
        <v>1096719.22</v>
      </c>
      <c r="T47" s="2">
        <v>0</v>
      </c>
      <c r="U47" s="2">
        <v>7805756.3300000001</v>
      </c>
      <c r="V47" s="2">
        <v>0</v>
      </c>
      <c r="W47" s="2">
        <v>6369338.4100000001</v>
      </c>
      <c r="X47" s="2">
        <v>0</v>
      </c>
      <c r="Y47" s="2">
        <v>15751728.2099999</v>
      </c>
      <c r="Z47" s="2">
        <v>0</v>
      </c>
      <c r="AA47" s="2">
        <v>0</v>
      </c>
      <c r="AB47" s="2">
        <v>0</v>
      </c>
      <c r="AC47" s="2">
        <v>213839132.81999999</v>
      </c>
    </row>
    <row r="48" spans="1:29" x14ac:dyDescent="0.2">
      <c r="A48" s="3" t="s">
        <v>143</v>
      </c>
      <c r="B48" s="2">
        <v>0</v>
      </c>
      <c r="C48" s="2">
        <v>83490036.289999902</v>
      </c>
      <c r="D48" s="2">
        <v>5060455.01</v>
      </c>
      <c r="E48" s="2">
        <v>38044036.939999998</v>
      </c>
      <c r="F48" s="2">
        <v>652622.61</v>
      </c>
      <c r="G48" s="2">
        <v>0</v>
      </c>
      <c r="H48" s="2">
        <v>77015695.769999996</v>
      </c>
      <c r="I48" s="2">
        <v>203321679.329999</v>
      </c>
      <c r="J48" s="2">
        <v>56669013.079999901</v>
      </c>
      <c r="K48" s="2">
        <v>5426288.98999999</v>
      </c>
      <c r="L48" s="2">
        <v>0</v>
      </c>
      <c r="M48" s="2">
        <v>0</v>
      </c>
      <c r="N48" s="2">
        <v>0</v>
      </c>
      <c r="O48" s="2">
        <v>135657.84</v>
      </c>
      <c r="P48" s="2">
        <v>0</v>
      </c>
      <c r="Q48" s="2">
        <v>0</v>
      </c>
      <c r="R48" s="2">
        <v>185728.06</v>
      </c>
      <c r="S48" s="2">
        <v>2802551.73</v>
      </c>
      <c r="T48" s="2">
        <v>0</v>
      </c>
      <c r="U48" s="2">
        <v>13800183.009999899</v>
      </c>
      <c r="V48" s="2">
        <v>0</v>
      </c>
      <c r="W48" s="2">
        <v>11951497.65</v>
      </c>
      <c r="X48" s="2">
        <v>0</v>
      </c>
      <c r="Y48" s="2">
        <v>28962255.57</v>
      </c>
      <c r="Z48" s="2">
        <v>0</v>
      </c>
      <c r="AA48" s="2">
        <v>0</v>
      </c>
      <c r="AB48" s="2">
        <v>0</v>
      </c>
      <c r="AC48" s="2">
        <v>527517701.87999898</v>
      </c>
    </row>
    <row r="49" spans="1:29" x14ac:dyDescent="0.2">
      <c r="A49" s="3" t="s">
        <v>142</v>
      </c>
      <c r="B49" s="2">
        <v>0</v>
      </c>
      <c r="C49" s="2">
        <v>2244.21</v>
      </c>
      <c r="D49" s="2">
        <v>274.68</v>
      </c>
      <c r="E49" s="2">
        <v>85.14</v>
      </c>
      <c r="F49" s="2">
        <v>0</v>
      </c>
      <c r="G49" s="2">
        <v>0</v>
      </c>
      <c r="H49" s="2">
        <v>330.74</v>
      </c>
      <c r="I49" s="2">
        <v>627.30999999999995</v>
      </c>
      <c r="J49" s="2">
        <v>1.34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3563.4199999999901</v>
      </c>
    </row>
    <row r="50" spans="1:29" x14ac:dyDescent="0.2">
      <c r="A50" s="3" t="s">
        <v>141</v>
      </c>
      <c r="B50" s="2">
        <v>0</v>
      </c>
      <c r="C50" s="2">
        <v>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150071.59999999899</v>
      </c>
      <c r="V50" s="2">
        <v>0</v>
      </c>
      <c r="W50" s="2">
        <v>366510.69</v>
      </c>
      <c r="X50" s="2">
        <v>0</v>
      </c>
      <c r="Y50" s="2">
        <v>435305.299999999</v>
      </c>
      <c r="Z50" s="2">
        <v>0</v>
      </c>
      <c r="AA50" s="2">
        <v>0</v>
      </c>
      <c r="AB50" s="2">
        <v>0</v>
      </c>
      <c r="AC50" s="2">
        <v>951887.59</v>
      </c>
    </row>
    <row r="51" spans="1:29" x14ac:dyDescent="0.2">
      <c r="A51" s="8" t="s">
        <v>218</v>
      </c>
      <c r="B51" s="2">
        <v>0</v>
      </c>
      <c r="C51" s="2">
        <v>120520109.34999999</v>
      </c>
      <c r="D51" s="2">
        <v>7342225.46</v>
      </c>
      <c r="E51" s="2">
        <v>53789728.560000002</v>
      </c>
      <c r="F51" s="2">
        <v>238539847.19</v>
      </c>
      <c r="G51" s="2">
        <v>1519306.03</v>
      </c>
      <c r="H51" s="2">
        <v>1019835885.13</v>
      </c>
      <c r="I51" s="2">
        <v>446604946.36000001</v>
      </c>
      <c r="J51" s="2">
        <v>97391338.149999902</v>
      </c>
      <c r="K51" s="2">
        <v>8486882.4900000002</v>
      </c>
      <c r="L51" s="2">
        <v>3409240.8499999898</v>
      </c>
      <c r="M51" s="2">
        <v>4102952.41</v>
      </c>
      <c r="N51" s="2">
        <v>531281.46</v>
      </c>
      <c r="O51" s="2">
        <v>2278981226.1100001</v>
      </c>
      <c r="P51" s="2">
        <v>20514893.010000002</v>
      </c>
      <c r="Q51" s="2">
        <v>1305959.96</v>
      </c>
      <c r="R51" s="2">
        <v>275606.84999999998</v>
      </c>
      <c r="S51" s="2">
        <v>3899270.95</v>
      </c>
      <c r="T51" s="2">
        <v>0</v>
      </c>
      <c r="U51" s="2">
        <v>21756010.940000001</v>
      </c>
      <c r="V51" s="2">
        <v>0</v>
      </c>
      <c r="W51" s="2">
        <v>18687346.75</v>
      </c>
      <c r="X51" s="2">
        <v>0</v>
      </c>
      <c r="Y51" s="2">
        <v>45149289.079999998</v>
      </c>
      <c r="Z51" s="2">
        <v>0</v>
      </c>
      <c r="AA51" s="2">
        <v>0</v>
      </c>
      <c r="AB51" s="2">
        <v>0</v>
      </c>
      <c r="AC51" s="2">
        <v>4392643347.0900002</v>
      </c>
    </row>
    <row r="52" spans="1:29" x14ac:dyDescent="0.2">
      <c r="A52" s="8" t="s">
        <v>140</v>
      </c>
    </row>
    <row r="53" spans="1:29" x14ac:dyDescent="0.2">
      <c r="A53" s="3" t="s">
        <v>139</v>
      </c>
      <c r="B53" s="2">
        <v>0</v>
      </c>
      <c r="C53" s="2">
        <v>971454.11</v>
      </c>
      <c r="D53" s="2">
        <v>78415.960000000006</v>
      </c>
      <c r="E53" s="2">
        <v>88360.959999999905</v>
      </c>
      <c r="F53" s="2">
        <v>4114598.46</v>
      </c>
      <c r="G53" s="2">
        <v>13019.28</v>
      </c>
      <c r="H53" s="2">
        <v>11552350.439999999</v>
      </c>
      <c r="I53" s="2">
        <v>4784872.4799999902</v>
      </c>
      <c r="J53" s="2">
        <v>849009.80999999901</v>
      </c>
      <c r="K53" s="2">
        <v>13883.1</v>
      </c>
      <c r="L53" s="2">
        <v>43269.99</v>
      </c>
      <c r="M53" s="2">
        <v>543159.28999999899</v>
      </c>
      <c r="N53" s="2">
        <v>38392.89</v>
      </c>
      <c r="O53" s="2">
        <v>46175579.770000003</v>
      </c>
      <c r="P53" s="2">
        <v>2665142.29</v>
      </c>
      <c r="Q53" s="2">
        <v>11160.97</v>
      </c>
      <c r="R53" s="2">
        <v>7358.9399999999896</v>
      </c>
      <c r="S53" s="2">
        <v>7025.99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71957054.730000004</v>
      </c>
    </row>
    <row r="54" spans="1:29" x14ac:dyDescent="0.2">
      <c r="A54" s="3" t="s">
        <v>138</v>
      </c>
      <c r="B54" s="2">
        <v>0</v>
      </c>
      <c r="C54" s="2">
        <v>338444.63</v>
      </c>
      <c r="D54" s="2">
        <v>43079.98</v>
      </c>
      <c r="E54" s="2">
        <v>0</v>
      </c>
      <c r="F54" s="2">
        <v>1689211.29</v>
      </c>
      <c r="G54" s="2">
        <v>4206.93</v>
      </c>
      <c r="H54" s="2">
        <v>5911858.7599999998</v>
      </c>
      <c r="I54" s="2">
        <v>2605969.2400000002</v>
      </c>
      <c r="J54" s="2">
        <v>283779.45</v>
      </c>
      <c r="K54" s="2">
        <v>0</v>
      </c>
      <c r="L54" s="2">
        <v>19947.8</v>
      </c>
      <c r="M54" s="2">
        <v>205511.19</v>
      </c>
      <c r="N54" s="2">
        <v>15197.33</v>
      </c>
      <c r="O54" s="2">
        <v>16219066.58</v>
      </c>
      <c r="P54" s="2">
        <v>1026929.24999999</v>
      </c>
      <c r="Q54" s="2">
        <v>3607.6</v>
      </c>
      <c r="R54" s="2">
        <v>2658.78</v>
      </c>
      <c r="S54" s="2">
        <v>224.22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28369693.030000001</v>
      </c>
    </row>
    <row r="55" spans="1:29" x14ac:dyDescent="0.2">
      <c r="A55" s="3" t="s">
        <v>137</v>
      </c>
      <c r="B55" s="2">
        <v>0</v>
      </c>
      <c r="C55" s="2">
        <v>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</row>
    <row r="56" spans="1:29" x14ac:dyDescent="0.2">
      <c r="A56" s="8" t="s">
        <v>219</v>
      </c>
      <c r="B56" s="2">
        <v>0</v>
      </c>
      <c r="C56" s="2">
        <v>1309898.73999999</v>
      </c>
      <c r="D56" s="2">
        <v>121495.94</v>
      </c>
      <c r="E56" s="2">
        <v>88360.959999999905</v>
      </c>
      <c r="F56" s="2">
        <v>5803809.75</v>
      </c>
      <c r="G56" s="2">
        <v>17226.21</v>
      </c>
      <c r="H56" s="2">
        <v>17464209.199999999</v>
      </c>
      <c r="I56" s="2">
        <v>7390841.7199999997</v>
      </c>
      <c r="J56" s="2">
        <v>1132789.26</v>
      </c>
      <c r="K56" s="2">
        <v>13883.1</v>
      </c>
      <c r="L56" s="2">
        <v>63217.789999999899</v>
      </c>
      <c r="M56" s="2">
        <v>748670.47999999905</v>
      </c>
      <c r="N56" s="2">
        <v>53590.22</v>
      </c>
      <c r="O56" s="2">
        <v>62394646.350000001</v>
      </c>
      <c r="P56" s="2">
        <v>3692071.54</v>
      </c>
      <c r="Q56" s="2">
        <v>14768.57</v>
      </c>
      <c r="R56" s="2">
        <v>10017.719999999999</v>
      </c>
      <c r="S56" s="2">
        <v>7250.20999999999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100326747.75999901</v>
      </c>
    </row>
    <row r="57" spans="1:29" x14ac:dyDescent="0.2">
      <c r="A57" s="8" t="s">
        <v>136</v>
      </c>
    </row>
    <row r="58" spans="1:29" x14ac:dyDescent="0.2">
      <c r="A58" s="3" t="s">
        <v>135</v>
      </c>
      <c r="B58" s="2">
        <v>0</v>
      </c>
      <c r="C58" s="2">
        <v>0</v>
      </c>
      <c r="D58" s="2">
        <v>0</v>
      </c>
      <c r="E58" s="2">
        <v>0</v>
      </c>
      <c r="F58" s="2">
        <v>-261.39999999999998</v>
      </c>
      <c r="G58" s="2">
        <v>0</v>
      </c>
      <c r="H58" s="2">
        <v>-2405.4</v>
      </c>
      <c r="I58" s="2">
        <v>0</v>
      </c>
      <c r="J58" s="2">
        <v>0</v>
      </c>
      <c r="K58" s="2">
        <v>0</v>
      </c>
      <c r="L58" s="2">
        <v>0</v>
      </c>
      <c r="M58" s="2">
        <v>-610.86</v>
      </c>
      <c r="N58" s="2">
        <v>0</v>
      </c>
      <c r="O58" s="2">
        <v>683.35</v>
      </c>
      <c r="P58" s="2">
        <v>-1179.6199999999999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-3773.93</v>
      </c>
    </row>
    <row r="59" spans="1:29" x14ac:dyDescent="0.2">
      <c r="A59" s="3" t="s">
        <v>134</v>
      </c>
      <c r="B59" s="2">
        <v>0</v>
      </c>
      <c r="C59" s="2">
        <v>0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</row>
    <row r="60" spans="1:29" x14ac:dyDescent="0.2">
      <c r="A60" s="3" t="s">
        <v>133</v>
      </c>
      <c r="B60" s="2">
        <v>0</v>
      </c>
      <c r="C60" s="2">
        <v>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-56.9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-56.9</v>
      </c>
    </row>
    <row r="61" spans="1:29" x14ac:dyDescent="0.2">
      <c r="A61" s="3" t="s">
        <v>132</v>
      </c>
      <c r="B61" s="2">
        <v>0</v>
      </c>
      <c r="C61" s="2">
        <v>16051992.65</v>
      </c>
      <c r="D61" s="2">
        <v>1028502.07</v>
      </c>
      <c r="E61" s="2">
        <v>6913558.8200000003</v>
      </c>
      <c r="F61" s="2">
        <v>41137991.129999898</v>
      </c>
      <c r="G61" s="2">
        <v>176346.33</v>
      </c>
      <c r="H61" s="2">
        <v>154280262.41999999</v>
      </c>
      <c r="I61" s="2">
        <v>67335968.730000004</v>
      </c>
      <c r="J61" s="2">
        <v>11796326.24</v>
      </c>
      <c r="K61" s="2">
        <v>1072220.8799999999</v>
      </c>
      <c r="L61" s="2">
        <v>491442.6</v>
      </c>
      <c r="M61" s="2">
        <v>258001.84</v>
      </c>
      <c r="N61" s="2">
        <v>87981.18</v>
      </c>
      <c r="O61" s="2">
        <v>412513240.99000001</v>
      </c>
      <c r="P61" s="2">
        <v>1291344.81</v>
      </c>
      <c r="Q61" s="2">
        <v>152715.12</v>
      </c>
      <c r="R61" s="2">
        <v>51272.989999999903</v>
      </c>
      <c r="S61" s="2">
        <v>1067491.94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715706660.74000001</v>
      </c>
    </row>
    <row r="62" spans="1:29" x14ac:dyDescent="0.2">
      <c r="A62" s="3" t="s">
        <v>131</v>
      </c>
      <c r="B62" s="2">
        <v>0</v>
      </c>
      <c r="C62" s="2">
        <v>3191873.1899999902</v>
      </c>
      <c r="D62" s="2">
        <v>192968.07</v>
      </c>
      <c r="E62" s="2">
        <v>1373434.76</v>
      </c>
      <c r="F62" s="2">
        <v>8027116.8399999999</v>
      </c>
      <c r="G62" s="2">
        <v>37422.21</v>
      </c>
      <c r="H62" s="2">
        <v>30758406.719999898</v>
      </c>
      <c r="I62" s="2">
        <v>13142486.77</v>
      </c>
      <c r="J62" s="2">
        <v>2631590.81</v>
      </c>
      <c r="K62" s="2">
        <v>227401.019999999</v>
      </c>
      <c r="L62" s="2">
        <v>107753.29</v>
      </c>
      <c r="M62" s="2">
        <v>65074.1499999999</v>
      </c>
      <c r="N62" s="2">
        <v>18378.57</v>
      </c>
      <c r="O62" s="2">
        <v>79583193.540000007</v>
      </c>
      <c r="P62" s="2">
        <v>320713.71999999997</v>
      </c>
      <c r="Q62" s="2">
        <v>31913.759999999998</v>
      </c>
      <c r="R62" s="2">
        <v>8331.31</v>
      </c>
      <c r="S62" s="2">
        <v>82335.91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139800394.63999999</v>
      </c>
    </row>
    <row r="63" spans="1:29" x14ac:dyDescent="0.2">
      <c r="A63" s="3" t="s">
        <v>130</v>
      </c>
      <c r="B63" s="2">
        <v>0</v>
      </c>
      <c r="C63" s="2">
        <v>0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</row>
    <row r="64" spans="1:29" x14ac:dyDescent="0.2">
      <c r="A64" s="3" t="s">
        <v>129</v>
      </c>
      <c r="B64" s="2">
        <v>0</v>
      </c>
      <c r="C64" s="2">
        <v>5112956.7699999996</v>
      </c>
      <c r="D64" s="2">
        <v>338357.96</v>
      </c>
      <c r="E64" s="2">
        <v>2030761.82</v>
      </c>
      <c r="F64" s="2">
        <v>15147236.27</v>
      </c>
      <c r="G64" s="2">
        <v>86235.520000000004</v>
      </c>
      <c r="H64" s="2">
        <v>53126014.659999996</v>
      </c>
      <c r="I64" s="2">
        <v>21327609.620000001</v>
      </c>
      <c r="J64" s="2">
        <v>4334066.3699999899</v>
      </c>
      <c r="K64" s="2">
        <v>364166.08999999898</v>
      </c>
      <c r="L64" s="2">
        <v>170022.79</v>
      </c>
      <c r="M64" s="2">
        <v>212388.46999999901</v>
      </c>
      <c r="N64" s="2">
        <v>40034.089999999997</v>
      </c>
      <c r="O64" s="2">
        <v>138721658.44999999</v>
      </c>
      <c r="P64" s="2">
        <v>1032278.96</v>
      </c>
      <c r="Q64" s="2">
        <v>71165.8299999999</v>
      </c>
      <c r="R64" s="2">
        <v>17224.919999999998</v>
      </c>
      <c r="S64" s="2">
        <v>227750.58999999901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242359929.18000001</v>
      </c>
    </row>
    <row r="65" spans="1:29" x14ac:dyDescent="0.2">
      <c r="A65" s="3" t="s">
        <v>128</v>
      </c>
      <c r="B65" s="2">
        <v>0</v>
      </c>
      <c r="C65" s="2">
        <v>10325725.079999899</v>
      </c>
      <c r="D65" s="2">
        <v>682219.85</v>
      </c>
      <c r="E65" s="2">
        <v>3287566.17</v>
      </c>
      <c r="F65" s="2">
        <v>29916767.82</v>
      </c>
      <c r="G65" s="2">
        <v>166249.829999999</v>
      </c>
      <c r="H65" s="2">
        <v>105357781.97999901</v>
      </c>
      <c r="I65" s="2">
        <v>42714755.469999999</v>
      </c>
      <c r="J65" s="2">
        <v>8975278.4100000001</v>
      </c>
      <c r="K65" s="2">
        <v>701733.89999999898</v>
      </c>
      <c r="L65" s="2">
        <v>373634.13999999902</v>
      </c>
      <c r="M65" s="2">
        <v>783051.53</v>
      </c>
      <c r="N65" s="2">
        <v>83792.62</v>
      </c>
      <c r="O65" s="2">
        <v>264965094.05000001</v>
      </c>
      <c r="P65" s="2">
        <v>4701619.2099999897</v>
      </c>
      <c r="Q65" s="2">
        <v>145800.49999999901</v>
      </c>
      <c r="R65" s="2">
        <v>39530.369999999901</v>
      </c>
      <c r="S65" s="2">
        <v>143779.93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473364380.86000001</v>
      </c>
    </row>
    <row r="66" spans="1:29" x14ac:dyDescent="0.2">
      <c r="A66" s="3" t="s">
        <v>127</v>
      </c>
      <c r="B66" s="2">
        <v>0</v>
      </c>
      <c r="C66" s="2">
        <v>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</row>
    <row r="67" spans="1:29" x14ac:dyDescent="0.2">
      <c r="A67" s="3" t="s">
        <v>126</v>
      </c>
      <c r="B67" s="2">
        <v>0</v>
      </c>
      <c r="C67" s="2">
        <v>0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</row>
    <row r="68" spans="1:29" x14ac:dyDescent="0.2">
      <c r="A68" s="3" t="s">
        <v>125</v>
      </c>
      <c r="B68" s="2">
        <v>0</v>
      </c>
      <c r="C68" s="2">
        <v>0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</row>
    <row r="69" spans="1:29" x14ac:dyDescent="0.2">
      <c r="A69" s="3" t="s">
        <v>124</v>
      </c>
      <c r="B69" s="2">
        <v>0</v>
      </c>
      <c r="C69" s="2">
        <v>0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</row>
    <row r="70" spans="1:29" x14ac:dyDescent="0.2">
      <c r="A70" s="3" t="s">
        <v>123</v>
      </c>
      <c r="B70" s="2">
        <v>0</v>
      </c>
      <c r="C70" s="2">
        <v>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</row>
    <row r="71" spans="1:29" x14ac:dyDescent="0.2">
      <c r="A71" s="3" t="s">
        <v>122</v>
      </c>
      <c r="B71" s="2">
        <v>0</v>
      </c>
      <c r="C71" s="2">
        <v>0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</row>
    <row r="72" spans="1:29" x14ac:dyDescent="0.2">
      <c r="A72" s="3" t="s">
        <v>121</v>
      </c>
      <c r="B72" s="2">
        <v>0</v>
      </c>
      <c r="C72" s="2">
        <v>0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</row>
    <row r="73" spans="1:29" x14ac:dyDescent="0.2">
      <c r="A73" s="3" t="s">
        <v>120</v>
      </c>
      <c r="B73" s="2">
        <v>0</v>
      </c>
      <c r="C73" s="2">
        <v>0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</row>
    <row r="74" spans="1:29" x14ac:dyDescent="0.2">
      <c r="A74" s="3" t="s">
        <v>119</v>
      </c>
      <c r="B74" s="2">
        <v>0</v>
      </c>
      <c r="C74" s="2">
        <v>0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</row>
    <row r="75" spans="1:29" x14ac:dyDescent="0.2">
      <c r="A75" s="3" t="s">
        <v>118</v>
      </c>
      <c r="B75" s="2">
        <v>0</v>
      </c>
      <c r="C75" s="2">
        <v>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</row>
    <row r="76" spans="1:29" x14ac:dyDescent="0.2">
      <c r="A76" s="3" t="s">
        <v>117</v>
      </c>
      <c r="B76" s="2">
        <v>0</v>
      </c>
      <c r="C76" s="2">
        <v>0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</row>
    <row r="77" spans="1:29" x14ac:dyDescent="0.2">
      <c r="A77" s="3" t="s">
        <v>116</v>
      </c>
      <c r="B77" s="2">
        <v>0</v>
      </c>
      <c r="C77" s="2">
        <v>0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</row>
    <row r="78" spans="1:29" x14ac:dyDescent="0.2">
      <c r="A78" s="3" t="s">
        <v>115</v>
      </c>
      <c r="B78" s="2">
        <v>0</v>
      </c>
      <c r="C78" s="2">
        <v>0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</row>
    <row r="79" spans="1:29" x14ac:dyDescent="0.2">
      <c r="A79" s="3" t="s">
        <v>114</v>
      </c>
      <c r="B79" s="2">
        <v>0</v>
      </c>
      <c r="C79" s="2">
        <v>0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</row>
    <row r="80" spans="1:29" x14ac:dyDescent="0.2">
      <c r="A80" s="3" t="s">
        <v>113</v>
      </c>
      <c r="B80" s="2">
        <v>0</v>
      </c>
      <c r="C80" s="2">
        <v>0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</row>
    <row r="81" spans="1:29" x14ac:dyDescent="0.2">
      <c r="A81" s="3" t="s">
        <v>112</v>
      </c>
      <c r="B81" s="2">
        <v>0</v>
      </c>
      <c r="C81" s="2">
        <v>0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</row>
    <row r="82" spans="1:29" x14ac:dyDescent="0.2">
      <c r="A82" s="3" t="s">
        <v>111</v>
      </c>
      <c r="B82" s="2">
        <v>0</v>
      </c>
      <c r="C82" s="2">
        <v>0</v>
      </c>
      <c r="D82" s="2">
        <v>0</v>
      </c>
      <c r="E82" s="2">
        <v>0</v>
      </c>
      <c r="F82" s="2">
        <v>0</v>
      </c>
      <c r="G82" s="2">
        <v>0</v>
      </c>
      <c r="H82" s="2">
        <v>876896.44</v>
      </c>
      <c r="I82" s="2">
        <v>2325290.14</v>
      </c>
      <c r="J82" s="2">
        <v>62049.13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3264235.71</v>
      </c>
    </row>
    <row r="83" spans="1:29" x14ac:dyDescent="0.2">
      <c r="A83" s="3" t="s">
        <v>110</v>
      </c>
      <c r="B83" s="2">
        <v>0</v>
      </c>
      <c r="C83" s="2">
        <v>0</v>
      </c>
      <c r="D83" s="2">
        <v>0</v>
      </c>
      <c r="E83" s="2">
        <v>0</v>
      </c>
      <c r="F83" s="2">
        <v>0</v>
      </c>
      <c r="G83" s="2">
        <v>0</v>
      </c>
      <c r="H83" s="2">
        <v>876896.44</v>
      </c>
      <c r="I83" s="2">
        <v>2325290.14</v>
      </c>
      <c r="J83" s="2">
        <v>62049.13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3264235.71</v>
      </c>
    </row>
    <row r="84" spans="1:29" x14ac:dyDescent="0.2">
      <c r="A84" s="8" t="s">
        <v>220</v>
      </c>
      <c r="B84" s="2">
        <v>0</v>
      </c>
      <c r="C84" s="2">
        <v>34682547.689999998</v>
      </c>
      <c r="D84" s="2">
        <v>2242047.9499999899</v>
      </c>
      <c r="E84" s="2">
        <v>13605321.57</v>
      </c>
      <c r="F84" s="2">
        <v>94228850.659999907</v>
      </c>
      <c r="G84" s="2">
        <v>466253.89</v>
      </c>
      <c r="H84" s="2">
        <v>345273853.25999999</v>
      </c>
      <c r="I84" s="2">
        <v>149171400.86999899</v>
      </c>
      <c r="J84" s="2">
        <v>27861360.089999899</v>
      </c>
      <c r="K84" s="2">
        <v>2365521.8899999899</v>
      </c>
      <c r="L84" s="2">
        <v>1142852.82</v>
      </c>
      <c r="M84" s="2">
        <v>1317905.1299999999</v>
      </c>
      <c r="N84" s="2">
        <v>230186.46</v>
      </c>
      <c r="O84" s="2">
        <v>895783813.48000002</v>
      </c>
      <c r="P84" s="2">
        <v>7344777.0800000001</v>
      </c>
      <c r="Q84" s="2">
        <v>401595.20999999897</v>
      </c>
      <c r="R84" s="2">
        <v>116359.58999999901</v>
      </c>
      <c r="S84" s="2">
        <v>1521358.3699999901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1577756006.01</v>
      </c>
    </row>
    <row r="85" spans="1:29" x14ac:dyDescent="0.2">
      <c r="A85" s="6" t="s">
        <v>109</v>
      </c>
      <c r="B85" s="2">
        <v>0</v>
      </c>
      <c r="C85" s="2">
        <v>214844197.88999999</v>
      </c>
      <c r="D85" s="2">
        <v>14216545.2099999</v>
      </c>
      <c r="E85" s="2">
        <v>84518119.189999893</v>
      </c>
      <c r="F85" s="2">
        <v>635778624.71000004</v>
      </c>
      <c r="G85" s="2">
        <v>3615647.73</v>
      </c>
      <c r="H85" s="2">
        <v>2232120373.5799999</v>
      </c>
      <c r="I85" s="2">
        <v>900470515.63999999</v>
      </c>
      <c r="J85" s="2">
        <v>182462199.67999899</v>
      </c>
      <c r="K85" s="2">
        <v>15268391.220000001</v>
      </c>
      <c r="L85" s="2">
        <v>7174551.5999999996</v>
      </c>
      <c r="M85" s="2">
        <v>17851375.690000001</v>
      </c>
      <c r="N85" s="2">
        <v>1685181.69</v>
      </c>
      <c r="O85" s="2">
        <v>5813898974.1400003</v>
      </c>
      <c r="P85" s="2">
        <v>97757216</v>
      </c>
      <c r="Q85" s="2">
        <v>2992412.05</v>
      </c>
      <c r="R85" s="2">
        <v>728526.98</v>
      </c>
      <c r="S85" s="2">
        <v>9253812.4199999999</v>
      </c>
      <c r="T85" s="2">
        <v>0</v>
      </c>
      <c r="U85" s="2">
        <v>29360895.699999999</v>
      </c>
      <c r="V85" s="2">
        <v>0</v>
      </c>
      <c r="W85" s="2">
        <v>30691849.5</v>
      </c>
      <c r="X85" s="2">
        <v>0</v>
      </c>
      <c r="Y85" s="2">
        <v>82674877.109999895</v>
      </c>
      <c r="Z85" s="2">
        <v>0</v>
      </c>
      <c r="AA85" s="2">
        <v>0</v>
      </c>
      <c r="AB85" s="2">
        <v>0</v>
      </c>
      <c r="AC85" s="2">
        <v>10377364287.73</v>
      </c>
    </row>
    <row r="86" spans="1:29" x14ac:dyDescent="0.2">
      <c r="A86" s="3" t="s">
        <v>108</v>
      </c>
    </row>
    <row r="87" spans="1:29" x14ac:dyDescent="0.2">
      <c r="A87" s="3" t="s">
        <v>107</v>
      </c>
    </row>
    <row r="88" spans="1:29" x14ac:dyDescent="0.2">
      <c r="A88" s="3" t="s">
        <v>106</v>
      </c>
      <c r="B88" s="2">
        <v>0</v>
      </c>
      <c r="C88" s="2">
        <v>0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</row>
    <row r="89" spans="1:29" x14ac:dyDescent="0.2">
      <c r="A89" s="3" t="s">
        <v>105</v>
      </c>
      <c r="B89" s="2">
        <v>0</v>
      </c>
      <c r="C89" s="2">
        <v>34935794132</v>
      </c>
      <c r="D89" s="2">
        <v>2114259890</v>
      </c>
      <c r="E89" s="2">
        <v>16331927393</v>
      </c>
      <c r="F89" s="2">
        <v>67622823334</v>
      </c>
      <c r="G89" s="2">
        <v>503516872</v>
      </c>
      <c r="H89" s="2">
        <v>292257422387</v>
      </c>
      <c r="I89" s="2">
        <v>128618823141</v>
      </c>
      <c r="J89" s="2">
        <v>27803494893</v>
      </c>
      <c r="K89" s="2">
        <v>2613598218</v>
      </c>
      <c r="L89" s="2">
        <v>982023174</v>
      </c>
      <c r="M89" s="2">
        <v>1219581800</v>
      </c>
      <c r="N89" s="2">
        <v>153912198</v>
      </c>
      <c r="O89" s="2">
        <v>663780625387</v>
      </c>
      <c r="P89" s="2">
        <v>6041070486</v>
      </c>
      <c r="Q89" s="2">
        <v>372448315</v>
      </c>
      <c r="R89" s="2">
        <v>90463253</v>
      </c>
      <c r="S89" s="2">
        <v>1177381934</v>
      </c>
      <c r="T89" s="2">
        <v>0</v>
      </c>
      <c r="U89" s="2">
        <v>9280212659</v>
      </c>
      <c r="V89" s="2">
        <v>0</v>
      </c>
      <c r="W89" s="2">
        <v>2096567910</v>
      </c>
      <c r="X89" s="2">
        <v>0</v>
      </c>
      <c r="Y89" s="2">
        <v>14350145273</v>
      </c>
      <c r="Z89" s="2">
        <v>0</v>
      </c>
      <c r="AA89" s="2">
        <v>0</v>
      </c>
      <c r="AB89" s="2">
        <v>0</v>
      </c>
      <c r="AC89" s="2">
        <v>1272346092649</v>
      </c>
    </row>
    <row r="90" spans="1:29" x14ac:dyDescent="0.2">
      <c r="A90" s="3" t="s">
        <v>104</v>
      </c>
      <c r="B90" s="2">
        <v>0</v>
      </c>
      <c r="C90" s="2">
        <v>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</row>
    <row r="91" spans="1:29" x14ac:dyDescent="0.2">
      <c r="A91" s="3" t="s">
        <v>103</v>
      </c>
    </row>
    <row r="92" spans="1:29" x14ac:dyDescent="0.2">
      <c r="A92" s="3" t="s">
        <v>102</v>
      </c>
      <c r="B92" s="2">
        <v>0</v>
      </c>
      <c r="C92" s="2">
        <v>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</row>
    <row r="93" spans="1:29" x14ac:dyDescent="0.2">
      <c r="A93" s="7" t="s">
        <v>186</v>
      </c>
    </row>
    <row r="94" spans="1:29" x14ac:dyDescent="0.2">
      <c r="A94" s="3" t="s">
        <v>182</v>
      </c>
      <c r="B94" s="2">
        <v>0</v>
      </c>
      <c r="C94" s="2">
        <v>0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</row>
    <row r="95" spans="1:29" x14ac:dyDescent="0.2">
      <c r="A95" s="3" t="s">
        <v>181</v>
      </c>
      <c r="B95" s="2">
        <v>0</v>
      </c>
      <c r="C95" s="2">
        <v>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</row>
    <row r="96" spans="1:29" x14ac:dyDescent="0.2">
      <c r="A96" s="3" t="s">
        <v>180</v>
      </c>
      <c r="B96" s="2">
        <v>0</v>
      </c>
      <c r="C96" s="2">
        <v>0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</row>
    <row r="97" spans="1:29" x14ac:dyDescent="0.2">
      <c r="A97" s="3" t="s">
        <v>179</v>
      </c>
    </row>
    <row r="98" spans="1:29" x14ac:dyDescent="0.2">
      <c r="A98" s="3" t="s">
        <v>178</v>
      </c>
      <c r="B98" s="2">
        <v>12</v>
      </c>
      <c r="C98" s="2">
        <v>12</v>
      </c>
      <c r="D98" s="2">
        <v>12</v>
      </c>
      <c r="E98" s="2">
        <v>12</v>
      </c>
      <c r="F98" s="2">
        <v>12</v>
      </c>
      <c r="G98" s="2">
        <v>12</v>
      </c>
      <c r="H98" s="2">
        <v>12</v>
      </c>
      <c r="I98" s="2">
        <v>12</v>
      </c>
      <c r="J98" s="2">
        <v>12</v>
      </c>
      <c r="K98" s="2">
        <v>12</v>
      </c>
      <c r="L98" s="2">
        <v>12</v>
      </c>
      <c r="M98" s="2">
        <v>12</v>
      </c>
      <c r="N98" s="2">
        <v>12</v>
      </c>
      <c r="O98" s="2">
        <v>12</v>
      </c>
      <c r="P98" s="2">
        <v>12</v>
      </c>
      <c r="Q98" s="2">
        <v>12</v>
      </c>
      <c r="R98" s="2">
        <v>12</v>
      </c>
      <c r="S98" s="2">
        <v>12</v>
      </c>
      <c r="T98" s="2">
        <v>12</v>
      </c>
      <c r="U98" s="2">
        <v>12</v>
      </c>
      <c r="V98" s="2">
        <v>12</v>
      </c>
      <c r="W98" s="2">
        <v>12</v>
      </c>
      <c r="X98" s="2">
        <v>12</v>
      </c>
      <c r="Y98" s="2">
        <v>12</v>
      </c>
      <c r="Z98" s="2">
        <v>12</v>
      </c>
      <c r="AA98" s="2">
        <v>12</v>
      </c>
      <c r="AB98" s="2">
        <v>12</v>
      </c>
      <c r="AC98" s="2">
        <v>324</v>
      </c>
    </row>
    <row r="99" spans="1:29" x14ac:dyDescent="0.2">
      <c r="A99" s="3" t="s">
        <v>177</v>
      </c>
      <c r="B99" s="2">
        <v>-157632</v>
      </c>
      <c r="C99" s="2">
        <v>-157632</v>
      </c>
      <c r="D99" s="2">
        <v>-157632</v>
      </c>
      <c r="E99" s="2">
        <v>-157632</v>
      </c>
      <c r="F99" s="2">
        <v>-157632</v>
      </c>
      <c r="G99" s="2">
        <v>-157632</v>
      </c>
      <c r="H99" s="2">
        <v>-157632</v>
      </c>
      <c r="I99" s="2">
        <v>-157632</v>
      </c>
      <c r="J99" s="2">
        <v>-157632</v>
      </c>
      <c r="K99" s="2">
        <v>-157632</v>
      </c>
      <c r="L99" s="2">
        <v>-157632</v>
      </c>
      <c r="M99" s="2">
        <v>-157632</v>
      </c>
      <c r="N99" s="2">
        <v>-157632</v>
      </c>
      <c r="O99" s="2">
        <v>-157632</v>
      </c>
      <c r="P99" s="2">
        <v>-157632</v>
      </c>
      <c r="Q99" s="2">
        <v>-157632</v>
      </c>
      <c r="R99" s="2">
        <v>-157632</v>
      </c>
      <c r="S99" s="2">
        <v>-157632</v>
      </c>
      <c r="T99" s="2">
        <v>-157632</v>
      </c>
      <c r="U99" s="2">
        <v>-157632</v>
      </c>
      <c r="V99" s="2">
        <v>-157632</v>
      </c>
      <c r="W99" s="2">
        <v>-157632</v>
      </c>
      <c r="X99" s="2">
        <v>-157632</v>
      </c>
      <c r="Y99" s="2">
        <v>-157632</v>
      </c>
      <c r="Z99" s="2">
        <v>-157632</v>
      </c>
      <c r="AA99" s="2">
        <v>-157632</v>
      </c>
      <c r="AB99" s="2">
        <v>-157632</v>
      </c>
      <c r="AC99" s="2">
        <v>-4256064</v>
      </c>
    </row>
    <row r="100" spans="1:29" x14ac:dyDescent="0.2">
      <c r="A100" s="3" t="s">
        <v>176</v>
      </c>
    </row>
    <row r="101" spans="1:29" x14ac:dyDescent="0.2">
      <c r="A101" s="3" t="s">
        <v>175</v>
      </c>
      <c r="B101" s="2">
        <v>0</v>
      </c>
      <c r="C101" s="2">
        <v>321</v>
      </c>
      <c r="D101" s="2">
        <v>106</v>
      </c>
      <c r="E101" s="2">
        <v>17</v>
      </c>
      <c r="F101" s="2">
        <v>406488</v>
      </c>
      <c r="G101" s="2">
        <v>3209</v>
      </c>
      <c r="H101" s="2">
        <v>100750</v>
      </c>
      <c r="I101" s="2">
        <v>3021</v>
      </c>
      <c r="J101" s="2">
        <v>151</v>
      </c>
      <c r="K101" s="2">
        <v>7</v>
      </c>
      <c r="L101" s="2">
        <v>26</v>
      </c>
      <c r="M101" s="2">
        <v>5891</v>
      </c>
      <c r="N101" s="2">
        <v>185</v>
      </c>
      <c r="O101" s="2">
        <v>4058605</v>
      </c>
      <c r="P101" s="2">
        <v>8443</v>
      </c>
      <c r="Q101" s="2">
        <v>873</v>
      </c>
      <c r="R101" s="2">
        <v>6</v>
      </c>
      <c r="S101" s="2">
        <v>13</v>
      </c>
      <c r="T101" s="2">
        <v>0</v>
      </c>
      <c r="U101" s="2">
        <v>1</v>
      </c>
      <c r="V101" s="2">
        <v>0</v>
      </c>
      <c r="W101" s="2">
        <v>4</v>
      </c>
      <c r="X101" s="2">
        <v>0</v>
      </c>
      <c r="Y101" s="2">
        <v>2</v>
      </c>
      <c r="Z101" s="2">
        <v>0</v>
      </c>
      <c r="AA101" s="2">
        <v>0</v>
      </c>
      <c r="AB101" s="2">
        <v>0</v>
      </c>
      <c r="AC101" s="2">
        <v>4588119</v>
      </c>
    </row>
    <row r="102" spans="1:29" x14ac:dyDescent="0.2">
      <c r="A102" s="3" t="s">
        <v>174</v>
      </c>
      <c r="B102" s="2">
        <v>0</v>
      </c>
      <c r="C102" s="2">
        <v>324.58333333333297</v>
      </c>
      <c r="D102" s="2">
        <v>106.083333333333</v>
      </c>
      <c r="E102" s="2">
        <v>17</v>
      </c>
      <c r="F102" s="2">
        <v>404763.08333333302</v>
      </c>
      <c r="G102" s="2">
        <v>3480.0833333333298</v>
      </c>
      <c r="H102" s="2">
        <v>100350.33333333299</v>
      </c>
      <c r="I102" s="2">
        <v>3065.8333333333298</v>
      </c>
      <c r="J102" s="2">
        <v>150.333333333333</v>
      </c>
      <c r="K102" s="2">
        <v>7</v>
      </c>
      <c r="L102" s="2">
        <v>24</v>
      </c>
      <c r="M102" s="2">
        <v>5952.5</v>
      </c>
      <c r="N102" s="2">
        <v>184.333333333333</v>
      </c>
      <c r="O102" s="2">
        <v>4048747.66666666</v>
      </c>
      <c r="P102" s="2">
        <v>8383.3333333333303</v>
      </c>
      <c r="Q102" s="2">
        <v>867.5</v>
      </c>
      <c r="R102" s="2">
        <v>5.1666666666666599</v>
      </c>
      <c r="S102" s="2">
        <v>13.25</v>
      </c>
      <c r="T102" s="2">
        <v>0</v>
      </c>
      <c r="U102" s="2">
        <v>1</v>
      </c>
      <c r="V102" s="2">
        <v>0</v>
      </c>
      <c r="W102" s="2">
        <v>3.5833333333333299</v>
      </c>
      <c r="X102" s="2">
        <v>0</v>
      </c>
      <c r="Y102" s="2">
        <v>2</v>
      </c>
      <c r="Z102" s="2">
        <v>0</v>
      </c>
      <c r="AA102" s="2">
        <v>0</v>
      </c>
      <c r="AB102" s="2">
        <v>0</v>
      </c>
      <c r="AC102" s="2">
        <v>4576448.6666666605</v>
      </c>
    </row>
    <row r="103" spans="1:29" x14ac:dyDescent="0.2">
      <c r="A103" s="3" t="s">
        <v>173</v>
      </c>
    </row>
    <row r="104" spans="1:29" x14ac:dyDescent="0.2">
      <c r="A104" s="3" t="s">
        <v>172</v>
      </c>
      <c r="B104" s="2">
        <v>0</v>
      </c>
      <c r="C104" s="2">
        <v>2834406744</v>
      </c>
      <c r="D104" s="2">
        <v>188145415</v>
      </c>
      <c r="E104" s="2">
        <v>1352431246</v>
      </c>
      <c r="F104" s="2">
        <v>5794808820</v>
      </c>
      <c r="G104" s="2">
        <v>28095691</v>
      </c>
      <c r="H104" s="2">
        <v>24573259105</v>
      </c>
      <c r="I104" s="2">
        <v>10604565614</v>
      </c>
      <c r="J104" s="2">
        <v>2458682520</v>
      </c>
      <c r="K104" s="2">
        <v>167369098</v>
      </c>
      <c r="L104" s="2">
        <v>80598350</v>
      </c>
      <c r="M104" s="2">
        <v>100450713</v>
      </c>
      <c r="N104" s="2">
        <v>11802697</v>
      </c>
      <c r="O104" s="2">
        <v>53400930604</v>
      </c>
      <c r="P104" s="2">
        <v>510356560</v>
      </c>
      <c r="Q104" s="2">
        <v>31430639</v>
      </c>
      <c r="R104" s="2">
        <v>9905693</v>
      </c>
      <c r="S104" s="2">
        <v>78308634</v>
      </c>
      <c r="T104" s="2">
        <v>0</v>
      </c>
      <c r="U104" s="2">
        <v>242235000</v>
      </c>
      <c r="V104" s="2">
        <v>0</v>
      </c>
      <c r="W104" s="2">
        <v>828905091</v>
      </c>
      <c r="X104" s="2">
        <v>0</v>
      </c>
      <c r="Y104" s="2">
        <v>1182420187</v>
      </c>
      <c r="Z104" s="2">
        <v>0</v>
      </c>
      <c r="AA104" s="2">
        <v>0</v>
      </c>
      <c r="AB104" s="2">
        <v>0</v>
      </c>
      <c r="AC104" s="2">
        <v>104479108421</v>
      </c>
    </row>
    <row r="105" spans="1:29" x14ac:dyDescent="0.2">
      <c r="A105" s="3" t="s">
        <v>171</v>
      </c>
      <c r="B105" s="2">
        <v>0</v>
      </c>
      <c r="C105" s="2">
        <v>0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</row>
    <row r="106" spans="1:29" x14ac:dyDescent="0.2">
      <c r="A106" s="3" t="s">
        <v>170</v>
      </c>
      <c r="B106" s="2">
        <v>0</v>
      </c>
      <c r="C106" s="2">
        <v>2834406744</v>
      </c>
      <c r="D106" s="2">
        <v>188145415</v>
      </c>
      <c r="E106" s="2">
        <v>1352431246</v>
      </c>
      <c r="F106" s="2">
        <v>5794808820</v>
      </c>
      <c r="G106" s="2">
        <v>28095691</v>
      </c>
      <c r="H106" s="2">
        <v>24573259105</v>
      </c>
      <c r="I106" s="2">
        <v>10604565614</v>
      </c>
      <c r="J106" s="2">
        <v>2458682520</v>
      </c>
      <c r="K106" s="2">
        <v>167369098</v>
      </c>
      <c r="L106" s="2">
        <v>80598350</v>
      </c>
      <c r="M106" s="2">
        <v>100450713</v>
      </c>
      <c r="N106" s="2">
        <v>11802697</v>
      </c>
      <c r="O106" s="2">
        <v>53400930604</v>
      </c>
      <c r="P106" s="2">
        <v>510356560</v>
      </c>
      <c r="Q106" s="2">
        <v>31430639</v>
      </c>
      <c r="R106" s="2">
        <v>9905693</v>
      </c>
      <c r="S106" s="2">
        <v>78308634</v>
      </c>
      <c r="T106" s="2">
        <v>0</v>
      </c>
      <c r="U106" s="2">
        <v>242235000</v>
      </c>
      <c r="V106" s="2">
        <v>0</v>
      </c>
      <c r="W106" s="2">
        <v>828905091</v>
      </c>
      <c r="X106" s="2">
        <v>0</v>
      </c>
      <c r="Y106" s="2">
        <v>1182420187</v>
      </c>
      <c r="Z106" s="2">
        <v>0</v>
      </c>
      <c r="AA106" s="2">
        <v>0</v>
      </c>
      <c r="AB106" s="2">
        <v>0</v>
      </c>
      <c r="AC106" s="2">
        <v>104479108421</v>
      </c>
    </row>
    <row r="107" spans="1:29" x14ac:dyDescent="0.2">
      <c r="A107" s="3" t="s">
        <v>169</v>
      </c>
      <c r="B107" s="2">
        <v>0</v>
      </c>
      <c r="C107" s="2">
        <v>745978328</v>
      </c>
      <c r="D107" s="2">
        <v>50225508</v>
      </c>
      <c r="E107" s="2">
        <v>341664669</v>
      </c>
      <c r="F107" s="2">
        <v>5023989</v>
      </c>
      <c r="G107" s="2">
        <v>0</v>
      </c>
      <c r="H107" s="2">
        <v>604828687</v>
      </c>
      <c r="I107" s="2">
        <v>1582860143</v>
      </c>
      <c r="J107" s="2">
        <v>481877643</v>
      </c>
      <c r="K107" s="2">
        <v>43383719</v>
      </c>
      <c r="L107" s="2">
        <v>0</v>
      </c>
      <c r="M107" s="2">
        <v>0</v>
      </c>
      <c r="N107" s="2">
        <v>0</v>
      </c>
      <c r="O107" s="2">
        <v>922965</v>
      </c>
      <c r="P107" s="2">
        <v>0</v>
      </c>
      <c r="Q107" s="2">
        <v>0</v>
      </c>
      <c r="R107" s="2">
        <v>2691545</v>
      </c>
      <c r="S107" s="2">
        <v>17659416</v>
      </c>
      <c r="T107" s="2">
        <v>0</v>
      </c>
      <c r="U107" s="2">
        <v>87030000</v>
      </c>
      <c r="V107" s="2">
        <v>0</v>
      </c>
      <c r="W107" s="2">
        <v>243287958</v>
      </c>
      <c r="X107" s="2">
        <v>0</v>
      </c>
      <c r="Y107" s="2">
        <v>360575736</v>
      </c>
      <c r="Z107" s="2">
        <v>0</v>
      </c>
      <c r="AA107" s="2">
        <v>0</v>
      </c>
      <c r="AB107" s="2">
        <v>0</v>
      </c>
      <c r="AC107" s="2">
        <v>4568010306</v>
      </c>
    </row>
    <row r="108" spans="1:29" x14ac:dyDescent="0.2">
      <c r="A108" s="3" t="s">
        <v>168</v>
      </c>
      <c r="B108" s="2">
        <v>0</v>
      </c>
      <c r="C108" s="2">
        <v>2088428416</v>
      </c>
      <c r="D108" s="2">
        <v>137919907</v>
      </c>
      <c r="E108" s="2">
        <v>1010766577</v>
      </c>
      <c r="F108" s="2">
        <v>15296757</v>
      </c>
      <c r="G108" s="2">
        <v>0</v>
      </c>
      <c r="H108" s="2">
        <v>2279651964</v>
      </c>
      <c r="I108" s="2">
        <v>5115023546</v>
      </c>
      <c r="J108" s="2">
        <v>1517748333</v>
      </c>
      <c r="K108" s="2">
        <v>123985379</v>
      </c>
      <c r="L108" s="2">
        <v>0</v>
      </c>
      <c r="M108" s="2">
        <v>0</v>
      </c>
      <c r="N108" s="2">
        <v>0</v>
      </c>
      <c r="O108" s="2">
        <v>2967406</v>
      </c>
      <c r="P108" s="2">
        <v>0</v>
      </c>
      <c r="Q108" s="2">
        <v>0</v>
      </c>
      <c r="R108" s="2">
        <v>7214148</v>
      </c>
      <c r="S108" s="2">
        <v>60649218</v>
      </c>
      <c r="T108" s="2">
        <v>0</v>
      </c>
      <c r="U108" s="2">
        <v>155205000</v>
      </c>
      <c r="V108" s="2">
        <v>0</v>
      </c>
      <c r="W108" s="2">
        <v>585617133</v>
      </c>
      <c r="X108" s="2">
        <v>0</v>
      </c>
      <c r="Y108" s="2">
        <v>821844451</v>
      </c>
      <c r="Z108" s="2">
        <v>0</v>
      </c>
      <c r="AA108" s="2">
        <v>0</v>
      </c>
      <c r="AB108" s="2">
        <v>0</v>
      </c>
      <c r="AC108" s="2">
        <v>13922318235</v>
      </c>
    </row>
    <row r="109" spans="1:29" x14ac:dyDescent="0.2">
      <c r="A109" s="3" t="s">
        <v>167</v>
      </c>
    </row>
    <row r="110" spans="1:29" x14ac:dyDescent="0.2">
      <c r="A110" s="8" t="s">
        <v>166</v>
      </c>
    </row>
    <row r="111" spans="1:29" x14ac:dyDescent="0.2">
      <c r="A111" s="3" t="s">
        <v>165</v>
      </c>
      <c r="B111" s="2">
        <v>0</v>
      </c>
      <c r="C111" s="2">
        <v>636855.80000000005</v>
      </c>
      <c r="D111" s="2">
        <v>155444.26999999999</v>
      </c>
      <c r="E111" s="2">
        <v>380669</v>
      </c>
      <c r="F111" s="2">
        <v>33353550.800000001</v>
      </c>
      <c r="G111" s="2">
        <v>250226.59999999899</v>
      </c>
      <c r="H111" s="2">
        <v>20152402.359999999</v>
      </c>
      <c r="I111" s="2">
        <v>1850102.75</v>
      </c>
      <c r="J111" s="2">
        <v>323426.00999999902</v>
      </c>
      <c r="K111" s="2">
        <v>121117.92</v>
      </c>
      <c r="L111" s="2">
        <v>106572.9</v>
      </c>
      <c r="M111" s="2">
        <v>0</v>
      </c>
      <c r="N111" s="2">
        <v>218507.71</v>
      </c>
      <c r="O111" s="2">
        <v>285985790.18000001</v>
      </c>
      <c r="P111" s="2">
        <v>0</v>
      </c>
      <c r="Q111" s="2">
        <v>0</v>
      </c>
      <c r="R111" s="2">
        <v>7807.5699999999897</v>
      </c>
      <c r="S111" s="2">
        <v>222111.63</v>
      </c>
      <c r="T111" s="2">
        <v>0</v>
      </c>
      <c r="U111" s="2">
        <v>39000</v>
      </c>
      <c r="V111" s="2">
        <v>0</v>
      </c>
      <c r="W111" s="2">
        <v>79000</v>
      </c>
      <c r="X111" s="2">
        <v>0</v>
      </c>
      <c r="Y111" s="2">
        <v>60000</v>
      </c>
      <c r="Z111" s="2">
        <v>0</v>
      </c>
      <c r="AA111" s="2">
        <v>0</v>
      </c>
      <c r="AB111" s="2">
        <v>0</v>
      </c>
      <c r="AC111" s="2">
        <v>343942585.5</v>
      </c>
    </row>
    <row r="112" spans="1:29" x14ac:dyDescent="0.2">
      <c r="A112" s="3" t="s">
        <v>164</v>
      </c>
      <c r="B112" s="2">
        <v>0</v>
      </c>
      <c r="C112" s="2">
        <v>0</v>
      </c>
      <c r="D112" s="2">
        <v>0</v>
      </c>
      <c r="E112" s="2">
        <v>0</v>
      </c>
      <c r="F112" s="2">
        <v>0</v>
      </c>
      <c r="G112" s="2">
        <v>0</v>
      </c>
      <c r="H112" s="2">
        <v>2919179.2699999898</v>
      </c>
      <c r="I112" s="2">
        <v>4627700.26</v>
      </c>
      <c r="J112" s="2">
        <v>2181913.37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9728792.8999999892</v>
      </c>
    </row>
    <row r="113" spans="1:29" x14ac:dyDescent="0.2">
      <c r="A113" s="3" t="s">
        <v>163</v>
      </c>
      <c r="B113" s="2">
        <v>0</v>
      </c>
      <c r="C113" s="2">
        <v>31968738.339999899</v>
      </c>
      <c r="D113" s="2">
        <v>2023148.7</v>
      </c>
      <c r="E113" s="2">
        <v>5904817.3399999999</v>
      </c>
      <c r="F113" s="2">
        <v>845</v>
      </c>
      <c r="G113" s="2">
        <v>0</v>
      </c>
      <c r="H113" s="2">
        <v>446728291.95999998</v>
      </c>
      <c r="I113" s="2">
        <v>178787883.93999901</v>
      </c>
      <c r="J113" s="2">
        <v>34798335.259999998</v>
      </c>
      <c r="K113" s="2">
        <v>1937718.32</v>
      </c>
      <c r="L113" s="2">
        <v>1588290.5600000001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433289.79</v>
      </c>
      <c r="S113" s="2">
        <v>2468131.48</v>
      </c>
      <c r="T113" s="2">
        <v>0</v>
      </c>
      <c r="U113" s="2">
        <v>2444400</v>
      </c>
      <c r="V113" s="2">
        <v>0</v>
      </c>
      <c r="W113" s="2">
        <v>19172318.809999999</v>
      </c>
      <c r="X113" s="2">
        <v>0</v>
      </c>
      <c r="Y113" s="2">
        <v>31632682.5699999</v>
      </c>
      <c r="Z113" s="2">
        <v>0</v>
      </c>
      <c r="AA113" s="2">
        <v>0</v>
      </c>
      <c r="AB113" s="2">
        <v>0</v>
      </c>
      <c r="AC113" s="2">
        <v>759888892.06999898</v>
      </c>
    </row>
    <row r="114" spans="1:29" x14ac:dyDescent="0.2">
      <c r="A114" s="3" t="s">
        <v>162</v>
      </c>
      <c r="B114" s="2">
        <v>0</v>
      </c>
      <c r="C114" s="2">
        <v>0</v>
      </c>
      <c r="D114" s="2">
        <v>0</v>
      </c>
      <c r="E114" s="2">
        <v>0</v>
      </c>
      <c r="F114" s="2">
        <v>256788612.59</v>
      </c>
      <c r="G114" s="2">
        <v>991377.1</v>
      </c>
      <c r="H114" s="2">
        <v>303966987.71999902</v>
      </c>
      <c r="I114" s="2">
        <v>36043305.729999997</v>
      </c>
      <c r="J114" s="2">
        <v>3952476.9399999902</v>
      </c>
      <c r="K114" s="2">
        <v>0</v>
      </c>
      <c r="L114" s="2">
        <v>681862.1</v>
      </c>
      <c r="M114" s="2">
        <v>-1426.58</v>
      </c>
      <c r="N114" s="2">
        <v>576710.56999999995</v>
      </c>
      <c r="O114" s="2">
        <v>2164788477.8299999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2712819.96999999</v>
      </c>
      <c r="X114" s="2">
        <v>0</v>
      </c>
      <c r="Y114" s="2">
        <v>3778369.57</v>
      </c>
      <c r="Z114" s="2">
        <v>0</v>
      </c>
      <c r="AA114" s="2">
        <v>0</v>
      </c>
      <c r="AB114" s="2">
        <v>0</v>
      </c>
      <c r="AC114" s="2">
        <v>2774279573.54</v>
      </c>
    </row>
    <row r="115" spans="1:29" x14ac:dyDescent="0.2">
      <c r="A115" s="3" t="s">
        <v>161</v>
      </c>
      <c r="B115" s="2">
        <v>0</v>
      </c>
      <c r="C115" s="2">
        <v>0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11453619.27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11453619.27</v>
      </c>
    </row>
    <row r="116" spans="1:29" x14ac:dyDescent="0.2">
      <c r="A116" s="3" t="s">
        <v>160</v>
      </c>
      <c r="B116" s="2">
        <v>0</v>
      </c>
      <c r="C116" s="2">
        <v>0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65834961.479999997</v>
      </c>
      <c r="Q116" s="2">
        <v>1228300.7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67063262.18</v>
      </c>
    </row>
    <row r="117" spans="1:29" x14ac:dyDescent="0.2">
      <c r="A117" s="3" t="s">
        <v>159</v>
      </c>
      <c r="B117" s="2">
        <v>0</v>
      </c>
      <c r="C117" s="2">
        <v>4816133.07</v>
      </c>
      <c r="D117" s="2">
        <v>590133.35</v>
      </c>
      <c r="E117" s="2">
        <v>2046576.28</v>
      </c>
      <c r="F117" s="2">
        <v>425682.97</v>
      </c>
      <c r="G117" s="2">
        <v>0</v>
      </c>
      <c r="H117" s="2">
        <v>14721040.15</v>
      </c>
      <c r="I117" s="2">
        <v>27163015.739999998</v>
      </c>
      <c r="J117" s="2">
        <v>5459577.5700000003</v>
      </c>
      <c r="K117" s="2">
        <v>320605.67</v>
      </c>
      <c r="L117" s="2">
        <v>0</v>
      </c>
      <c r="M117" s="2">
        <v>0</v>
      </c>
      <c r="N117" s="2">
        <v>0</v>
      </c>
      <c r="O117" s="2">
        <v>71612.78</v>
      </c>
      <c r="P117" s="2">
        <v>0</v>
      </c>
      <c r="Q117" s="2">
        <v>0</v>
      </c>
      <c r="R117" s="2">
        <v>16794.71</v>
      </c>
      <c r="S117" s="2">
        <v>114433.19999999899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55745605.490000002</v>
      </c>
    </row>
    <row r="118" spans="1:29" x14ac:dyDescent="0.2">
      <c r="A118" s="3" t="s">
        <v>158</v>
      </c>
      <c r="B118" s="2">
        <v>0</v>
      </c>
      <c r="C118" s="2">
        <v>13483711.51</v>
      </c>
      <c r="D118" s="2">
        <v>1620505.08</v>
      </c>
      <c r="E118" s="2">
        <v>6054496.8300000001</v>
      </c>
      <c r="F118" s="2">
        <v>404538.52</v>
      </c>
      <c r="G118" s="2">
        <v>0</v>
      </c>
      <c r="H118" s="2">
        <v>18787292.739999998</v>
      </c>
      <c r="I118" s="2">
        <v>26521852.75</v>
      </c>
      <c r="J118" s="2">
        <v>8901800.3000000007</v>
      </c>
      <c r="K118" s="2">
        <v>748871.679999999</v>
      </c>
      <c r="L118" s="2">
        <v>0</v>
      </c>
      <c r="M118" s="2">
        <v>0</v>
      </c>
      <c r="N118" s="2">
        <v>0</v>
      </c>
      <c r="O118" s="2">
        <v>73561.509999999995</v>
      </c>
      <c r="P118" s="2">
        <v>0</v>
      </c>
      <c r="Q118" s="2">
        <v>0</v>
      </c>
      <c r="R118" s="2">
        <v>45015.73</v>
      </c>
      <c r="S118" s="2">
        <v>393007.69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77034654.340000004</v>
      </c>
    </row>
    <row r="119" spans="1:29" x14ac:dyDescent="0.2">
      <c r="A119" s="3" t="s">
        <v>157</v>
      </c>
      <c r="B119" s="2">
        <v>0</v>
      </c>
      <c r="C119" s="2">
        <v>0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</row>
    <row r="120" spans="1:29" x14ac:dyDescent="0.2">
      <c r="A120" s="3" t="s">
        <v>156</v>
      </c>
      <c r="B120" s="2">
        <v>0</v>
      </c>
      <c r="C120" s="2">
        <v>0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-473629.37</v>
      </c>
      <c r="J120" s="2">
        <v>-156096.87999999899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-629726.25</v>
      </c>
    </row>
    <row r="121" spans="1:29" x14ac:dyDescent="0.2">
      <c r="A121" s="3" t="s">
        <v>155</v>
      </c>
      <c r="B121" s="2">
        <v>0</v>
      </c>
      <c r="C121" s="2">
        <v>0</v>
      </c>
      <c r="D121" s="2">
        <v>0</v>
      </c>
      <c r="E121" s="2">
        <v>0</v>
      </c>
      <c r="F121" s="2">
        <v>0</v>
      </c>
      <c r="G121" s="2">
        <v>0</v>
      </c>
      <c r="H121" s="2">
        <v>-2333632.39</v>
      </c>
      <c r="I121" s="2">
        <v>-6312631.8599999901</v>
      </c>
      <c r="J121" s="2">
        <v>-1213254.23999999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-9859518.4900000002</v>
      </c>
    </row>
    <row r="122" spans="1:29" x14ac:dyDescent="0.2">
      <c r="A122" s="3" t="s">
        <v>154</v>
      </c>
      <c r="B122" s="2">
        <v>0</v>
      </c>
      <c r="C122" s="2">
        <v>34749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34749</v>
      </c>
    </row>
    <row r="123" spans="1:29" x14ac:dyDescent="0.2">
      <c r="A123" s="3" t="s">
        <v>153</v>
      </c>
      <c r="B123" s="2">
        <v>0</v>
      </c>
      <c r="C123" s="2">
        <v>0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</row>
    <row r="124" spans="1:29" x14ac:dyDescent="0.2">
      <c r="A124" s="3" t="s">
        <v>152</v>
      </c>
      <c r="B124" s="2">
        <v>0</v>
      </c>
      <c r="C124" s="2">
        <v>-338150.25</v>
      </c>
      <c r="D124" s="2">
        <v>-1248.72</v>
      </c>
      <c r="E124" s="2">
        <v>0</v>
      </c>
      <c r="F124" s="2">
        <v>-87.02</v>
      </c>
      <c r="G124" s="2">
        <v>0</v>
      </c>
      <c r="H124" s="2">
        <v>-32902.879999999997</v>
      </c>
      <c r="I124" s="2">
        <v>-128399.06</v>
      </c>
      <c r="J124" s="2">
        <v>-272368.61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-773156.54</v>
      </c>
    </row>
    <row r="125" spans="1:29" x14ac:dyDescent="0.2">
      <c r="A125" s="3" t="s">
        <v>151</v>
      </c>
      <c r="B125" s="2">
        <v>0</v>
      </c>
      <c r="C125" s="2">
        <v>0</v>
      </c>
      <c r="D125" s="2">
        <v>0</v>
      </c>
      <c r="E125" s="2">
        <v>0</v>
      </c>
      <c r="F125" s="2">
        <v>0</v>
      </c>
      <c r="G125" s="2">
        <v>0</v>
      </c>
      <c r="H125" s="2">
        <v>1043743.83</v>
      </c>
      <c r="I125" s="2">
        <v>2217056.37</v>
      </c>
      <c r="J125" s="2">
        <v>78971.62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3339771.82</v>
      </c>
    </row>
    <row r="126" spans="1:29" x14ac:dyDescent="0.2">
      <c r="A126" s="3" t="s">
        <v>150</v>
      </c>
      <c r="B126" s="2">
        <v>0</v>
      </c>
      <c r="C126" s="2">
        <v>0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</row>
    <row r="127" spans="1:29" x14ac:dyDescent="0.2">
      <c r="A127" s="8" t="s">
        <v>216</v>
      </c>
      <c r="B127" s="2">
        <v>0</v>
      </c>
      <c r="C127" s="2">
        <v>50602037.469999999</v>
      </c>
      <c r="D127" s="2">
        <v>4387982.68</v>
      </c>
      <c r="E127" s="2">
        <v>14386559.449999999</v>
      </c>
      <c r="F127" s="2">
        <v>290973142.86000001</v>
      </c>
      <c r="G127" s="2">
        <v>1241603.7</v>
      </c>
      <c r="H127" s="2">
        <v>805952402.75999904</v>
      </c>
      <c r="I127" s="2">
        <v>270296257.25</v>
      </c>
      <c r="J127" s="2">
        <v>54054781.340000004</v>
      </c>
      <c r="K127" s="2">
        <v>3128313.5899999901</v>
      </c>
      <c r="L127" s="2">
        <v>2376725.56</v>
      </c>
      <c r="M127" s="2">
        <v>11452192.689999999</v>
      </c>
      <c r="N127" s="2">
        <v>795218.27999999898</v>
      </c>
      <c r="O127" s="2">
        <v>2450919442.2999902</v>
      </c>
      <c r="P127" s="2">
        <v>65834961.479999997</v>
      </c>
      <c r="Q127" s="2">
        <v>1228300.7</v>
      </c>
      <c r="R127" s="2">
        <v>502907.8</v>
      </c>
      <c r="S127" s="2">
        <v>3197684</v>
      </c>
      <c r="T127" s="2">
        <v>0</v>
      </c>
      <c r="U127" s="2">
        <v>2483400</v>
      </c>
      <c r="V127" s="2">
        <v>0</v>
      </c>
      <c r="W127" s="2">
        <v>21964138.780000001</v>
      </c>
      <c r="X127" s="2">
        <v>0</v>
      </c>
      <c r="Y127" s="2">
        <v>35471052.140000001</v>
      </c>
      <c r="Z127" s="2">
        <v>0</v>
      </c>
      <c r="AA127" s="2">
        <v>0</v>
      </c>
      <c r="AB127" s="2">
        <v>0</v>
      </c>
      <c r="AC127" s="2">
        <v>4091249104.8299899</v>
      </c>
    </row>
    <row r="128" spans="1:29" x14ac:dyDescent="0.2">
      <c r="A128" s="8" t="s">
        <v>149</v>
      </c>
    </row>
    <row r="129" spans="1:29" x14ac:dyDescent="0.2">
      <c r="A129" s="3" t="s">
        <v>148</v>
      </c>
      <c r="B129" s="2">
        <v>0</v>
      </c>
      <c r="C129" s="2">
        <v>6233363.8399999999</v>
      </c>
      <c r="D129" s="2">
        <v>428101.18</v>
      </c>
      <c r="E129" s="2">
        <v>2793219.6799999899</v>
      </c>
      <c r="F129" s="2">
        <v>14660082.199999999</v>
      </c>
      <c r="G129" s="2">
        <v>65304.51</v>
      </c>
      <c r="H129" s="2">
        <v>60308657.739999898</v>
      </c>
      <c r="I129" s="2">
        <v>23662554.6199999</v>
      </c>
      <c r="J129" s="2">
        <v>4950279.73999999</v>
      </c>
      <c r="K129" s="2">
        <v>398581.3</v>
      </c>
      <c r="L129" s="2">
        <v>183132.64</v>
      </c>
      <c r="M129" s="2">
        <v>148692.51999999999</v>
      </c>
      <c r="N129" s="2">
        <v>22550.82</v>
      </c>
      <c r="O129" s="2">
        <v>153250787.28999999</v>
      </c>
      <c r="P129" s="2">
        <v>760492.96</v>
      </c>
      <c r="Q129" s="2">
        <v>71348.479999999996</v>
      </c>
      <c r="R129" s="2">
        <v>30287.269999999899</v>
      </c>
      <c r="S129" s="2">
        <v>370290.89999999898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268337727.68999901</v>
      </c>
    </row>
    <row r="130" spans="1:29" x14ac:dyDescent="0.2">
      <c r="A130" s="3" t="s">
        <v>147</v>
      </c>
      <c r="B130" s="2">
        <v>0</v>
      </c>
      <c r="C130" s="2">
        <v>0</v>
      </c>
      <c r="D130" s="2">
        <v>0</v>
      </c>
      <c r="E130" s="2">
        <v>0</v>
      </c>
      <c r="F130" s="2">
        <v>-867194.46</v>
      </c>
      <c r="G130" s="2">
        <v>0</v>
      </c>
      <c r="H130" s="2">
        <v>-2213461.88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-45361011.170000002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-48441667.509999998</v>
      </c>
    </row>
    <row r="131" spans="1:29" x14ac:dyDescent="0.2">
      <c r="A131" s="8" t="s">
        <v>217</v>
      </c>
      <c r="B131" s="2">
        <v>0</v>
      </c>
      <c r="C131" s="2">
        <v>6233363.8399999999</v>
      </c>
      <c r="D131" s="2">
        <v>428101.18</v>
      </c>
      <c r="E131" s="2">
        <v>2793219.6799999899</v>
      </c>
      <c r="F131" s="2">
        <v>13792887.74</v>
      </c>
      <c r="G131" s="2">
        <v>65304.51</v>
      </c>
      <c r="H131" s="2">
        <v>58095195.859999999</v>
      </c>
      <c r="I131" s="2">
        <v>23662554.6199999</v>
      </c>
      <c r="J131" s="2">
        <v>4950279.73999999</v>
      </c>
      <c r="K131" s="2">
        <v>398581.3</v>
      </c>
      <c r="L131" s="2">
        <v>183132.64</v>
      </c>
      <c r="M131" s="2">
        <v>148692.51999999999</v>
      </c>
      <c r="N131" s="2">
        <v>22550.82</v>
      </c>
      <c r="O131" s="2">
        <v>107889776.11999901</v>
      </c>
      <c r="P131" s="2">
        <v>760492.96</v>
      </c>
      <c r="Q131" s="2">
        <v>71348.479999999996</v>
      </c>
      <c r="R131" s="2">
        <v>30287.269999999899</v>
      </c>
      <c r="S131" s="2">
        <v>370290.89999999898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219896060.18000001</v>
      </c>
    </row>
    <row r="132" spans="1:29" x14ac:dyDescent="0.2">
      <c r="A132" s="8" t="s">
        <v>146</v>
      </c>
    </row>
    <row r="133" spans="1:29" x14ac:dyDescent="0.2">
      <c r="A133" s="3" t="s">
        <v>145</v>
      </c>
      <c r="B133" s="2">
        <v>0</v>
      </c>
      <c r="C133" s="2">
        <v>0</v>
      </c>
      <c r="D133" s="2">
        <v>0</v>
      </c>
      <c r="E133" s="2">
        <v>0</v>
      </c>
      <c r="F133" s="2">
        <v>212987633.06999999</v>
      </c>
      <c r="G133" s="2">
        <v>1060999.21</v>
      </c>
      <c r="H133" s="2">
        <v>799815091.32999897</v>
      </c>
      <c r="I133" s="2">
        <v>144268504.31999999</v>
      </c>
      <c r="J133" s="2">
        <v>16714248.82</v>
      </c>
      <c r="K133" s="2">
        <v>0</v>
      </c>
      <c r="L133" s="2">
        <v>2934585.95</v>
      </c>
      <c r="M133" s="2">
        <v>3333299.12</v>
      </c>
      <c r="N133" s="2">
        <v>430155.71</v>
      </c>
      <c r="O133" s="2">
        <v>1954970946.23999</v>
      </c>
      <c r="P133" s="2">
        <v>16948984.670000002</v>
      </c>
      <c r="Q133" s="2">
        <v>1159181.3799999999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3154623629.8199902</v>
      </c>
    </row>
    <row r="134" spans="1:29" x14ac:dyDescent="0.2">
      <c r="A134" s="3" t="s">
        <v>144</v>
      </c>
      <c r="B134" s="2">
        <v>0</v>
      </c>
      <c r="C134" s="2">
        <v>39353715.219999999</v>
      </c>
      <c r="D134" s="2">
        <v>2687618.32</v>
      </c>
      <c r="E134" s="2">
        <v>17433287.449999999</v>
      </c>
      <c r="F134" s="2">
        <v>267457.75999999902</v>
      </c>
      <c r="G134" s="2">
        <v>0</v>
      </c>
      <c r="H134" s="2">
        <v>32605618.9599999</v>
      </c>
      <c r="I134" s="2">
        <v>85403427.079999998</v>
      </c>
      <c r="J134" s="2">
        <v>25544941.189999901</v>
      </c>
      <c r="K134" s="2">
        <v>2215352.73</v>
      </c>
      <c r="L134" s="2">
        <v>0</v>
      </c>
      <c r="M134" s="2">
        <v>0</v>
      </c>
      <c r="N134" s="2">
        <v>0</v>
      </c>
      <c r="O134" s="2">
        <v>49401.09</v>
      </c>
      <c r="P134" s="2">
        <v>0</v>
      </c>
      <c r="Q134" s="2">
        <v>0</v>
      </c>
      <c r="R134" s="2">
        <v>150176.889999999</v>
      </c>
      <c r="S134" s="2">
        <v>880298.35</v>
      </c>
      <c r="T134" s="2">
        <v>0</v>
      </c>
      <c r="U134" s="2">
        <v>3732526.8</v>
      </c>
      <c r="V134" s="2">
        <v>0</v>
      </c>
      <c r="W134" s="2">
        <v>9011644.7899999991</v>
      </c>
      <c r="X134" s="2">
        <v>0</v>
      </c>
      <c r="Y134" s="2">
        <v>13358149.329999899</v>
      </c>
      <c r="Z134" s="2">
        <v>0</v>
      </c>
      <c r="AA134" s="2">
        <v>0</v>
      </c>
      <c r="AB134" s="2">
        <v>0</v>
      </c>
      <c r="AC134" s="2">
        <v>232693615.959999</v>
      </c>
    </row>
    <row r="135" spans="1:29" x14ac:dyDescent="0.2">
      <c r="A135" s="3" t="s">
        <v>143</v>
      </c>
      <c r="B135" s="2">
        <v>0</v>
      </c>
      <c r="C135" s="2">
        <v>59546629.640000001</v>
      </c>
      <c r="D135" s="2">
        <v>4031542.9</v>
      </c>
      <c r="E135" s="2">
        <v>28247190.349999901</v>
      </c>
      <c r="F135" s="2">
        <v>447251.51</v>
      </c>
      <c r="G135" s="2">
        <v>0</v>
      </c>
      <c r="H135" s="2">
        <v>70326224.379999995</v>
      </c>
      <c r="I135" s="2">
        <v>154057917.53</v>
      </c>
      <c r="J135" s="2">
        <v>43989430.920000002</v>
      </c>
      <c r="K135" s="2">
        <v>3478970.94</v>
      </c>
      <c r="L135" s="2">
        <v>0</v>
      </c>
      <c r="M135" s="2">
        <v>0</v>
      </c>
      <c r="N135" s="2">
        <v>0</v>
      </c>
      <c r="O135" s="2">
        <v>86596.01</v>
      </c>
      <c r="P135" s="2">
        <v>0</v>
      </c>
      <c r="Q135" s="2">
        <v>0</v>
      </c>
      <c r="R135" s="2">
        <v>194090.56</v>
      </c>
      <c r="S135" s="2">
        <v>1722163.33</v>
      </c>
      <c r="T135" s="2">
        <v>0</v>
      </c>
      <c r="U135" s="2">
        <v>6236332.2000000002</v>
      </c>
      <c r="V135" s="2">
        <v>0</v>
      </c>
      <c r="W135" s="2">
        <v>19437241.579999998</v>
      </c>
      <c r="X135" s="2">
        <v>0</v>
      </c>
      <c r="Y135" s="2">
        <v>27274738.100000001</v>
      </c>
      <c r="Z135" s="2">
        <v>0</v>
      </c>
      <c r="AA135" s="2">
        <v>0</v>
      </c>
      <c r="AB135" s="2">
        <v>0</v>
      </c>
      <c r="AC135" s="2">
        <v>419076319.94999999</v>
      </c>
    </row>
    <row r="136" spans="1:29" x14ac:dyDescent="0.2">
      <c r="A136" s="3" t="s">
        <v>142</v>
      </c>
      <c r="B136" s="2">
        <v>0</v>
      </c>
      <c r="C136" s="2">
        <v>-3515.2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-3515.2</v>
      </c>
    </row>
    <row r="137" spans="1:29" x14ac:dyDescent="0.2">
      <c r="A137" s="3" t="s">
        <v>141</v>
      </c>
      <c r="B137" s="2">
        <v>0</v>
      </c>
      <c r="C137" s="2">
        <v>0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-561848.66</v>
      </c>
      <c r="V137" s="2">
        <v>0</v>
      </c>
      <c r="W137" s="2">
        <v>-1131689.6499999999</v>
      </c>
      <c r="X137" s="2">
        <v>0</v>
      </c>
      <c r="Y137" s="2">
        <v>-2010335.63</v>
      </c>
      <c r="Z137" s="2">
        <v>0</v>
      </c>
      <c r="AA137" s="2">
        <v>0</v>
      </c>
      <c r="AB137" s="2">
        <v>0</v>
      </c>
      <c r="AC137" s="2">
        <v>-3703873.94</v>
      </c>
    </row>
    <row r="138" spans="1:29" x14ac:dyDescent="0.2">
      <c r="A138" s="8" t="s">
        <v>218</v>
      </c>
      <c r="B138" s="2">
        <v>0</v>
      </c>
      <c r="C138" s="2">
        <v>98896829.659999996</v>
      </c>
      <c r="D138" s="2">
        <v>6719161.2199999997</v>
      </c>
      <c r="E138" s="2">
        <v>45680477.7999999</v>
      </c>
      <c r="F138" s="2">
        <v>213702342.34</v>
      </c>
      <c r="G138" s="2">
        <v>1060999.21</v>
      </c>
      <c r="H138" s="2">
        <v>902746934.66999996</v>
      </c>
      <c r="I138" s="2">
        <v>383729848.92999899</v>
      </c>
      <c r="J138" s="2">
        <v>86248620.929999903</v>
      </c>
      <c r="K138" s="2">
        <v>5694323.6699999999</v>
      </c>
      <c r="L138" s="2">
        <v>2934585.95</v>
      </c>
      <c r="M138" s="2">
        <v>3333299.12</v>
      </c>
      <c r="N138" s="2">
        <v>430155.71</v>
      </c>
      <c r="O138" s="2">
        <v>1955106943.3399899</v>
      </c>
      <c r="P138" s="2">
        <v>16948984.670000002</v>
      </c>
      <c r="Q138" s="2">
        <v>1159181.3799999999</v>
      </c>
      <c r="R138" s="2">
        <v>344267.45</v>
      </c>
      <c r="S138" s="2">
        <v>2602461.6800000002</v>
      </c>
      <c r="T138" s="2">
        <v>0</v>
      </c>
      <c r="U138" s="2">
        <v>9407010.3399999999</v>
      </c>
      <c r="V138" s="2">
        <v>0</v>
      </c>
      <c r="W138" s="2">
        <v>27317196.719999999</v>
      </c>
      <c r="X138" s="2">
        <v>0</v>
      </c>
      <c r="Y138" s="2">
        <v>38622551.799999997</v>
      </c>
      <c r="Z138" s="2">
        <v>0</v>
      </c>
      <c r="AA138" s="2">
        <v>0</v>
      </c>
      <c r="AB138" s="2">
        <v>0</v>
      </c>
      <c r="AC138" s="2">
        <v>3802686176.5899901</v>
      </c>
    </row>
    <row r="139" spans="1:29" x14ac:dyDescent="0.2">
      <c r="A139" s="8" t="s">
        <v>140</v>
      </c>
    </row>
    <row r="140" spans="1:29" x14ac:dyDescent="0.2">
      <c r="A140" s="3" t="s">
        <v>139</v>
      </c>
      <c r="B140" s="2">
        <v>0</v>
      </c>
      <c r="C140" s="2">
        <v>993130.6</v>
      </c>
      <c r="D140" s="2">
        <v>88823.19</v>
      </c>
      <c r="E140" s="2">
        <v>85830.12</v>
      </c>
      <c r="F140" s="2">
        <v>4463766.5699999901</v>
      </c>
      <c r="G140" s="2">
        <v>10827.23</v>
      </c>
      <c r="H140" s="2">
        <v>12460142.01</v>
      </c>
      <c r="I140" s="2">
        <v>5035871.2699999996</v>
      </c>
      <c r="J140" s="2">
        <v>914653.21999999904</v>
      </c>
      <c r="K140" s="2">
        <v>10673.93</v>
      </c>
      <c r="L140" s="2">
        <v>45164.81</v>
      </c>
      <c r="M140" s="2">
        <v>571957.30000000005</v>
      </c>
      <c r="N140" s="2">
        <v>37475.81</v>
      </c>
      <c r="O140" s="2">
        <v>47419905.279999897</v>
      </c>
      <c r="P140" s="2">
        <v>2840238.1199999899</v>
      </c>
      <c r="Q140" s="2">
        <v>11835.31</v>
      </c>
      <c r="R140" s="2">
        <v>11447.96</v>
      </c>
      <c r="S140" s="2">
        <v>5305.91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75007048.639999896</v>
      </c>
    </row>
    <row r="141" spans="1:29" x14ac:dyDescent="0.2">
      <c r="A141" s="3" t="s">
        <v>138</v>
      </c>
      <c r="B141" s="2">
        <v>0</v>
      </c>
      <c r="C141" s="2">
        <v>348349.16</v>
      </c>
      <c r="D141" s="2">
        <v>50825.58</v>
      </c>
      <c r="E141" s="2">
        <v>0</v>
      </c>
      <c r="F141" s="2">
        <v>1913429.0699999901</v>
      </c>
      <c r="G141" s="2">
        <v>3515.47</v>
      </c>
      <c r="H141" s="2">
        <v>6664041.8300000001</v>
      </c>
      <c r="I141" s="2">
        <v>2871225.51</v>
      </c>
      <c r="J141" s="2">
        <v>315079.26</v>
      </c>
      <c r="K141" s="2">
        <v>0</v>
      </c>
      <c r="L141" s="2">
        <v>21756</v>
      </c>
      <c r="M141" s="2">
        <v>222715.37999999899</v>
      </c>
      <c r="N141" s="2">
        <v>15130.71</v>
      </c>
      <c r="O141" s="2">
        <v>17723475.739999998</v>
      </c>
      <c r="P141" s="2">
        <v>1132061.05999999</v>
      </c>
      <c r="Q141" s="2">
        <v>3848.61</v>
      </c>
      <c r="R141" s="2">
        <v>4546.25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31289999.629999999</v>
      </c>
    </row>
    <row r="142" spans="1:29" x14ac:dyDescent="0.2">
      <c r="A142" s="3" t="s">
        <v>137</v>
      </c>
      <c r="B142" s="2">
        <v>0</v>
      </c>
      <c r="C142" s="2">
        <v>0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</row>
    <row r="143" spans="1:29" x14ac:dyDescent="0.2">
      <c r="A143" s="8" t="s">
        <v>219</v>
      </c>
      <c r="B143" s="2">
        <v>0</v>
      </c>
      <c r="C143" s="2">
        <v>1341479.76</v>
      </c>
      <c r="D143" s="2">
        <v>139648.76999999999</v>
      </c>
      <c r="E143" s="2">
        <v>85830.12</v>
      </c>
      <c r="F143" s="2">
        <v>6377195.6399999997</v>
      </c>
      <c r="G143" s="2">
        <v>14342.699999999901</v>
      </c>
      <c r="H143" s="2">
        <v>19124183.84</v>
      </c>
      <c r="I143" s="2">
        <v>7907096.7800000003</v>
      </c>
      <c r="J143" s="2">
        <v>1229732.48</v>
      </c>
      <c r="K143" s="2">
        <v>10673.93</v>
      </c>
      <c r="L143" s="2">
        <v>66920.81</v>
      </c>
      <c r="M143" s="2">
        <v>794672.679999999</v>
      </c>
      <c r="N143" s="2">
        <v>52606.519999999902</v>
      </c>
      <c r="O143" s="2">
        <v>65143381.019999899</v>
      </c>
      <c r="P143" s="2">
        <v>3972299.18</v>
      </c>
      <c r="Q143" s="2">
        <v>15683.9199999999</v>
      </c>
      <c r="R143" s="2">
        <v>15994.21</v>
      </c>
      <c r="S143" s="2">
        <v>5305.91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106297048.27</v>
      </c>
    </row>
    <row r="144" spans="1:29" x14ac:dyDescent="0.2">
      <c r="A144" s="8" t="s">
        <v>136</v>
      </c>
    </row>
    <row r="145" spans="1:29" x14ac:dyDescent="0.2">
      <c r="A145" s="3" t="s">
        <v>135</v>
      </c>
      <c r="B145" s="2">
        <v>0</v>
      </c>
      <c r="C145" s="2">
        <v>0</v>
      </c>
      <c r="D145" s="2">
        <v>0</v>
      </c>
      <c r="E145" s="2">
        <v>0</v>
      </c>
      <c r="F145" s="2">
        <v>117.16</v>
      </c>
      <c r="G145" s="2">
        <v>0</v>
      </c>
      <c r="H145" s="2">
        <v>46.04</v>
      </c>
      <c r="I145" s="2">
        <v>-8072.85</v>
      </c>
      <c r="J145" s="2">
        <v>0</v>
      </c>
      <c r="K145" s="2">
        <v>0</v>
      </c>
      <c r="L145" s="2">
        <v>0</v>
      </c>
      <c r="M145" s="2">
        <v>-1110.98</v>
      </c>
      <c r="N145" s="2">
        <v>0</v>
      </c>
      <c r="O145" s="2">
        <v>366.7</v>
      </c>
      <c r="P145" s="2">
        <v>-3029.61</v>
      </c>
      <c r="Q145" s="2">
        <v>-0.89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-11684.43</v>
      </c>
    </row>
    <row r="146" spans="1:29" x14ac:dyDescent="0.2">
      <c r="A146" s="3" t="s">
        <v>134</v>
      </c>
      <c r="B146" s="2">
        <v>0</v>
      </c>
      <c r="C146" s="2">
        <v>0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</row>
    <row r="147" spans="1:29" x14ac:dyDescent="0.2">
      <c r="A147" s="3" t="s">
        <v>133</v>
      </c>
      <c r="B147" s="2">
        <v>0</v>
      </c>
      <c r="C147" s="2">
        <v>0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-90.53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-90.53</v>
      </c>
    </row>
    <row r="148" spans="1:29" x14ac:dyDescent="0.2">
      <c r="A148" s="3" t="s">
        <v>132</v>
      </c>
      <c r="B148" s="2">
        <v>0</v>
      </c>
      <c r="C148" s="2">
        <v>16527849.18</v>
      </c>
      <c r="D148" s="2">
        <v>1138194.6099999901</v>
      </c>
      <c r="E148" s="2">
        <v>7416479.8399999999</v>
      </c>
      <c r="F148" s="2">
        <v>46819538.509999998</v>
      </c>
      <c r="G148" s="2">
        <v>165427</v>
      </c>
      <c r="H148" s="2">
        <v>182296762.84</v>
      </c>
      <c r="I148" s="2">
        <v>72158442.769999996</v>
      </c>
      <c r="J148" s="2">
        <v>13489584.83</v>
      </c>
      <c r="K148" s="2">
        <v>1112961.6299999999</v>
      </c>
      <c r="L148" s="2">
        <v>588762.88</v>
      </c>
      <c r="M148" s="2">
        <v>129151.569999999</v>
      </c>
      <c r="N148" s="2">
        <v>57593.51</v>
      </c>
      <c r="O148" s="2">
        <v>517434614.37</v>
      </c>
      <c r="P148" s="2">
        <v>658427.59</v>
      </c>
      <c r="Q148" s="2">
        <v>180731.94999999899</v>
      </c>
      <c r="R148" s="2">
        <v>97076.969999999899</v>
      </c>
      <c r="S148" s="2">
        <v>1187189.8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861458789.85000002</v>
      </c>
    </row>
    <row r="149" spans="1:29" x14ac:dyDescent="0.2">
      <c r="A149" s="3" t="s">
        <v>131</v>
      </c>
      <c r="B149" s="2">
        <v>0</v>
      </c>
      <c r="C149" s="2">
        <v>3362847.53</v>
      </c>
      <c r="D149" s="2">
        <v>221935.50999999899</v>
      </c>
      <c r="E149" s="2">
        <v>1528247.3399999901</v>
      </c>
      <c r="F149" s="2">
        <v>8923050.8499999996</v>
      </c>
      <c r="G149" s="2">
        <v>35986.33</v>
      </c>
      <c r="H149" s="2">
        <v>36865468.799999997</v>
      </c>
      <c r="I149" s="2">
        <v>15982749.470000001</v>
      </c>
      <c r="J149" s="2">
        <v>3170945.74</v>
      </c>
      <c r="K149" s="2">
        <v>209211.359999999</v>
      </c>
      <c r="L149" s="2">
        <v>124121.44</v>
      </c>
      <c r="M149" s="2">
        <v>39464.54</v>
      </c>
      <c r="N149" s="2">
        <v>11371.77</v>
      </c>
      <c r="O149" s="2">
        <v>102523161.03</v>
      </c>
      <c r="P149" s="2">
        <v>199033.46</v>
      </c>
      <c r="Q149" s="2">
        <v>39291.639999999898</v>
      </c>
      <c r="R149" s="2">
        <v>9710.57</v>
      </c>
      <c r="S149" s="2">
        <v>133911.87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173380509.25</v>
      </c>
    </row>
    <row r="150" spans="1:29" x14ac:dyDescent="0.2">
      <c r="A150" s="3" t="s">
        <v>130</v>
      </c>
      <c r="B150" s="2">
        <v>0</v>
      </c>
      <c r="C150" s="2">
        <v>0</v>
      </c>
      <c r="D150" s="2">
        <v>0</v>
      </c>
      <c r="E150" s="2">
        <v>0</v>
      </c>
      <c r="F150" s="2">
        <v>0</v>
      </c>
      <c r="G150" s="2">
        <v>0</v>
      </c>
      <c r="H150" s="2">
        <v>0</v>
      </c>
      <c r="I150" s="2">
        <v>0</v>
      </c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</row>
    <row r="151" spans="1:29" x14ac:dyDescent="0.2">
      <c r="A151" s="3" t="s">
        <v>129</v>
      </c>
      <c r="B151" s="2">
        <v>0</v>
      </c>
      <c r="C151" s="2">
        <v>4537544.6899999902</v>
      </c>
      <c r="D151" s="2">
        <v>334230.90999999997</v>
      </c>
      <c r="E151" s="2">
        <v>1843281.74</v>
      </c>
      <c r="F151" s="2">
        <v>14887640.09</v>
      </c>
      <c r="G151" s="2">
        <v>66245.63</v>
      </c>
      <c r="H151" s="2">
        <v>51417138.68</v>
      </c>
      <c r="I151" s="2">
        <v>19840697.399999999</v>
      </c>
      <c r="J151" s="2">
        <v>4183173.88</v>
      </c>
      <c r="K151" s="2">
        <v>270616.77</v>
      </c>
      <c r="L151" s="2">
        <v>160878</v>
      </c>
      <c r="M151" s="2">
        <v>189330.82</v>
      </c>
      <c r="N151" s="2">
        <v>35114.71</v>
      </c>
      <c r="O151" s="2">
        <v>133307942.94</v>
      </c>
      <c r="P151" s="2">
        <v>934018.87999999896</v>
      </c>
      <c r="Q151" s="2">
        <v>69091.41</v>
      </c>
      <c r="R151" s="2">
        <v>25647.2399999999</v>
      </c>
      <c r="S151" s="2">
        <v>192226.64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232294820.42999899</v>
      </c>
    </row>
    <row r="152" spans="1:29" x14ac:dyDescent="0.2">
      <c r="A152" s="3" t="s">
        <v>128</v>
      </c>
      <c r="B152" s="2">
        <v>0</v>
      </c>
      <c r="C152" s="2">
        <v>9057155.8100000005</v>
      </c>
      <c r="D152" s="2">
        <v>670232.13</v>
      </c>
      <c r="E152" s="2">
        <v>2908178.25</v>
      </c>
      <c r="F152" s="2">
        <v>29233405.829999998</v>
      </c>
      <c r="G152" s="2">
        <v>127965.72</v>
      </c>
      <c r="H152" s="2">
        <v>101471653.7</v>
      </c>
      <c r="I152" s="2">
        <v>39698116.640000001</v>
      </c>
      <c r="J152" s="2">
        <v>8667690.5500000007</v>
      </c>
      <c r="K152" s="2">
        <v>602113.6</v>
      </c>
      <c r="L152" s="2">
        <v>351423.13</v>
      </c>
      <c r="M152" s="2">
        <v>734025.5</v>
      </c>
      <c r="N152" s="2">
        <v>72949.73</v>
      </c>
      <c r="O152" s="2">
        <v>253286924.34999901</v>
      </c>
      <c r="P152" s="2">
        <v>4494682.79</v>
      </c>
      <c r="Q152" s="2">
        <v>141164.10999999999</v>
      </c>
      <c r="R152" s="2">
        <v>58118.84</v>
      </c>
      <c r="S152" s="2">
        <v>156194.6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451731995.27999997</v>
      </c>
    </row>
    <row r="153" spans="1:29" x14ac:dyDescent="0.2">
      <c r="A153" s="3" t="s">
        <v>127</v>
      </c>
      <c r="B153" s="2">
        <v>0</v>
      </c>
      <c r="C153" s="2">
        <v>0</v>
      </c>
      <c r="D153" s="2">
        <v>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</row>
    <row r="154" spans="1:29" x14ac:dyDescent="0.2">
      <c r="A154" s="3" t="s">
        <v>126</v>
      </c>
      <c r="B154" s="2">
        <v>0</v>
      </c>
      <c r="C154" s="2">
        <v>0</v>
      </c>
      <c r="D154" s="2">
        <v>0</v>
      </c>
      <c r="E154" s="2">
        <v>0</v>
      </c>
      <c r="F154" s="2">
        <v>0</v>
      </c>
      <c r="G154" s="2">
        <v>0</v>
      </c>
      <c r="H154" s="2">
        <v>0</v>
      </c>
      <c r="I154" s="2">
        <v>0</v>
      </c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</row>
    <row r="155" spans="1:29" x14ac:dyDescent="0.2">
      <c r="A155" s="3" t="s">
        <v>125</v>
      </c>
      <c r="B155" s="2">
        <v>0</v>
      </c>
      <c r="C155" s="2">
        <v>0</v>
      </c>
      <c r="D155" s="2">
        <v>0</v>
      </c>
      <c r="E155" s="2">
        <v>0</v>
      </c>
      <c r="F155" s="2">
        <v>0</v>
      </c>
      <c r="G155" s="2">
        <v>0</v>
      </c>
      <c r="H155" s="2">
        <v>0</v>
      </c>
      <c r="I155" s="2">
        <v>0</v>
      </c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</row>
    <row r="156" spans="1:29" x14ac:dyDescent="0.2">
      <c r="A156" s="3" t="s">
        <v>124</v>
      </c>
      <c r="B156" s="2">
        <v>0</v>
      </c>
      <c r="C156" s="2">
        <v>0</v>
      </c>
      <c r="D156" s="2">
        <v>0</v>
      </c>
      <c r="E156" s="2">
        <v>0</v>
      </c>
      <c r="F156" s="2">
        <v>0</v>
      </c>
      <c r="G156" s="2">
        <v>0</v>
      </c>
      <c r="H156" s="2">
        <v>0</v>
      </c>
      <c r="I156" s="2">
        <v>0</v>
      </c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</row>
    <row r="157" spans="1:29" x14ac:dyDescent="0.2">
      <c r="A157" s="3" t="s">
        <v>123</v>
      </c>
      <c r="B157" s="2">
        <v>0</v>
      </c>
      <c r="C157" s="2">
        <v>0</v>
      </c>
      <c r="D157" s="2">
        <v>0</v>
      </c>
      <c r="E157" s="2">
        <v>0</v>
      </c>
      <c r="F157" s="2">
        <v>0</v>
      </c>
      <c r="G157" s="2">
        <v>0</v>
      </c>
      <c r="H157" s="2">
        <v>0</v>
      </c>
      <c r="I157" s="2">
        <v>0</v>
      </c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</row>
    <row r="158" spans="1:29" x14ac:dyDescent="0.2">
      <c r="A158" s="3" t="s">
        <v>122</v>
      </c>
      <c r="B158" s="2">
        <v>0</v>
      </c>
      <c r="C158" s="2">
        <v>0</v>
      </c>
      <c r="D158" s="2">
        <v>0</v>
      </c>
      <c r="E158" s="2">
        <v>0</v>
      </c>
      <c r="F158" s="2">
        <v>0</v>
      </c>
      <c r="G158" s="2">
        <v>0</v>
      </c>
      <c r="H158" s="2">
        <v>0</v>
      </c>
      <c r="I158" s="2">
        <v>0</v>
      </c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</row>
    <row r="159" spans="1:29" x14ac:dyDescent="0.2">
      <c r="A159" s="3" t="s">
        <v>121</v>
      </c>
      <c r="B159" s="2">
        <v>0</v>
      </c>
      <c r="C159" s="2">
        <v>0</v>
      </c>
      <c r="D159" s="2">
        <v>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</row>
    <row r="160" spans="1:29" x14ac:dyDescent="0.2">
      <c r="A160" s="3" t="s">
        <v>120</v>
      </c>
      <c r="B160" s="2">
        <v>0</v>
      </c>
      <c r="C160" s="2">
        <v>0</v>
      </c>
      <c r="D160" s="2">
        <v>0</v>
      </c>
      <c r="E160" s="2">
        <v>0</v>
      </c>
      <c r="F160" s="2">
        <v>0</v>
      </c>
      <c r="G160" s="2">
        <v>0</v>
      </c>
      <c r="H160" s="2">
        <v>0</v>
      </c>
      <c r="I160" s="2">
        <v>0</v>
      </c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</row>
    <row r="161" spans="1:29" x14ac:dyDescent="0.2">
      <c r="A161" s="3" t="s">
        <v>119</v>
      </c>
      <c r="B161" s="2">
        <v>0</v>
      </c>
      <c r="C161" s="2">
        <v>0</v>
      </c>
      <c r="D161" s="2">
        <v>0</v>
      </c>
      <c r="E161" s="2">
        <v>0</v>
      </c>
      <c r="F161" s="2">
        <v>0</v>
      </c>
      <c r="G161" s="2">
        <v>0</v>
      </c>
      <c r="H161" s="2">
        <v>0</v>
      </c>
      <c r="I161" s="2">
        <v>0</v>
      </c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</row>
    <row r="162" spans="1:29" x14ac:dyDescent="0.2">
      <c r="A162" s="3" t="s">
        <v>118</v>
      </c>
      <c r="B162" s="2">
        <v>0</v>
      </c>
      <c r="C162" s="2">
        <v>0</v>
      </c>
      <c r="D162" s="2">
        <v>0</v>
      </c>
      <c r="E162" s="2">
        <v>0</v>
      </c>
      <c r="F162" s="2">
        <v>0</v>
      </c>
      <c r="G162" s="2">
        <v>0</v>
      </c>
      <c r="H162" s="2">
        <v>0</v>
      </c>
      <c r="I162" s="2">
        <v>0</v>
      </c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</row>
    <row r="163" spans="1:29" x14ac:dyDescent="0.2">
      <c r="A163" s="3" t="s">
        <v>117</v>
      </c>
      <c r="B163" s="2">
        <v>0</v>
      </c>
      <c r="C163" s="2">
        <v>0</v>
      </c>
      <c r="D163" s="2">
        <v>0</v>
      </c>
      <c r="E163" s="2">
        <v>0</v>
      </c>
      <c r="F163" s="2">
        <v>0</v>
      </c>
      <c r="G163" s="2">
        <v>0</v>
      </c>
      <c r="H163" s="2">
        <v>0</v>
      </c>
      <c r="I163" s="2">
        <v>0</v>
      </c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0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</row>
    <row r="164" spans="1:29" x14ac:dyDescent="0.2">
      <c r="A164" s="3" t="s">
        <v>116</v>
      </c>
      <c r="B164" s="2">
        <v>0</v>
      </c>
      <c r="C164" s="2">
        <v>0</v>
      </c>
      <c r="D164" s="2">
        <v>0</v>
      </c>
      <c r="E164" s="2">
        <v>0</v>
      </c>
      <c r="F164" s="2">
        <v>0</v>
      </c>
      <c r="G164" s="2">
        <v>0</v>
      </c>
      <c r="H164" s="2">
        <v>0</v>
      </c>
      <c r="I164" s="2">
        <v>0</v>
      </c>
      <c r="J164" s="2">
        <v>0</v>
      </c>
      <c r="K164" s="2">
        <v>0</v>
      </c>
      <c r="L164" s="2">
        <v>0</v>
      </c>
      <c r="M164" s="2">
        <v>0</v>
      </c>
      <c r="N164" s="2">
        <v>0</v>
      </c>
      <c r="O164" s="2">
        <v>0</v>
      </c>
      <c r="P164" s="2">
        <v>0</v>
      </c>
      <c r="Q164" s="2">
        <v>0</v>
      </c>
      <c r="R164" s="2">
        <v>0</v>
      </c>
      <c r="S164" s="2">
        <v>0</v>
      </c>
      <c r="T164" s="2">
        <v>0</v>
      </c>
      <c r="U164" s="2">
        <v>0</v>
      </c>
      <c r="V164" s="2">
        <v>0</v>
      </c>
      <c r="W164" s="2">
        <v>0</v>
      </c>
      <c r="X164" s="2">
        <v>0</v>
      </c>
      <c r="Y164" s="2">
        <v>0</v>
      </c>
      <c r="Z164" s="2">
        <v>0</v>
      </c>
      <c r="AA164" s="2">
        <v>0</v>
      </c>
      <c r="AB164" s="2">
        <v>0</v>
      </c>
      <c r="AC164" s="2">
        <v>0</v>
      </c>
    </row>
    <row r="165" spans="1:29" x14ac:dyDescent="0.2">
      <c r="A165" s="3" t="s">
        <v>115</v>
      </c>
      <c r="B165" s="2">
        <v>0</v>
      </c>
      <c r="C165" s="2">
        <v>0</v>
      </c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J165" s="2">
        <v>0</v>
      </c>
      <c r="K165" s="2">
        <v>0</v>
      </c>
      <c r="L165" s="2">
        <v>0</v>
      </c>
      <c r="M165" s="2">
        <v>0</v>
      </c>
      <c r="N165" s="2">
        <v>0</v>
      </c>
      <c r="O165" s="2">
        <v>0</v>
      </c>
      <c r="P165" s="2">
        <v>0</v>
      </c>
      <c r="Q165" s="2">
        <v>0</v>
      </c>
      <c r="R165" s="2">
        <v>0</v>
      </c>
      <c r="S165" s="2">
        <v>0</v>
      </c>
      <c r="T165" s="2">
        <v>0</v>
      </c>
      <c r="U165" s="2">
        <v>0</v>
      </c>
      <c r="V165" s="2">
        <v>0</v>
      </c>
      <c r="W165" s="2">
        <v>0</v>
      </c>
      <c r="X165" s="2">
        <v>0</v>
      </c>
      <c r="Y165" s="2">
        <v>0</v>
      </c>
      <c r="Z165" s="2">
        <v>0</v>
      </c>
      <c r="AA165" s="2">
        <v>0</v>
      </c>
      <c r="AB165" s="2">
        <v>0</v>
      </c>
      <c r="AC165" s="2">
        <v>0</v>
      </c>
    </row>
    <row r="166" spans="1:29" x14ac:dyDescent="0.2">
      <c r="A166" s="3" t="s">
        <v>114</v>
      </c>
      <c r="B166" s="2">
        <v>0</v>
      </c>
      <c r="C166" s="2">
        <v>0</v>
      </c>
      <c r="D166" s="2">
        <v>0</v>
      </c>
      <c r="E166" s="2">
        <v>0</v>
      </c>
      <c r="F166" s="2">
        <v>0</v>
      </c>
      <c r="G166" s="2">
        <v>0</v>
      </c>
      <c r="H166" s="2">
        <v>0</v>
      </c>
      <c r="I166" s="2">
        <v>0</v>
      </c>
      <c r="J166" s="2">
        <v>0</v>
      </c>
      <c r="K166" s="2">
        <v>0</v>
      </c>
      <c r="L166" s="2">
        <v>0</v>
      </c>
      <c r="M166" s="2">
        <v>0</v>
      </c>
      <c r="N166" s="2">
        <v>0</v>
      </c>
      <c r="O166" s="2">
        <v>0</v>
      </c>
      <c r="P166" s="2">
        <v>0</v>
      </c>
      <c r="Q166" s="2">
        <v>0</v>
      </c>
      <c r="R166" s="2">
        <v>0</v>
      </c>
      <c r="S166" s="2">
        <v>0</v>
      </c>
      <c r="T166" s="2">
        <v>0</v>
      </c>
      <c r="U166" s="2">
        <v>0</v>
      </c>
      <c r="V166" s="2">
        <v>0</v>
      </c>
      <c r="W166" s="2">
        <v>0</v>
      </c>
      <c r="X166" s="2">
        <v>0</v>
      </c>
      <c r="Y166" s="2">
        <v>0</v>
      </c>
      <c r="Z166" s="2">
        <v>0</v>
      </c>
      <c r="AA166" s="2">
        <v>0</v>
      </c>
      <c r="AB166" s="2">
        <v>0</v>
      </c>
      <c r="AC166" s="2">
        <v>0</v>
      </c>
    </row>
    <row r="167" spans="1:29" x14ac:dyDescent="0.2">
      <c r="A167" s="3" t="s">
        <v>113</v>
      </c>
      <c r="B167" s="2">
        <v>0</v>
      </c>
      <c r="C167" s="2">
        <v>0</v>
      </c>
      <c r="D167" s="2">
        <v>0</v>
      </c>
      <c r="E167" s="2">
        <v>0</v>
      </c>
      <c r="F167" s="2">
        <v>0</v>
      </c>
      <c r="G167" s="2">
        <v>0</v>
      </c>
      <c r="H167" s="2">
        <v>0</v>
      </c>
      <c r="I167" s="2">
        <v>0</v>
      </c>
      <c r="J167" s="2">
        <v>0</v>
      </c>
      <c r="K167" s="2">
        <v>0</v>
      </c>
      <c r="L167" s="2">
        <v>0</v>
      </c>
      <c r="M167" s="2">
        <v>0</v>
      </c>
      <c r="N167" s="2">
        <v>0</v>
      </c>
      <c r="O167" s="2">
        <v>0</v>
      </c>
      <c r="P167" s="2">
        <v>0</v>
      </c>
      <c r="Q167" s="2">
        <v>0</v>
      </c>
      <c r="R167" s="2">
        <v>0</v>
      </c>
      <c r="S167" s="2">
        <v>0</v>
      </c>
      <c r="T167" s="2">
        <v>0</v>
      </c>
      <c r="U167" s="2">
        <v>0</v>
      </c>
      <c r="V167" s="2">
        <v>0</v>
      </c>
      <c r="W167" s="2">
        <v>0</v>
      </c>
      <c r="X167" s="2">
        <v>0</v>
      </c>
      <c r="Y167" s="2">
        <v>0</v>
      </c>
      <c r="Z167" s="2">
        <v>0</v>
      </c>
      <c r="AA167" s="2">
        <v>0</v>
      </c>
      <c r="AB167" s="2">
        <v>0</v>
      </c>
      <c r="AC167" s="2">
        <v>0</v>
      </c>
    </row>
    <row r="168" spans="1:29" x14ac:dyDescent="0.2">
      <c r="A168" s="3" t="s">
        <v>112</v>
      </c>
      <c r="B168" s="2">
        <v>0</v>
      </c>
      <c r="C168" s="2">
        <v>0</v>
      </c>
      <c r="D168" s="2">
        <v>0</v>
      </c>
      <c r="E168" s="2">
        <v>0</v>
      </c>
      <c r="F168" s="2">
        <v>0</v>
      </c>
      <c r="G168" s="2">
        <v>0</v>
      </c>
      <c r="H168" s="2">
        <v>0</v>
      </c>
      <c r="I168" s="2">
        <v>0</v>
      </c>
      <c r="J168" s="2">
        <v>0</v>
      </c>
      <c r="K168" s="2">
        <v>0</v>
      </c>
      <c r="L168" s="2">
        <v>0</v>
      </c>
      <c r="M168" s="2">
        <v>0</v>
      </c>
      <c r="N168" s="2">
        <v>0</v>
      </c>
      <c r="O168" s="2">
        <v>0</v>
      </c>
      <c r="P168" s="2">
        <v>0</v>
      </c>
      <c r="Q168" s="2">
        <v>0</v>
      </c>
      <c r="R168" s="2">
        <v>0</v>
      </c>
      <c r="S168" s="2">
        <v>0</v>
      </c>
      <c r="T168" s="2">
        <v>0</v>
      </c>
      <c r="U168" s="2">
        <v>0</v>
      </c>
      <c r="V168" s="2">
        <v>0</v>
      </c>
      <c r="W168" s="2">
        <v>0</v>
      </c>
      <c r="X168" s="2">
        <v>0</v>
      </c>
      <c r="Y168" s="2">
        <v>0</v>
      </c>
      <c r="Z168" s="2">
        <v>0</v>
      </c>
      <c r="AA168" s="2">
        <v>0</v>
      </c>
      <c r="AB168" s="2">
        <v>0</v>
      </c>
      <c r="AC168" s="2">
        <v>0</v>
      </c>
    </row>
    <row r="169" spans="1:29" x14ac:dyDescent="0.2">
      <c r="A169" s="3" t="s">
        <v>111</v>
      </c>
      <c r="B169" s="2">
        <v>0</v>
      </c>
      <c r="C169" s="2">
        <v>0</v>
      </c>
      <c r="D169" s="2">
        <v>0</v>
      </c>
      <c r="E169" s="2">
        <v>0</v>
      </c>
      <c r="F169" s="2">
        <v>0</v>
      </c>
      <c r="G169" s="2">
        <v>0</v>
      </c>
      <c r="H169" s="2">
        <v>1043743.83</v>
      </c>
      <c r="I169" s="2">
        <v>2217056.37</v>
      </c>
      <c r="J169" s="2">
        <v>78971.62</v>
      </c>
      <c r="K169" s="2">
        <v>0</v>
      </c>
      <c r="L169" s="2">
        <v>0</v>
      </c>
      <c r="M169" s="2">
        <v>0</v>
      </c>
      <c r="N169" s="2">
        <v>0</v>
      </c>
      <c r="O169" s="2">
        <v>0</v>
      </c>
      <c r="P169" s="2">
        <v>0</v>
      </c>
      <c r="Q169" s="2">
        <v>0</v>
      </c>
      <c r="R169" s="2">
        <v>0</v>
      </c>
      <c r="S169" s="2">
        <v>0</v>
      </c>
      <c r="T169" s="2">
        <v>0</v>
      </c>
      <c r="U169" s="2">
        <v>0</v>
      </c>
      <c r="V169" s="2">
        <v>0</v>
      </c>
      <c r="W169" s="2">
        <v>0</v>
      </c>
      <c r="X169" s="2">
        <v>0</v>
      </c>
      <c r="Y169" s="2">
        <v>0</v>
      </c>
      <c r="Z169" s="2">
        <v>0</v>
      </c>
      <c r="AA169" s="2">
        <v>0</v>
      </c>
      <c r="AB169" s="2">
        <v>0</v>
      </c>
      <c r="AC169" s="2">
        <v>3339771.82</v>
      </c>
    </row>
    <row r="170" spans="1:29" x14ac:dyDescent="0.2">
      <c r="A170" s="3" t="s">
        <v>110</v>
      </c>
      <c r="B170" s="2">
        <v>0</v>
      </c>
      <c r="C170" s="2">
        <v>0</v>
      </c>
      <c r="D170" s="2">
        <v>0</v>
      </c>
      <c r="E170" s="2">
        <v>0</v>
      </c>
      <c r="F170" s="2">
        <v>0</v>
      </c>
      <c r="G170" s="2">
        <v>0</v>
      </c>
      <c r="H170" s="2">
        <v>1043743.83</v>
      </c>
      <c r="I170" s="2">
        <v>2217056.37</v>
      </c>
      <c r="J170" s="2">
        <v>78971.62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3339771.82</v>
      </c>
    </row>
    <row r="171" spans="1:29" x14ac:dyDescent="0.2">
      <c r="A171" s="8" t="s">
        <v>220</v>
      </c>
      <c r="B171" s="2">
        <v>0</v>
      </c>
      <c r="C171" s="2">
        <v>33485397.210000001</v>
      </c>
      <c r="D171" s="2">
        <v>2364593.16</v>
      </c>
      <c r="E171" s="2">
        <v>13696187.169999899</v>
      </c>
      <c r="F171" s="2">
        <v>99863752.439999998</v>
      </c>
      <c r="G171" s="2">
        <v>395624.68</v>
      </c>
      <c r="H171" s="2">
        <v>374138557.71999902</v>
      </c>
      <c r="I171" s="2">
        <v>152106046.16999999</v>
      </c>
      <c r="J171" s="2">
        <v>29669338.239999998</v>
      </c>
      <c r="K171" s="2">
        <v>2194903.36</v>
      </c>
      <c r="L171" s="2">
        <v>1225185.45</v>
      </c>
      <c r="M171" s="2">
        <v>1090861.45</v>
      </c>
      <c r="N171" s="2">
        <v>177029.72</v>
      </c>
      <c r="O171" s="2">
        <v>1006552918.86</v>
      </c>
      <c r="P171" s="2">
        <v>6283133.1100000003</v>
      </c>
      <c r="Q171" s="2">
        <v>430278.22</v>
      </c>
      <c r="R171" s="2">
        <v>190553.61999999901</v>
      </c>
      <c r="S171" s="2">
        <v>1669522.91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1725533883.49</v>
      </c>
    </row>
    <row r="172" spans="1:29" x14ac:dyDescent="0.2">
      <c r="A172" s="6" t="s">
        <v>109</v>
      </c>
      <c r="B172" s="2">
        <v>0</v>
      </c>
      <c r="C172" s="2">
        <v>190559107.94</v>
      </c>
      <c r="D172" s="2">
        <v>14039487.009999899</v>
      </c>
      <c r="E172" s="2">
        <v>76642274.219999999</v>
      </c>
      <c r="F172" s="2">
        <v>624709321.01999998</v>
      </c>
      <c r="G172" s="2">
        <v>2777874.8</v>
      </c>
      <c r="H172" s="2">
        <v>2160057274.8499999</v>
      </c>
      <c r="I172" s="2">
        <v>837701803.74999905</v>
      </c>
      <c r="J172" s="2">
        <v>176152752.72999999</v>
      </c>
      <c r="K172" s="2">
        <v>11426795.85</v>
      </c>
      <c r="L172" s="2">
        <v>6786550.4100000001</v>
      </c>
      <c r="M172" s="2">
        <v>16819718.460000001</v>
      </c>
      <c r="N172" s="2">
        <v>1477561.04999999</v>
      </c>
      <c r="O172" s="2">
        <v>5585612461.6399899</v>
      </c>
      <c r="P172" s="2">
        <v>93799871.400000006</v>
      </c>
      <c r="Q172" s="2">
        <v>2904792.6999999899</v>
      </c>
      <c r="R172" s="2">
        <v>1084010.3500000001</v>
      </c>
      <c r="S172" s="2">
        <v>7845265.4000000004</v>
      </c>
      <c r="T172" s="2">
        <v>0</v>
      </c>
      <c r="U172" s="2">
        <v>11890410.339999899</v>
      </c>
      <c r="V172" s="2">
        <v>0</v>
      </c>
      <c r="W172" s="2">
        <v>49281335.5</v>
      </c>
      <c r="X172" s="2">
        <v>0</v>
      </c>
      <c r="Y172" s="2">
        <v>74093603.939999998</v>
      </c>
      <c r="Z172" s="2">
        <v>0</v>
      </c>
      <c r="AA172" s="2">
        <v>0</v>
      </c>
      <c r="AB172" s="2">
        <v>0</v>
      </c>
      <c r="AC172" s="2">
        <v>9945662273.3600006</v>
      </c>
    </row>
    <row r="173" spans="1:29" x14ac:dyDescent="0.2">
      <c r="A173" s="3" t="s">
        <v>108</v>
      </c>
    </row>
    <row r="174" spans="1:29" x14ac:dyDescent="0.2">
      <c r="A174" s="3" t="s">
        <v>107</v>
      </c>
    </row>
    <row r="175" spans="1:29" x14ac:dyDescent="0.2">
      <c r="A175" s="3" t="s">
        <v>106</v>
      </c>
      <c r="B175" s="2">
        <v>0</v>
      </c>
      <c r="C175" s="2">
        <v>0</v>
      </c>
      <c r="D175" s="2">
        <v>0</v>
      </c>
      <c r="E175" s="2">
        <v>0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  <c r="K175" s="2">
        <v>0</v>
      </c>
      <c r="L175" s="2">
        <v>0</v>
      </c>
      <c r="M175" s="2">
        <v>0</v>
      </c>
      <c r="N175" s="2">
        <v>0</v>
      </c>
      <c r="O175" s="2">
        <v>0</v>
      </c>
      <c r="P175" s="2">
        <v>0</v>
      </c>
      <c r="Q175" s="2">
        <v>0</v>
      </c>
      <c r="R175" s="2">
        <v>0</v>
      </c>
      <c r="S175" s="2">
        <v>0</v>
      </c>
      <c r="T175" s="2">
        <v>0</v>
      </c>
      <c r="U175" s="2">
        <v>0</v>
      </c>
      <c r="V175" s="2">
        <v>0</v>
      </c>
      <c r="W175" s="2">
        <v>0</v>
      </c>
      <c r="X175" s="2">
        <v>0</v>
      </c>
      <c r="Y175" s="2">
        <v>0</v>
      </c>
      <c r="Z175" s="2">
        <v>0</v>
      </c>
      <c r="AA175" s="2">
        <v>0</v>
      </c>
      <c r="AB175" s="2">
        <v>0</v>
      </c>
      <c r="AC175" s="2">
        <v>0</v>
      </c>
    </row>
    <row r="176" spans="1:29" x14ac:dyDescent="0.2">
      <c r="A176" s="3" t="s">
        <v>105</v>
      </c>
      <c r="B176" s="2">
        <v>0</v>
      </c>
      <c r="C176" s="2">
        <v>34792827380</v>
      </c>
      <c r="D176" s="2">
        <v>2210224376</v>
      </c>
      <c r="E176" s="2">
        <v>16256711597</v>
      </c>
      <c r="F176" s="2">
        <v>69302799308</v>
      </c>
      <c r="G176" s="2">
        <v>371954500</v>
      </c>
      <c r="H176" s="2">
        <v>295025485268</v>
      </c>
      <c r="I176" s="2">
        <v>128020536209</v>
      </c>
      <c r="J176" s="2">
        <v>29184439468</v>
      </c>
      <c r="K176" s="2">
        <v>2193964476</v>
      </c>
      <c r="L176" s="2">
        <v>977736374</v>
      </c>
      <c r="M176" s="2">
        <v>1207784126</v>
      </c>
      <c r="N176" s="2">
        <v>146431953</v>
      </c>
      <c r="O176" s="2">
        <v>644372827137</v>
      </c>
      <c r="P176" s="2">
        <v>6089601466</v>
      </c>
      <c r="Q176" s="2">
        <v>376003212</v>
      </c>
      <c r="R176" s="2">
        <v>99908862</v>
      </c>
      <c r="S176" s="2">
        <v>1049311627</v>
      </c>
      <c r="T176" s="2">
        <v>0</v>
      </c>
      <c r="U176" s="2">
        <v>3297177813</v>
      </c>
      <c r="V176" s="2">
        <v>0</v>
      </c>
      <c r="W176" s="2">
        <v>9010217710</v>
      </c>
      <c r="X176" s="2">
        <v>0</v>
      </c>
      <c r="Y176" s="2">
        <v>14187163582</v>
      </c>
      <c r="Z176" s="2">
        <v>0</v>
      </c>
      <c r="AA176" s="2">
        <v>0</v>
      </c>
      <c r="AB176" s="2">
        <v>0</v>
      </c>
      <c r="AC176" s="2">
        <v>1258173106444</v>
      </c>
    </row>
    <row r="177" spans="1:29" x14ac:dyDescent="0.2">
      <c r="A177" s="3" t="s">
        <v>104</v>
      </c>
      <c r="B177" s="2">
        <v>0</v>
      </c>
      <c r="C177" s="2">
        <v>0</v>
      </c>
      <c r="D177" s="2">
        <v>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J177" s="2">
        <v>0</v>
      </c>
      <c r="K177" s="2">
        <v>0</v>
      </c>
      <c r="L177" s="2">
        <v>0</v>
      </c>
      <c r="M177" s="2">
        <v>0</v>
      </c>
      <c r="N177" s="2">
        <v>0</v>
      </c>
      <c r="O177" s="2">
        <v>0</v>
      </c>
      <c r="P177" s="2">
        <v>0</v>
      </c>
      <c r="Q177" s="2">
        <v>0</v>
      </c>
      <c r="R177" s="2">
        <v>0</v>
      </c>
      <c r="S177" s="2">
        <v>0</v>
      </c>
      <c r="T177" s="2">
        <v>0</v>
      </c>
      <c r="U177" s="2">
        <v>0</v>
      </c>
      <c r="V177" s="2">
        <v>0</v>
      </c>
      <c r="W177" s="2">
        <v>0</v>
      </c>
      <c r="X177" s="2">
        <v>0</v>
      </c>
      <c r="Y177" s="2">
        <v>0</v>
      </c>
      <c r="Z177" s="2">
        <v>0</v>
      </c>
      <c r="AA177" s="2">
        <v>0</v>
      </c>
      <c r="AB177" s="2">
        <v>0</v>
      </c>
      <c r="AC177" s="2">
        <v>0</v>
      </c>
    </row>
    <row r="178" spans="1:29" x14ac:dyDescent="0.2">
      <c r="A178" s="3" t="s">
        <v>103</v>
      </c>
    </row>
    <row r="179" spans="1:29" x14ac:dyDescent="0.2">
      <c r="A179" s="3" t="s">
        <v>102</v>
      </c>
      <c r="B179" s="2">
        <v>0</v>
      </c>
      <c r="C179" s="2">
        <v>0</v>
      </c>
      <c r="D179" s="2">
        <v>0</v>
      </c>
      <c r="E179" s="2">
        <v>0</v>
      </c>
      <c r="F179" s="2">
        <v>0</v>
      </c>
      <c r="G179" s="2">
        <v>0</v>
      </c>
      <c r="H179" s="2">
        <v>0</v>
      </c>
      <c r="I179" s="2">
        <v>0</v>
      </c>
      <c r="J179" s="2">
        <v>0</v>
      </c>
      <c r="K179" s="2">
        <v>0</v>
      </c>
      <c r="L179" s="2">
        <v>0</v>
      </c>
      <c r="M179" s="2">
        <v>0</v>
      </c>
      <c r="N179" s="2">
        <v>0</v>
      </c>
      <c r="O179" s="2">
        <v>0</v>
      </c>
      <c r="P179" s="2">
        <v>0</v>
      </c>
      <c r="Q179" s="2">
        <v>0</v>
      </c>
      <c r="R179" s="2">
        <v>0</v>
      </c>
      <c r="S179" s="2">
        <v>0</v>
      </c>
      <c r="T179" s="2">
        <v>0</v>
      </c>
      <c r="U179" s="2">
        <v>0</v>
      </c>
      <c r="V179" s="2">
        <v>0</v>
      </c>
      <c r="W179" s="2">
        <v>0</v>
      </c>
      <c r="X179" s="2">
        <v>0</v>
      </c>
      <c r="Y179" s="2">
        <v>0</v>
      </c>
      <c r="Z179" s="2">
        <v>0</v>
      </c>
      <c r="AA179" s="2">
        <v>0</v>
      </c>
      <c r="AB179" s="2">
        <v>0</v>
      </c>
      <c r="AC179" s="2">
        <v>0</v>
      </c>
    </row>
    <row r="180" spans="1:29" x14ac:dyDescent="0.2">
      <c r="A180" s="7" t="s">
        <v>185</v>
      </c>
    </row>
    <row r="181" spans="1:29" x14ac:dyDescent="0.2">
      <c r="A181" s="3" t="s">
        <v>182</v>
      </c>
      <c r="B181" s="2">
        <v>0</v>
      </c>
      <c r="C181" s="2">
        <v>0</v>
      </c>
      <c r="D181" s="2">
        <v>0</v>
      </c>
      <c r="E181" s="2">
        <v>0</v>
      </c>
      <c r="F181" s="2">
        <v>0</v>
      </c>
      <c r="G181" s="2">
        <v>0</v>
      </c>
      <c r="H181" s="2">
        <v>0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  <c r="N181" s="2">
        <v>0</v>
      </c>
      <c r="O181" s="2">
        <v>0</v>
      </c>
      <c r="P181" s="2">
        <v>0</v>
      </c>
      <c r="Q181" s="2">
        <v>0</v>
      </c>
      <c r="R181" s="2">
        <v>0</v>
      </c>
      <c r="S181" s="2">
        <v>0</v>
      </c>
      <c r="T181" s="2">
        <v>0</v>
      </c>
      <c r="U181" s="2">
        <v>0</v>
      </c>
      <c r="V181" s="2">
        <v>0</v>
      </c>
      <c r="W181" s="2">
        <v>0</v>
      </c>
      <c r="X181" s="2">
        <v>0</v>
      </c>
      <c r="Y181" s="2">
        <v>0</v>
      </c>
      <c r="Z181" s="2">
        <v>0</v>
      </c>
      <c r="AA181" s="2">
        <v>0</v>
      </c>
      <c r="AB181" s="2">
        <v>0</v>
      </c>
      <c r="AC181" s="2">
        <v>0</v>
      </c>
    </row>
    <row r="182" spans="1:29" x14ac:dyDescent="0.2">
      <c r="A182" s="3" t="s">
        <v>181</v>
      </c>
      <c r="B182" s="2">
        <v>0</v>
      </c>
      <c r="C182" s="2">
        <v>0</v>
      </c>
      <c r="D182" s="2">
        <v>0</v>
      </c>
      <c r="E182" s="2">
        <v>0</v>
      </c>
      <c r="F182" s="2">
        <v>0</v>
      </c>
      <c r="G182" s="2">
        <v>0</v>
      </c>
      <c r="H182" s="2">
        <v>0</v>
      </c>
      <c r="I182" s="2">
        <v>0</v>
      </c>
      <c r="J182" s="2">
        <v>0</v>
      </c>
      <c r="K182" s="2">
        <v>0</v>
      </c>
      <c r="L182" s="2">
        <v>0</v>
      </c>
      <c r="M182" s="2">
        <v>0</v>
      </c>
      <c r="N182" s="2">
        <v>0</v>
      </c>
      <c r="O182" s="2">
        <v>0</v>
      </c>
      <c r="P182" s="2">
        <v>0</v>
      </c>
      <c r="Q182" s="2">
        <v>0</v>
      </c>
      <c r="R182" s="2">
        <v>0</v>
      </c>
      <c r="S182" s="2">
        <v>0</v>
      </c>
      <c r="T182" s="2">
        <v>0</v>
      </c>
      <c r="U182" s="2">
        <v>0</v>
      </c>
      <c r="V182" s="2">
        <v>0</v>
      </c>
      <c r="W182" s="2">
        <v>0</v>
      </c>
      <c r="X182" s="2">
        <v>0</v>
      </c>
      <c r="Y182" s="2">
        <v>0</v>
      </c>
      <c r="Z182" s="2">
        <v>0</v>
      </c>
      <c r="AA182" s="2">
        <v>0</v>
      </c>
      <c r="AB182" s="2">
        <v>0</v>
      </c>
      <c r="AC182" s="2">
        <v>0</v>
      </c>
    </row>
    <row r="183" spans="1:29" x14ac:dyDescent="0.2">
      <c r="A183" s="3" t="s">
        <v>180</v>
      </c>
      <c r="B183" s="2">
        <v>0</v>
      </c>
      <c r="C183" s="2">
        <v>0</v>
      </c>
      <c r="D183" s="2">
        <v>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J183" s="2">
        <v>0</v>
      </c>
      <c r="K183" s="2">
        <v>0</v>
      </c>
      <c r="L183" s="2">
        <v>0</v>
      </c>
      <c r="M183" s="2">
        <v>0</v>
      </c>
      <c r="N183" s="2">
        <v>0</v>
      </c>
      <c r="O183" s="2">
        <v>0</v>
      </c>
      <c r="P183" s="2">
        <v>0</v>
      </c>
      <c r="Q183" s="2">
        <v>0</v>
      </c>
      <c r="R183" s="2">
        <v>0</v>
      </c>
      <c r="S183" s="2">
        <v>0</v>
      </c>
      <c r="T183" s="2">
        <v>0</v>
      </c>
      <c r="U183" s="2">
        <v>0</v>
      </c>
      <c r="V183" s="2">
        <v>0</v>
      </c>
      <c r="W183" s="2">
        <v>0</v>
      </c>
      <c r="X183" s="2">
        <v>0</v>
      </c>
      <c r="Y183" s="2">
        <v>0</v>
      </c>
      <c r="Z183" s="2">
        <v>0</v>
      </c>
      <c r="AA183" s="2">
        <v>0</v>
      </c>
      <c r="AB183" s="2">
        <v>0</v>
      </c>
      <c r="AC183" s="2">
        <v>0</v>
      </c>
    </row>
    <row r="184" spans="1:29" x14ac:dyDescent="0.2">
      <c r="A184" s="3" t="s">
        <v>179</v>
      </c>
    </row>
    <row r="185" spans="1:29" x14ac:dyDescent="0.2">
      <c r="A185" s="3" t="s">
        <v>178</v>
      </c>
      <c r="B185" s="2">
        <v>12</v>
      </c>
      <c r="C185" s="2">
        <v>12</v>
      </c>
      <c r="D185" s="2">
        <v>12</v>
      </c>
      <c r="E185" s="2">
        <v>12</v>
      </c>
      <c r="F185" s="2">
        <v>12</v>
      </c>
      <c r="G185" s="2">
        <v>12</v>
      </c>
      <c r="H185" s="2">
        <v>12</v>
      </c>
      <c r="I185" s="2">
        <v>12</v>
      </c>
      <c r="J185" s="2">
        <v>12</v>
      </c>
      <c r="K185" s="2">
        <v>12</v>
      </c>
      <c r="L185" s="2">
        <v>12</v>
      </c>
      <c r="M185" s="2">
        <v>12</v>
      </c>
      <c r="N185" s="2">
        <v>12</v>
      </c>
      <c r="O185" s="2">
        <v>12</v>
      </c>
      <c r="P185" s="2">
        <v>12</v>
      </c>
      <c r="Q185" s="2">
        <v>12</v>
      </c>
      <c r="R185" s="2">
        <v>12</v>
      </c>
      <c r="S185" s="2">
        <v>12</v>
      </c>
      <c r="T185" s="2">
        <v>12</v>
      </c>
      <c r="U185" s="2">
        <v>12</v>
      </c>
      <c r="V185" s="2">
        <v>12</v>
      </c>
      <c r="W185" s="2">
        <v>12</v>
      </c>
      <c r="X185" s="2">
        <v>12</v>
      </c>
      <c r="Y185" s="2">
        <v>12</v>
      </c>
      <c r="Z185" s="2">
        <v>12</v>
      </c>
      <c r="AA185" s="2">
        <v>12</v>
      </c>
      <c r="AB185" s="2">
        <v>12</v>
      </c>
      <c r="AC185" s="2">
        <v>324</v>
      </c>
    </row>
    <row r="186" spans="1:29" x14ac:dyDescent="0.2">
      <c r="A186" s="3" t="s">
        <v>177</v>
      </c>
      <c r="B186" s="2">
        <v>-157632</v>
      </c>
      <c r="C186" s="2">
        <v>-157632</v>
      </c>
      <c r="D186" s="2">
        <v>-157632</v>
      </c>
      <c r="E186" s="2">
        <v>-157632</v>
      </c>
      <c r="F186" s="2">
        <v>-157632</v>
      </c>
      <c r="G186" s="2">
        <v>-157632</v>
      </c>
      <c r="H186" s="2">
        <v>-157632</v>
      </c>
      <c r="I186" s="2">
        <v>-157632</v>
      </c>
      <c r="J186" s="2">
        <v>-157632</v>
      </c>
      <c r="K186" s="2">
        <v>-157632</v>
      </c>
      <c r="L186" s="2">
        <v>-157632</v>
      </c>
      <c r="M186" s="2">
        <v>-157632</v>
      </c>
      <c r="N186" s="2">
        <v>-157632</v>
      </c>
      <c r="O186" s="2">
        <v>-157632</v>
      </c>
      <c r="P186" s="2">
        <v>-157632</v>
      </c>
      <c r="Q186" s="2">
        <v>-157632</v>
      </c>
      <c r="R186" s="2">
        <v>-157632</v>
      </c>
      <c r="S186" s="2">
        <v>-157632</v>
      </c>
      <c r="T186" s="2">
        <v>-157632</v>
      </c>
      <c r="U186" s="2">
        <v>-157632</v>
      </c>
      <c r="V186" s="2">
        <v>-157632</v>
      </c>
      <c r="W186" s="2">
        <v>-157632</v>
      </c>
      <c r="X186" s="2">
        <v>-157632</v>
      </c>
      <c r="Y186" s="2">
        <v>-157632</v>
      </c>
      <c r="Z186" s="2">
        <v>-157632</v>
      </c>
      <c r="AA186" s="2">
        <v>-157632</v>
      </c>
      <c r="AB186" s="2">
        <v>-157632</v>
      </c>
      <c r="AC186" s="2">
        <v>-4256064</v>
      </c>
    </row>
    <row r="187" spans="1:29" x14ac:dyDescent="0.2">
      <c r="A187" s="3" t="s">
        <v>176</v>
      </c>
    </row>
    <row r="188" spans="1:29" x14ac:dyDescent="0.2">
      <c r="A188" s="3" t="s">
        <v>175</v>
      </c>
      <c r="B188" s="2">
        <v>0</v>
      </c>
      <c r="C188" s="2">
        <v>315</v>
      </c>
      <c r="D188" s="2">
        <v>108</v>
      </c>
      <c r="E188" s="2">
        <v>17</v>
      </c>
      <c r="F188" s="2">
        <v>407474</v>
      </c>
      <c r="G188" s="2">
        <v>9065</v>
      </c>
      <c r="H188" s="2">
        <v>101411</v>
      </c>
      <c r="I188" s="2">
        <v>2997</v>
      </c>
      <c r="J188" s="2">
        <v>154</v>
      </c>
      <c r="K188" s="2">
        <v>7</v>
      </c>
      <c r="L188" s="2">
        <v>26</v>
      </c>
      <c r="M188" s="2">
        <v>5759</v>
      </c>
      <c r="N188" s="2">
        <v>184</v>
      </c>
      <c r="O188" s="2">
        <v>4107341</v>
      </c>
      <c r="P188" s="2">
        <v>8549</v>
      </c>
      <c r="Q188" s="2">
        <v>880</v>
      </c>
      <c r="R188" s="2">
        <v>6</v>
      </c>
      <c r="S188" s="2">
        <v>13</v>
      </c>
      <c r="T188" s="2">
        <v>0</v>
      </c>
      <c r="U188" s="2">
        <v>0</v>
      </c>
      <c r="V188" s="2">
        <v>0</v>
      </c>
      <c r="W188" s="2">
        <v>0</v>
      </c>
      <c r="X188" s="2">
        <v>0</v>
      </c>
      <c r="Y188" s="2">
        <v>0</v>
      </c>
      <c r="Z188" s="2">
        <v>0</v>
      </c>
      <c r="AA188" s="2">
        <v>0</v>
      </c>
      <c r="AB188" s="2">
        <v>0</v>
      </c>
      <c r="AC188" s="2">
        <v>4644306</v>
      </c>
    </row>
    <row r="189" spans="1:29" x14ac:dyDescent="0.2">
      <c r="A189" s="3" t="s">
        <v>174</v>
      </c>
      <c r="B189" s="2">
        <v>0</v>
      </c>
      <c r="C189" s="2">
        <v>316.83333333333297</v>
      </c>
      <c r="D189" s="2">
        <v>107.833333333333</v>
      </c>
      <c r="E189" s="2">
        <v>17</v>
      </c>
      <c r="F189" s="2">
        <v>406615.08333333302</v>
      </c>
      <c r="G189" s="2">
        <v>6579.25</v>
      </c>
      <c r="H189" s="2">
        <v>100749.58333333299</v>
      </c>
      <c r="I189" s="2">
        <v>3001.0833333333298</v>
      </c>
      <c r="J189" s="2">
        <v>153.083333333333</v>
      </c>
      <c r="K189" s="2">
        <v>7</v>
      </c>
      <c r="L189" s="2">
        <v>26</v>
      </c>
      <c r="M189" s="2">
        <v>5808</v>
      </c>
      <c r="N189" s="2">
        <v>184.416666666666</v>
      </c>
      <c r="O189" s="2">
        <v>4086755.25</v>
      </c>
      <c r="P189" s="2">
        <v>8490.6666666666606</v>
      </c>
      <c r="Q189" s="2">
        <v>875.75</v>
      </c>
      <c r="R189" s="2">
        <v>6</v>
      </c>
      <c r="S189" s="2">
        <v>13</v>
      </c>
      <c r="T189" s="2">
        <v>0</v>
      </c>
      <c r="U189" s="2">
        <v>0.66666666666666596</v>
      </c>
      <c r="V189" s="2">
        <v>0</v>
      </c>
      <c r="W189" s="2">
        <v>2.6666666666666599</v>
      </c>
      <c r="X189" s="2">
        <v>0</v>
      </c>
      <c r="Y189" s="2">
        <v>1.3333333333333299</v>
      </c>
      <c r="Z189" s="2">
        <v>0</v>
      </c>
      <c r="AA189" s="2">
        <v>0</v>
      </c>
      <c r="AB189" s="2">
        <v>0</v>
      </c>
      <c r="AC189" s="2">
        <v>4619710.5</v>
      </c>
    </row>
    <row r="190" spans="1:29" x14ac:dyDescent="0.2">
      <c r="A190" s="3" t="s">
        <v>173</v>
      </c>
    </row>
    <row r="191" spans="1:29" x14ac:dyDescent="0.2">
      <c r="A191" s="3" t="s">
        <v>172</v>
      </c>
      <c r="B191" s="2">
        <v>0</v>
      </c>
      <c r="C191" s="2">
        <v>2844183557</v>
      </c>
      <c r="D191" s="2">
        <v>190764444</v>
      </c>
      <c r="E191" s="2">
        <v>1323150258</v>
      </c>
      <c r="F191" s="2">
        <v>5858373036</v>
      </c>
      <c r="G191" s="2">
        <v>43433777</v>
      </c>
      <c r="H191" s="2">
        <v>24879423595</v>
      </c>
      <c r="I191" s="2">
        <v>10353728997</v>
      </c>
      <c r="J191" s="2">
        <v>2464618181</v>
      </c>
      <c r="K191" s="2">
        <v>166513112</v>
      </c>
      <c r="L191" s="2">
        <v>85329650</v>
      </c>
      <c r="M191" s="2">
        <v>101066614</v>
      </c>
      <c r="N191" s="2">
        <v>11450849</v>
      </c>
      <c r="O191" s="2">
        <v>53630907797</v>
      </c>
      <c r="P191" s="2">
        <v>513803582</v>
      </c>
      <c r="Q191" s="2">
        <v>31392760</v>
      </c>
      <c r="R191" s="2">
        <v>8499499</v>
      </c>
      <c r="S191" s="2">
        <v>91605451</v>
      </c>
      <c r="T191" s="2">
        <v>0</v>
      </c>
      <c r="U191" s="2">
        <v>102285000</v>
      </c>
      <c r="V191" s="2">
        <v>0</v>
      </c>
      <c r="W191" s="2">
        <v>554025998</v>
      </c>
      <c r="X191" s="2">
        <v>0</v>
      </c>
      <c r="Y191" s="2">
        <v>775689447</v>
      </c>
      <c r="Z191" s="2">
        <v>0</v>
      </c>
      <c r="AA191" s="2">
        <v>0</v>
      </c>
      <c r="AB191" s="2">
        <v>0</v>
      </c>
      <c r="AC191" s="2">
        <v>104030245604</v>
      </c>
    </row>
    <row r="192" spans="1:29" x14ac:dyDescent="0.2">
      <c r="A192" s="3" t="s">
        <v>171</v>
      </c>
      <c r="B192" s="2">
        <v>0</v>
      </c>
      <c r="C192" s="2">
        <v>0</v>
      </c>
      <c r="D192" s="2">
        <v>0</v>
      </c>
      <c r="E192" s="2">
        <v>0</v>
      </c>
      <c r="F192" s="2">
        <v>0</v>
      </c>
      <c r="G192" s="2">
        <v>0</v>
      </c>
      <c r="H192" s="2">
        <v>0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  <c r="N192" s="2">
        <v>0</v>
      </c>
      <c r="O192" s="2">
        <v>0</v>
      </c>
      <c r="P192" s="2">
        <v>0</v>
      </c>
      <c r="Q192" s="2">
        <v>0</v>
      </c>
      <c r="R192" s="2">
        <v>0</v>
      </c>
      <c r="S192" s="2">
        <v>0</v>
      </c>
      <c r="T192" s="2">
        <v>0</v>
      </c>
      <c r="U192" s="2">
        <v>0</v>
      </c>
      <c r="V192" s="2">
        <v>0</v>
      </c>
      <c r="W192" s="2">
        <v>0</v>
      </c>
      <c r="X192" s="2">
        <v>0</v>
      </c>
      <c r="Y192" s="2">
        <v>0</v>
      </c>
      <c r="Z192" s="2">
        <v>0</v>
      </c>
      <c r="AA192" s="2">
        <v>0</v>
      </c>
      <c r="AB192" s="2">
        <v>0</v>
      </c>
      <c r="AC192" s="2">
        <v>0</v>
      </c>
    </row>
    <row r="193" spans="1:29" x14ac:dyDescent="0.2">
      <c r="A193" s="3" t="s">
        <v>170</v>
      </c>
      <c r="B193" s="2">
        <v>0</v>
      </c>
      <c r="C193" s="2">
        <v>2844183557</v>
      </c>
      <c r="D193" s="2">
        <v>190764444</v>
      </c>
      <c r="E193" s="2">
        <v>1323150258</v>
      </c>
      <c r="F193" s="2">
        <v>5858373036</v>
      </c>
      <c r="G193" s="2">
        <v>43433777</v>
      </c>
      <c r="H193" s="2">
        <v>24879423595</v>
      </c>
      <c r="I193" s="2">
        <v>10353728997</v>
      </c>
      <c r="J193" s="2">
        <v>2464618181</v>
      </c>
      <c r="K193" s="2">
        <v>166513112</v>
      </c>
      <c r="L193" s="2">
        <v>85329650</v>
      </c>
      <c r="M193" s="2">
        <v>101066614</v>
      </c>
      <c r="N193" s="2">
        <v>11450849</v>
      </c>
      <c r="O193" s="2">
        <v>53630907797</v>
      </c>
      <c r="P193" s="2">
        <v>513803582</v>
      </c>
      <c r="Q193" s="2">
        <v>31392760</v>
      </c>
      <c r="R193" s="2">
        <v>8499499</v>
      </c>
      <c r="S193" s="2">
        <v>91605451</v>
      </c>
      <c r="T193" s="2">
        <v>0</v>
      </c>
      <c r="U193" s="2">
        <v>102285000</v>
      </c>
      <c r="V193" s="2">
        <v>0</v>
      </c>
      <c r="W193" s="2">
        <v>554025998</v>
      </c>
      <c r="X193" s="2">
        <v>0</v>
      </c>
      <c r="Y193" s="2">
        <v>775689447</v>
      </c>
      <c r="Z193" s="2">
        <v>0</v>
      </c>
      <c r="AA193" s="2">
        <v>0</v>
      </c>
      <c r="AB193" s="2">
        <v>0</v>
      </c>
      <c r="AC193" s="2">
        <v>104030245604</v>
      </c>
    </row>
    <row r="194" spans="1:29" x14ac:dyDescent="0.2">
      <c r="A194" s="3" t="s">
        <v>169</v>
      </c>
      <c r="B194" s="2">
        <v>0</v>
      </c>
      <c r="C194" s="2">
        <v>752270453</v>
      </c>
      <c r="D194" s="2">
        <v>50883194</v>
      </c>
      <c r="E194" s="2">
        <v>335151495</v>
      </c>
      <c r="F194" s="2">
        <v>4412787</v>
      </c>
      <c r="G194" s="2">
        <v>0</v>
      </c>
      <c r="H194" s="2">
        <v>756226985</v>
      </c>
      <c r="I194" s="2">
        <v>1540515249</v>
      </c>
      <c r="J194" s="2">
        <v>480474866</v>
      </c>
      <c r="K194" s="2">
        <v>43955599</v>
      </c>
      <c r="L194" s="2">
        <v>0</v>
      </c>
      <c r="M194" s="2">
        <v>0</v>
      </c>
      <c r="N194" s="2">
        <v>0</v>
      </c>
      <c r="O194" s="2">
        <v>783175</v>
      </c>
      <c r="P194" s="2">
        <v>0</v>
      </c>
      <c r="Q194" s="2">
        <v>0</v>
      </c>
      <c r="R194" s="2">
        <v>2327270</v>
      </c>
      <c r="S194" s="2">
        <v>22763194</v>
      </c>
      <c r="T194" s="2">
        <v>0</v>
      </c>
      <c r="U194" s="2">
        <v>37080000</v>
      </c>
      <c r="V194" s="2">
        <v>0</v>
      </c>
      <c r="W194" s="2">
        <v>157422207</v>
      </c>
      <c r="X194" s="2">
        <v>0</v>
      </c>
      <c r="Y194" s="2">
        <v>226277782</v>
      </c>
      <c r="Z194" s="2">
        <v>0</v>
      </c>
      <c r="AA194" s="2">
        <v>0</v>
      </c>
      <c r="AB194" s="2">
        <v>0</v>
      </c>
      <c r="AC194" s="2">
        <v>4410544256</v>
      </c>
    </row>
    <row r="195" spans="1:29" x14ac:dyDescent="0.2">
      <c r="A195" s="3" t="s">
        <v>168</v>
      </c>
      <c r="B195" s="2">
        <v>0</v>
      </c>
      <c r="C195" s="2">
        <v>2091913104</v>
      </c>
      <c r="D195" s="2">
        <v>139881250</v>
      </c>
      <c r="E195" s="2">
        <v>987998763</v>
      </c>
      <c r="F195" s="2">
        <v>13598799</v>
      </c>
      <c r="G195" s="2">
        <v>0</v>
      </c>
      <c r="H195" s="2">
        <v>2491386159</v>
      </c>
      <c r="I195" s="2">
        <v>4727321498</v>
      </c>
      <c r="J195" s="2">
        <v>1488154269</v>
      </c>
      <c r="K195" s="2">
        <v>122557513</v>
      </c>
      <c r="L195" s="2">
        <v>0</v>
      </c>
      <c r="M195" s="2">
        <v>0</v>
      </c>
      <c r="N195" s="2">
        <v>0</v>
      </c>
      <c r="O195" s="2">
        <v>2572193</v>
      </c>
      <c r="P195" s="2">
        <v>0</v>
      </c>
      <c r="Q195" s="2">
        <v>0</v>
      </c>
      <c r="R195" s="2">
        <v>6172229</v>
      </c>
      <c r="S195" s="2">
        <v>68842257</v>
      </c>
      <c r="T195" s="2">
        <v>0</v>
      </c>
      <c r="U195" s="2">
        <v>65205000</v>
      </c>
      <c r="V195" s="2">
        <v>0</v>
      </c>
      <c r="W195" s="2">
        <v>396603791</v>
      </c>
      <c r="X195" s="2">
        <v>0</v>
      </c>
      <c r="Y195" s="2">
        <v>549411665</v>
      </c>
      <c r="Z195" s="2">
        <v>0</v>
      </c>
      <c r="AA195" s="2">
        <v>0</v>
      </c>
      <c r="AB195" s="2">
        <v>0</v>
      </c>
      <c r="AC195" s="2">
        <v>13151618490</v>
      </c>
    </row>
    <row r="196" spans="1:29" x14ac:dyDescent="0.2">
      <c r="A196" s="3" t="s">
        <v>167</v>
      </c>
    </row>
    <row r="197" spans="1:29" x14ac:dyDescent="0.2">
      <c r="A197" s="8" t="s">
        <v>166</v>
      </c>
    </row>
    <row r="198" spans="1:29" x14ac:dyDescent="0.2">
      <c r="A198" s="3" t="s">
        <v>165</v>
      </c>
      <c r="B198" s="2">
        <v>0</v>
      </c>
      <c r="C198" s="2">
        <v>570878.97</v>
      </c>
      <c r="D198" s="2">
        <v>132584.389999999</v>
      </c>
      <c r="E198" s="2">
        <v>412851.35</v>
      </c>
      <c r="F198" s="2">
        <v>34374601.459999897</v>
      </c>
      <c r="G198" s="2">
        <v>956653.48</v>
      </c>
      <c r="H198" s="2">
        <v>22699303.93</v>
      </c>
      <c r="I198" s="2">
        <v>2041207.31</v>
      </c>
      <c r="J198" s="2">
        <v>368159.06</v>
      </c>
      <c r="K198" s="2">
        <v>123014.63</v>
      </c>
      <c r="L198" s="2">
        <v>127691.19999999899</v>
      </c>
      <c r="M198" s="2">
        <v>0</v>
      </c>
      <c r="N198" s="2">
        <v>233191.76</v>
      </c>
      <c r="O198" s="2">
        <v>351164803.049999</v>
      </c>
      <c r="P198" s="2">
        <v>0</v>
      </c>
      <c r="Q198" s="2">
        <v>0</v>
      </c>
      <c r="R198" s="2">
        <v>14119.8399999999</v>
      </c>
      <c r="S198" s="2">
        <v>230312.3</v>
      </c>
      <c r="T198" s="2">
        <v>0</v>
      </c>
      <c r="U198" s="2">
        <v>18000</v>
      </c>
      <c r="V198" s="2">
        <v>0</v>
      </c>
      <c r="W198" s="2">
        <v>56000</v>
      </c>
      <c r="X198" s="2">
        <v>0</v>
      </c>
      <c r="Y198" s="2">
        <v>40000</v>
      </c>
      <c r="Z198" s="2">
        <v>0</v>
      </c>
      <c r="AA198" s="2">
        <v>0</v>
      </c>
      <c r="AB198" s="2">
        <v>0</v>
      </c>
      <c r="AC198" s="2">
        <v>413563372.72999901</v>
      </c>
    </row>
    <row r="199" spans="1:29" x14ac:dyDescent="0.2">
      <c r="A199" s="3" t="s">
        <v>164</v>
      </c>
      <c r="B199" s="2">
        <v>0</v>
      </c>
      <c r="C199" s="2">
        <v>6882240</v>
      </c>
      <c r="D199" s="2">
        <v>581116.80000000005</v>
      </c>
      <c r="E199" s="2">
        <v>0</v>
      </c>
      <c r="F199" s="2">
        <v>0</v>
      </c>
      <c r="G199" s="2">
        <v>0</v>
      </c>
      <c r="H199" s="2">
        <v>3294537.69</v>
      </c>
      <c r="I199" s="2">
        <v>4987629.5599999996</v>
      </c>
      <c r="J199" s="2">
        <v>2479046.35</v>
      </c>
      <c r="K199" s="2">
        <v>0</v>
      </c>
      <c r="L199" s="2">
        <v>0</v>
      </c>
      <c r="M199" s="2">
        <v>0</v>
      </c>
      <c r="N199" s="2">
        <v>0</v>
      </c>
      <c r="O199" s="2">
        <v>0</v>
      </c>
      <c r="P199" s="2">
        <v>0</v>
      </c>
      <c r="Q199" s="2">
        <v>0</v>
      </c>
      <c r="R199" s="2">
        <v>0</v>
      </c>
      <c r="S199" s="2">
        <v>0</v>
      </c>
      <c r="T199" s="2">
        <v>0</v>
      </c>
      <c r="U199" s="2">
        <v>0</v>
      </c>
      <c r="V199" s="2">
        <v>0</v>
      </c>
      <c r="W199" s="2">
        <v>0</v>
      </c>
      <c r="X199" s="2">
        <v>0</v>
      </c>
      <c r="Y199" s="2">
        <v>0</v>
      </c>
      <c r="Z199" s="2">
        <v>0</v>
      </c>
      <c r="AA199" s="2">
        <v>0</v>
      </c>
      <c r="AB199" s="2">
        <v>0</v>
      </c>
      <c r="AC199" s="2">
        <v>18224570.399999999</v>
      </c>
    </row>
    <row r="200" spans="1:29" x14ac:dyDescent="0.2">
      <c r="A200" s="3" t="s">
        <v>163</v>
      </c>
      <c r="B200" s="2">
        <v>0</v>
      </c>
      <c r="C200" s="2">
        <v>25170538.98</v>
      </c>
      <c r="D200" s="2">
        <v>1636918.15</v>
      </c>
      <c r="E200" s="2">
        <v>6069828.6499999901</v>
      </c>
      <c r="F200" s="2">
        <v>429</v>
      </c>
      <c r="G200" s="2">
        <v>0</v>
      </c>
      <c r="H200" s="2">
        <v>502706911.68000001</v>
      </c>
      <c r="I200" s="2">
        <v>191068062.91999999</v>
      </c>
      <c r="J200" s="2">
        <v>38948444.880000003</v>
      </c>
      <c r="K200" s="2">
        <v>2205177.16</v>
      </c>
      <c r="L200" s="2">
        <v>1897761.94</v>
      </c>
      <c r="M200" s="2">
        <v>0</v>
      </c>
      <c r="N200" s="2">
        <v>0</v>
      </c>
      <c r="O200" s="2">
        <v>0</v>
      </c>
      <c r="P200" s="2">
        <v>0</v>
      </c>
      <c r="Q200" s="2">
        <v>0</v>
      </c>
      <c r="R200" s="2">
        <v>569380.93999999994</v>
      </c>
      <c r="S200" s="2">
        <v>2659985.73</v>
      </c>
      <c r="T200" s="2">
        <v>0</v>
      </c>
      <c r="U200" s="2">
        <v>1128600</v>
      </c>
      <c r="V200" s="2">
        <v>0</v>
      </c>
      <c r="W200" s="2">
        <v>14824221.390000001</v>
      </c>
      <c r="X200" s="2">
        <v>0</v>
      </c>
      <c r="Y200" s="2">
        <v>22594891.579999998</v>
      </c>
      <c r="Z200" s="2">
        <v>0</v>
      </c>
      <c r="AA200" s="2">
        <v>0</v>
      </c>
      <c r="AB200" s="2">
        <v>0</v>
      </c>
      <c r="AC200" s="2">
        <v>811481153</v>
      </c>
    </row>
    <row r="201" spans="1:29" x14ac:dyDescent="0.2">
      <c r="A201" s="3" t="s">
        <v>162</v>
      </c>
      <c r="B201" s="2">
        <v>0</v>
      </c>
      <c r="C201" s="2">
        <v>0</v>
      </c>
      <c r="D201" s="2">
        <v>0</v>
      </c>
      <c r="E201" s="2">
        <v>0</v>
      </c>
      <c r="F201" s="2">
        <v>280719197.93678999</v>
      </c>
      <c r="G201" s="2">
        <v>1301294.8067999999</v>
      </c>
      <c r="H201" s="2">
        <v>377040630.07577002</v>
      </c>
      <c r="I201" s="2">
        <v>48934528.208509997</v>
      </c>
      <c r="J201" s="2">
        <v>5372929.5055999998</v>
      </c>
      <c r="K201" s="2">
        <v>0</v>
      </c>
      <c r="L201" s="2">
        <v>1291809.3</v>
      </c>
      <c r="M201" s="2">
        <v>1426.58</v>
      </c>
      <c r="N201" s="2">
        <v>696092.48099999898</v>
      </c>
      <c r="O201" s="2">
        <v>2516808194.8977799</v>
      </c>
      <c r="P201" s="2">
        <v>0</v>
      </c>
      <c r="Q201" s="2">
        <v>0</v>
      </c>
      <c r="R201" s="2">
        <v>0</v>
      </c>
      <c r="S201" s="2">
        <v>0</v>
      </c>
      <c r="T201" s="2">
        <v>0</v>
      </c>
      <c r="U201" s="2">
        <v>0</v>
      </c>
      <c r="V201" s="2">
        <v>0</v>
      </c>
      <c r="W201" s="2">
        <v>1774684.63</v>
      </c>
      <c r="X201" s="2">
        <v>0</v>
      </c>
      <c r="Y201" s="2">
        <v>2419779.9</v>
      </c>
      <c r="Z201" s="2">
        <v>0</v>
      </c>
      <c r="AA201" s="2">
        <v>0</v>
      </c>
      <c r="AB201" s="2">
        <v>0</v>
      </c>
      <c r="AC201" s="2">
        <v>3236360568.3222499</v>
      </c>
    </row>
    <row r="202" spans="1:29" x14ac:dyDescent="0.2">
      <c r="A202" s="3" t="s">
        <v>161</v>
      </c>
      <c r="B202" s="2">
        <v>0</v>
      </c>
      <c r="C202" s="2">
        <v>0</v>
      </c>
      <c r="D202" s="2">
        <v>0</v>
      </c>
      <c r="E202" s="2">
        <v>0</v>
      </c>
      <c r="F202" s="2">
        <v>0</v>
      </c>
      <c r="G202" s="2">
        <v>0</v>
      </c>
      <c r="H202" s="2">
        <v>0</v>
      </c>
      <c r="I202" s="2">
        <v>0</v>
      </c>
      <c r="J202" s="2">
        <v>0</v>
      </c>
      <c r="K202" s="2">
        <v>0</v>
      </c>
      <c r="L202" s="2">
        <v>0</v>
      </c>
      <c r="M202" s="2">
        <v>13122220.329922</v>
      </c>
      <c r="N202" s="2">
        <v>0</v>
      </c>
      <c r="O202" s="2">
        <v>0</v>
      </c>
      <c r="P202" s="2">
        <v>0</v>
      </c>
      <c r="Q202" s="2">
        <v>0</v>
      </c>
      <c r="R202" s="2">
        <v>0</v>
      </c>
      <c r="S202" s="2">
        <v>0</v>
      </c>
      <c r="T202" s="2">
        <v>0</v>
      </c>
      <c r="U202" s="2">
        <v>0</v>
      </c>
      <c r="V202" s="2">
        <v>0</v>
      </c>
      <c r="W202" s="2">
        <v>0</v>
      </c>
      <c r="X202" s="2">
        <v>0</v>
      </c>
      <c r="Y202" s="2">
        <v>0</v>
      </c>
      <c r="Z202" s="2">
        <v>0</v>
      </c>
      <c r="AA202" s="2">
        <v>0</v>
      </c>
      <c r="AB202" s="2">
        <v>0</v>
      </c>
      <c r="AC202" s="2">
        <v>13122220.329922</v>
      </c>
    </row>
    <row r="203" spans="1:29" x14ac:dyDescent="0.2">
      <c r="A203" s="3" t="s">
        <v>160</v>
      </c>
      <c r="B203" s="2">
        <v>0</v>
      </c>
      <c r="C203" s="2">
        <v>0</v>
      </c>
      <c r="D203" s="2">
        <v>0</v>
      </c>
      <c r="E203" s="2">
        <v>0</v>
      </c>
      <c r="F203" s="2">
        <v>0</v>
      </c>
      <c r="G203" s="2">
        <v>0</v>
      </c>
      <c r="H203" s="2">
        <v>0</v>
      </c>
      <c r="I203" s="2">
        <v>0</v>
      </c>
      <c r="J203" s="2">
        <v>0</v>
      </c>
      <c r="K203" s="2">
        <v>0</v>
      </c>
      <c r="L203" s="2">
        <v>0</v>
      </c>
      <c r="M203" s="2">
        <v>0</v>
      </c>
      <c r="N203" s="2">
        <v>0</v>
      </c>
      <c r="O203" s="2">
        <v>0</v>
      </c>
      <c r="P203" s="2">
        <v>76029436.8571385</v>
      </c>
      <c r="Q203" s="2">
        <v>1315488.12515999</v>
      </c>
      <c r="R203" s="2">
        <v>0</v>
      </c>
      <c r="S203" s="2">
        <v>0</v>
      </c>
      <c r="T203" s="2">
        <v>0</v>
      </c>
      <c r="U203" s="2">
        <v>0</v>
      </c>
      <c r="V203" s="2">
        <v>0</v>
      </c>
      <c r="W203" s="2">
        <v>0</v>
      </c>
      <c r="X203" s="2">
        <v>0</v>
      </c>
      <c r="Y203" s="2">
        <v>0</v>
      </c>
      <c r="Z203" s="2">
        <v>0</v>
      </c>
      <c r="AA203" s="2">
        <v>0</v>
      </c>
      <c r="AB203" s="2">
        <v>0</v>
      </c>
      <c r="AC203" s="2">
        <v>77344924.982298493</v>
      </c>
    </row>
    <row r="204" spans="1:29" x14ac:dyDescent="0.2">
      <c r="A204" s="3" t="s">
        <v>159</v>
      </c>
      <c r="B204" s="2">
        <v>0</v>
      </c>
      <c r="C204" s="2">
        <v>5642983.4821199998</v>
      </c>
      <c r="D204" s="2">
        <v>662005.209169999</v>
      </c>
      <c r="E204" s="2">
        <v>2239266.8631599899</v>
      </c>
      <c r="F204" s="2">
        <v>394255.89817</v>
      </c>
      <c r="G204" s="2">
        <v>0</v>
      </c>
      <c r="H204" s="2">
        <v>23589211.375909898</v>
      </c>
      <c r="I204" s="2">
        <v>29577138.2909499</v>
      </c>
      <c r="J204" s="2">
        <v>7028263.7548900004</v>
      </c>
      <c r="K204" s="2">
        <v>418587.832029999</v>
      </c>
      <c r="L204" s="2">
        <v>0</v>
      </c>
      <c r="M204" s="2">
        <v>0</v>
      </c>
      <c r="N204" s="2">
        <v>0</v>
      </c>
      <c r="O204" s="2">
        <v>84730.769</v>
      </c>
      <c r="P204" s="2">
        <v>0</v>
      </c>
      <c r="Q204" s="2">
        <v>0</v>
      </c>
      <c r="R204" s="2">
        <v>20998.212780000002</v>
      </c>
      <c r="S204" s="2">
        <v>199325.194519999</v>
      </c>
      <c r="T204" s="2">
        <v>0</v>
      </c>
      <c r="U204" s="2">
        <v>0</v>
      </c>
      <c r="V204" s="2">
        <v>0</v>
      </c>
      <c r="W204" s="2">
        <v>0</v>
      </c>
      <c r="X204" s="2">
        <v>0</v>
      </c>
      <c r="Y204" s="2">
        <v>0</v>
      </c>
      <c r="Z204" s="2">
        <v>0</v>
      </c>
      <c r="AA204" s="2">
        <v>0</v>
      </c>
      <c r="AB204" s="2">
        <v>0</v>
      </c>
      <c r="AC204" s="2">
        <v>69856766.882699907</v>
      </c>
    </row>
    <row r="205" spans="1:29" x14ac:dyDescent="0.2">
      <c r="A205" s="3" t="s">
        <v>158</v>
      </c>
      <c r="B205" s="2">
        <v>0</v>
      </c>
      <c r="C205" s="2">
        <v>15676065.753319999</v>
      </c>
      <c r="D205" s="2">
        <v>1817896.37778</v>
      </c>
      <c r="E205" s="2">
        <v>6594840.8696999997</v>
      </c>
      <c r="F205" s="2">
        <v>402066.44021999999</v>
      </c>
      <c r="G205" s="2">
        <v>0</v>
      </c>
      <c r="H205" s="2">
        <v>30427486.422350001</v>
      </c>
      <c r="I205" s="2">
        <v>48253793.350230001</v>
      </c>
      <c r="J205" s="2">
        <v>13006987.0163099</v>
      </c>
      <c r="K205" s="2">
        <v>996907.49659999995</v>
      </c>
      <c r="L205" s="2">
        <v>0</v>
      </c>
      <c r="M205" s="2">
        <v>0</v>
      </c>
      <c r="N205" s="2">
        <v>0</v>
      </c>
      <c r="O205" s="2">
        <v>-28851.974200000001</v>
      </c>
      <c r="P205" s="2">
        <v>0</v>
      </c>
      <c r="Q205" s="2">
        <v>0</v>
      </c>
      <c r="R205" s="2">
        <v>55614.354559999898</v>
      </c>
      <c r="S205" s="2">
        <v>602357.18595999898</v>
      </c>
      <c r="T205" s="2">
        <v>0</v>
      </c>
      <c r="U205" s="2">
        <v>0</v>
      </c>
      <c r="V205" s="2">
        <v>0</v>
      </c>
      <c r="W205" s="2">
        <v>0</v>
      </c>
      <c r="X205" s="2">
        <v>0</v>
      </c>
      <c r="Y205" s="2">
        <v>0</v>
      </c>
      <c r="Z205" s="2">
        <v>0</v>
      </c>
      <c r="AA205" s="2">
        <v>0</v>
      </c>
      <c r="AB205" s="2">
        <v>0</v>
      </c>
      <c r="AC205" s="2">
        <v>117805163.29283001</v>
      </c>
    </row>
    <row r="206" spans="1:29" x14ac:dyDescent="0.2">
      <c r="A206" s="3" t="s">
        <v>157</v>
      </c>
      <c r="B206" s="2">
        <v>0</v>
      </c>
      <c r="C206" s="2">
        <v>0</v>
      </c>
      <c r="D206" s="2">
        <v>0</v>
      </c>
      <c r="E206" s="2">
        <v>0</v>
      </c>
      <c r="F206" s="2">
        <v>0</v>
      </c>
      <c r="G206" s="2">
        <v>0</v>
      </c>
      <c r="H206" s="2">
        <v>0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  <c r="N206" s="2">
        <v>0</v>
      </c>
      <c r="O206" s="2">
        <v>0</v>
      </c>
      <c r="P206" s="2">
        <v>0</v>
      </c>
      <c r="Q206" s="2">
        <v>0</v>
      </c>
      <c r="R206" s="2">
        <v>0</v>
      </c>
      <c r="S206" s="2">
        <v>0</v>
      </c>
      <c r="T206" s="2">
        <v>0</v>
      </c>
      <c r="U206" s="2">
        <v>0</v>
      </c>
      <c r="V206" s="2">
        <v>0</v>
      </c>
      <c r="W206" s="2">
        <v>0</v>
      </c>
      <c r="X206" s="2">
        <v>0</v>
      </c>
      <c r="Y206" s="2">
        <v>0</v>
      </c>
      <c r="Z206" s="2">
        <v>0</v>
      </c>
      <c r="AA206" s="2">
        <v>0</v>
      </c>
      <c r="AB206" s="2">
        <v>0</v>
      </c>
      <c r="AC206" s="2">
        <v>0</v>
      </c>
    </row>
    <row r="207" spans="1:29" x14ac:dyDescent="0.2">
      <c r="A207" s="3" t="s">
        <v>156</v>
      </c>
      <c r="B207" s="2">
        <v>0</v>
      </c>
      <c r="C207" s="2">
        <v>0</v>
      </c>
      <c r="D207" s="2">
        <v>0</v>
      </c>
      <c r="E207" s="2">
        <v>0</v>
      </c>
      <c r="F207" s="2">
        <v>0</v>
      </c>
      <c r="G207" s="2">
        <v>0</v>
      </c>
      <c r="H207" s="2">
        <v>0</v>
      </c>
      <c r="I207" s="2">
        <v>-479039.049999999</v>
      </c>
      <c r="J207" s="2">
        <v>-155451.19999999899</v>
      </c>
      <c r="K207" s="2">
        <v>-42336.19</v>
      </c>
      <c r="L207" s="2">
        <v>0</v>
      </c>
      <c r="M207" s="2">
        <v>0</v>
      </c>
      <c r="N207" s="2">
        <v>0</v>
      </c>
      <c r="O207" s="2">
        <v>0</v>
      </c>
      <c r="P207" s="2">
        <v>0</v>
      </c>
      <c r="Q207" s="2">
        <v>0</v>
      </c>
      <c r="R207" s="2">
        <v>0</v>
      </c>
      <c r="S207" s="2">
        <v>0</v>
      </c>
      <c r="T207" s="2">
        <v>0</v>
      </c>
      <c r="U207" s="2">
        <v>0</v>
      </c>
      <c r="V207" s="2">
        <v>0</v>
      </c>
      <c r="W207" s="2">
        <v>0</v>
      </c>
      <c r="X207" s="2">
        <v>0</v>
      </c>
      <c r="Y207" s="2">
        <v>0</v>
      </c>
      <c r="Z207" s="2">
        <v>0</v>
      </c>
      <c r="AA207" s="2">
        <v>0</v>
      </c>
      <c r="AB207" s="2">
        <v>0</v>
      </c>
      <c r="AC207" s="2">
        <v>-676826.44</v>
      </c>
    </row>
    <row r="208" spans="1:29" x14ac:dyDescent="0.2">
      <c r="A208" s="3" t="s">
        <v>155</v>
      </c>
      <c r="B208" s="2">
        <v>0</v>
      </c>
      <c r="C208" s="2">
        <v>0</v>
      </c>
      <c r="D208" s="2">
        <v>0</v>
      </c>
      <c r="E208" s="2">
        <v>0</v>
      </c>
      <c r="F208" s="2">
        <v>0</v>
      </c>
      <c r="G208" s="2">
        <v>0</v>
      </c>
      <c r="H208" s="2">
        <v>-4147401.52</v>
      </c>
      <c r="I208" s="2">
        <v>-9809113.8599999994</v>
      </c>
      <c r="J208" s="2">
        <v>-2068609.79</v>
      </c>
      <c r="K208" s="2">
        <v>0</v>
      </c>
      <c r="L208" s="2">
        <v>0</v>
      </c>
      <c r="M208" s="2">
        <v>0</v>
      </c>
      <c r="N208" s="2">
        <v>0</v>
      </c>
      <c r="O208" s="2">
        <v>0</v>
      </c>
      <c r="P208" s="2">
        <v>0</v>
      </c>
      <c r="Q208" s="2">
        <v>0</v>
      </c>
      <c r="R208" s="2">
        <v>0</v>
      </c>
      <c r="S208" s="2">
        <v>0</v>
      </c>
      <c r="T208" s="2">
        <v>0</v>
      </c>
      <c r="U208" s="2">
        <v>0</v>
      </c>
      <c r="V208" s="2">
        <v>0</v>
      </c>
      <c r="W208" s="2">
        <v>0</v>
      </c>
      <c r="X208" s="2">
        <v>0</v>
      </c>
      <c r="Y208" s="2">
        <v>0</v>
      </c>
      <c r="Z208" s="2">
        <v>0</v>
      </c>
      <c r="AA208" s="2">
        <v>0</v>
      </c>
      <c r="AB208" s="2">
        <v>0</v>
      </c>
      <c r="AC208" s="2">
        <v>-16025125.17</v>
      </c>
    </row>
    <row r="209" spans="1:29" x14ac:dyDescent="0.2">
      <c r="A209" s="3" t="s">
        <v>154</v>
      </c>
      <c r="B209" s="2">
        <v>0</v>
      </c>
      <c r="C209" s="2">
        <v>0</v>
      </c>
      <c r="D209" s="2">
        <v>0</v>
      </c>
      <c r="E209" s="2">
        <v>0</v>
      </c>
      <c r="F209" s="2">
        <v>0</v>
      </c>
      <c r="G209" s="2">
        <v>0</v>
      </c>
      <c r="H209" s="2">
        <v>0</v>
      </c>
      <c r="I209" s="2">
        <v>0</v>
      </c>
      <c r="J209" s="2">
        <v>0</v>
      </c>
      <c r="K209" s="2">
        <v>0</v>
      </c>
      <c r="L209" s="2">
        <v>0</v>
      </c>
      <c r="M209" s="2">
        <v>0</v>
      </c>
      <c r="N209" s="2">
        <v>0</v>
      </c>
      <c r="O209" s="2">
        <v>0</v>
      </c>
      <c r="P209" s="2">
        <v>0</v>
      </c>
      <c r="Q209" s="2">
        <v>0</v>
      </c>
      <c r="R209" s="2">
        <v>0</v>
      </c>
      <c r="S209" s="2">
        <v>0</v>
      </c>
      <c r="T209" s="2">
        <v>0</v>
      </c>
      <c r="U209" s="2">
        <v>0</v>
      </c>
      <c r="V209" s="2">
        <v>0</v>
      </c>
      <c r="W209" s="2">
        <v>0</v>
      </c>
      <c r="X209" s="2">
        <v>0</v>
      </c>
      <c r="Y209" s="2">
        <v>0</v>
      </c>
      <c r="Z209" s="2">
        <v>0</v>
      </c>
      <c r="AA209" s="2">
        <v>0</v>
      </c>
      <c r="AB209" s="2">
        <v>0</v>
      </c>
      <c r="AC209" s="2">
        <v>0</v>
      </c>
    </row>
    <row r="210" spans="1:29" x14ac:dyDescent="0.2">
      <c r="A210" s="3" t="s">
        <v>153</v>
      </c>
      <c r="B210" s="2">
        <v>0</v>
      </c>
      <c r="C210" s="2">
        <v>0</v>
      </c>
      <c r="D210" s="2">
        <v>0</v>
      </c>
      <c r="E210" s="2">
        <v>0</v>
      </c>
      <c r="F210" s="2">
        <v>0</v>
      </c>
      <c r="G210" s="2">
        <v>0</v>
      </c>
      <c r="H210" s="2">
        <v>0</v>
      </c>
      <c r="I210" s="2">
        <v>0</v>
      </c>
      <c r="J210" s="2">
        <v>0</v>
      </c>
      <c r="K210" s="2">
        <v>0</v>
      </c>
      <c r="L210" s="2">
        <v>0</v>
      </c>
      <c r="M210" s="2">
        <v>0</v>
      </c>
      <c r="N210" s="2">
        <v>0</v>
      </c>
      <c r="O210" s="2">
        <v>0</v>
      </c>
      <c r="P210" s="2">
        <v>0</v>
      </c>
      <c r="Q210" s="2">
        <v>0</v>
      </c>
      <c r="R210" s="2">
        <v>0</v>
      </c>
      <c r="S210" s="2">
        <v>0</v>
      </c>
      <c r="T210" s="2">
        <v>0</v>
      </c>
      <c r="U210" s="2">
        <v>0</v>
      </c>
      <c r="V210" s="2">
        <v>0</v>
      </c>
      <c r="W210" s="2">
        <v>0</v>
      </c>
      <c r="X210" s="2">
        <v>0</v>
      </c>
      <c r="Y210" s="2">
        <v>0</v>
      </c>
      <c r="Z210" s="2">
        <v>0</v>
      </c>
      <c r="AA210" s="2">
        <v>0</v>
      </c>
      <c r="AB210" s="2">
        <v>0</v>
      </c>
      <c r="AC210" s="2">
        <v>0</v>
      </c>
    </row>
    <row r="211" spans="1:29" x14ac:dyDescent="0.2">
      <c r="A211" s="3" t="s">
        <v>152</v>
      </c>
      <c r="B211" s="2">
        <v>0</v>
      </c>
      <c r="C211" s="2">
        <v>-380264.2</v>
      </c>
      <c r="D211" s="2">
        <v>-1662.1699999999901</v>
      </c>
      <c r="E211" s="2">
        <v>0</v>
      </c>
      <c r="F211" s="2">
        <v>-76.619999999999905</v>
      </c>
      <c r="G211" s="2">
        <v>0</v>
      </c>
      <c r="H211" s="2">
        <v>-39564.99</v>
      </c>
      <c r="I211" s="2">
        <v>-147188.639999999</v>
      </c>
      <c r="J211" s="2">
        <v>-348063.82</v>
      </c>
      <c r="K211" s="2">
        <v>0</v>
      </c>
      <c r="L211" s="2">
        <v>0</v>
      </c>
      <c r="M211" s="2">
        <v>0</v>
      </c>
      <c r="N211" s="2">
        <v>0</v>
      </c>
      <c r="O211" s="2">
        <v>0</v>
      </c>
      <c r="P211" s="2">
        <v>0</v>
      </c>
      <c r="Q211" s="2">
        <v>0</v>
      </c>
      <c r="R211" s="2">
        <v>0</v>
      </c>
      <c r="S211" s="2">
        <v>0</v>
      </c>
      <c r="T211" s="2">
        <v>0</v>
      </c>
      <c r="U211" s="2">
        <v>0</v>
      </c>
      <c r="V211" s="2">
        <v>0</v>
      </c>
      <c r="W211" s="2">
        <v>0</v>
      </c>
      <c r="X211" s="2">
        <v>0</v>
      </c>
      <c r="Y211" s="2">
        <v>0</v>
      </c>
      <c r="Z211" s="2">
        <v>0</v>
      </c>
      <c r="AA211" s="2">
        <v>0</v>
      </c>
      <c r="AB211" s="2">
        <v>0</v>
      </c>
      <c r="AC211" s="2">
        <v>-916820.44</v>
      </c>
    </row>
    <row r="212" spans="1:29" x14ac:dyDescent="0.2">
      <c r="A212" s="3" t="s">
        <v>151</v>
      </c>
      <c r="B212" s="2">
        <v>0</v>
      </c>
      <c r="C212" s="2">
        <v>0</v>
      </c>
      <c r="D212" s="2">
        <v>0</v>
      </c>
      <c r="E212" s="2">
        <v>0</v>
      </c>
      <c r="F212" s="2">
        <v>0</v>
      </c>
      <c r="G212" s="2">
        <v>0</v>
      </c>
      <c r="H212" s="2">
        <v>162074.33999999901</v>
      </c>
      <c r="I212" s="2">
        <v>493956.1</v>
      </c>
      <c r="J212" s="2">
        <v>10084.9</v>
      </c>
      <c r="K212" s="2">
        <v>0</v>
      </c>
      <c r="L212" s="2">
        <v>0</v>
      </c>
      <c r="M212" s="2">
        <v>0</v>
      </c>
      <c r="N212" s="2">
        <v>0</v>
      </c>
      <c r="O212" s="2">
        <v>0</v>
      </c>
      <c r="P212" s="2">
        <v>0</v>
      </c>
      <c r="Q212" s="2">
        <v>0</v>
      </c>
      <c r="R212" s="2">
        <v>0</v>
      </c>
      <c r="S212" s="2">
        <v>0</v>
      </c>
      <c r="T212" s="2">
        <v>0</v>
      </c>
      <c r="U212" s="2">
        <v>0</v>
      </c>
      <c r="V212" s="2">
        <v>0</v>
      </c>
      <c r="W212" s="2">
        <v>0</v>
      </c>
      <c r="X212" s="2">
        <v>0</v>
      </c>
      <c r="Y212" s="2">
        <v>0</v>
      </c>
      <c r="Z212" s="2">
        <v>0</v>
      </c>
      <c r="AA212" s="2">
        <v>0</v>
      </c>
      <c r="AB212" s="2">
        <v>0</v>
      </c>
      <c r="AC212" s="2">
        <v>666115.34</v>
      </c>
    </row>
    <row r="213" spans="1:29" x14ac:dyDescent="0.2">
      <c r="A213" s="3" t="s">
        <v>150</v>
      </c>
      <c r="B213" s="2">
        <v>0</v>
      </c>
      <c r="C213" s="2">
        <v>0</v>
      </c>
      <c r="D213" s="2">
        <v>0</v>
      </c>
      <c r="E213" s="2">
        <v>0</v>
      </c>
      <c r="F213" s="2">
        <v>0</v>
      </c>
      <c r="G213" s="2">
        <v>0</v>
      </c>
      <c r="H213" s="2">
        <v>0</v>
      </c>
      <c r="I213" s="2">
        <v>0</v>
      </c>
      <c r="J213" s="2">
        <v>0</v>
      </c>
      <c r="K213" s="2">
        <v>0</v>
      </c>
      <c r="L213" s="2">
        <v>0</v>
      </c>
      <c r="M213" s="2">
        <v>0</v>
      </c>
      <c r="N213" s="2">
        <v>0</v>
      </c>
      <c r="O213" s="2">
        <v>0</v>
      </c>
      <c r="P213" s="2">
        <v>0</v>
      </c>
      <c r="Q213" s="2">
        <v>0</v>
      </c>
      <c r="R213" s="2">
        <v>0</v>
      </c>
      <c r="S213" s="2">
        <v>0</v>
      </c>
      <c r="T213" s="2">
        <v>0</v>
      </c>
      <c r="U213" s="2">
        <v>0</v>
      </c>
      <c r="V213" s="2">
        <v>0</v>
      </c>
      <c r="W213" s="2">
        <v>0</v>
      </c>
      <c r="X213" s="2">
        <v>0</v>
      </c>
      <c r="Y213" s="2">
        <v>0</v>
      </c>
      <c r="Z213" s="2">
        <v>0</v>
      </c>
      <c r="AA213" s="2">
        <v>0</v>
      </c>
      <c r="AB213" s="2">
        <v>0</v>
      </c>
      <c r="AC213" s="2">
        <v>0</v>
      </c>
    </row>
    <row r="214" spans="1:29" x14ac:dyDescent="0.2">
      <c r="A214" s="8" t="s">
        <v>216</v>
      </c>
      <c r="B214" s="2">
        <v>0</v>
      </c>
      <c r="C214" s="2">
        <v>53562442.985439897</v>
      </c>
      <c r="D214" s="2">
        <v>4828858.7569500003</v>
      </c>
      <c r="E214" s="2">
        <v>15316787.732860001</v>
      </c>
      <c r="F214" s="2">
        <v>315890474.11518002</v>
      </c>
      <c r="G214" s="2">
        <v>2257948.2867999999</v>
      </c>
      <c r="H214" s="2">
        <v>955733189.00402999</v>
      </c>
      <c r="I214" s="2">
        <v>314920974.18968999</v>
      </c>
      <c r="J214" s="2">
        <v>64641790.656800002</v>
      </c>
      <c r="K214" s="2">
        <v>3701350.92863</v>
      </c>
      <c r="L214" s="2">
        <v>3317262.44</v>
      </c>
      <c r="M214" s="2">
        <v>13123646.909922</v>
      </c>
      <c r="N214" s="2">
        <v>929284.24100000004</v>
      </c>
      <c r="O214" s="2">
        <v>2868028876.7425699</v>
      </c>
      <c r="P214" s="2">
        <v>76029436.8571385</v>
      </c>
      <c r="Q214" s="2">
        <v>1315488.12515999</v>
      </c>
      <c r="R214" s="2">
        <v>660113.34733999998</v>
      </c>
      <c r="S214" s="2">
        <v>3691980.4104800001</v>
      </c>
      <c r="T214" s="2">
        <v>0</v>
      </c>
      <c r="U214" s="2">
        <v>1146600</v>
      </c>
      <c r="V214" s="2">
        <v>0</v>
      </c>
      <c r="W214" s="2">
        <v>16654906.02</v>
      </c>
      <c r="X214" s="2">
        <v>0</v>
      </c>
      <c r="Y214" s="2">
        <v>25054671.4799999</v>
      </c>
      <c r="Z214" s="2">
        <v>0</v>
      </c>
      <c r="AA214" s="2">
        <v>0</v>
      </c>
      <c r="AB214" s="2">
        <v>0</v>
      </c>
      <c r="AC214" s="2">
        <v>4740806083.2299995</v>
      </c>
    </row>
    <row r="215" spans="1:29" x14ac:dyDescent="0.2">
      <c r="A215" s="8" t="s">
        <v>149</v>
      </c>
    </row>
    <row r="216" spans="1:29" x14ac:dyDescent="0.2">
      <c r="A216" s="3" t="s">
        <v>148</v>
      </c>
      <c r="B216" s="2">
        <v>0</v>
      </c>
      <c r="C216" s="2">
        <v>3800307.56</v>
      </c>
      <c r="D216" s="2">
        <v>262455.65000000002</v>
      </c>
      <c r="E216" s="2">
        <v>1639683.77999999</v>
      </c>
      <c r="F216" s="2">
        <v>8060040.7099999897</v>
      </c>
      <c r="G216" s="2">
        <v>47118.76</v>
      </c>
      <c r="H216" s="2">
        <v>36645434.809999898</v>
      </c>
      <c r="I216" s="2">
        <v>12904636.32</v>
      </c>
      <c r="J216" s="2">
        <v>2828352.22</v>
      </c>
      <c r="K216" s="2">
        <v>246368.79</v>
      </c>
      <c r="L216" s="2">
        <v>119084.16</v>
      </c>
      <c r="M216" s="2">
        <v>99616.37</v>
      </c>
      <c r="N216" s="2">
        <v>15478.37</v>
      </c>
      <c r="O216" s="2">
        <v>81911140.040000007</v>
      </c>
      <c r="P216" s="2">
        <v>507133.51</v>
      </c>
      <c r="Q216" s="2">
        <v>39635.360000000001</v>
      </c>
      <c r="R216" s="2">
        <v>17610.82</v>
      </c>
      <c r="S216" s="2">
        <v>227892.25999999899</v>
      </c>
      <c r="T216" s="2">
        <v>0</v>
      </c>
      <c r="U216" s="2">
        <v>0</v>
      </c>
      <c r="V216" s="2">
        <v>0</v>
      </c>
      <c r="W216" s="2">
        <v>0</v>
      </c>
      <c r="X216" s="2">
        <v>0</v>
      </c>
      <c r="Y216" s="2">
        <v>0</v>
      </c>
      <c r="Z216" s="2">
        <v>0</v>
      </c>
      <c r="AA216" s="2">
        <v>0</v>
      </c>
      <c r="AB216" s="2">
        <v>0</v>
      </c>
      <c r="AC216" s="2">
        <v>149371989.489999</v>
      </c>
    </row>
    <row r="217" spans="1:29" x14ac:dyDescent="0.2">
      <c r="A217" s="3" t="s">
        <v>147</v>
      </c>
      <c r="B217" s="2">
        <v>0</v>
      </c>
      <c r="C217" s="2">
        <v>0</v>
      </c>
      <c r="D217" s="2">
        <v>0</v>
      </c>
      <c r="E217" s="2">
        <v>0</v>
      </c>
      <c r="F217" s="2">
        <v>-624824.049999999</v>
      </c>
      <c r="G217" s="2">
        <v>0</v>
      </c>
      <c r="H217" s="2">
        <v>-1611075.71999999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  <c r="N217" s="2">
        <v>0</v>
      </c>
      <c r="O217" s="2">
        <v>-30886391.269999899</v>
      </c>
      <c r="P217" s="2">
        <v>0</v>
      </c>
      <c r="Q217" s="2">
        <v>0</v>
      </c>
      <c r="R217" s="2">
        <v>0</v>
      </c>
      <c r="S217" s="2">
        <v>0</v>
      </c>
      <c r="T217" s="2">
        <v>0</v>
      </c>
      <c r="U217" s="2">
        <v>0</v>
      </c>
      <c r="V217" s="2">
        <v>0</v>
      </c>
      <c r="W217" s="2">
        <v>0</v>
      </c>
      <c r="X217" s="2">
        <v>0</v>
      </c>
      <c r="Y217" s="2">
        <v>0</v>
      </c>
      <c r="Z217" s="2">
        <v>0</v>
      </c>
      <c r="AA217" s="2">
        <v>0</v>
      </c>
      <c r="AB217" s="2">
        <v>0</v>
      </c>
      <c r="AC217" s="2">
        <v>-33122291.039999899</v>
      </c>
    </row>
    <row r="218" spans="1:29" x14ac:dyDescent="0.2">
      <c r="A218" s="8" t="s">
        <v>217</v>
      </c>
      <c r="B218" s="2">
        <v>0</v>
      </c>
      <c r="C218" s="2">
        <v>3800307.56</v>
      </c>
      <c r="D218" s="2">
        <v>262455.65000000002</v>
      </c>
      <c r="E218" s="2">
        <v>1639683.77999999</v>
      </c>
      <c r="F218" s="2">
        <v>7435216.6599999899</v>
      </c>
      <c r="G218" s="2">
        <v>47118.76</v>
      </c>
      <c r="H218" s="2">
        <v>35034359.089999899</v>
      </c>
      <c r="I218" s="2">
        <v>12904636.32</v>
      </c>
      <c r="J218" s="2">
        <v>2828352.22</v>
      </c>
      <c r="K218" s="2">
        <v>246368.79</v>
      </c>
      <c r="L218" s="2">
        <v>119084.16</v>
      </c>
      <c r="M218" s="2">
        <v>99616.37</v>
      </c>
      <c r="N218" s="2">
        <v>15478.37</v>
      </c>
      <c r="O218" s="2">
        <v>51024748.769999899</v>
      </c>
      <c r="P218" s="2">
        <v>507133.51</v>
      </c>
      <c r="Q218" s="2">
        <v>39635.360000000001</v>
      </c>
      <c r="R218" s="2">
        <v>17610.82</v>
      </c>
      <c r="S218" s="2">
        <v>227892.25999999899</v>
      </c>
      <c r="T218" s="2">
        <v>0</v>
      </c>
      <c r="U218" s="2">
        <v>0</v>
      </c>
      <c r="V218" s="2">
        <v>0</v>
      </c>
      <c r="W218" s="2">
        <v>0</v>
      </c>
      <c r="X218" s="2">
        <v>0</v>
      </c>
      <c r="Y218" s="2">
        <v>0</v>
      </c>
      <c r="Z218" s="2">
        <v>0</v>
      </c>
      <c r="AA218" s="2">
        <v>0</v>
      </c>
      <c r="AB218" s="2">
        <v>0</v>
      </c>
      <c r="AC218" s="2">
        <v>116249698.449999</v>
      </c>
    </row>
    <row r="219" spans="1:29" x14ac:dyDescent="0.2">
      <c r="A219" s="8" t="s">
        <v>146</v>
      </c>
    </row>
    <row r="220" spans="1:29" x14ac:dyDescent="0.2">
      <c r="A220" s="3" t="s">
        <v>145</v>
      </c>
      <c r="B220" s="2">
        <v>0</v>
      </c>
      <c r="C220" s="2">
        <v>0</v>
      </c>
      <c r="D220" s="2">
        <v>0</v>
      </c>
      <c r="E220" s="2">
        <v>0</v>
      </c>
      <c r="F220" s="2">
        <v>114511408.03999899</v>
      </c>
      <c r="G220" s="2">
        <v>737700.57</v>
      </c>
      <c r="H220" s="2">
        <v>421869547.32999998</v>
      </c>
      <c r="I220" s="2">
        <v>75015495.810000002</v>
      </c>
      <c r="J220" s="2">
        <v>8897383.0600000005</v>
      </c>
      <c r="K220" s="2">
        <v>0</v>
      </c>
      <c r="L220" s="2">
        <v>1735564.64</v>
      </c>
      <c r="M220" s="2">
        <v>1856455.80999999</v>
      </c>
      <c r="N220" s="2">
        <v>220395.389999999</v>
      </c>
      <c r="O220" s="2">
        <v>1054241645.36</v>
      </c>
      <c r="P220" s="2">
        <v>9393281.5999999996</v>
      </c>
      <c r="Q220" s="2">
        <v>625358.429999999</v>
      </c>
      <c r="R220" s="2">
        <v>0</v>
      </c>
      <c r="S220" s="2">
        <v>0</v>
      </c>
      <c r="T220" s="2">
        <v>0</v>
      </c>
      <c r="U220" s="2">
        <v>0</v>
      </c>
      <c r="V220" s="2">
        <v>0</v>
      </c>
      <c r="W220" s="2">
        <v>0</v>
      </c>
      <c r="X220" s="2">
        <v>0</v>
      </c>
      <c r="Y220" s="2">
        <v>0</v>
      </c>
      <c r="Z220" s="2">
        <v>0</v>
      </c>
      <c r="AA220" s="2">
        <v>0</v>
      </c>
      <c r="AB220" s="2">
        <v>0</v>
      </c>
      <c r="AC220" s="2">
        <v>1689104236.0399899</v>
      </c>
    </row>
    <row r="221" spans="1:29" x14ac:dyDescent="0.2">
      <c r="A221" s="3" t="s">
        <v>144</v>
      </c>
      <c r="B221" s="2">
        <v>0</v>
      </c>
      <c r="C221" s="2">
        <v>20881328.809999999</v>
      </c>
      <c r="D221" s="2">
        <v>1409163.56</v>
      </c>
      <c r="E221" s="2">
        <v>9026968.2199999895</v>
      </c>
      <c r="F221" s="2">
        <v>120945.14</v>
      </c>
      <c r="G221" s="2">
        <v>0</v>
      </c>
      <c r="H221" s="2">
        <v>20976315.010000002</v>
      </c>
      <c r="I221" s="2">
        <v>43235022.020000003</v>
      </c>
      <c r="J221" s="2">
        <v>13469047.529999901</v>
      </c>
      <c r="K221" s="2">
        <v>1208630.2</v>
      </c>
      <c r="L221" s="2">
        <v>0</v>
      </c>
      <c r="M221" s="2">
        <v>0</v>
      </c>
      <c r="N221" s="2">
        <v>0</v>
      </c>
      <c r="O221" s="2">
        <v>19091.07</v>
      </c>
      <c r="P221" s="2">
        <v>0</v>
      </c>
      <c r="Q221" s="2">
        <v>0</v>
      </c>
      <c r="R221" s="2">
        <v>58594.539999999899</v>
      </c>
      <c r="S221" s="2">
        <v>595428.27</v>
      </c>
      <c r="T221" s="2">
        <v>0</v>
      </c>
      <c r="U221" s="2">
        <v>1381354.2</v>
      </c>
      <c r="V221" s="2">
        <v>0</v>
      </c>
      <c r="W221" s="2">
        <v>4951119.5599999996</v>
      </c>
      <c r="X221" s="2">
        <v>0</v>
      </c>
      <c r="Y221" s="2">
        <v>7116797.8799999999</v>
      </c>
      <c r="Z221" s="2">
        <v>0</v>
      </c>
      <c r="AA221" s="2">
        <v>0</v>
      </c>
      <c r="AB221" s="2">
        <v>0</v>
      </c>
      <c r="AC221" s="2">
        <v>124449806.01000001</v>
      </c>
    </row>
    <row r="222" spans="1:29" x14ac:dyDescent="0.2">
      <c r="A222" s="3" t="s">
        <v>143</v>
      </c>
      <c r="B222" s="2">
        <v>0</v>
      </c>
      <c r="C222" s="2">
        <v>33785255.129999898</v>
      </c>
      <c r="D222" s="2">
        <v>2253242.7999999998</v>
      </c>
      <c r="E222" s="2">
        <v>15406503.34</v>
      </c>
      <c r="F222" s="2">
        <v>214082.29</v>
      </c>
      <c r="G222" s="2">
        <v>0</v>
      </c>
      <c r="H222" s="2">
        <v>44601442.25</v>
      </c>
      <c r="I222" s="2">
        <v>82977046.260000005</v>
      </c>
      <c r="J222" s="2">
        <v>24586839.949999999</v>
      </c>
      <c r="K222" s="2">
        <v>1949542.01</v>
      </c>
      <c r="L222" s="2">
        <v>0</v>
      </c>
      <c r="M222" s="2">
        <v>0</v>
      </c>
      <c r="N222" s="2">
        <v>0</v>
      </c>
      <c r="O222" s="2">
        <v>33422.49</v>
      </c>
      <c r="P222" s="2">
        <v>0</v>
      </c>
      <c r="Q222" s="2">
        <v>0</v>
      </c>
      <c r="R222" s="2">
        <v>81456.38</v>
      </c>
      <c r="S222" s="2">
        <v>975893.34</v>
      </c>
      <c r="T222" s="2">
        <v>0</v>
      </c>
      <c r="U222" s="2">
        <v>2357010.4499999899</v>
      </c>
      <c r="V222" s="2">
        <v>0</v>
      </c>
      <c r="W222" s="2">
        <v>11327870.949999999</v>
      </c>
      <c r="X222" s="2">
        <v>0</v>
      </c>
      <c r="Y222" s="2">
        <v>15699615.939999901</v>
      </c>
      <c r="Z222" s="2">
        <v>0</v>
      </c>
      <c r="AA222" s="2">
        <v>0</v>
      </c>
      <c r="AB222" s="2">
        <v>0</v>
      </c>
      <c r="AC222" s="2">
        <v>236249223.579999</v>
      </c>
    </row>
    <row r="223" spans="1:29" x14ac:dyDescent="0.2">
      <c r="A223" s="3" t="s">
        <v>142</v>
      </c>
      <c r="B223" s="2">
        <v>0</v>
      </c>
      <c r="C223" s="2">
        <v>0</v>
      </c>
      <c r="D223" s="2">
        <v>0</v>
      </c>
      <c r="E223" s="2">
        <v>0</v>
      </c>
      <c r="F223" s="2">
        <v>0</v>
      </c>
      <c r="G223" s="2">
        <v>0</v>
      </c>
      <c r="H223" s="2">
        <v>0</v>
      </c>
      <c r="I223" s="2">
        <v>0</v>
      </c>
      <c r="J223" s="2">
        <v>0</v>
      </c>
      <c r="K223" s="2">
        <v>0</v>
      </c>
      <c r="L223" s="2">
        <v>0</v>
      </c>
      <c r="M223" s="2">
        <v>0</v>
      </c>
      <c r="N223" s="2">
        <v>0</v>
      </c>
      <c r="O223" s="2">
        <v>0</v>
      </c>
      <c r="P223" s="2">
        <v>0</v>
      </c>
      <c r="Q223" s="2">
        <v>0</v>
      </c>
      <c r="R223" s="2">
        <v>0</v>
      </c>
      <c r="S223" s="2">
        <v>0</v>
      </c>
      <c r="T223" s="2">
        <v>0</v>
      </c>
      <c r="U223" s="2">
        <v>0</v>
      </c>
      <c r="V223" s="2">
        <v>0</v>
      </c>
      <c r="W223" s="2">
        <v>0</v>
      </c>
      <c r="X223" s="2">
        <v>0</v>
      </c>
      <c r="Y223" s="2">
        <v>0</v>
      </c>
      <c r="Z223" s="2">
        <v>0</v>
      </c>
      <c r="AA223" s="2">
        <v>0</v>
      </c>
      <c r="AB223" s="2">
        <v>0</v>
      </c>
      <c r="AC223" s="2">
        <v>0</v>
      </c>
    </row>
    <row r="224" spans="1:29" x14ac:dyDescent="0.2">
      <c r="A224" s="3" t="s">
        <v>141</v>
      </c>
      <c r="B224" s="2">
        <v>0</v>
      </c>
      <c r="C224" s="2">
        <v>0</v>
      </c>
      <c r="D224" s="2">
        <v>0</v>
      </c>
      <c r="E224" s="2">
        <v>0</v>
      </c>
      <c r="F224" s="2">
        <v>0</v>
      </c>
      <c r="G224" s="2">
        <v>0</v>
      </c>
      <c r="H224" s="2">
        <v>0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  <c r="N224" s="2">
        <v>0</v>
      </c>
      <c r="O224" s="2">
        <v>0</v>
      </c>
      <c r="P224" s="2">
        <v>0</v>
      </c>
      <c r="Q224" s="2">
        <v>0</v>
      </c>
      <c r="R224" s="2">
        <v>0</v>
      </c>
      <c r="S224" s="2">
        <v>0</v>
      </c>
      <c r="T224" s="2">
        <v>0</v>
      </c>
      <c r="U224" s="2">
        <v>123698.44</v>
      </c>
      <c r="V224" s="2">
        <v>0</v>
      </c>
      <c r="W224" s="2">
        <v>567608.22</v>
      </c>
      <c r="X224" s="2">
        <v>0</v>
      </c>
      <c r="Y224" s="2">
        <v>685437.47</v>
      </c>
      <c r="Z224" s="2">
        <v>0</v>
      </c>
      <c r="AA224" s="2">
        <v>0</v>
      </c>
      <c r="AB224" s="2">
        <v>0</v>
      </c>
      <c r="AC224" s="2">
        <v>1376744.13</v>
      </c>
    </row>
    <row r="225" spans="1:29" x14ac:dyDescent="0.2">
      <c r="A225" s="8" t="s">
        <v>218</v>
      </c>
      <c r="B225" s="2">
        <v>0</v>
      </c>
      <c r="C225" s="2">
        <v>54666583.939999998</v>
      </c>
      <c r="D225" s="2">
        <v>3662406.36</v>
      </c>
      <c r="E225" s="2">
        <v>24433471.559999999</v>
      </c>
      <c r="F225" s="2">
        <v>114846435.47</v>
      </c>
      <c r="G225" s="2">
        <v>737700.57</v>
      </c>
      <c r="H225" s="2">
        <v>487447304.58999997</v>
      </c>
      <c r="I225" s="2">
        <v>201227564.09</v>
      </c>
      <c r="J225" s="2">
        <v>46953270.539999999</v>
      </c>
      <c r="K225" s="2">
        <v>3158172.21</v>
      </c>
      <c r="L225" s="2">
        <v>1735564.64</v>
      </c>
      <c r="M225" s="2">
        <v>1856455.80999999</v>
      </c>
      <c r="N225" s="2">
        <v>220395.389999999</v>
      </c>
      <c r="O225" s="2">
        <v>1054294158.92</v>
      </c>
      <c r="P225" s="2">
        <v>9393281.5999999996</v>
      </c>
      <c r="Q225" s="2">
        <v>625358.429999999</v>
      </c>
      <c r="R225" s="2">
        <v>140050.92000000001</v>
      </c>
      <c r="S225" s="2">
        <v>1571321.61</v>
      </c>
      <c r="T225" s="2">
        <v>0</v>
      </c>
      <c r="U225" s="2">
        <v>3862063.09</v>
      </c>
      <c r="V225" s="2">
        <v>0</v>
      </c>
      <c r="W225" s="2">
        <v>16846598.73</v>
      </c>
      <c r="X225" s="2">
        <v>0</v>
      </c>
      <c r="Y225" s="2">
        <v>23501851.289999999</v>
      </c>
      <c r="Z225" s="2">
        <v>0</v>
      </c>
      <c r="AA225" s="2">
        <v>0</v>
      </c>
      <c r="AB225" s="2">
        <v>0</v>
      </c>
      <c r="AC225" s="2">
        <v>2051180009.75999</v>
      </c>
    </row>
    <row r="226" spans="1:29" x14ac:dyDescent="0.2">
      <c r="A226" s="8" t="s">
        <v>140</v>
      </c>
    </row>
    <row r="227" spans="1:29" x14ac:dyDescent="0.2">
      <c r="A227" s="3" t="s">
        <v>139</v>
      </c>
      <c r="B227" s="2">
        <v>0</v>
      </c>
      <c r="C227" s="2">
        <v>721432.549999999</v>
      </c>
      <c r="D227" s="2">
        <v>60202.27</v>
      </c>
      <c r="E227" s="2">
        <v>57643.42</v>
      </c>
      <c r="F227" s="2">
        <v>3052363.94</v>
      </c>
      <c r="G227" s="2">
        <v>9965.1899999999896</v>
      </c>
      <c r="H227" s="2">
        <v>8534374.6300000008</v>
      </c>
      <c r="I227" s="2">
        <v>3286108.67</v>
      </c>
      <c r="J227" s="2">
        <v>626604.23</v>
      </c>
      <c r="K227" s="2">
        <v>7070.7</v>
      </c>
      <c r="L227" s="2">
        <v>34157.729999999901</v>
      </c>
      <c r="M227" s="2">
        <v>391777.93</v>
      </c>
      <c r="N227" s="2">
        <v>23227.58</v>
      </c>
      <c r="O227" s="2">
        <v>33692822.459999897</v>
      </c>
      <c r="P227" s="2">
        <v>1947915.9099999899</v>
      </c>
      <c r="Q227" s="2">
        <v>7860.01</v>
      </c>
      <c r="R227" s="2">
        <v>7012.45999999999</v>
      </c>
      <c r="S227" s="2">
        <v>3968.3199999999902</v>
      </c>
      <c r="T227" s="2">
        <v>0</v>
      </c>
      <c r="U227" s="2">
        <v>0</v>
      </c>
      <c r="V227" s="2">
        <v>0</v>
      </c>
      <c r="W227" s="2">
        <v>0</v>
      </c>
      <c r="X227" s="2">
        <v>0</v>
      </c>
      <c r="Y227" s="2">
        <v>0</v>
      </c>
      <c r="Z227" s="2">
        <v>0</v>
      </c>
      <c r="AA227" s="2">
        <v>0</v>
      </c>
      <c r="AB227" s="2">
        <v>0</v>
      </c>
      <c r="AC227" s="2">
        <v>52464507.999999903</v>
      </c>
    </row>
    <row r="228" spans="1:29" x14ac:dyDescent="0.2">
      <c r="A228" s="3" t="s">
        <v>138</v>
      </c>
      <c r="B228" s="2">
        <v>0</v>
      </c>
      <c r="C228" s="2">
        <v>218246.50999999899</v>
      </c>
      <c r="D228" s="2">
        <v>37168.160000000003</v>
      </c>
      <c r="E228" s="2">
        <v>0</v>
      </c>
      <c r="F228" s="2">
        <v>1368517.44</v>
      </c>
      <c r="G228" s="2">
        <v>3000.22</v>
      </c>
      <c r="H228" s="2">
        <v>4858732.32</v>
      </c>
      <c r="I228" s="2">
        <v>2027992.45</v>
      </c>
      <c r="J228" s="2">
        <v>189466.08</v>
      </c>
      <c r="K228" s="2">
        <v>0</v>
      </c>
      <c r="L228" s="2">
        <v>17285.78</v>
      </c>
      <c r="M228" s="2">
        <v>160270.21</v>
      </c>
      <c r="N228" s="2">
        <v>10254.06</v>
      </c>
      <c r="O228" s="2">
        <v>12841751.3799999</v>
      </c>
      <c r="P228" s="2">
        <v>814130.24</v>
      </c>
      <c r="Q228" s="2">
        <v>2375.14</v>
      </c>
      <c r="R228" s="2">
        <v>2937.21</v>
      </c>
      <c r="S228" s="2">
        <v>0</v>
      </c>
      <c r="T228" s="2">
        <v>0</v>
      </c>
      <c r="U228" s="2">
        <v>0</v>
      </c>
      <c r="V228" s="2">
        <v>0</v>
      </c>
      <c r="W228" s="2">
        <v>0</v>
      </c>
      <c r="X228" s="2">
        <v>0</v>
      </c>
      <c r="Y228" s="2">
        <v>0</v>
      </c>
      <c r="Z228" s="2">
        <v>0</v>
      </c>
      <c r="AA228" s="2">
        <v>0</v>
      </c>
      <c r="AB228" s="2">
        <v>0</v>
      </c>
      <c r="AC228" s="2">
        <v>22552127.199999999</v>
      </c>
    </row>
    <row r="229" spans="1:29" x14ac:dyDescent="0.2">
      <c r="A229" s="3" t="s">
        <v>137</v>
      </c>
      <c r="B229" s="2">
        <v>0</v>
      </c>
      <c r="C229" s="2">
        <v>0</v>
      </c>
      <c r="D229" s="2">
        <v>0</v>
      </c>
      <c r="E229" s="2">
        <v>0</v>
      </c>
      <c r="F229" s="2">
        <v>0</v>
      </c>
      <c r="G229" s="2">
        <v>0</v>
      </c>
      <c r="H229" s="2">
        <v>0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  <c r="N229" s="2">
        <v>0</v>
      </c>
      <c r="O229" s="2">
        <v>0</v>
      </c>
      <c r="P229" s="2">
        <v>0</v>
      </c>
      <c r="Q229" s="2">
        <v>0</v>
      </c>
      <c r="R229" s="2">
        <v>0</v>
      </c>
      <c r="S229" s="2">
        <v>0</v>
      </c>
      <c r="T229" s="2">
        <v>0</v>
      </c>
      <c r="U229" s="2">
        <v>0</v>
      </c>
      <c r="V229" s="2">
        <v>0</v>
      </c>
      <c r="W229" s="2">
        <v>0</v>
      </c>
      <c r="X229" s="2">
        <v>0</v>
      </c>
      <c r="Y229" s="2">
        <v>0</v>
      </c>
      <c r="Z229" s="2">
        <v>0</v>
      </c>
      <c r="AA229" s="2">
        <v>0</v>
      </c>
      <c r="AB229" s="2">
        <v>0</v>
      </c>
      <c r="AC229" s="2">
        <v>0</v>
      </c>
    </row>
    <row r="230" spans="1:29" x14ac:dyDescent="0.2">
      <c r="A230" s="8" t="s">
        <v>219</v>
      </c>
      <c r="B230" s="2">
        <v>0</v>
      </c>
      <c r="C230" s="2">
        <v>939679.05999999901</v>
      </c>
      <c r="D230" s="2">
        <v>97370.43</v>
      </c>
      <c r="E230" s="2">
        <v>57643.42</v>
      </c>
      <c r="F230" s="2">
        <v>4420881.38</v>
      </c>
      <c r="G230" s="2">
        <v>12965.41</v>
      </c>
      <c r="H230" s="2">
        <v>13393106.949999999</v>
      </c>
      <c r="I230" s="2">
        <v>5314101.1199999899</v>
      </c>
      <c r="J230" s="2">
        <v>816070.30999999901</v>
      </c>
      <c r="K230" s="2">
        <v>7070.7</v>
      </c>
      <c r="L230" s="2">
        <v>51443.5099999999</v>
      </c>
      <c r="M230" s="2">
        <v>552048.13999999897</v>
      </c>
      <c r="N230" s="2">
        <v>33481.64</v>
      </c>
      <c r="O230" s="2">
        <v>46534573.839999899</v>
      </c>
      <c r="P230" s="2">
        <v>2762046.15</v>
      </c>
      <c r="Q230" s="2">
        <v>10235.15</v>
      </c>
      <c r="R230" s="2">
        <v>9949.67</v>
      </c>
      <c r="S230" s="2">
        <v>3968.3199999999902</v>
      </c>
      <c r="T230" s="2">
        <v>0</v>
      </c>
      <c r="U230" s="2">
        <v>0</v>
      </c>
      <c r="V230" s="2">
        <v>0</v>
      </c>
      <c r="W230" s="2">
        <v>0</v>
      </c>
      <c r="X230" s="2">
        <v>0</v>
      </c>
      <c r="Y230" s="2">
        <v>0</v>
      </c>
      <c r="Z230" s="2">
        <v>0</v>
      </c>
      <c r="AA230" s="2">
        <v>0</v>
      </c>
      <c r="AB230" s="2">
        <v>0</v>
      </c>
      <c r="AC230" s="2">
        <v>75016635.200000003</v>
      </c>
    </row>
    <row r="231" spans="1:29" x14ac:dyDescent="0.2">
      <c r="A231" s="8" t="s">
        <v>136</v>
      </c>
    </row>
    <row r="232" spans="1:29" x14ac:dyDescent="0.2">
      <c r="A232" s="3" t="s">
        <v>135</v>
      </c>
      <c r="B232" s="2">
        <v>0</v>
      </c>
      <c r="C232" s="2">
        <v>-1</v>
      </c>
      <c r="D232" s="2">
        <v>0</v>
      </c>
      <c r="E232" s="2">
        <v>0</v>
      </c>
      <c r="F232" s="2">
        <v>-27.5</v>
      </c>
      <c r="G232" s="2">
        <v>0</v>
      </c>
      <c r="H232" s="2">
        <v>-23.99</v>
      </c>
      <c r="I232" s="2">
        <v>-2</v>
      </c>
      <c r="J232" s="2">
        <v>0</v>
      </c>
      <c r="K232" s="2">
        <v>0</v>
      </c>
      <c r="L232" s="2">
        <v>0</v>
      </c>
      <c r="M232" s="2">
        <v>-502.16</v>
      </c>
      <c r="N232" s="2">
        <v>0</v>
      </c>
      <c r="O232" s="2">
        <v>187.59</v>
      </c>
      <c r="P232" s="2">
        <v>-4616.95</v>
      </c>
      <c r="Q232" s="2">
        <v>0</v>
      </c>
      <c r="R232" s="2">
        <v>0</v>
      </c>
      <c r="S232" s="2">
        <v>0</v>
      </c>
      <c r="T232" s="2">
        <v>0</v>
      </c>
      <c r="U232" s="2">
        <v>0</v>
      </c>
      <c r="V232" s="2">
        <v>0</v>
      </c>
      <c r="W232" s="2">
        <v>0</v>
      </c>
      <c r="X232" s="2">
        <v>0</v>
      </c>
      <c r="Y232" s="2">
        <v>0</v>
      </c>
      <c r="Z232" s="2">
        <v>0</v>
      </c>
      <c r="AA232" s="2">
        <v>0</v>
      </c>
      <c r="AB232" s="2">
        <v>0</v>
      </c>
      <c r="AC232" s="2">
        <v>-4986.01</v>
      </c>
    </row>
    <row r="233" spans="1:29" x14ac:dyDescent="0.2">
      <c r="A233" s="3" t="s">
        <v>134</v>
      </c>
      <c r="B233" s="2">
        <v>0</v>
      </c>
      <c r="C233" s="2">
        <v>0</v>
      </c>
      <c r="D233" s="2">
        <v>0</v>
      </c>
      <c r="E233" s="2">
        <v>0</v>
      </c>
      <c r="F233" s="2">
        <v>0</v>
      </c>
      <c r="G233" s="2">
        <v>0</v>
      </c>
      <c r="H233" s="2">
        <v>0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  <c r="N233" s="2">
        <v>0</v>
      </c>
      <c r="O233" s="2">
        <v>0</v>
      </c>
      <c r="P233" s="2">
        <v>0</v>
      </c>
      <c r="Q233" s="2">
        <v>0</v>
      </c>
      <c r="R233" s="2">
        <v>0</v>
      </c>
      <c r="S233" s="2">
        <v>0</v>
      </c>
      <c r="T233" s="2">
        <v>0</v>
      </c>
      <c r="U233" s="2">
        <v>0</v>
      </c>
      <c r="V233" s="2">
        <v>0</v>
      </c>
      <c r="W233" s="2">
        <v>0</v>
      </c>
      <c r="X233" s="2">
        <v>0</v>
      </c>
      <c r="Y233" s="2">
        <v>0</v>
      </c>
      <c r="Z233" s="2">
        <v>0</v>
      </c>
      <c r="AA233" s="2">
        <v>0</v>
      </c>
      <c r="AB233" s="2">
        <v>0</v>
      </c>
      <c r="AC233" s="2">
        <v>0</v>
      </c>
    </row>
    <row r="234" spans="1:29" x14ac:dyDescent="0.2">
      <c r="A234" s="3" t="s">
        <v>133</v>
      </c>
      <c r="B234" s="2">
        <v>0</v>
      </c>
      <c r="C234" s="2">
        <v>0</v>
      </c>
      <c r="D234" s="2">
        <v>0</v>
      </c>
      <c r="E234" s="2">
        <v>0</v>
      </c>
      <c r="F234" s="2">
        <v>0</v>
      </c>
      <c r="G234" s="2">
        <v>0</v>
      </c>
      <c r="H234" s="2">
        <v>0</v>
      </c>
      <c r="I234" s="2">
        <v>0</v>
      </c>
      <c r="J234" s="2">
        <v>0</v>
      </c>
      <c r="K234" s="2">
        <v>0</v>
      </c>
      <c r="L234" s="2">
        <v>0</v>
      </c>
      <c r="M234" s="2">
        <v>0</v>
      </c>
      <c r="N234" s="2">
        <v>0</v>
      </c>
      <c r="O234" s="2">
        <v>0</v>
      </c>
      <c r="P234" s="2">
        <v>0</v>
      </c>
      <c r="Q234" s="2">
        <v>0</v>
      </c>
      <c r="R234" s="2">
        <v>0</v>
      </c>
      <c r="S234" s="2">
        <v>0</v>
      </c>
      <c r="T234" s="2">
        <v>0</v>
      </c>
      <c r="U234" s="2">
        <v>0</v>
      </c>
      <c r="V234" s="2">
        <v>0</v>
      </c>
      <c r="W234" s="2">
        <v>0</v>
      </c>
      <c r="X234" s="2">
        <v>0</v>
      </c>
      <c r="Y234" s="2">
        <v>0</v>
      </c>
      <c r="Z234" s="2">
        <v>0</v>
      </c>
      <c r="AA234" s="2">
        <v>0</v>
      </c>
      <c r="AB234" s="2">
        <v>0</v>
      </c>
      <c r="AC234" s="2">
        <v>0</v>
      </c>
    </row>
    <row r="235" spans="1:29" x14ac:dyDescent="0.2">
      <c r="A235" s="3" t="s">
        <v>132</v>
      </c>
      <c r="B235" s="2">
        <v>0</v>
      </c>
      <c r="C235" s="2">
        <v>12547072.140000001</v>
      </c>
      <c r="D235" s="2">
        <v>866370.64</v>
      </c>
      <c r="E235" s="2">
        <v>5380709.8799999999</v>
      </c>
      <c r="F235" s="2">
        <v>30142773.48</v>
      </c>
      <c r="G235" s="2">
        <v>145039.94</v>
      </c>
      <c r="H235" s="2">
        <v>132817929.59</v>
      </c>
      <c r="I235" s="2">
        <v>45379897.539999999</v>
      </c>
      <c r="J235" s="2">
        <v>9072110.3599999994</v>
      </c>
      <c r="K235" s="2">
        <v>801296.55</v>
      </c>
      <c r="L235" s="2">
        <v>431680.08</v>
      </c>
      <c r="M235" s="2">
        <v>170140.85</v>
      </c>
      <c r="N235" s="2">
        <v>59504.25</v>
      </c>
      <c r="O235" s="2">
        <v>329717606.00999999</v>
      </c>
      <c r="P235" s="2">
        <v>864909.39</v>
      </c>
      <c r="Q235" s="2">
        <v>122224.239999999</v>
      </c>
      <c r="R235" s="2">
        <v>68730.34</v>
      </c>
      <c r="S235" s="2">
        <v>849737.26</v>
      </c>
      <c r="T235" s="2">
        <v>0</v>
      </c>
      <c r="U235" s="2">
        <v>0</v>
      </c>
      <c r="V235" s="2">
        <v>0</v>
      </c>
      <c r="W235" s="2">
        <v>0</v>
      </c>
      <c r="X235" s="2">
        <v>0</v>
      </c>
      <c r="Y235" s="2">
        <v>0</v>
      </c>
      <c r="Z235" s="2">
        <v>0</v>
      </c>
      <c r="AA235" s="2">
        <v>0</v>
      </c>
      <c r="AB235" s="2">
        <v>0</v>
      </c>
      <c r="AC235" s="2">
        <v>569437732.53999996</v>
      </c>
    </row>
    <row r="236" spans="1:29" x14ac:dyDescent="0.2">
      <c r="A236" s="3" t="s">
        <v>131</v>
      </c>
      <c r="B236" s="2">
        <v>0</v>
      </c>
      <c r="C236" s="2">
        <v>3135368.54</v>
      </c>
      <c r="D236" s="2">
        <v>207379.34999999899</v>
      </c>
      <c r="E236" s="2">
        <v>1388040.62</v>
      </c>
      <c r="F236" s="2">
        <v>7410232.4900000002</v>
      </c>
      <c r="G236" s="2">
        <v>39267.21</v>
      </c>
      <c r="H236" s="2">
        <v>30930487.559999999</v>
      </c>
      <c r="I236" s="2">
        <v>12627560.949999999</v>
      </c>
      <c r="J236" s="2">
        <v>2701584.9099999899</v>
      </c>
      <c r="K236" s="2">
        <v>167924.94</v>
      </c>
      <c r="L236" s="2">
        <v>106098.19</v>
      </c>
      <c r="M236" s="2">
        <v>60872.1</v>
      </c>
      <c r="N236" s="2">
        <v>14895.58</v>
      </c>
      <c r="O236" s="2">
        <v>80487037.419999897</v>
      </c>
      <c r="P236" s="2">
        <v>303114.94</v>
      </c>
      <c r="Q236" s="2">
        <v>33143.8299999999</v>
      </c>
      <c r="R236" s="2">
        <v>10097.370000000001</v>
      </c>
      <c r="S236" s="2">
        <v>102301.87</v>
      </c>
      <c r="T236" s="2">
        <v>0</v>
      </c>
      <c r="U236" s="2">
        <v>0</v>
      </c>
      <c r="V236" s="2">
        <v>0</v>
      </c>
      <c r="W236" s="2">
        <v>0</v>
      </c>
      <c r="X236" s="2">
        <v>0</v>
      </c>
      <c r="Y236" s="2">
        <v>0</v>
      </c>
      <c r="Z236" s="2">
        <v>0</v>
      </c>
      <c r="AA236" s="2">
        <v>0</v>
      </c>
      <c r="AB236" s="2">
        <v>0</v>
      </c>
      <c r="AC236" s="2">
        <v>139725407.87</v>
      </c>
    </row>
    <row r="237" spans="1:29" x14ac:dyDescent="0.2">
      <c r="A237" s="3" t="s">
        <v>130</v>
      </c>
      <c r="B237" s="2">
        <v>0</v>
      </c>
      <c r="C237" s="2">
        <v>0</v>
      </c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J237" s="2">
        <v>0</v>
      </c>
      <c r="K237" s="2">
        <v>0</v>
      </c>
      <c r="L237" s="2">
        <v>0</v>
      </c>
      <c r="M237" s="2">
        <v>0</v>
      </c>
      <c r="N237" s="2">
        <v>0</v>
      </c>
      <c r="O237" s="2">
        <v>0</v>
      </c>
      <c r="P237" s="2">
        <v>0</v>
      </c>
      <c r="Q237" s="2">
        <v>0</v>
      </c>
      <c r="R237" s="2">
        <v>0</v>
      </c>
      <c r="S237" s="2">
        <v>0</v>
      </c>
      <c r="T237" s="2">
        <v>0</v>
      </c>
      <c r="U237" s="2">
        <v>0</v>
      </c>
      <c r="V237" s="2">
        <v>0</v>
      </c>
      <c r="W237" s="2">
        <v>0</v>
      </c>
      <c r="X237" s="2">
        <v>0</v>
      </c>
      <c r="Y237" s="2">
        <v>0</v>
      </c>
      <c r="Z237" s="2">
        <v>0</v>
      </c>
      <c r="AA237" s="2">
        <v>0</v>
      </c>
      <c r="AB237" s="2">
        <v>0</v>
      </c>
      <c r="AC237" s="2">
        <v>0</v>
      </c>
    </row>
    <row r="238" spans="1:29" x14ac:dyDescent="0.2">
      <c r="A238" s="3" t="s">
        <v>129</v>
      </c>
      <c r="B238" s="2">
        <v>0</v>
      </c>
      <c r="C238" s="2">
        <v>2837141.4099999899</v>
      </c>
      <c r="D238" s="2">
        <v>211465.03</v>
      </c>
      <c r="E238" s="2">
        <v>1100931.06</v>
      </c>
      <c r="F238" s="2">
        <v>9455822.9499999993</v>
      </c>
      <c r="G238" s="2">
        <v>56718.869999999901</v>
      </c>
      <c r="H238" s="2">
        <v>33885798.149999999</v>
      </c>
      <c r="I238" s="2">
        <v>12383310.1</v>
      </c>
      <c r="J238" s="2">
        <v>2682227.54999999</v>
      </c>
      <c r="K238" s="2">
        <v>177104.66</v>
      </c>
      <c r="L238" s="2">
        <v>119835.849999999</v>
      </c>
      <c r="M238" s="2">
        <v>112472.1</v>
      </c>
      <c r="N238" s="2">
        <v>24140.15</v>
      </c>
      <c r="O238" s="2">
        <v>88052684.890000001</v>
      </c>
      <c r="P238" s="2">
        <v>568515.11</v>
      </c>
      <c r="Q238" s="2">
        <v>43430.45</v>
      </c>
      <c r="R238" s="2">
        <v>17989.39</v>
      </c>
      <c r="S238" s="2">
        <v>131703.889999999</v>
      </c>
      <c r="T238" s="2">
        <v>0</v>
      </c>
      <c r="U238" s="2">
        <v>0</v>
      </c>
      <c r="V238" s="2">
        <v>0</v>
      </c>
      <c r="W238" s="2">
        <v>0</v>
      </c>
      <c r="X238" s="2">
        <v>0</v>
      </c>
      <c r="Y238" s="2">
        <v>0</v>
      </c>
      <c r="Z238" s="2">
        <v>0</v>
      </c>
      <c r="AA238" s="2">
        <v>0</v>
      </c>
      <c r="AB238" s="2">
        <v>0</v>
      </c>
      <c r="AC238" s="2">
        <v>151861291.609999</v>
      </c>
    </row>
    <row r="239" spans="1:29" x14ac:dyDescent="0.2">
      <c r="A239" s="3" t="s">
        <v>128</v>
      </c>
      <c r="B239" s="2">
        <v>0</v>
      </c>
      <c r="C239" s="2">
        <v>5607314.9299999997</v>
      </c>
      <c r="D239" s="2">
        <v>420939.35</v>
      </c>
      <c r="E239" s="2">
        <v>1677931.04</v>
      </c>
      <c r="F239" s="2">
        <v>18354737.100000001</v>
      </c>
      <c r="G239" s="2">
        <v>107884.89</v>
      </c>
      <c r="H239" s="2">
        <v>66304598.020000003</v>
      </c>
      <c r="I239" s="2">
        <v>24480042.75</v>
      </c>
      <c r="J239" s="2">
        <v>5418290.4500000002</v>
      </c>
      <c r="K239" s="2">
        <v>394898.88</v>
      </c>
      <c r="L239" s="2">
        <v>247213.07</v>
      </c>
      <c r="M239" s="2">
        <v>522149.1</v>
      </c>
      <c r="N239" s="2">
        <v>49590.55</v>
      </c>
      <c r="O239" s="2">
        <v>165136060.41999999</v>
      </c>
      <c r="P239" s="2">
        <v>3208051.62</v>
      </c>
      <c r="Q239" s="2">
        <v>87757.84</v>
      </c>
      <c r="R239" s="2">
        <v>42204.27</v>
      </c>
      <c r="S239" s="2">
        <v>131031.06</v>
      </c>
      <c r="T239" s="2">
        <v>0</v>
      </c>
      <c r="U239" s="2">
        <v>0</v>
      </c>
      <c r="V239" s="2">
        <v>0</v>
      </c>
      <c r="W239" s="2">
        <v>0</v>
      </c>
      <c r="X239" s="2">
        <v>0</v>
      </c>
      <c r="Y239" s="2">
        <v>0</v>
      </c>
      <c r="Z239" s="2">
        <v>0</v>
      </c>
      <c r="AA239" s="2">
        <v>0</v>
      </c>
      <c r="AB239" s="2">
        <v>0</v>
      </c>
      <c r="AC239" s="2">
        <v>292190695.33999997</v>
      </c>
    </row>
    <row r="240" spans="1:29" x14ac:dyDescent="0.2">
      <c r="A240" s="3" t="s">
        <v>127</v>
      </c>
      <c r="B240" s="2">
        <v>0</v>
      </c>
      <c r="C240" s="2">
        <v>0</v>
      </c>
      <c r="D240" s="2">
        <v>0</v>
      </c>
      <c r="E240" s="2">
        <v>0</v>
      </c>
      <c r="F240" s="2">
        <v>0</v>
      </c>
      <c r="G240" s="2">
        <v>0</v>
      </c>
      <c r="H240" s="2">
        <v>0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  <c r="N240" s="2">
        <v>0</v>
      </c>
      <c r="O240" s="2">
        <v>0</v>
      </c>
      <c r="P240" s="2">
        <v>0</v>
      </c>
      <c r="Q240" s="2">
        <v>0</v>
      </c>
      <c r="R240" s="2">
        <v>0</v>
      </c>
      <c r="S240" s="2">
        <v>0</v>
      </c>
      <c r="T240" s="2">
        <v>0</v>
      </c>
      <c r="U240" s="2">
        <v>0</v>
      </c>
      <c r="V240" s="2">
        <v>0</v>
      </c>
      <c r="W240" s="2">
        <v>0</v>
      </c>
      <c r="X240" s="2">
        <v>0</v>
      </c>
      <c r="Y240" s="2">
        <v>0</v>
      </c>
      <c r="Z240" s="2">
        <v>0</v>
      </c>
      <c r="AA240" s="2">
        <v>0</v>
      </c>
      <c r="AB240" s="2">
        <v>0</v>
      </c>
      <c r="AC240" s="2">
        <v>0</v>
      </c>
    </row>
    <row r="241" spans="1:29" x14ac:dyDescent="0.2">
      <c r="A241" s="3" t="s">
        <v>126</v>
      </c>
      <c r="B241" s="2">
        <v>0</v>
      </c>
      <c r="C241" s="2">
        <v>0</v>
      </c>
      <c r="D241" s="2">
        <v>0</v>
      </c>
      <c r="E241" s="2">
        <v>0</v>
      </c>
      <c r="F241" s="2">
        <v>0</v>
      </c>
      <c r="G241" s="2">
        <v>0</v>
      </c>
      <c r="H241" s="2">
        <v>0</v>
      </c>
      <c r="I241" s="2">
        <v>0</v>
      </c>
      <c r="J241" s="2">
        <v>0</v>
      </c>
      <c r="K241" s="2">
        <v>0</v>
      </c>
      <c r="L241" s="2">
        <v>0</v>
      </c>
      <c r="M241" s="2">
        <v>0</v>
      </c>
      <c r="N241" s="2">
        <v>0</v>
      </c>
      <c r="O241" s="2">
        <v>0</v>
      </c>
      <c r="P241" s="2">
        <v>0</v>
      </c>
      <c r="Q241" s="2">
        <v>0</v>
      </c>
      <c r="R241" s="2">
        <v>0</v>
      </c>
      <c r="S241" s="2">
        <v>0</v>
      </c>
      <c r="T241" s="2">
        <v>0</v>
      </c>
      <c r="U241" s="2">
        <v>0</v>
      </c>
      <c r="V241" s="2">
        <v>0</v>
      </c>
      <c r="W241" s="2">
        <v>0</v>
      </c>
      <c r="X241" s="2">
        <v>0</v>
      </c>
      <c r="Y241" s="2">
        <v>0</v>
      </c>
      <c r="Z241" s="2">
        <v>0</v>
      </c>
      <c r="AA241" s="2">
        <v>0</v>
      </c>
      <c r="AB241" s="2">
        <v>0</v>
      </c>
      <c r="AC241" s="2">
        <v>0</v>
      </c>
    </row>
    <row r="242" spans="1:29" x14ac:dyDescent="0.2">
      <c r="A242" s="3" t="s">
        <v>125</v>
      </c>
      <c r="B242" s="2">
        <v>0</v>
      </c>
      <c r="C242" s="2">
        <v>0</v>
      </c>
      <c r="D242" s="2">
        <v>0</v>
      </c>
      <c r="E242" s="2">
        <v>0</v>
      </c>
      <c r="F242" s="2">
        <v>0</v>
      </c>
      <c r="G242" s="2">
        <v>0</v>
      </c>
      <c r="H242" s="2">
        <v>0</v>
      </c>
      <c r="I242" s="2">
        <v>0</v>
      </c>
      <c r="J242" s="2">
        <v>0</v>
      </c>
      <c r="K242" s="2">
        <v>0</v>
      </c>
      <c r="L242" s="2">
        <v>0</v>
      </c>
      <c r="M242" s="2">
        <v>0</v>
      </c>
      <c r="N242" s="2">
        <v>0</v>
      </c>
      <c r="O242" s="2">
        <v>0</v>
      </c>
      <c r="P242" s="2">
        <v>0</v>
      </c>
      <c r="Q242" s="2">
        <v>0</v>
      </c>
      <c r="R242" s="2">
        <v>0</v>
      </c>
      <c r="S242" s="2">
        <v>0</v>
      </c>
      <c r="T242" s="2">
        <v>0</v>
      </c>
      <c r="U242" s="2">
        <v>0</v>
      </c>
      <c r="V242" s="2">
        <v>0</v>
      </c>
      <c r="W242" s="2">
        <v>0</v>
      </c>
      <c r="X242" s="2">
        <v>0</v>
      </c>
      <c r="Y242" s="2">
        <v>0</v>
      </c>
      <c r="Z242" s="2">
        <v>0</v>
      </c>
      <c r="AA242" s="2">
        <v>0</v>
      </c>
      <c r="AB242" s="2">
        <v>0</v>
      </c>
      <c r="AC242" s="2">
        <v>0</v>
      </c>
    </row>
    <row r="243" spans="1:29" x14ac:dyDescent="0.2">
      <c r="A243" s="3" t="s">
        <v>124</v>
      </c>
      <c r="B243" s="2">
        <v>0</v>
      </c>
      <c r="C243" s="2">
        <v>0</v>
      </c>
      <c r="D243" s="2">
        <v>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  <c r="N243" s="2">
        <v>0</v>
      </c>
      <c r="O243" s="2">
        <v>0</v>
      </c>
      <c r="P243" s="2">
        <v>0</v>
      </c>
      <c r="Q243" s="2">
        <v>0</v>
      </c>
      <c r="R243" s="2">
        <v>0</v>
      </c>
      <c r="S243" s="2">
        <v>0</v>
      </c>
      <c r="T243" s="2">
        <v>0</v>
      </c>
      <c r="U243" s="2">
        <v>0</v>
      </c>
      <c r="V243" s="2">
        <v>0</v>
      </c>
      <c r="W243" s="2">
        <v>0</v>
      </c>
      <c r="X243" s="2">
        <v>0</v>
      </c>
      <c r="Y243" s="2">
        <v>0</v>
      </c>
      <c r="Z243" s="2">
        <v>0</v>
      </c>
      <c r="AA243" s="2">
        <v>0</v>
      </c>
      <c r="AB243" s="2">
        <v>0</v>
      </c>
      <c r="AC243" s="2">
        <v>0</v>
      </c>
    </row>
    <row r="244" spans="1:29" x14ac:dyDescent="0.2">
      <c r="A244" s="3" t="s">
        <v>123</v>
      </c>
      <c r="B244" s="2">
        <v>0</v>
      </c>
      <c r="C244" s="2">
        <v>0</v>
      </c>
      <c r="D244" s="2">
        <v>0</v>
      </c>
      <c r="E244" s="2">
        <v>0</v>
      </c>
      <c r="F244" s="2">
        <v>0</v>
      </c>
      <c r="G244" s="2">
        <v>0</v>
      </c>
      <c r="H244" s="2">
        <v>0</v>
      </c>
      <c r="I244" s="2">
        <v>0</v>
      </c>
      <c r="J244" s="2">
        <v>0</v>
      </c>
      <c r="K244" s="2">
        <v>0</v>
      </c>
      <c r="L244" s="2">
        <v>0</v>
      </c>
      <c r="M244" s="2">
        <v>0</v>
      </c>
      <c r="N244" s="2">
        <v>0</v>
      </c>
      <c r="O244" s="2">
        <v>0</v>
      </c>
      <c r="P244" s="2">
        <v>0</v>
      </c>
      <c r="Q244" s="2">
        <v>0</v>
      </c>
      <c r="R244" s="2">
        <v>0</v>
      </c>
      <c r="S244" s="2">
        <v>0</v>
      </c>
      <c r="T244" s="2">
        <v>0</v>
      </c>
      <c r="U244" s="2">
        <v>0</v>
      </c>
      <c r="V244" s="2">
        <v>0</v>
      </c>
      <c r="W244" s="2">
        <v>0</v>
      </c>
      <c r="X244" s="2">
        <v>0</v>
      </c>
      <c r="Y244" s="2">
        <v>0</v>
      </c>
      <c r="Z244" s="2">
        <v>0</v>
      </c>
      <c r="AA244" s="2">
        <v>0</v>
      </c>
      <c r="AB244" s="2">
        <v>0</v>
      </c>
      <c r="AC244" s="2">
        <v>0</v>
      </c>
    </row>
    <row r="245" spans="1:29" x14ac:dyDescent="0.2">
      <c r="A245" s="3" t="s">
        <v>122</v>
      </c>
      <c r="B245" s="2">
        <v>0</v>
      </c>
      <c r="C245" s="2">
        <v>0</v>
      </c>
      <c r="D245" s="2">
        <v>0</v>
      </c>
      <c r="E245" s="2">
        <v>0</v>
      </c>
      <c r="F245" s="2">
        <v>0</v>
      </c>
      <c r="G245" s="2">
        <v>0</v>
      </c>
      <c r="H245" s="2">
        <v>0</v>
      </c>
      <c r="I245" s="2">
        <v>0</v>
      </c>
      <c r="J245" s="2">
        <v>0</v>
      </c>
      <c r="K245" s="2">
        <v>0</v>
      </c>
      <c r="L245" s="2">
        <v>0</v>
      </c>
      <c r="M245" s="2">
        <v>0</v>
      </c>
      <c r="N245" s="2">
        <v>0</v>
      </c>
      <c r="O245" s="2">
        <v>0</v>
      </c>
      <c r="P245" s="2">
        <v>0</v>
      </c>
      <c r="Q245" s="2">
        <v>0</v>
      </c>
      <c r="R245" s="2">
        <v>0</v>
      </c>
      <c r="S245" s="2">
        <v>0</v>
      </c>
      <c r="T245" s="2">
        <v>0</v>
      </c>
      <c r="U245" s="2">
        <v>0</v>
      </c>
      <c r="V245" s="2">
        <v>0</v>
      </c>
      <c r="W245" s="2">
        <v>0</v>
      </c>
      <c r="X245" s="2">
        <v>0</v>
      </c>
      <c r="Y245" s="2">
        <v>0</v>
      </c>
      <c r="Z245" s="2">
        <v>0</v>
      </c>
      <c r="AA245" s="2">
        <v>0</v>
      </c>
      <c r="AB245" s="2">
        <v>0</v>
      </c>
      <c r="AC245" s="2">
        <v>0</v>
      </c>
    </row>
    <row r="246" spans="1:29" x14ac:dyDescent="0.2">
      <c r="A246" s="3" t="s">
        <v>121</v>
      </c>
      <c r="B246" s="2">
        <v>0</v>
      </c>
      <c r="C246" s="2">
        <v>0</v>
      </c>
      <c r="D246" s="2">
        <v>0</v>
      </c>
      <c r="E246" s="2">
        <v>0</v>
      </c>
      <c r="F246" s="2">
        <v>0</v>
      </c>
      <c r="G246" s="2">
        <v>0</v>
      </c>
      <c r="H246" s="2">
        <v>0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  <c r="N246" s="2">
        <v>0</v>
      </c>
      <c r="O246" s="2">
        <v>0</v>
      </c>
      <c r="P246" s="2">
        <v>0</v>
      </c>
      <c r="Q246" s="2">
        <v>0</v>
      </c>
      <c r="R246" s="2">
        <v>0</v>
      </c>
      <c r="S246" s="2">
        <v>0</v>
      </c>
      <c r="T246" s="2">
        <v>0</v>
      </c>
      <c r="U246" s="2">
        <v>0</v>
      </c>
      <c r="V246" s="2">
        <v>0</v>
      </c>
      <c r="W246" s="2">
        <v>0</v>
      </c>
      <c r="X246" s="2">
        <v>0</v>
      </c>
      <c r="Y246" s="2">
        <v>0</v>
      </c>
      <c r="Z246" s="2">
        <v>0</v>
      </c>
      <c r="AA246" s="2">
        <v>0</v>
      </c>
      <c r="AB246" s="2">
        <v>0</v>
      </c>
      <c r="AC246" s="2">
        <v>0</v>
      </c>
    </row>
    <row r="247" spans="1:29" x14ac:dyDescent="0.2">
      <c r="A247" s="3" t="s">
        <v>120</v>
      </c>
      <c r="B247" s="2">
        <v>0</v>
      </c>
      <c r="C247" s="2">
        <v>0</v>
      </c>
      <c r="D247" s="2">
        <v>0</v>
      </c>
      <c r="E247" s="2">
        <v>0</v>
      </c>
      <c r="F247" s="2">
        <v>0</v>
      </c>
      <c r="G247" s="2">
        <v>0</v>
      </c>
      <c r="H247" s="2">
        <v>0</v>
      </c>
      <c r="I247" s="2">
        <v>0</v>
      </c>
      <c r="J247" s="2">
        <v>0</v>
      </c>
      <c r="K247" s="2">
        <v>0</v>
      </c>
      <c r="L247" s="2">
        <v>0</v>
      </c>
      <c r="M247" s="2">
        <v>0</v>
      </c>
      <c r="N247" s="2">
        <v>0</v>
      </c>
      <c r="O247" s="2">
        <v>0</v>
      </c>
      <c r="P247" s="2">
        <v>0</v>
      </c>
      <c r="Q247" s="2">
        <v>0</v>
      </c>
      <c r="R247" s="2">
        <v>0</v>
      </c>
      <c r="S247" s="2">
        <v>0</v>
      </c>
      <c r="T247" s="2">
        <v>0</v>
      </c>
      <c r="U247" s="2">
        <v>0</v>
      </c>
      <c r="V247" s="2">
        <v>0</v>
      </c>
      <c r="W247" s="2">
        <v>0</v>
      </c>
      <c r="X247" s="2">
        <v>0</v>
      </c>
      <c r="Y247" s="2">
        <v>0</v>
      </c>
      <c r="Z247" s="2">
        <v>0</v>
      </c>
      <c r="AA247" s="2">
        <v>0</v>
      </c>
      <c r="AB247" s="2">
        <v>0</v>
      </c>
      <c r="AC247" s="2">
        <v>0</v>
      </c>
    </row>
    <row r="248" spans="1:29" x14ac:dyDescent="0.2">
      <c r="A248" s="3" t="s">
        <v>119</v>
      </c>
      <c r="B248" s="2">
        <v>0</v>
      </c>
      <c r="C248" s="2">
        <v>0</v>
      </c>
      <c r="D248" s="2">
        <v>0</v>
      </c>
      <c r="E248" s="2">
        <v>0</v>
      </c>
      <c r="F248" s="2">
        <v>0</v>
      </c>
      <c r="G248" s="2">
        <v>0</v>
      </c>
      <c r="H248" s="2">
        <v>0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  <c r="N248" s="2">
        <v>0</v>
      </c>
      <c r="O248" s="2">
        <v>0</v>
      </c>
      <c r="P248" s="2">
        <v>0</v>
      </c>
      <c r="Q248" s="2">
        <v>0</v>
      </c>
      <c r="R248" s="2">
        <v>0</v>
      </c>
      <c r="S248" s="2">
        <v>0</v>
      </c>
      <c r="T248" s="2">
        <v>0</v>
      </c>
      <c r="U248" s="2">
        <v>0</v>
      </c>
      <c r="V248" s="2">
        <v>0</v>
      </c>
      <c r="W248" s="2">
        <v>0</v>
      </c>
      <c r="X248" s="2">
        <v>0</v>
      </c>
      <c r="Y248" s="2">
        <v>0</v>
      </c>
      <c r="Z248" s="2">
        <v>0</v>
      </c>
      <c r="AA248" s="2">
        <v>0</v>
      </c>
      <c r="AB248" s="2">
        <v>0</v>
      </c>
      <c r="AC248" s="2">
        <v>0</v>
      </c>
    </row>
    <row r="249" spans="1:29" x14ac:dyDescent="0.2">
      <c r="A249" s="3" t="s">
        <v>118</v>
      </c>
      <c r="B249" s="2">
        <v>0</v>
      </c>
      <c r="C249" s="2">
        <v>0</v>
      </c>
      <c r="D249" s="2">
        <v>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J249" s="2">
        <v>0</v>
      </c>
      <c r="K249" s="2">
        <v>0</v>
      </c>
      <c r="L249" s="2">
        <v>0</v>
      </c>
      <c r="M249" s="2">
        <v>0</v>
      </c>
      <c r="N249" s="2">
        <v>0</v>
      </c>
      <c r="O249" s="2">
        <v>0</v>
      </c>
      <c r="P249" s="2">
        <v>0</v>
      </c>
      <c r="Q249" s="2">
        <v>0</v>
      </c>
      <c r="R249" s="2">
        <v>0</v>
      </c>
      <c r="S249" s="2">
        <v>0</v>
      </c>
      <c r="T249" s="2">
        <v>0</v>
      </c>
      <c r="U249" s="2">
        <v>0</v>
      </c>
      <c r="V249" s="2">
        <v>0</v>
      </c>
      <c r="W249" s="2">
        <v>0</v>
      </c>
      <c r="X249" s="2">
        <v>0</v>
      </c>
      <c r="Y249" s="2">
        <v>0</v>
      </c>
      <c r="Z249" s="2">
        <v>0</v>
      </c>
      <c r="AA249" s="2">
        <v>0</v>
      </c>
      <c r="AB249" s="2">
        <v>0</v>
      </c>
      <c r="AC249" s="2">
        <v>0</v>
      </c>
    </row>
    <row r="250" spans="1:29" x14ac:dyDescent="0.2">
      <c r="A250" s="3" t="s">
        <v>117</v>
      </c>
      <c r="B250" s="2">
        <v>0</v>
      </c>
      <c r="C250" s="2">
        <v>0</v>
      </c>
      <c r="D250" s="2">
        <v>0</v>
      </c>
      <c r="E250" s="2">
        <v>0</v>
      </c>
      <c r="F250" s="2">
        <v>0</v>
      </c>
      <c r="G250" s="2">
        <v>0</v>
      </c>
      <c r="H250" s="2">
        <v>0</v>
      </c>
      <c r="I250" s="2">
        <v>0</v>
      </c>
      <c r="J250" s="2">
        <v>0</v>
      </c>
      <c r="K250" s="2">
        <v>0</v>
      </c>
      <c r="L250" s="2">
        <v>0</v>
      </c>
      <c r="M250" s="2">
        <v>0</v>
      </c>
      <c r="N250" s="2">
        <v>0</v>
      </c>
      <c r="O250" s="2">
        <v>0</v>
      </c>
      <c r="P250" s="2">
        <v>0</v>
      </c>
      <c r="Q250" s="2">
        <v>0</v>
      </c>
      <c r="R250" s="2">
        <v>0</v>
      </c>
      <c r="S250" s="2">
        <v>0</v>
      </c>
      <c r="T250" s="2">
        <v>0</v>
      </c>
      <c r="U250" s="2">
        <v>0</v>
      </c>
      <c r="V250" s="2">
        <v>0</v>
      </c>
      <c r="W250" s="2">
        <v>0</v>
      </c>
      <c r="X250" s="2">
        <v>0</v>
      </c>
      <c r="Y250" s="2">
        <v>0</v>
      </c>
      <c r="Z250" s="2">
        <v>0</v>
      </c>
      <c r="AA250" s="2">
        <v>0</v>
      </c>
      <c r="AB250" s="2">
        <v>0</v>
      </c>
      <c r="AC250" s="2">
        <v>0</v>
      </c>
    </row>
    <row r="251" spans="1:29" x14ac:dyDescent="0.2">
      <c r="A251" s="3" t="s">
        <v>116</v>
      </c>
      <c r="B251" s="2">
        <v>0</v>
      </c>
      <c r="C251" s="2">
        <v>0</v>
      </c>
      <c r="D251" s="2">
        <v>0</v>
      </c>
      <c r="E251" s="2">
        <v>0</v>
      </c>
      <c r="F251" s="2">
        <v>0</v>
      </c>
      <c r="G251" s="2">
        <v>0</v>
      </c>
      <c r="H251" s="2">
        <v>0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  <c r="N251" s="2">
        <v>0</v>
      </c>
      <c r="O251" s="2">
        <v>0</v>
      </c>
      <c r="P251" s="2">
        <v>0</v>
      </c>
      <c r="Q251" s="2">
        <v>0</v>
      </c>
      <c r="R251" s="2">
        <v>0</v>
      </c>
      <c r="S251" s="2">
        <v>0</v>
      </c>
      <c r="T251" s="2">
        <v>0</v>
      </c>
      <c r="U251" s="2">
        <v>0</v>
      </c>
      <c r="V251" s="2">
        <v>0</v>
      </c>
      <c r="W251" s="2">
        <v>0</v>
      </c>
      <c r="X251" s="2">
        <v>0</v>
      </c>
      <c r="Y251" s="2">
        <v>0</v>
      </c>
      <c r="Z251" s="2">
        <v>0</v>
      </c>
      <c r="AA251" s="2">
        <v>0</v>
      </c>
      <c r="AB251" s="2">
        <v>0</v>
      </c>
      <c r="AC251" s="2">
        <v>0</v>
      </c>
    </row>
    <row r="252" spans="1:29" x14ac:dyDescent="0.2">
      <c r="A252" s="3" t="s">
        <v>115</v>
      </c>
      <c r="B252" s="2">
        <v>0</v>
      </c>
      <c r="C252" s="2">
        <v>0</v>
      </c>
      <c r="D252" s="2">
        <v>0</v>
      </c>
      <c r="E252" s="2">
        <v>0</v>
      </c>
      <c r="F252" s="2">
        <v>0</v>
      </c>
      <c r="G252" s="2">
        <v>0</v>
      </c>
      <c r="H252" s="2">
        <v>0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  <c r="N252" s="2">
        <v>0</v>
      </c>
      <c r="O252" s="2">
        <v>0</v>
      </c>
      <c r="P252" s="2">
        <v>0</v>
      </c>
      <c r="Q252" s="2">
        <v>0</v>
      </c>
      <c r="R252" s="2">
        <v>0</v>
      </c>
      <c r="S252" s="2">
        <v>0</v>
      </c>
      <c r="T252" s="2">
        <v>0</v>
      </c>
      <c r="U252" s="2">
        <v>0</v>
      </c>
      <c r="V252" s="2">
        <v>0</v>
      </c>
      <c r="W252" s="2">
        <v>0</v>
      </c>
      <c r="X252" s="2">
        <v>0</v>
      </c>
      <c r="Y252" s="2">
        <v>0</v>
      </c>
      <c r="Z252" s="2">
        <v>0</v>
      </c>
      <c r="AA252" s="2">
        <v>0</v>
      </c>
      <c r="AB252" s="2">
        <v>0</v>
      </c>
      <c r="AC252" s="2">
        <v>0</v>
      </c>
    </row>
    <row r="253" spans="1:29" x14ac:dyDescent="0.2">
      <c r="A253" s="3" t="s">
        <v>114</v>
      </c>
      <c r="B253" s="2">
        <v>0</v>
      </c>
      <c r="C253" s="2">
        <v>0</v>
      </c>
      <c r="D253" s="2">
        <v>0</v>
      </c>
      <c r="E253" s="2">
        <v>0</v>
      </c>
      <c r="F253" s="2">
        <v>0</v>
      </c>
      <c r="G253" s="2">
        <v>0</v>
      </c>
      <c r="H253" s="2">
        <v>0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  <c r="N253" s="2">
        <v>0</v>
      </c>
      <c r="O253" s="2">
        <v>0</v>
      </c>
      <c r="P253" s="2">
        <v>0</v>
      </c>
      <c r="Q253" s="2">
        <v>0</v>
      </c>
      <c r="R253" s="2">
        <v>0</v>
      </c>
      <c r="S253" s="2">
        <v>0</v>
      </c>
      <c r="T253" s="2">
        <v>0</v>
      </c>
      <c r="U253" s="2">
        <v>0</v>
      </c>
      <c r="V253" s="2">
        <v>0</v>
      </c>
      <c r="W253" s="2">
        <v>0</v>
      </c>
      <c r="X253" s="2">
        <v>0</v>
      </c>
      <c r="Y253" s="2">
        <v>0</v>
      </c>
      <c r="Z253" s="2">
        <v>0</v>
      </c>
      <c r="AA253" s="2">
        <v>0</v>
      </c>
      <c r="AB253" s="2">
        <v>0</v>
      </c>
      <c r="AC253" s="2">
        <v>0</v>
      </c>
    </row>
    <row r="254" spans="1:29" x14ac:dyDescent="0.2">
      <c r="A254" s="3" t="s">
        <v>113</v>
      </c>
      <c r="B254" s="2">
        <v>0</v>
      </c>
      <c r="C254" s="2">
        <v>0</v>
      </c>
      <c r="D254" s="2">
        <v>0</v>
      </c>
      <c r="E254" s="2">
        <v>0</v>
      </c>
      <c r="F254" s="2">
        <v>0</v>
      </c>
      <c r="G254" s="2">
        <v>0</v>
      </c>
      <c r="H254" s="2">
        <v>0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  <c r="N254" s="2">
        <v>0</v>
      </c>
      <c r="O254" s="2">
        <v>0</v>
      </c>
      <c r="P254" s="2">
        <v>0</v>
      </c>
      <c r="Q254" s="2">
        <v>0</v>
      </c>
      <c r="R254" s="2">
        <v>0</v>
      </c>
      <c r="S254" s="2">
        <v>0</v>
      </c>
      <c r="T254" s="2">
        <v>0</v>
      </c>
      <c r="U254" s="2">
        <v>0</v>
      </c>
      <c r="V254" s="2">
        <v>0</v>
      </c>
      <c r="W254" s="2">
        <v>0</v>
      </c>
      <c r="X254" s="2">
        <v>0</v>
      </c>
      <c r="Y254" s="2">
        <v>0</v>
      </c>
      <c r="Z254" s="2">
        <v>0</v>
      </c>
      <c r="AA254" s="2">
        <v>0</v>
      </c>
      <c r="AB254" s="2">
        <v>0</v>
      </c>
      <c r="AC254" s="2">
        <v>0</v>
      </c>
    </row>
    <row r="255" spans="1:29" x14ac:dyDescent="0.2">
      <c r="A255" s="3" t="s">
        <v>112</v>
      </c>
      <c r="B255" s="2">
        <v>0</v>
      </c>
      <c r="C255" s="2">
        <v>0</v>
      </c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J255" s="2">
        <v>0</v>
      </c>
      <c r="K255" s="2">
        <v>0</v>
      </c>
      <c r="L255" s="2">
        <v>0</v>
      </c>
      <c r="M255" s="2">
        <v>0</v>
      </c>
      <c r="N255" s="2">
        <v>0</v>
      </c>
      <c r="O255" s="2">
        <v>0</v>
      </c>
      <c r="P255" s="2">
        <v>0</v>
      </c>
      <c r="Q255" s="2">
        <v>0</v>
      </c>
      <c r="R255" s="2">
        <v>0</v>
      </c>
      <c r="S255" s="2">
        <v>0</v>
      </c>
      <c r="T255" s="2">
        <v>0</v>
      </c>
      <c r="U255" s="2">
        <v>0</v>
      </c>
      <c r="V255" s="2">
        <v>0</v>
      </c>
      <c r="W255" s="2">
        <v>0</v>
      </c>
      <c r="X255" s="2">
        <v>0</v>
      </c>
      <c r="Y255" s="2">
        <v>0</v>
      </c>
      <c r="Z255" s="2">
        <v>0</v>
      </c>
      <c r="AA255" s="2">
        <v>0</v>
      </c>
      <c r="AB255" s="2">
        <v>0</v>
      </c>
      <c r="AC255" s="2">
        <v>0</v>
      </c>
    </row>
    <row r="256" spans="1:29" x14ac:dyDescent="0.2">
      <c r="A256" s="3" t="s">
        <v>111</v>
      </c>
      <c r="B256" s="2">
        <v>0</v>
      </c>
      <c r="C256" s="2">
        <v>0</v>
      </c>
      <c r="D256" s="2">
        <v>0</v>
      </c>
      <c r="E256" s="2">
        <v>0</v>
      </c>
      <c r="F256" s="2">
        <v>0</v>
      </c>
      <c r="G256" s="2">
        <v>0</v>
      </c>
      <c r="H256" s="2">
        <v>104410.11</v>
      </c>
      <c r="I256" s="2">
        <v>330470.34000000003</v>
      </c>
      <c r="J256" s="2">
        <v>6566.58</v>
      </c>
      <c r="K256" s="2">
        <v>0</v>
      </c>
      <c r="L256" s="2">
        <v>0</v>
      </c>
      <c r="M256" s="2">
        <v>0</v>
      </c>
      <c r="N256" s="2">
        <v>0</v>
      </c>
      <c r="O256" s="2">
        <v>0</v>
      </c>
      <c r="P256" s="2">
        <v>0</v>
      </c>
      <c r="Q256" s="2">
        <v>0</v>
      </c>
      <c r="R256" s="2">
        <v>0</v>
      </c>
      <c r="S256" s="2">
        <v>0</v>
      </c>
      <c r="T256" s="2">
        <v>0</v>
      </c>
      <c r="U256" s="2">
        <v>0</v>
      </c>
      <c r="V256" s="2">
        <v>0</v>
      </c>
      <c r="W256" s="2">
        <v>0</v>
      </c>
      <c r="X256" s="2">
        <v>0</v>
      </c>
      <c r="Y256" s="2">
        <v>0</v>
      </c>
      <c r="Z256" s="2">
        <v>0</v>
      </c>
      <c r="AA256" s="2">
        <v>0</v>
      </c>
      <c r="AB256" s="2">
        <v>0</v>
      </c>
      <c r="AC256" s="2">
        <v>441447.03</v>
      </c>
    </row>
    <row r="257" spans="1:29" x14ac:dyDescent="0.2">
      <c r="A257" s="3" t="s">
        <v>110</v>
      </c>
      <c r="B257" s="2">
        <v>0</v>
      </c>
      <c r="C257" s="2">
        <v>0</v>
      </c>
      <c r="D257" s="2">
        <v>0</v>
      </c>
      <c r="E257" s="2">
        <v>0</v>
      </c>
      <c r="F257" s="2">
        <v>0</v>
      </c>
      <c r="G257" s="2">
        <v>0</v>
      </c>
      <c r="H257" s="2">
        <v>104410.11</v>
      </c>
      <c r="I257" s="2">
        <v>330470.34000000003</v>
      </c>
      <c r="J257" s="2">
        <v>6566.58</v>
      </c>
      <c r="K257" s="2">
        <v>0</v>
      </c>
      <c r="L257" s="2">
        <v>0</v>
      </c>
      <c r="M257" s="2">
        <v>0</v>
      </c>
      <c r="N257" s="2">
        <v>0</v>
      </c>
      <c r="O257" s="2">
        <v>0</v>
      </c>
      <c r="P257" s="2">
        <v>0</v>
      </c>
      <c r="Q257" s="2">
        <v>0</v>
      </c>
      <c r="R257" s="2">
        <v>0</v>
      </c>
      <c r="S257" s="2">
        <v>0</v>
      </c>
      <c r="T257" s="2">
        <v>0</v>
      </c>
      <c r="U257" s="2">
        <v>0</v>
      </c>
      <c r="V257" s="2">
        <v>0</v>
      </c>
      <c r="W257" s="2">
        <v>0</v>
      </c>
      <c r="X257" s="2">
        <v>0</v>
      </c>
      <c r="Y257" s="2">
        <v>0</v>
      </c>
      <c r="Z257" s="2">
        <v>0</v>
      </c>
      <c r="AA257" s="2">
        <v>0</v>
      </c>
      <c r="AB257" s="2">
        <v>0</v>
      </c>
      <c r="AC257" s="2">
        <v>441447.03</v>
      </c>
    </row>
    <row r="258" spans="1:29" x14ac:dyDescent="0.2">
      <c r="A258" s="8" t="s">
        <v>220</v>
      </c>
      <c r="B258" s="2">
        <v>0</v>
      </c>
      <c r="C258" s="2">
        <v>24126896.02</v>
      </c>
      <c r="D258" s="2">
        <v>1706154.3699999901</v>
      </c>
      <c r="E258" s="2">
        <v>9547612.5999999996</v>
      </c>
      <c r="F258" s="2">
        <v>65363538.520000003</v>
      </c>
      <c r="G258" s="2">
        <v>348910.91</v>
      </c>
      <c r="H258" s="2">
        <v>264147609.55000001</v>
      </c>
      <c r="I258" s="2">
        <v>95531750.019999996</v>
      </c>
      <c r="J258" s="2">
        <v>19887346.43</v>
      </c>
      <c r="K258" s="2">
        <v>1541225.03</v>
      </c>
      <c r="L258" s="2">
        <v>904827.19</v>
      </c>
      <c r="M258" s="2">
        <v>865131.99</v>
      </c>
      <c r="N258" s="2">
        <v>148130.53</v>
      </c>
      <c r="O258" s="2">
        <v>663393576.32999897</v>
      </c>
      <c r="P258" s="2">
        <v>4939974.1099999901</v>
      </c>
      <c r="Q258" s="2">
        <v>286556.36</v>
      </c>
      <c r="R258" s="2">
        <v>139021.37</v>
      </c>
      <c r="S258" s="2">
        <v>1214774.08</v>
      </c>
      <c r="T258" s="2">
        <v>0</v>
      </c>
      <c r="U258" s="2">
        <v>0</v>
      </c>
      <c r="V258" s="2">
        <v>0</v>
      </c>
      <c r="W258" s="2">
        <v>0</v>
      </c>
      <c r="X258" s="2">
        <v>0</v>
      </c>
      <c r="Y258" s="2">
        <v>0</v>
      </c>
      <c r="Z258" s="2">
        <v>0</v>
      </c>
      <c r="AA258" s="2">
        <v>0</v>
      </c>
      <c r="AB258" s="2">
        <v>0</v>
      </c>
      <c r="AC258" s="2">
        <v>1154093035.4099901</v>
      </c>
    </row>
    <row r="259" spans="1:29" x14ac:dyDescent="0.2">
      <c r="A259" s="6" t="s">
        <v>109</v>
      </c>
      <c r="B259" s="2">
        <v>0</v>
      </c>
      <c r="C259" s="2">
        <v>137095909.56543899</v>
      </c>
      <c r="D259" s="2">
        <v>10557245.566950001</v>
      </c>
      <c r="E259" s="2">
        <v>50995199.092859998</v>
      </c>
      <c r="F259" s="2">
        <v>507956546.14517999</v>
      </c>
      <c r="G259" s="2">
        <v>3404643.9367999998</v>
      </c>
      <c r="H259" s="2">
        <v>1755755569.1840301</v>
      </c>
      <c r="I259" s="2">
        <v>629899025.73968995</v>
      </c>
      <c r="J259" s="2">
        <v>135126830.1568</v>
      </c>
      <c r="K259" s="2">
        <v>8654187.6586299893</v>
      </c>
      <c r="L259" s="2">
        <v>6128181.9399999902</v>
      </c>
      <c r="M259" s="2">
        <v>16496899.219922001</v>
      </c>
      <c r="N259" s="2">
        <v>1346770.1709999901</v>
      </c>
      <c r="O259" s="2">
        <v>4683275934.6025801</v>
      </c>
      <c r="P259" s="2">
        <v>93631872.227138504</v>
      </c>
      <c r="Q259" s="2">
        <v>2277273.4251600001</v>
      </c>
      <c r="R259" s="2">
        <v>966746.12733999896</v>
      </c>
      <c r="S259" s="2">
        <v>6709936.6804799996</v>
      </c>
      <c r="T259" s="2">
        <v>0</v>
      </c>
      <c r="U259" s="2">
        <v>5008663.09</v>
      </c>
      <c r="V259" s="2">
        <v>0</v>
      </c>
      <c r="W259" s="2">
        <v>33501504.75</v>
      </c>
      <c r="X259" s="2">
        <v>0</v>
      </c>
      <c r="Y259" s="2">
        <v>48556522.770000003</v>
      </c>
      <c r="Z259" s="2">
        <v>0</v>
      </c>
      <c r="AA259" s="2">
        <v>0</v>
      </c>
      <c r="AB259" s="2">
        <v>0</v>
      </c>
      <c r="AC259" s="2">
        <v>8137345462.0500002</v>
      </c>
    </row>
    <row r="260" spans="1:29" x14ac:dyDescent="0.2">
      <c r="A260" s="3" t="s">
        <v>108</v>
      </c>
    </row>
    <row r="261" spans="1:29" x14ac:dyDescent="0.2">
      <c r="A261" s="3" t="s">
        <v>107</v>
      </c>
    </row>
    <row r="262" spans="1:29" x14ac:dyDescent="0.2">
      <c r="A262" s="3" t="s">
        <v>106</v>
      </c>
      <c r="B262" s="2">
        <v>0</v>
      </c>
      <c r="C262" s="2">
        <v>0</v>
      </c>
      <c r="D262" s="2">
        <v>0</v>
      </c>
      <c r="E262" s="2">
        <v>0</v>
      </c>
      <c r="F262" s="2">
        <v>0</v>
      </c>
      <c r="G262" s="2">
        <v>0</v>
      </c>
      <c r="H262" s="2">
        <v>0</v>
      </c>
      <c r="I262" s="2">
        <v>0</v>
      </c>
      <c r="J262" s="2">
        <v>0</v>
      </c>
      <c r="K262" s="2">
        <v>0</v>
      </c>
      <c r="L262" s="2">
        <v>0</v>
      </c>
      <c r="M262" s="2">
        <v>0</v>
      </c>
      <c r="N262" s="2">
        <v>0</v>
      </c>
      <c r="O262" s="2">
        <v>0</v>
      </c>
      <c r="P262" s="2">
        <v>0</v>
      </c>
      <c r="Q262" s="2">
        <v>0</v>
      </c>
      <c r="R262" s="2">
        <v>0</v>
      </c>
      <c r="S262" s="2">
        <v>0</v>
      </c>
      <c r="T262" s="2">
        <v>0</v>
      </c>
      <c r="U262" s="2">
        <v>0</v>
      </c>
      <c r="V262" s="2">
        <v>0</v>
      </c>
      <c r="W262" s="2">
        <v>0</v>
      </c>
      <c r="X262" s="2">
        <v>0</v>
      </c>
      <c r="Y262" s="2">
        <v>0</v>
      </c>
      <c r="Z262" s="2">
        <v>0</v>
      </c>
      <c r="AA262" s="2">
        <v>0</v>
      </c>
      <c r="AB262" s="2">
        <v>0</v>
      </c>
      <c r="AC262" s="2">
        <v>0</v>
      </c>
    </row>
    <row r="263" spans="1:29" x14ac:dyDescent="0.2">
      <c r="A263" s="3" t="s">
        <v>105</v>
      </c>
      <c r="B263" s="2">
        <v>0</v>
      </c>
      <c r="C263" s="2">
        <v>33812232531</v>
      </c>
      <c r="D263" s="2">
        <v>2259617460</v>
      </c>
      <c r="E263" s="2">
        <v>16030585810</v>
      </c>
      <c r="F263" s="2">
        <v>69244956621</v>
      </c>
      <c r="G263" s="2">
        <v>381766664</v>
      </c>
      <c r="H263" s="2">
        <v>294655819217</v>
      </c>
      <c r="I263" s="2">
        <v>125321750077</v>
      </c>
      <c r="J263" s="2">
        <v>29465400654</v>
      </c>
      <c r="K263" s="2">
        <v>1989213514</v>
      </c>
      <c r="L263" s="2">
        <v>999451250</v>
      </c>
      <c r="M263" s="2">
        <v>1208634537</v>
      </c>
      <c r="N263" s="2">
        <v>139267565</v>
      </c>
      <c r="O263" s="2">
        <v>637302508589</v>
      </c>
      <c r="P263" s="2">
        <v>6139474305</v>
      </c>
      <c r="Q263" s="2">
        <v>375923215</v>
      </c>
      <c r="R263" s="2">
        <v>108694285</v>
      </c>
      <c r="S263" s="2">
        <v>1014564681</v>
      </c>
      <c r="T263" s="2">
        <v>0</v>
      </c>
      <c r="U263" s="2">
        <v>2257650000</v>
      </c>
      <c r="V263" s="2">
        <v>0</v>
      </c>
      <c r="W263" s="2">
        <v>9329382838</v>
      </c>
      <c r="X263" s="2">
        <v>0</v>
      </c>
      <c r="Y263" s="2">
        <v>13090704444</v>
      </c>
      <c r="Z263" s="2">
        <v>0</v>
      </c>
      <c r="AA263" s="2">
        <v>0</v>
      </c>
      <c r="AB263" s="2">
        <v>0</v>
      </c>
      <c r="AC263" s="2">
        <v>1245127598257</v>
      </c>
    </row>
    <row r="264" spans="1:29" x14ac:dyDescent="0.2">
      <c r="A264" s="3" t="s">
        <v>104</v>
      </c>
      <c r="B264" s="2">
        <v>0</v>
      </c>
      <c r="C264" s="2">
        <v>0</v>
      </c>
      <c r="D264" s="2">
        <v>0</v>
      </c>
      <c r="E264" s="2">
        <v>0</v>
      </c>
      <c r="F264" s="2">
        <v>0</v>
      </c>
      <c r="G264" s="2">
        <v>0</v>
      </c>
      <c r="H264" s="2">
        <v>0</v>
      </c>
      <c r="I264" s="2">
        <v>0</v>
      </c>
      <c r="J264" s="2">
        <v>0</v>
      </c>
      <c r="K264" s="2">
        <v>0</v>
      </c>
      <c r="L264" s="2">
        <v>0</v>
      </c>
      <c r="M264" s="2">
        <v>0</v>
      </c>
      <c r="N264" s="2">
        <v>0</v>
      </c>
      <c r="O264" s="2">
        <v>0</v>
      </c>
      <c r="P264" s="2">
        <v>0</v>
      </c>
      <c r="Q264" s="2">
        <v>0</v>
      </c>
      <c r="R264" s="2">
        <v>0</v>
      </c>
      <c r="S264" s="2">
        <v>0</v>
      </c>
      <c r="T264" s="2">
        <v>0</v>
      </c>
      <c r="U264" s="2">
        <v>0</v>
      </c>
      <c r="V264" s="2">
        <v>0</v>
      </c>
      <c r="W264" s="2">
        <v>0</v>
      </c>
      <c r="X264" s="2">
        <v>0</v>
      </c>
      <c r="Y264" s="2">
        <v>0</v>
      </c>
      <c r="Z264" s="2">
        <v>0</v>
      </c>
      <c r="AA264" s="2">
        <v>0</v>
      </c>
      <c r="AB264" s="2">
        <v>0</v>
      </c>
      <c r="AC264" s="2">
        <v>0</v>
      </c>
    </row>
    <row r="265" spans="1:29" x14ac:dyDescent="0.2">
      <c r="A265" s="3" t="s">
        <v>103</v>
      </c>
    </row>
    <row r="266" spans="1:29" x14ac:dyDescent="0.2">
      <c r="A266" s="3" t="s">
        <v>102</v>
      </c>
      <c r="B266" s="2">
        <v>0</v>
      </c>
      <c r="C266" s="2">
        <v>0</v>
      </c>
      <c r="D266" s="2">
        <v>0</v>
      </c>
      <c r="E266" s="2">
        <v>0</v>
      </c>
      <c r="F266" s="2">
        <v>0</v>
      </c>
      <c r="G266" s="2">
        <v>0</v>
      </c>
      <c r="H266" s="2">
        <v>0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  <c r="N266" s="2">
        <v>0</v>
      </c>
      <c r="O266" s="2">
        <v>0</v>
      </c>
      <c r="P266" s="2">
        <v>0</v>
      </c>
      <c r="Q266" s="2">
        <v>0</v>
      </c>
      <c r="R266" s="2">
        <v>0</v>
      </c>
      <c r="S266" s="2">
        <v>0</v>
      </c>
      <c r="T266" s="2">
        <v>0</v>
      </c>
      <c r="U266" s="2">
        <v>0</v>
      </c>
      <c r="V266" s="2">
        <v>0</v>
      </c>
      <c r="W266" s="2">
        <v>0</v>
      </c>
      <c r="X266" s="2">
        <v>0</v>
      </c>
      <c r="Y266" s="2">
        <v>0</v>
      </c>
      <c r="Z266" s="2">
        <v>0</v>
      </c>
      <c r="AA266" s="2">
        <v>0</v>
      </c>
      <c r="AB266" s="2">
        <v>0</v>
      </c>
      <c r="AC266" s="2">
        <v>0</v>
      </c>
    </row>
    <row r="267" spans="1:29" x14ac:dyDescent="0.2">
      <c r="A267" s="7" t="s">
        <v>184</v>
      </c>
    </row>
    <row r="268" spans="1:29" x14ac:dyDescent="0.2">
      <c r="A268" s="3" t="s">
        <v>182</v>
      </c>
      <c r="B268" s="2">
        <v>0</v>
      </c>
      <c r="C268" s="2">
        <v>0</v>
      </c>
      <c r="D268" s="2">
        <v>0</v>
      </c>
      <c r="E268" s="2">
        <v>0</v>
      </c>
      <c r="F268" s="2">
        <v>0</v>
      </c>
      <c r="G268" s="2">
        <v>0</v>
      </c>
      <c r="H268" s="2">
        <v>0</v>
      </c>
      <c r="I268" s="2">
        <v>0</v>
      </c>
      <c r="J268" s="2">
        <v>0</v>
      </c>
      <c r="K268" s="2">
        <v>0</v>
      </c>
      <c r="L268" s="2">
        <v>0</v>
      </c>
      <c r="M268" s="2">
        <v>0</v>
      </c>
      <c r="N268" s="2">
        <v>0</v>
      </c>
      <c r="O268" s="2">
        <v>0</v>
      </c>
      <c r="P268" s="2">
        <v>0</v>
      </c>
      <c r="Q268" s="2">
        <v>0</v>
      </c>
      <c r="R268" s="2">
        <v>0</v>
      </c>
      <c r="S268" s="2">
        <v>0</v>
      </c>
      <c r="T268" s="2">
        <v>0</v>
      </c>
      <c r="U268" s="2">
        <v>0</v>
      </c>
      <c r="V268" s="2">
        <v>0</v>
      </c>
      <c r="W268" s="2">
        <v>0</v>
      </c>
      <c r="X268" s="2">
        <v>0</v>
      </c>
      <c r="Y268" s="2">
        <v>0</v>
      </c>
      <c r="Z268" s="2">
        <v>0</v>
      </c>
      <c r="AA268" s="2">
        <v>0</v>
      </c>
      <c r="AB268" s="2">
        <v>0</v>
      </c>
      <c r="AC268" s="2">
        <v>0</v>
      </c>
    </row>
    <row r="269" spans="1:29" x14ac:dyDescent="0.2">
      <c r="A269" s="3" t="s">
        <v>181</v>
      </c>
      <c r="B269" s="2">
        <v>0</v>
      </c>
      <c r="C269" s="2">
        <v>0</v>
      </c>
      <c r="D269" s="2">
        <v>0</v>
      </c>
      <c r="E269" s="2">
        <v>0</v>
      </c>
      <c r="F269" s="2">
        <v>0</v>
      </c>
      <c r="G269" s="2">
        <v>0</v>
      </c>
      <c r="H269" s="2">
        <v>0</v>
      </c>
      <c r="I269" s="2">
        <v>0</v>
      </c>
      <c r="J269" s="2">
        <v>0</v>
      </c>
      <c r="K269" s="2">
        <v>0</v>
      </c>
      <c r="L269" s="2">
        <v>0</v>
      </c>
      <c r="M269" s="2">
        <v>0</v>
      </c>
      <c r="N269" s="2">
        <v>0</v>
      </c>
      <c r="O269" s="2">
        <v>0</v>
      </c>
      <c r="P269" s="2">
        <v>0</v>
      </c>
      <c r="Q269" s="2">
        <v>0</v>
      </c>
      <c r="R269" s="2">
        <v>0</v>
      </c>
      <c r="S269" s="2">
        <v>0</v>
      </c>
      <c r="T269" s="2">
        <v>0</v>
      </c>
      <c r="U269" s="2">
        <v>0</v>
      </c>
      <c r="V269" s="2">
        <v>0</v>
      </c>
      <c r="W269" s="2">
        <v>0</v>
      </c>
      <c r="X269" s="2">
        <v>0</v>
      </c>
      <c r="Y269" s="2">
        <v>0</v>
      </c>
      <c r="Z269" s="2">
        <v>0</v>
      </c>
      <c r="AA269" s="2">
        <v>0</v>
      </c>
      <c r="AB269" s="2">
        <v>0</v>
      </c>
      <c r="AC269" s="2">
        <v>0</v>
      </c>
    </row>
    <row r="270" spans="1:29" x14ac:dyDescent="0.2">
      <c r="A270" s="3" t="s">
        <v>180</v>
      </c>
      <c r="B270" s="2">
        <v>0</v>
      </c>
      <c r="C270" s="2">
        <v>0</v>
      </c>
      <c r="D270" s="2">
        <v>0</v>
      </c>
      <c r="E270" s="2">
        <v>0</v>
      </c>
      <c r="F270" s="2">
        <v>0</v>
      </c>
      <c r="G270" s="2">
        <v>0</v>
      </c>
      <c r="H270" s="2">
        <v>0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  <c r="N270" s="2">
        <v>0</v>
      </c>
      <c r="O270" s="2">
        <v>0</v>
      </c>
      <c r="P270" s="2">
        <v>0</v>
      </c>
      <c r="Q270" s="2">
        <v>0</v>
      </c>
      <c r="R270" s="2">
        <v>0</v>
      </c>
      <c r="S270" s="2">
        <v>0</v>
      </c>
      <c r="T270" s="2">
        <v>0</v>
      </c>
      <c r="U270" s="2">
        <v>0</v>
      </c>
      <c r="V270" s="2">
        <v>0</v>
      </c>
      <c r="W270" s="2">
        <v>0</v>
      </c>
      <c r="X270" s="2">
        <v>0</v>
      </c>
      <c r="Y270" s="2">
        <v>0</v>
      </c>
      <c r="Z270" s="2">
        <v>0</v>
      </c>
      <c r="AA270" s="2">
        <v>0</v>
      </c>
      <c r="AB270" s="2">
        <v>0</v>
      </c>
      <c r="AC270" s="2">
        <v>0</v>
      </c>
    </row>
    <row r="271" spans="1:29" x14ac:dyDescent="0.2">
      <c r="A271" s="3" t="s">
        <v>179</v>
      </c>
    </row>
    <row r="272" spans="1:29" x14ac:dyDescent="0.2">
      <c r="A272" s="3" t="s">
        <v>178</v>
      </c>
      <c r="B272" s="2">
        <v>12</v>
      </c>
      <c r="C272" s="2">
        <v>12</v>
      </c>
      <c r="D272" s="2">
        <v>12</v>
      </c>
      <c r="E272" s="2">
        <v>12</v>
      </c>
      <c r="F272" s="2">
        <v>12</v>
      </c>
      <c r="G272" s="2">
        <v>12</v>
      </c>
      <c r="H272" s="2">
        <v>12</v>
      </c>
      <c r="I272" s="2">
        <v>12</v>
      </c>
      <c r="J272" s="2">
        <v>12</v>
      </c>
      <c r="K272" s="2">
        <v>12</v>
      </c>
      <c r="L272" s="2">
        <v>12</v>
      </c>
      <c r="M272" s="2">
        <v>12</v>
      </c>
      <c r="N272" s="2">
        <v>12</v>
      </c>
      <c r="O272" s="2">
        <v>12</v>
      </c>
      <c r="P272" s="2">
        <v>12</v>
      </c>
      <c r="Q272" s="2">
        <v>12</v>
      </c>
      <c r="R272" s="2">
        <v>12</v>
      </c>
      <c r="S272" s="2">
        <v>12</v>
      </c>
      <c r="T272" s="2">
        <v>12</v>
      </c>
      <c r="U272" s="2">
        <v>12</v>
      </c>
      <c r="V272" s="2">
        <v>12</v>
      </c>
      <c r="W272" s="2">
        <v>12</v>
      </c>
      <c r="X272" s="2">
        <v>12</v>
      </c>
      <c r="Y272" s="2">
        <v>12</v>
      </c>
      <c r="Z272" s="2">
        <v>12</v>
      </c>
      <c r="AA272" s="2">
        <v>12</v>
      </c>
      <c r="AB272" s="2">
        <v>12</v>
      </c>
      <c r="AC272" s="2">
        <v>324</v>
      </c>
    </row>
    <row r="273" spans="1:29" x14ac:dyDescent="0.2">
      <c r="A273" s="3" t="s">
        <v>177</v>
      </c>
      <c r="B273" s="2">
        <v>-157632</v>
      </c>
      <c r="C273" s="2">
        <v>-157632</v>
      </c>
      <c r="D273" s="2">
        <v>-157632</v>
      </c>
      <c r="E273" s="2">
        <v>-157632</v>
      </c>
      <c r="F273" s="2">
        <v>-157632</v>
      </c>
      <c r="G273" s="2">
        <v>-157632</v>
      </c>
      <c r="H273" s="2">
        <v>-157632</v>
      </c>
      <c r="I273" s="2">
        <v>-157632</v>
      </c>
      <c r="J273" s="2">
        <v>-157632</v>
      </c>
      <c r="K273" s="2">
        <v>-157632</v>
      </c>
      <c r="L273" s="2">
        <v>-157632</v>
      </c>
      <c r="M273" s="2">
        <v>-157632</v>
      </c>
      <c r="N273" s="2">
        <v>-157632</v>
      </c>
      <c r="O273" s="2">
        <v>-157632</v>
      </c>
      <c r="P273" s="2">
        <v>-157632</v>
      </c>
      <c r="Q273" s="2">
        <v>-157632</v>
      </c>
      <c r="R273" s="2">
        <v>-157632</v>
      </c>
      <c r="S273" s="2">
        <v>-157632</v>
      </c>
      <c r="T273" s="2">
        <v>-157632</v>
      </c>
      <c r="U273" s="2">
        <v>-157632</v>
      </c>
      <c r="V273" s="2">
        <v>-157632</v>
      </c>
      <c r="W273" s="2">
        <v>-157632</v>
      </c>
      <c r="X273" s="2">
        <v>-157632</v>
      </c>
      <c r="Y273" s="2">
        <v>-157632</v>
      </c>
      <c r="Z273" s="2">
        <v>-157632</v>
      </c>
      <c r="AA273" s="2">
        <v>-157632</v>
      </c>
      <c r="AB273" s="2">
        <v>-157632</v>
      </c>
      <c r="AC273" s="2">
        <v>-4256064</v>
      </c>
    </row>
    <row r="274" spans="1:29" x14ac:dyDescent="0.2">
      <c r="A274" s="3" t="s">
        <v>176</v>
      </c>
    </row>
    <row r="275" spans="1:29" x14ac:dyDescent="0.2">
      <c r="A275" s="3" t="s">
        <v>175</v>
      </c>
      <c r="B275" s="2">
        <v>0</v>
      </c>
      <c r="C275" s="2">
        <v>315</v>
      </c>
      <c r="D275" s="2">
        <v>108</v>
      </c>
      <c r="E275" s="2">
        <v>17</v>
      </c>
      <c r="F275" s="2">
        <v>414645</v>
      </c>
      <c r="G275" s="2">
        <v>9213</v>
      </c>
      <c r="H275" s="2">
        <v>103024</v>
      </c>
      <c r="I275" s="2">
        <v>3043</v>
      </c>
      <c r="J275" s="2">
        <v>157</v>
      </c>
      <c r="K275" s="2">
        <v>7</v>
      </c>
      <c r="L275" s="2">
        <v>26</v>
      </c>
      <c r="M275" s="2">
        <v>5699</v>
      </c>
      <c r="N275" s="2">
        <v>183</v>
      </c>
      <c r="O275" s="2">
        <v>4163141</v>
      </c>
      <c r="P275" s="2">
        <v>8690</v>
      </c>
      <c r="Q275" s="2">
        <v>896</v>
      </c>
      <c r="R275" s="2">
        <v>6</v>
      </c>
      <c r="S275" s="2">
        <v>13</v>
      </c>
      <c r="T275" s="2">
        <v>0</v>
      </c>
      <c r="U275" s="2">
        <v>0</v>
      </c>
      <c r="V275" s="2">
        <v>0</v>
      </c>
      <c r="W275" s="2">
        <v>0</v>
      </c>
      <c r="X275" s="2">
        <v>0</v>
      </c>
      <c r="Y275" s="2">
        <v>0</v>
      </c>
      <c r="Z275" s="2">
        <v>0</v>
      </c>
      <c r="AA275" s="2">
        <v>0</v>
      </c>
      <c r="AB275" s="2">
        <v>0</v>
      </c>
      <c r="AC275" s="2">
        <v>4709183</v>
      </c>
    </row>
    <row r="276" spans="1:29" x14ac:dyDescent="0.2">
      <c r="A276" s="3" t="s">
        <v>174</v>
      </c>
      <c r="B276" s="2">
        <v>0</v>
      </c>
      <c r="C276" s="2">
        <v>315</v>
      </c>
      <c r="D276" s="2">
        <v>108</v>
      </c>
      <c r="E276" s="2">
        <v>17</v>
      </c>
      <c r="F276" s="2">
        <v>411284.25</v>
      </c>
      <c r="G276" s="2">
        <v>9143.1666666666606</v>
      </c>
      <c r="H276" s="2">
        <v>102259.916666666</v>
      </c>
      <c r="I276" s="2">
        <v>3021.3333333333298</v>
      </c>
      <c r="J276" s="2">
        <v>155.666666666666</v>
      </c>
      <c r="K276" s="2">
        <v>7</v>
      </c>
      <c r="L276" s="2">
        <v>26</v>
      </c>
      <c r="M276" s="2">
        <v>5726.5</v>
      </c>
      <c r="N276" s="2">
        <v>183.5</v>
      </c>
      <c r="O276" s="2">
        <v>4138269.41666666</v>
      </c>
      <c r="P276" s="2">
        <v>8624.25</v>
      </c>
      <c r="Q276" s="2">
        <v>888.75</v>
      </c>
      <c r="R276" s="2">
        <v>6</v>
      </c>
      <c r="S276" s="2">
        <v>13</v>
      </c>
      <c r="T276" s="2">
        <v>0</v>
      </c>
      <c r="U276" s="2">
        <v>0</v>
      </c>
      <c r="V276" s="2">
        <v>0</v>
      </c>
      <c r="W276" s="2">
        <v>0</v>
      </c>
      <c r="X276" s="2">
        <v>0</v>
      </c>
      <c r="Y276" s="2">
        <v>0</v>
      </c>
      <c r="Z276" s="2">
        <v>0</v>
      </c>
      <c r="AA276" s="2">
        <v>0</v>
      </c>
      <c r="AB276" s="2">
        <v>0</v>
      </c>
      <c r="AC276" s="2">
        <v>4680048.75</v>
      </c>
    </row>
    <row r="277" spans="1:29" x14ac:dyDescent="0.2">
      <c r="A277" s="3" t="s">
        <v>173</v>
      </c>
    </row>
    <row r="278" spans="1:29" x14ac:dyDescent="0.2">
      <c r="A278" s="3" t="s">
        <v>172</v>
      </c>
      <c r="B278" s="2">
        <v>0</v>
      </c>
      <c r="C278" s="2">
        <v>2866244774</v>
      </c>
      <c r="D278" s="2">
        <v>195522240</v>
      </c>
      <c r="E278" s="2">
        <v>1345831187</v>
      </c>
      <c r="F278" s="2">
        <v>6151768351</v>
      </c>
      <c r="G278" s="2">
        <v>58913377</v>
      </c>
      <c r="H278" s="2">
        <v>25878081844</v>
      </c>
      <c r="I278" s="2">
        <v>10591010417</v>
      </c>
      <c r="J278" s="2">
        <v>2530123230</v>
      </c>
      <c r="K278" s="2">
        <v>176976897</v>
      </c>
      <c r="L278" s="2">
        <v>82059564</v>
      </c>
      <c r="M278" s="2">
        <v>100760160</v>
      </c>
      <c r="N278" s="2">
        <v>11071335</v>
      </c>
      <c r="O278" s="2">
        <v>55595333296</v>
      </c>
      <c r="P278" s="2">
        <v>513282787</v>
      </c>
      <c r="Q278" s="2">
        <v>32450715</v>
      </c>
      <c r="R278" s="2">
        <v>9138135</v>
      </c>
      <c r="S278" s="2">
        <v>89096934</v>
      </c>
      <c r="T278" s="2">
        <v>0</v>
      </c>
      <c r="U278" s="2">
        <v>0</v>
      </c>
      <c r="V278" s="2">
        <v>0</v>
      </c>
      <c r="W278" s="2">
        <v>0</v>
      </c>
      <c r="X278" s="2">
        <v>0</v>
      </c>
      <c r="Y278" s="2">
        <v>0</v>
      </c>
      <c r="Z278" s="2">
        <v>0</v>
      </c>
      <c r="AA278" s="2">
        <v>0</v>
      </c>
      <c r="AB278" s="2">
        <v>0</v>
      </c>
      <c r="AC278" s="2">
        <v>106227665243</v>
      </c>
    </row>
    <row r="279" spans="1:29" x14ac:dyDescent="0.2">
      <c r="A279" s="3" t="s">
        <v>171</v>
      </c>
      <c r="B279" s="2">
        <v>0</v>
      </c>
      <c r="C279" s="2">
        <v>0</v>
      </c>
      <c r="D279" s="2">
        <v>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  <c r="N279" s="2">
        <v>0</v>
      </c>
      <c r="O279" s="2">
        <v>0</v>
      </c>
      <c r="P279" s="2">
        <v>0</v>
      </c>
      <c r="Q279" s="2">
        <v>0</v>
      </c>
      <c r="R279" s="2">
        <v>0</v>
      </c>
      <c r="S279" s="2">
        <v>0</v>
      </c>
      <c r="T279" s="2">
        <v>0</v>
      </c>
      <c r="U279" s="2">
        <v>0</v>
      </c>
      <c r="V279" s="2">
        <v>0</v>
      </c>
      <c r="W279" s="2">
        <v>0</v>
      </c>
      <c r="X279" s="2">
        <v>0</v>
      </c>
      <c r="Y279" s="2">
        <v>0</v>
      </c>
      <c r="Z279" s="2">
        <v>0</v>
      </c>
      <c r="AA279" s="2">
        <v>0</v>
      </c>
      <c r="AB279" s="2">
        <v>0</v>
      </c>
      <c r="AC279" s="2">
        <v>0</v>
      </c>
    </row>
    <row r="280" spans="1:29" x14ac:dyDescent="0.2">
      <c r="A280" s="3" t="s">
        <v>170</v>
      </c>
      <c r="B280" s="2">
        <v>0</v>
      </c>
      <c r="C280" s="2">
        <v>2866244774</v>
      </c>
      <c r="D280" s="2">
        <v>195522240</v>
      </c>
      <c r="E280" s="2">
        <v>1345831187</v>
      </c>
      <c r="F280" s="2">
        <v>6151768351</v>
      </c>
      <c r="G280" s="2">
        <v>58913377</v>
      </c>
      <c r="H280" s="2">
        <v>25878081844</v>
      </c>
      <c r="I280" s="2">
        <v>10591010417</v>
      </c>
      <c r="J280" s="2">
        <v>2530123230</v>
      </c>
      <c r="K280" s="2">
        <v>176976897</v>
      </c>
      <c r="L280" s="2">
        <v>82059564</v>
      </c>
      <c r="M280" s="2">
        <v>100760160</v>
      </c>
      <c r="N280" s="2">
        <v>11071335</v>
      </c>
      <c r="O280" s="2">
        <v>55595333296</v>
      </c>
      <c r="P280" s="2">
        <v>513282787</v>
      </c>
      <c r="Q280" s="2">
        <v>32450715</v>
      </c>
      <c r="R280" s="2">
        <v>9138135</v>
      </c>
      <c r="S280" s="2">
        <v>89096934</v>
      </c>
      <c r="T280" s="2">
        <v>0</v>
      </c>
      <c r="U280" s="2">
        <v>0</v>
      </c>
      <c r="V280" s="2">
        <v>0</v>
      </c>
      <c r="W280" s="2">
        <v>0</v>
      </c>
      <c r="X280" s="2">
        <v>0</v>
      </c>
      <c r="Y280" s="2">
        <v>0</v>
      </c>
      <c r="Z280" s="2">
        <v>0</v>
      </c>
      <c r="AA280" s="2">
        <v>0</v>
      </c>
      <c r="AB280" s="2">
        <v>0</v>
      </c>
      <c r="AC280" s="2">
        <v>106227665243</v>
      </c>
    </row>
    <row r="281" spans="1:29" x14ac:dyDescent="0.2">
      <c r="A281" s="3" t="s">
        <v>169</v>
      </c>
      <c r="B281" s="2">
        <v>0</v>
      </c>
      <c r="C281" s="2">
        <v>757753703</v>
      </c>
      <c r="D281" s="2">
        <v>52137198</v>
      </c>
      <c r="E281" s="2">
        <v>339833295</v>
      </c>
      <c r="F281" s="2">
        <v>4749297</v>
      </c>
      <c r="G281" s="2">
        <v>0</v>
      </c>
      <c r="H281" s="2">
        <v>780874975</v>
      </c>
      <c r="I281" s="2">
        <v>1561097943</v>
      </c>
      <c r="J281" s="2">
        <v>477409786</v>
      </c>
      <c r="K281" s="2">
        <v>46211890</v>
      </c>
      <c r="L281" s="2">
        <v>0</v>
      </c>
      <c r="M281" s="2">
        <v>0</v>
      </c>
      <c r="N281" s="2">
        <v>0</v>
      </c>
      <c r="O281" s="2">
        <v>728564</v>
      </c>
      <c r="P281" s="2">
        <v>0</v>
      </c>
      <c r="Q281" s="2">
        <v>0</v>
      </c>
      <c r="R281" s="2">
        <v>2465099</v>
      </c>
      <c r="S281" s="2">
        <v>21263644</v>
      </c>
      <c r="T281" s="2">
        <v>0</v>
      </c>
      <c r="U281" s="2">
        <v>0</v>
      </c>
      <c r="V281" s="2">
        <v>0</v>
      </c>
      <c r="W281" s="2">
        <v>0</v>
      </c>
      <c r="X281" s="2">
        <v>0</v>
      </c>
      <c r="Y281" s="2">
        <v>0</v>
      </c>
      <c r="Z281" s="2">
        <v>0</v>
      </c>
      <c r="AA281" s="2">
        <v>0</v>
      </c>
      <c r="AB281" s="2">
        <v>0</v>
      </c>
      <c r="AC281" s="2">
        <v>4044525394</v>
      </c>
    </row>
    <row r="282" spans="1:29" x14ac:dyDescent="0.2">
      <c r="A282" s="3" t="s">
        <v>168</v>
      </c>
      <c r="B282" s="2">
        <v>0</v>
      </c>
      <c r="C282" s="2">
        <v>2108491071</v>
      </c>
      <c r="D282" s="2">
        <v>143385042</v>
      </c>
      <c r="E282" s="2">
        <v>1005997892</v>
      </c>
      <c r="F282" s="2">
        <v>14869134</v>
      </c>
      <c r="G282" s="2">
        <v>0</v>
      </c>
      <c r="H282" s="2">
        <v>2234024454</v>
      </c>
      <c r="I282" s="2">
        <v>4299105022</v>
      </c>
      <c r="J282" s="2">
        <v>1448553371</v>
      </c>
      <c r="K282" s="2">
        <v>130765007</v>
      </c>
      <c r="L282" s="2">
        <v>0</v>
      </c>
      <c r="M282" s="2">
        <v>0</v>
      </c>
      <c r="N282" s="2">
        <v>0</v>
      </c>
      <c r="O282" s="2">
        <v>2316242</v>
      </c>
      <c r="P282" s="2">
        <v>0</v>
      </c>
      <c r="Q282" s="2">
        <v>0</v>
      </c>
      <c r="R282" s="2">
        <v>6673036</v>
      </c>
      <c r="S282" s="2">
        <v>67833290</v>
      </c>
      <c r="T282" s="2">
        <v>0</v>
      </c>
      <c r="U282" s="2">
        <v>0</v>
      </c>
      <c r="V282" s="2">
        <v>0</v>
      </c>
      <c r="W282" s="2">
        <v>0</v>
      </c>
      <c r="X282" s="2">
        <v>0</v>
      </c>
      <c r="Y282" s="2">
        <v>0</v>
      </c>
      <c r="Z282" s="2">
        <v>0</v>
      </c>
      <c r="AA282" s="2">
        <v>0</v>
      </c>
      <c r="AB282" s="2">
        <v>0</v>
      </c>
      <c r="AC282" s="2">
        <v>11462013561</v>
      </c>
    </row>
    <row r="283" spans="1:29" x14ac:dyDescent="0.2">
      <c r="A283" s="3" t="s">
        <v>167</v>
      </c>
    </row>
    <row r="284" spans="1:29" x14ac:dyDescent="0.2">
      <c r="A284" s="8" t="s">
        <v>166</v>
      </c>
    </row>
    <row r="285" spans="1:29" x14ac:dyDescent="0.2">
      <c r="A285" s="3" t="s">
        <v>165</v>
      </c>
      <c r="B285" s="2">
        <v>0</v>
      </c>
      <c r="C285" s="2">
        <v>606793.94999999995</v>
      </c>
      <c r="D285" s="2">
        <v>138697.92000000001</v>
      </c>
      <c r="E285" s="2">
        <v>431176.94999999902</v>
      </c>
      <c r="F285" s="2">
        <v>36392478.549999997</v>
      </c>
      <c r="G285" s="2">
        <v>1409698.05</v>
      </c>
      <c r="H285" s="2">
        <v>24110197.259999901</v>
      </c>
      <c r="I285" s="2">
        <v>2146366.23999999</v>
      </c>
      <c r="J285" s="2">
        <v>391782.24</v>
      </c>
      <c r="K285" s="2">
        <v>129939.75</v>
      </c>
      <c r="L285" s="2">
        <v>133559.4</v>
      </c>
      <c r="M285" s="2">
        <v>0</v>
      </c>
      <c r="N285" s="2">
        <v>242724.66</v>
      </c>
      <c r="O285" s="2">
        <v>371848838.38999999</v>
      </c>
      <c r="P285" s="2">
        <v>0</v>
      </c>
      <c r="Q285" s="2">
        <v>0</v>
      </c>
      <c r="R285" s="2">
        <v>14768.639999999899</v>
      </c>
      <c r="S285" s="2">
        <v>242361.99</v>
      </c>
      <c r="T285" s="2">
        <v>0</v>
      </c>
      <c r="U285" s="2">
        <v>0</v>
      </c>
      <c r="V285" s="2">
        <v>0</v>
      </c>
      <c r="W285" s="2">
        <v>0</v>
      </c>
      <c r="X285" s="2">
        <v>0</v>
      </c>
      <c r="Y285" s="2">
        <v>0</v>
      </c>
      <c r="Z285" s="2">
        <v>0</v>
      </c>
      <c r="AA285" s="2">
        <v>0</v>
      </c>
      <c r="AB285" s="2">
        <v>0</v>
      </c>
      <c r="AC285" s="2">
        <v>438239383.989999</v>
      </c>
    </row>
    <row r="286" spans="1:29" x14ac:dyDescent="0.2">
      <c r="A286" s="3" t="s">
        <v>164</v>
      </c>
      <c r="B286" s="2">
        <v>0</v>
      </c>
      <c r="C286" s="2">
        <v>21729732.419999901</v>
      </c>
      <c r="D286" s="2">
        <v>1812055.84</v>
      </c>
      <c r="E286" s="2">
        <v>0</v>
      </c>
      <c r="F286" s="2">
        <v>0</v>
      </c>
      <c r="G286" s="2">
        <v>0</v>
      </c>
      <c r="H286" s="2">
        <v>3603248.62</v>
      </c>
      <c r="I286" s="2">
        <v>5381145.8099999903</v>
      </c>
      <c r="J286" s="2">
        <v>2662991.1</v>
      </c>
      <c r="K286" s="2">
        <v>0</v>
      </c>
      <c r="L286" s="2">
        <v>0</v>
      </c>
      <c r="M286" s="2">
        <v>0</v>
      </c>
      <c r="N286" s="2">
        <v>0</v>
      </c>
      <c r="O286" s="2">
        <v>0</v>
      </c>
      <c r="P286" s="2">
        <v>0</v>
      </c>
      <c r="Q286" s="2">
        <v>0</v>
      </c>
      <c r="R286" s="2">
        <v>0</v>
      </c>
      <c r="S286" s="2">
        <v>0</v>
      </c>
      <c r="T286" s="2">
        <v>0</v>
      </c>
      <c r="U286" s="2">
        <v>0</v>
      </c>
      <c r="V286" s="2">
        <v>0</v>
      </c>
      <c r="W286" s="2">
        <v>0</v>
      </c>
      <c r="X286" s="2">
        <v>0</v>
      </c>
      <c r="Y286" s="2">
        <v>0</v>
      </c>
      <c r="Z286" s="2">
        <v>0</v>
      </c>
      <c r="AA286" s="2">
        <v>0</v>
      </c>
      <c r="AB286" s="2">
        <v>0</v>
      </c>
      <c r="AC286" s="2">
        <v>35189173.789999999</v>
      </c>
    </row>
    <row r="287" spans="1:29" x14ac:dyDescent="0.2">
      <c r="A287" s="3" t="s">
        <v>163</v>
      </c>
      <c r="B287" s="2">
        <v>0</v>
      </c>
      <c r="C287" s="2">
        <v>14629252.369999999</v>
      </c>
      <c r="D287" s="2">
        <v>775304.87</v>
      </c>
      <c r="E287" s="2">
        <v>7796993.8199999901</v>
      </c>
      <c r="F287" s="2">
        <v>0</v>
      </c>
      <c r="G287" s="2">
        <v>0</v>
      </c>
      <c r="H287" s="2">
        <v>566934681.35000002</v>
      </c>
      <c r="I287" s="2">
        <v>214031940.96000001</v>
      </c>
      <c r="J287" s="2">
        <v>43893764.539999999</v>
      </c>
      <c r="K287" s="2">
        <v>2463720</v>
      </c>
      <c r="L287" s="2">
        <v>1994393.02999999</v>
      </c>
      <c r="M287" s="2">
        <v>0</v>
      </c>
      <c r="N287" s="2">
        <v>0</v>
      </c>
      <c r="O287" s="2">
        <v>0</v>
      </c>
      <c r="P287" s="2">
        <v>0</v>
      </c>
      <c r="Q287" s="2">
        <v>0</v>
      </c>
      <c r="R287" s="2">
        <v>505875.24999999901</v>
      </c>
      <c r="S287" s="2">
        <v>2897501.39</v>
      </c>
      <c r="T287" s="2">
        <v>0</v>
      </c>
      <c r="U287" s="2">
        <v>0</v>
      </c>
      <c r="V287" s="2">
        <v>0</v>
      </c>
      <c r="W287" s="2">
        <v>0</v>
      </c>
      <c r="X287" s="2">
        <v>0</v>
      </c>
      <c r="Y287" s="2">
        <v>0</v>
      </c>
      <c r="Z287" s="2">
        <v>0</v>
      </c>
      <c r="AA287" s="2">
        <v>0</v>
      </c>
      <c r="AB287" s="2">
        <v>0</v>
      </c>
      <c r="AC287" s="2">
        <v>855923427.57999897</v>
      </c>
    </row>
    <row r="288" spans="1:29" x14ac:dyDescent="0.2">
      <c r="A288" s="3" t="s">
        <v>162</v>
      </c>
      <c r="B288" s="2">
        <v>0</v>
      </c>
      <c r="C288" s="2">
        <v>0</v>
      </c>
      <c r="D288" s="2">
        <v>0</v>
      </c>
      <c r="E288" s="2">
        <v>0</v>
      </c>
      <c r="F288" s="2">
        <v>314780368.36057901</v>
      </c>
      <c r="G288" s="2">
        <v>1879906.1086599899</v>
      </c>
      <c r="H288" s="2">
        <v>408073123.58815998</v>
      </c>
      <c r="I288" s="2">
        <v>51765009.014040001</v>
      </c>
      <c r="J288" s="2">
        <v>5958226.49694</v>
      </c>
      <c r="K288" s="2">
        <v>0</v>
      </c>
      <c r="L288" s="2">
        <v>1299002.47899999</v>
      </c>
      <c r="M288" s="2">
        <v>0</v>
      </c>
      <c r="N288" s="2">
        <v>714323.28255</v>
      </c>
      <c r="O288" s="2">
        <v>2798638358.1473899</v>
      </c>
      <c r="P288" s="2">
        <v>0</v>
      </c>
      <c r="Q288" s="2">
        <v>0</v>
      </c>
      <c r="R288" s="2">
        <v>0</v>
      </c>
      <c r="S288" s="2">
        <v>0</v>
      </c>
      <c r="T288" s="2">
        <v>0</v>
      </c>
      <c r="U288" s="2">
        <v>0</v>
      </c>
      <c r="V288" s="2">
        <v>0</v>
      </c>
      <c r="W288" s="2">
        <v>0</v>
      </c>
      <c r="X288" s="2">
        <v>0</v>
      </c>
      <c r="Y288" s="2">
        <v>0</v>
      </c>
      <c r="Z288" s="2">
        <v>0</v>
      </c>
      <c r="AA288" s="2">
        <v>0</v>
      </c>
      <c r="AB288" s="2">
        <v>0</v>
      </c>
      <c r="AC288" s="2">
        <v>3583108317.4773102</v>
      </c>
    </row>
    <row r="289" spans="1:29" x14ac:dyDescent="0.2">
      <c r="A289" s="3" t="s">
        <v>161</v>
      </c>
      <c r="B289" s="2">
        <v>0</v>
      </c>
      <c r="C289" s="2">
        <v>0</v>
      </c>
      <c r="D289" s="2">
        <v>0</v>
      </c>
      <c r="E289" s="2">
        <v>0</v>
      </c>
      <c r="F289" s="2">
        <v>0</v>
      </c>
      <c r="G289" s="2">
        <v>0</v>
      </c>
      <c r="H289" s="2">
        <v>0</v>
      </c>
      <c r="I289" s="2">
        <v>0</v>
      </c>
      <c r="J289" s="2">
        <v>0</v>
      </c>
      <c r="K289" s="2">
        <v>0</v>
      </c>
      <c r="L289" s="2">
        <v>0</v>
      </c>
      <c r="M289" s="2">
        <v>13725256.039842499</v>
      </c>
      <c r="N289" s="2">
        <v>0</v>
      </c>
      <c r="O289" s="2">
        <v>0</v>
      </c>
      <c r="P289" s="2">
        <v>0</v>
      </c>
      <c r="Q289" s="2">
        <v>0</v>
      </c>
      <c r="R289" s="2">
        <v>0</v>
      </c>
      <c r="S289" s="2">
        <v>0</v>
      </c>
      <c r="T289" s="2">
        <v>0</v>
      </c>
      <c r="U289" s="2">
        <v>0</v>
      </c>
      <c r="V289" s="2">
        <v>0</v>
      </c>
      <c r="W289" s="2">
        <v>0</v>
      </c>
      <c r="X289" s="2">
        <v>0</v>
      </c>
      <c r="Y289" s="2">
        <v>0</v>
      </c>
      <c r="Z289" s="2">
        <v>0</v>
      </c>
      <c r="AA289" s="2">
        <v>0</v>
      </c>
      <c r="AB289" s="2">
        <v>0</v>
      </c>
      <c r="AC289" s="2">
        <v>13725256.039842499</v>
      </c>
    </row>
    <row r="290" spans="1:29" x14ac:dyDescent="0.2">
      <c r="A290" s="3" t="s">
        <v>160</v>
      </c>
      <c r="B290" s="2">
        <v>0</v>
      </c>
      <c r="C290" s="2">
        <v>0</v>
      </c>
      <c r="D290" s="2">
        <v>0</v>
      </c>
      <c r="E290" s="2">
        <v>0</v>
      </c>
      <c r="F290" s="2">
        <v>0</v>
      </c>
      <c r="G290" s="2">
        <v>0</v>
      </c>
      <c r="H290" s="2">
        <v>0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  <c r="N290" s="2">
        <v>0</v>
      </c>
      <c r="O290" s="2">
        <v>0</v>
      </c>
      <c r="P290" s="2">
        <v>79726797.026999295</v>
      </c>
      <c r="Q290" s="2">
        <v>1450117.5419399899</v>
      </c>
      <c r="R290" s="2">
        <v>0</v>
      </c>
      <c r="S290" s="2">
        <v>0</v>
      </c>
      <c r="T290" s="2">
        <v>0</v>
      </c>
      <c r="U290" s="2">
        <v>0</v>
      </c>
      <c r="V290" s="2">
        <v>0</v>
      </c>
      <c r="W290" s="2">
        <v>0</v>
      </c>
      <c r="X290" s="2">
        <v>0</v>
      </c>
      <c r="Y290" s="2">
        <v>0</v>
      </c>
      <c r="Z290" s="2">
        <v>0</v>
      </c>
      <c r="AA290" s="2">
        <v>0</v>
      </c>
      <c r="AB290" s="2">
        <v>0</v>
      </c>
      <c r="AC290" s="2">
        <v>81176914.568939298</v>
      </c>
    </row>
    <row r="291" spans="1:29" x14ac:dyDescent="0.2">
      <c r="A291" s="3" t="s">
        <v>159</v>
      </c>
      <c r="B291" s="2">
        <v>0</v>
      </c>
      <c r="C291" s="2">
        <v>5943934.7154599996</v>
      </c>
      <c r="D291" s="2">
        <v>709083.72653999995</v>
      </c>
      <c r="E291" s="2">
        <v>2372750.9229000001</v>
      </c>
      <c r="F291" s="2">
        <v>448427.80433999997</v>
      </c>
      <c r="G291" s="2">
        <v>0</v>
      </c>
      <c r="H291" s="2">
        <v>26042066.635620002</v>
      </c>
      <c r="I291" s="2">
        <v>31747590.430339999</v>
      </c>
      <c r="J291" s="2">
        <v>7431349.4643799998</v>
      </c>
      <c r="K291" s="2">
        <v>459617.46001999901</v>
      </c>
      <c r="L291" s="2">
        <v>0</v>
      </c>
      <c r="M291" s="2">
        <v>0</v>
      </c>
      <c r="N291" s="2">
        <v>0</v>
      </c>
      <c r="O291" s="2">
        <v>63575.489549999998</v>
      </c>
      <c r="P291" s="2">
        <v>0</v>
      </c>
      <c r="Q291" s="2">
        <v>0</v>
      </c>
      <c r="R291" s="2">
        <v>23256.679879999901</v>
      </c>
      <c r="S291" s="2">
        <v>194389.97688</v>
      </c>
      <c r="T291" s="2">
        <v>0</v>
      </c>
      <c r="U291" s="2">
        <v>0</v>
      </c>
      <c r="V291" s="2">
        <v>0</v>
      </c>
      <c r="W291" s="2">
        <v>0</v>
      </c>
      <c r="X291" s="2">
        <v>0</v>
      </c>
      <c r="Y291" s="2">
        <v>0</v>
      </c>
      <c r="Z291" s="2">
        <v>0</v>
      </c>
      <c r="AA291" s="2">
        <v>0</v>
      </c>
      <c r="AB291" s="2">
        <v>0</v>
      </c>
      <c r="AC291" s="2">
        <v>75436043.305909902</v>
      </c>
    </row>
    <row r="292" spans="1:29" x14ac:dyDescent="0.2">
      <c r="A292" s="3" t="s">
        <v>158</v>
      </c>
      <c r="B292" s="2">
        <v>0</v>
      </c>
      <c r="C292" s="2">
        <v>16517997.991119999</v>
      </c>
      <c r="D292" s="2">
        <v>1947417.6630599999</v>
      </c>
      <c r="E292" s="2">
        <v>7016609.8168899901</v>
      </c>
      <c r="F292" s="2">
        <v>475454.57957999897</v>
      </c>
      <c r="G292" s="2">
        <v>0</v>
      </c>
      <c r="H292" s="2">
        <v>34028866.840659998</v>
      </c>
      <c r="I292" s="2">
        <v>51984981.853259899</v>
      </c>
      <c r="J292" s="2">
        <v>13864886.2804399</v>
      </c>
      <c r="K292" s="2">
        <v>1111312.3356599901</v>
      </c>
      <c r="L292" s="2">
        <v>0</v>
      </c>
      <c r="M292" s="2">
        <v>0</v>
      </c>
      <c r="N292" s="2">
        <v>0</v>
      </c>
      <c r="O292" s="2">
        <v>-89803.91807</v>
      </c>
      <c r="P292" s="2">
        <v>0</v>
      </c>
      <c r="Q292" s="2">
        <v>0</v>
      </c>
      <c r="R292" s="2">
        <v>62889.32965</v>
      </c>
      <c r="S292" s="2">
        <v>619749.34340000001</v>
      </c>
      <c r="T292" s="2">
        <v>0</v>
      </c>
      <c r="U292" s="2">
        <v>0</v>
      </c>
      <c r="V292" s="2">
        <v>0</v>
      </c>
      <c r="W292" s="2">
        <v>0</v>
      </c>
      <c r="X292" s="2">
        <v>0</v>
      </c>
      <c r="Y292" s="2">
        <v>0</v>
      </c>
      <c r="Z292" s="2">
        <v>0</v>
      </c>
      <c r="AA292" s="2">
        <v>0</v>
      </c>
      <c r="AB292" s="2">
        <v>0</v>
      </c>
      <c r="AC292" s="2">
        <v>127540362.11565</v>
      </c>
    </row>
    <row r="293" spans="1:29" x14ac:dyDescent="0.2">
      <c r="A293" s="3" t="s">
        <v>157</v>
      </c>
      <c r="B293" s="2">
        <v>0</v>
      </c>
      <c r="C293" s="2">
        <v>0</v>
      </c>
      <c r="D293" s="2">
        <v>0</v>
      </c>
      <c r="E293" s="2">
        <v>0</v>
      </c>
      <c r="F293" s="2">
        <v>0</v>
      </c>
      <c r="G293" s="2">
        <v>0</v>
      </c>
      <c r="H293" s="2">
        <v>0</v>
      </c>
      <c r="I293" s="2">
        <v>0</v>
      </c>
      <c r="J293" s="2">
        <v>0</v>
      </c>
      <c r="K293" s="2">
        <v>0</v>
      </c>
      <c r="L293" s="2">
        <v>0</v>
      </c>
      <c r="M293" s="2">
        <v>0</v>
      </c>
      <c r="N293" s="2">
        <v>0</v>
      </c>
      <c r="O293" s="2">
        <v>0</v>
      </c>
      <c r="P293" s="2">
        <v>0</v>
      </c>
      <c r="Q293" s="2">
        <v>0</v>
      </c>
      <c r="R293" s="2">
        <v>0</v>
      </c>
      <c r="S293" s="2">
        <v>0</v>
      </c>
      <c r="T293" s="2">
        <v>0</v>
      </c>
      <c r="U293" s="2">
        <v>0</v>
      </c>
      <c r="V293" s="2">
        <v>0</v>
      </c>
      <c r="W293" s="2">
        <v>0</v>
      </c>
      <c r="X293" s="2">
        <v>0</v>
      </c>
      <c r="Y293" s="2">
        <v>0</v>
      </c>
      <c r="Z293" s="2">
        <v>0</v>
      </c>
      <c r="AA293" s="2">
        <v>0</v>
      </c>
      <c r="AB293" s="2">
        <v>0</v>
      </c>
      <c r="AC293" s="2">
        <v>0</v>
      </c>
    </row>
    <row r="294" spans="1:29" x14ac:dyDescent="0.2">
      <c r="A294" s="3" t="s">
        <v>156</v>
      </c>
      <c r="B294" s="2">
        <v>0</v>
      </c>
      <c r="C294" s="2">
        <v>0</v>
      </c>
      <c r="D294" s="2">
        <v>0</v>
      </c>
      <c r="E294" s="2">
        <v>0</v>
      </c>
      <c r="F294" s="2">
        <v>0</v>
      </c>
      <c r="G294" s="2">
        <v>0</v>
      </c>
      <c r="H294" s="2">
        <v>0</v>
      </c>
      <c r="I294" s="2">
        <v>-494665.84</v>
      </c>
      <c r="J294" s="2">
        <v>-162984.84</v>
      </c>
      <c r="K294" s="2">
        <v>-15056</v>
      </c>
      <c r="L294" s="2">
        <v>0</v>
      </c>
      <c r="M294" s="2">
        <v>0</v>
      </c>
      <c r="N294" s="2">
        <v>0</v>
      </c>
      <c r="O294" s="2">
        <v>0</v>
      </c>
      <c r="P294" s="2">
        <v>0</v>
      </c>
      <c r="Q294" s="2">
        <v>0</v>
      </c>
      <c r="R294" s="2">
        <v>0</v>
      </c>
      <c r="S294" s="2">
        <v>0</v>
      </c>
      <c r="T294" s="2">
        <v>0</v>
      </c>
      <c r="U294" s="2">
        <v>0</v>
      </c>
      <c r="V294" s="2">
        <v>0</v>
      </c>
      <c r="W294" s="2">
        <v>0</v>
      </c>
      <c r="X294" s="2">
        <v>0</v>
      </c>
      <c r="Y294" s="2">
        <v>0</v>
      </c>
      <c r="Z294" s="2">
        <v>0</v>
      </c>
      <c r="AA294" s="2">
        <v>0</v>
      </c>
      <c r="AB294" s="2">
        <v>0</v>
      </c>
      <c r="AC294" s="2">
        <v>-672706.68</v>
      </c>
    </row>
    <row r="295" spans="1:29" x14ac:dyDescent="0.2">
      <c r="A295" s="3" t="s">
        <v>155</v>
      </c>
      <c r="B295" s="2">
        <v>0</v>
      </c>
      <c r="C295" s="2">
        <v>0</v>
      </c>
      <c r="D295" s="2">
        <v>0</v>
      </c>
      <c r="E295" s="2">
        <v>0</v>
      </c>
      <c r="F295" s="2">
        <v>0</v>
      </c>
      <c r="G295" s="2">
        <v>0</v>
      </c>
      <c r="H295" s="2">
        <v>-4501660.6900000004</v>
      </c>
      <c r="I295" s="2">
        <v>-11179582.66</v>
      </c>
      <c r="J295" s="2">
        <v>-2334936.7999999998</v>
      </c>
      <c r="K295" s="2">
        <v>0</v>
      </c>
      <c r="L295" s="2">
        <v>0</v>
      </c>
      <c r="M295" s="2">
        <v>0</v>
      </c>
      <c r="N295" s="2">
        <v>0</v>
      </c>
      <c r="O295" s="2">
        <v>0</v>
      </c>
      <c r="P295" s="2">
        <v>0</v>
      </c>
      <c r="Q295" s="2">
        <v>0</v>
      </c>
      <c r="R295" s="2">
        <v>0</v>
      </c>
      <c r="S295" s="2">
        <v>0</v>
      </c>
      <c r="T295" s="2">
        <v>0</v>
      </c>
      <c r="U295" s="2">
        <v>0</v>
      </c>
      <c r="V295" s="2">
        <v>0</v>
      </c>
      <c r="W295" s="2">
        <v>0</v>
      </c>
      <c r="X295" s="2">
        <v>0</v>
      </c>
      <c r="Y295" s="2">
        <v>0</v>
      </c>
      <c r="Z295" s="2">
        <v>0</v>
      </c>
      <c r="AA295" s="2">
        <v>0</v>
      </c>
      <c r="AB295" s="2">
        <v>0</v>
      </c>
      <c r="AC295" s="2">
        <v>-18016180.149999999</v>
      </c>
    </row>
    <row r="296" spans="1:29" x14ac:dyDescent="0.2">
      <c r="A296" s="3" t="s">
        <v>154</v>
      </c>
      <c r="B296" s="2">
        <v>0</v>
      </c>
      <c r="C296" s="2">
        <v>0</v>
      </c>
      <c r="D296" s="2">
        <v>0</v>
      </c>
      <c r="E296" s="2">
        <v>0</v>
      </c>
      <c r="F296" s="2">
        <v>0</v>
      </c>
      <c r="G296" s="2">
        <v>0</v>
      </c>
      <c r="H296" s="2">
        <v>0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  <c r="N296" s="2">
        <v>0</v>
      </c>
      <c r="O296" s="2">
        <v>0</v>
      </c>
      <c r="P296" s="2">
        <v>0</v>
      </c>
      <c r="Q296" s="2">
        <v>0</v>
      </c>
      <c r="R296" s="2">
        <v>0</v>
      </c>
      <c r="S296" s="2">
        <v>0</v>
      </c>
      <c r="T296" s="2">
        <v>0</v>
      </c>
      <c r="U296" s="2">
        <v>0</v>
      </c>
      <c r="V296" s="2">
        <v>0</v>
      </c>
      <c r="W296" s="2">
        <v>0</v>
      </c>
      <c r="X296" s="2">
        <v>0</v>
      </c>
      <c r="Y296" s="2">
        <v>0</v>
      </c>
      <c r="Z296" s="2">
        <v>0</v>
      </c>
      <c r="AA296" s="2">
        <v>0</v>
      </c>
      <c r="AB296" s="2">
        <v>0</v>
      </c>
      <c r="AC296" s="2">
        <v>0</v>
      </c>
    </row>
    <row r="297" spans="1:29" x14ac:dyDescent="0.2">
      <c r="A297" s="3" t="s">
        <v>153</v>
      </c>
      <c r="B297" s="2">
        <v>0</v>
      </c>
      <c r="C297" s="2">
        <v>0</v>
      </c>
      <c r="D297" s="2">
        <v>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  <c r="N297" s="2">
        <v>0</v>
      </c>
      <c r="O297" s="2">
        <v>0</v>
      </c>
      <c r="P297" s="2">
        <v>0</v>
      </c>
      <c r="Q297" s="2">
        <v>0</v>
      </c>
      <c r="R297" s="2">
        <v>0</v>
      </c>
      <c r="S297" s="2">
        <v>0</v>
      </c>
      <c r="T297" s="2">
        <v>0</v>
      </c>
      <c r="U297" s="2">
        <v>0</v>
      </c>
      <c r="V297" s="2">
        <v>0</v>
      </c>
      <c r="W297" s="2">
        <v>0</v>
      </c>
      <c r="X297" s="2">
        <v>0</v>
      </c>
      <c r="Y297" s="2">
        <v>0</v>
      </c>
      <c r="Z297" s="2">
        <v>0</v>
      </c>
      <c r="AA297" s="2">
        <v>0</v>
      </c>
      <c r="AB297" s="2">
        <v>0</v>
      </c>
      <c r="AC297" s="2">
        <v>0</v>
      </c>
    </row>
    <row r="298" spans="1:29" x14ac:dyDescent="0.2">
      <c r="A298" s="3" t="s">
        <v>152</v>
      </c>
      <c r="B298" s="2">
        <v>0</v>
      </c>
      <c r="C298" s="2">
        <v>-404859.65</v>
      </c>
      <c r="D298" s="2">
        <v>-1768.64</v>
      </c>
      <c r="E298" s="2">
        <v>0</v>
      </c>
      <c r="F298" s="2">
        <v>0</v>
      </c>
      <c r="G298" s="2">
        <v>0</v>
      </c>
      <c r="H298" s="2">
        <v>-44307.539999999899</v>
      </c>
      <c r="I298" s="2">
        <v>-149368.20000000001</v>
      </c>
      <c r="J298" s="2">
        <v>-345880.11</v>
      </c>
      <c r="K298" s="2">
        <v>0</v>
      </c>
      <c r="L298" s="2">
        <v>0</v>
      </c>
      <c r="M298" s="2">
        <v>0</v>
      </c>
      <c r="N298" s="2">
        <v>0</v>
      </c>
      <c r="O298" s="2">
        <v>0</v>
      </c>
      <c r="P298" s="2">
        <v>0</v>
      </c>
      <c r="Q298" s="2">
        <v>0</v>
      </c>
      <c r="R298" s="2">
        <v>0</v>
      </c>
      <c r="S298" s="2">
        <v>0</v>
      </c>
      <c r="T298" s="2">
        <v>0</v>
      </c>
      <c r="U298" s="2">
        <v>0</v>
      </c>
      <c r="V298" s="2">
        <v>0</v>
      </c>
      <c r="W298" s="2">
        <v>0</v>
      </c>
      <c r="X298" s="2">
        <v>0</v>
      </c>
      <c r="Y298" s="2">
        <v>0</v>
      </c>
      <c r="Z298" s="2">
        <v>0</v>
      </c>
      <c r="AA298" s="2">
        <v>0</v>
      </c>
      <c r="AB298" s="2">
        <v>0</v>
      </c>
      <c r="AC298" s="2">
        <v>-946184.14</v>
      </c>
    </row>
    <row r="299" spans="1:29" x14ac:dyDescent="0.2">
      <c r="A299" s="3" t="s">
        <v>151</v>
      </c>
      <c r="B299" s="2">
        <v>0</v>
      </c>
      <c r="C299" s="2">
        <v>0</v>
      </c>
      <c r="D299" s="2">
        <v>0</v>
      </c>
      <c r="E299" s="2">
        <v>0</v>
      </c>
      <c r="F299" s="2">
        <v>0</v>
      </c>
      <c r="G299" s="2">
        <v>0</v>
      </c>
      <c r="H299" s="2">
        <v>185047.11</v>
      </c>
      <c r="I299" s="2">
        <v>522224.88</v>
      </c>
      <c r="J299" s="2">
        <v>11186.539999999901</v>
      </c>
      <c r="K299" s="2">
        <v>0</v>
      </c>
      <c r="L299" s="2">
        <v>0</v>
      </c>
      <c r="M299" s="2">
        <v>0</v>
      </c>
      <c r="N299" s="2">
        <v>0</v>
      </c>
      <c r="O299" s="2">
        <v>0</v>
      </c>
      <c r="P299" s="2">
        <v>0</v>
      </c>
      <c r="Q299" s="2">
        <v>0</v>
      </c>
      <c r="R299" s="2">
        <v>0</v>
      </c>
      <c r="S299" s="2">
        <v>0</v>
      </c>
      <c r="T299" s="2">
        <v>0</v>
      </c>
      <c r="U299" s="2">
        <v>0</v>
      </c>
      <c r="V299" s="2">
        <v>0</v>
      </c>
      <c r="W299" s="2">
        <v>0</v>
      </c>
      <c r="X299" s="2">
        <v>0</v>
      </c>
      <c r="Y299" s="2">
        <v>0</v>
      </c>
      <c r="Z299" s="2">
        <v>0</v>
      </c>
      <c r="AA299" s="2">
        <v>0</v>
      </c>
      <c r="AB299" s="2">
        <v>0</v>
      </c>
      <c r="AC299" s="2">
        <v>718458.53</v>
      </c>
    </row>
    <row r="300" spans="1:29" x14ac:dyDescent="0.2">
      <c r="A300" s="3" t="s">
        <v>150</v>
      </c>
      <c r="B300" s="2">
        <v>0</v>
      </c>
      <c r="C300" s="2">
        <v>0</v>
      </c>
      <c r="D300" s="2">
        <v>0</v>
      </c>
      <c r="E300" s="2">
        <v>0</v>
      </c>
      <c r="F300" s="2">
        <v>0</v>
      </c>
      <c r="G300" s="2">
        <v>0</v>
      </c>
      <c r="H300" s="2">
        <v>0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  <c r="N300" s="2">
        <v>0</v>
      </c>
      <c r="O300" s="2">
        <v>0</v>
      </c>
      <c r="P300" s="2">
        <v>0</v>
      </c>
      <c r="Q300" s="2">
        <v>0</v>
      </c>
      <c r="R300" s="2">
        <v>0</v>
      </c>
      <c r="S300" s="2">
        <v>0</v>
      </c>
      <c r="T300" s="2">
        <v>0</v>
      </c>
      <c r="U300" s="2">
        <v>0</v>
      </c>
      <c r="V300" s="2">
        <v>0</v>
      </c>
      <c r="W300" s="2">
        <v>0</v>
      </c>
      <c r="X300" s="2">
        <v>0</v>
      </c>
      <c r="Y300" s="2">
        <v>0</v>
      </c>
      <c r="Z300" s="2">
        <v>0</v>
      </c>
      <c r="AA300" s="2">
        <v>0</v>
      </c>
      <c r="AB300" s="2">
        <v>0</v>
      </c>
      <c r="AC300" s="2">
        <v>0</v>
      </c>
    </row>
    <row r="301" spans="1:29" x14ac:dyDescent="0.2">
      <c r="A301" s="8" t="s">
        <v>216</v>
      </c>
      <c r="B301" s="2">
        <v>0</v>
      </c>
      <c r="C301" s="2">
        <v>59022851.796580002</v>
      </c>
      <c r="D301" s="2">
        <v>5380791.3795999996</v>
      </c>
      <c r="E301" s="2">
        <v>17617531.50979</v>
      </c>
      <c r="F301" s="2">
        <v>352096729.29449999</v>
      </c>
      <c r="G301" s="2">
        <v>3289604.1586599899</v>
      </c>
      <c r="H301" s="2">
        <v>1058431263.17444</v>
      </c>
      <c r="I301" s="2">
        <v>345755642.48764002</v>
      </c>
      <c r="J301" s="2">
        <v>71370384.911760002</v>
      </c>
      <c r="K301" s="2">
        <v>4149533.54568</v>
      </c>
      <c r="L301" s="2">
        <v>3426954.909</v>
      </c>
      <c r="M301" s="2">
        <v>13725256.039842499</v>
      </c>
      <c r="N301" s="2">
        <v>957047.94255000004</v>
      </c>
      <c r="O301" s="2">
        <v>3170460968.10887</v>
      </c>
      <c r="P301" s="2">
        <v>79726797.026999295</v>
      </c>
      <c r="Q301" s="2">
        <v>1450117.5419399899</v>
      </c>
      <c r="R301" s="2">
        <v>606789.89953000005</v>
      </c>
      <c r="S301" s="2">
        <v>3954002.70028</v>
      </c>
      <c r="T301" s="2">
        <v>0</v>
      </c>
      <c r="U301" s="2">
        <v>0</v>
      </c>
      <c r="V301" s="2">
        <v>0</v>
      </c>
      <c r="W301" s="2">
        <v>0</v>
      </c>
      <c r="X301" s="2">
        <v>0</v>
      </c>
      <c r="Y301" s="2">
        <v>0</v>
      </c>
      <c r="Z301" s="2">
        <v>0</v>
      </c>
      <c r="AA301" s="2">
        <v>0</v>
      </c>
      <c r="AB301" s="2">
        <v>0</v>
      </c>
      <c r="AC301" s="2">
        <v>5191422266.42766</v>
      </c>
    </row>
    <row r="302" spans="1:29" x14ac:dyDescent="0.2">
      <c r="A302" s="8" t="s">
        <v>149</v>
      </c>
    </row>
    <row r="303" spans="1:29" x14ac:dyDescent="0.2">
      <c r="A303" s="3" t="s">
        <v>148</v>
      </c>
      <c r="B303" s="2">
        <v>0</v>
      </c>
      <c r="C303" s="2">
        <v>0</v>
      </c>
      <c r="D303" s="2">
        <v>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  <c r="N303" s="2">
        <v>0</v>
      </c>
      <c r="O303" s="2">
        <v>0</v>
      </c>
      <c r="P303" s="2">
        <v>0</v>
      </c>
      <c r="Q303" s="2">
        <v>0</v>
      </c>
      <c r="R303" s="2">
        <v>0</v>
      </c>
      <c r="S303" s="2">
        <v>0</v>
      </c>
      <c r="T303" s="2">
        <v>0</v>
      </c>
      <c r="U303" s="2">
        <v>0</v>
      </c>
      <c r="V303" s="2">
        <v>0</v>
      </c>
      <c r="W303" s="2">
        <v>0</v>
      </c>
      <c r="X303" s="2">
        <v>0</v>
      </c>
      <c r="Y303" s="2">
        <v>0</v>
      </c>
      <c r="Z303" s="2">
        <v>0</v>
      </c>
      <c r="AA303" s="2">
        <v>0</v>
      </c>
      <c r="AB303" s="2">
        <v>0</v>
      </c>
      <c r="AC303" s="2">
        <v>0</v>
      </c>
    </row>
    <row r="304" spans="1:29" x14ac:dyDescent="0.2">
      <c r="A304" s="3" t="s">
        <v>147</v>
      </c>
      <c r="B304" s="2">
        <v>0</v>
      </c>
      <c r="C304" s="2">
        <v>0</v>
      </c>
      <c r="D304" s="2">
        <v>0</v>
      </c>
      <c r="E304" s="2">
        <v>0</v>
      </c>
      <c r="F304" s="2">
        <v>0</v>
      </c>
      <c r="G304" s="2">
        <v>0</v>
      </c>
      <c r="H304" s="2">
        <v>0</v>
      </c>
      <c r="I304" s="2">
        <v>0</v>
      </c>
      <c r="J304" s="2">
        <v>0</v>
      </c>
      <c r="K304" s="2">
        <v>0</v>
      </c>
      <c r="L304" s="2">
        <v>0</v>
      </c>
      <c r="M304" s="2">
        <v>0</v>
      </c>
      <c r="N304" s="2">
        <v>0</v>
      </c>
      <c r="O304" s="2">
        <v>0</v>
      </c>
      <c r="P304" s="2">
        <v>0</v>
      </c>
      <c r="Q304" s="2">
        <v>0</v>
      </c>
      <c r="R304" s="2">
        <v>0</v>
      </c>
      <c r="S304" s="2">
        <v>0</v>
      </c>
      <c r="T304" s="2">
        <v>0</v>
      </c>
      <c r="U304" s="2">
        <v>0</v>
      </c>
      <c r="V304" s="2">
        <v>0</v>
      </c>
      <c r="W304" s="2">
        <v>0</v>
      </c>
      <c r="X304" s="2">
        <v>0</v>
      </c>
      <c r="Y304" s="2">
        <v>0</v>
      </c>
      <c r="Z304" s="2">
        <v>0</v>
      </c>
      <c r="AA304" s="2">
        <v>0</v>
      </c>
      <c r="AB304" s="2">
        <v>0</v>
      </c>
      <c r="AC304" s="2">
        <v>0</v>
      </c>
    </row>
    <row r="305" spans="1:29" x14ac:dyDescent="0.2">
      <c r="A305" s="8" t="s">
        <v>217</v>
      </c>
      <c r="B305" s="2">
        <v>0</v>
      </c>
      <c r="C305" s="2">
        <v>0</v>
      </c>
      <c r="D305" s="2">
        <v>0</v>
      </c>
      <c r="E305" s="2">
        <v>0</v>
      </c>
      <c r="F305" s="2">
        <v>0</v>
      </c>
      <c r="G305" s="2">
        <v>0</v>
      </c>
      <c r="H305" s="2">
        <v>0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  <c r="N305" s="2">
        <v>0</v>
      </c>
      <c r="O305" s="2">
        <v>0</v>
      </c>
      <c r="P305" s="2">
        <v>0</v>
      </c>
      <c r="Q305" s="2">
        <v>0</v>
      </c>
      <c r="R305" s="2">
        <v>0</v>
      </c>
      <c r="S305" s="2">
        <v>0</v>
      </c>
      <c r="T305" s="2">
        <v>0</v>
      </c>
      <c r="U305" s="2">
        <v>0</v>
      </c>
      <c r="V305" s="2">
        <v>0</v>
      </c>
      <c r="W305" s="2">
        <v>0</v>
      </c>
      <c r="X305" s="2">
        <v>0</v>
      </c>
      <c r="Y305" s="2">
        <v>0</v>
      </c>
      <c r="Z305" s="2">
        <v>0</v>
      </c>
      <c r="AA305" s="2">
        <v>0</v>
      </c>
      <c r="AB305" s="2">
        <v>0</v>
      </c>
      <c r="AC305" s="2">
        <v>0</v>
      </c>
    </row>
    <row r="306" spans="1:29" x14ac:dyDescent="0.2">
      <c r="A306" s="8" t="s">
        <v>146</v>
      </c>
    </row>
    <row r="307" spans="1:29" x14ac:dyDescent="0.2">
      <c r="A307" s="3" t="s">
        <v>145</v>
      </c>
      <c r="B307" s="2">
        <v>0</v>
      </c>
      <c r="C307" s="2">
        <v>0</v>
      </c>
      <c r="D307" s="2">
        <v>0</v>
      </c>
      <c r="E307" s="2">
        <v>0</v>
      </c>
      <c r="F307" s="2">
        <v>0</v>
      </c>
      <c r="G307" s="2">
        <v>0</v>
      </c>
      <c r="H307" s="2">
        <v>0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  <c r="N307" s="2">
        <v>0</v>
      </c>
      <c r="O307" s="2">
        <v>0</v>
      </c>
      <c r="P307" s="2">
        <v>0</v>
      </c>
      <c r="Q307" s="2">
        <v>0</v>
      </c>
      <c r="R307" s="2">
        <v>0</v>
      </c>
      <c r="S307" s="2">
        <v>0</v>
      </c>
      <c r="T307" s="2">
        <v>0</v>
      </c>
      <c r="U307" s="2">
        <v>0</v>
      </c>
      <c r="V307" s="2">
        <v>0</v>
      </c>
      <c r="W307" s="2">
        <v>0</v>
      </c>
      <c r="X307" s="2">
        <v>0</v>
      </c>
      <c r="Y307" s="2">
        <v>0</v>
      </c>
      <c r="Z307" s="2">
        <v>0</v>
      </c>
      <c r="AA307" s="2">
        <v>0</v>
      </c>
      <c r="AB307" s="2">
        <v>0</v>
      </c>
      <c r="AC307" s="2">
        <v>0</v>
      </c>
    </row>
    <row r="308" spans="1:29" x14ac:dyDescent="0.2">
      <c r="A308" s="3" t="s">
        <v>144</v>
      </c>
      <c r="B308" s="2">
        <v>0</v>
      </c>
      <c r="C308" s="2">
        <v>0</v>
      </c>
      <c r="D308" s="2">
        <v>0</v>
      </c>
      <c r="E308" s="2">
        <v>0</v>
      </c>
      <c r="F308" s="2">
        <v>0</v>
      </c>
      <c r="G308" s="2">
        <v>0</v>
      </c>
      <c r="H308" s="2">
        <v>0</v>
      </c>
      <c r="I308" s="2">
        <v>0</v>
      </c>
      <c r="J308" s="2">
        <v>0</v>
      </c>
      <c r="K308" s="2">
        <v>0</v>
      </c>
      <c r="L308" s="2">
        <v>0</v>
      </c>
      <c r="M308" s="2">
        <v>0</v>
      </c>
      <c r="N308" s="2">
        <v>0</v>
      </c>
      <c r="O308" s="2">
        <v>0</v>
      </c>
      <c r="P308" s="2">
        <v>0</v>
      </c>
      <c r="Q308" s="2">
        <v>0</v>
      </c>
      <c r="R308" s="2">
        <v>0</v>
      </c>
      <c r="S308" s="2">
        <v>0</v>
      </c>
      <c r="T308" s="2">
        <v>0</v>
      </c>
      <c r="U308" s="2">
        <v>0</v>
      </c>
      <c r="V308" s="2">
        <v>0</v>
      </c>
      <c r="W308" s="2">
        <v>0</v>
      </c>
      <c r="X308" s="2">
        <v>0</v>
      </c>
      <c r="Y308" s="2">
        <v>0</v>
      </c>
      <c r="Z308" s="2">
        <v>0</v>
      </c>
      <c r="AA308" s="2">
        <v>0</v>
      </c>
      <c r="AB308" s="2">
        <v>0</v>
      </c>
      <c r="AC308" s="2">
        <v>0</v>
      </c>
    </row>
    <row r="309" spans="1:29" x14ac:dyDescent="0.2">
      <c r="A309" s="3" t="s">
        <v>143</v>
      </c>
      <c r="B309" s="2">
        <v>0</v>
      </c>
      <c r="C309" s="2">
        <v>0</v>
      </c>
      <c r="D309" s="2">
        <v>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J309" s="2">
        <v>0</v>
      </c>
      <c r="K309" s="2">
        <v>0</v>
      </c>
      <c r="L309" s="2">
        <v>0</v>
      </c>
      <c r="M309" s="2">
        <v>0</v>
      </c>
      <c r="N309" s="2">
        <v>0</v>
      </c>
      <c r="O309" s="2">
        <v>0</v>
      </c>
      <c r="P309" s="2">
        <v>0</v>
      </c>
      <c r="Q309" s="2">
        <v>0</v>
      </c>
      <c r="R309" s="2">
        <v>0</v>
      </c>
      <c r="S309" s="2">
        <v>0</v>
      </c>
      <c r="T309" s="2">
        <v>0</v>
      </c>
      <c r="U309" s="2">
        <v>0</v>
      </c>
      <c r="V309" s="2">
        <v>0</v>
      </c>
      <c r="W309" s="2">
        <v>0</v>
      </c>
      <c r="X309" s="2">
        <v>0</v>
      </c>
      <c r="Y309" s="2">
        <v>0</v>
      </c>
      <c r="Z309" s="2">
        <v>0</v>
      </c>
      <c r="AA309" s="2">
        <v>0</v>
      </c>
      <c r="AB309" s="2">
        <v>0</v>
      </c>
      <c r="AC309" s="2">
        <v>0</v>
      </c>
    </row>
    <row r="310" spans="1:29" x14ac:dyDescent="0.2">
      <c r="A310" s="3" t="s">
        <v>142</v>
      </c>
      <c r="B310" s="2">
        <v>0</v>
      </c>
      <c r="C310" s="2">
        <v>0</v>
      </c>
      <c r="D310" s="2">
        <v>0</v>
      </c>
      <c r="E310" s="2">
        <v>0</v>
      </c>
      <c r="F310" s="2">
        <v>0</v>
      </c>
      <c r="G310" s="2">
        <v>0</v>
      </c>
      <c r="H310" s="2">
        <v>0</v>
      </c>
      <c r="I310" s="2">
        <v>0</v>
      </c>
      <c r="J310" s="2">
        <v>0</v>
      </c>
      <c r="K310" s="2">
        <v>0</v>
      </c>
      <c r="L310" s="2">
        <v>0</v>
      </c>
      <c r="M310" s="2">
        <v>0</v>
      </c>
      <c r="N310" s="2">
        <v>0</v>
      </c>
      <c r="O310" s="2">
        <v>0</v>
      </c>
      <c r="P310" s="2">
        <v>0</v>
      </c>
      <c r="Q310" s="2">
        <v>0</v>
      </c>
      <c r="R310" s="2">
        <v>0</v>
      </c>
      <c r="S310" s="2">
        <v>0</v>
      </c>
      <c r="T310" s="2">
        <v>0</v>
      </c>
      <c r="U310" s="2">
        <v>0</v>
      </c>
      <c r="V310" s="2">
        <v>0</v>
      </c>
      <c r="W310" s="2">
        <v>0</v>
      </c>
      <c r="X310" s="2">
        <v>0</v>
      </c>
      <c r="Y310" s="2">
        <v>0</v>
      </c>
      <c r="Z310" s="2">
        <v>0</v>
      </c>
      <c r="AA310" s="2">
        <v>0</v>
      </c>
      <c r="AB310" s="2">
        <v>0</v>
      </c>
      <c r="AC310" s="2">
        <v>0</v>
      </c>
    </row>
    <row r="311" spans="1:29" x14ac:dyDescent="0.2">
      <c r="A311" s="3" t="s">
        <v>141</v>
      </c>
      <c r="B311" s="2">
        <v>0</v>
      </c>
      <c r="C311" s="2">
        <v>0</v>
      </c>
      <c r="D311" s="2">
        <v>0</v>
      </c>
      <c r="E311" s="2">
        <v>0</v>
      </c>
      <c r="F311" s="2">
        <v>0</v>
      </c>
      <c r="G311" s="2">
        <v>0</v>
      </c>
      <c r="H311" s="2">
        <v>0</v>
      </c>
      <c r="I311" s="2">
        <v>0</v>
      </c>
      <c r="J311" s="2">
        <v>0</v>
      </c>
      <c r="K311" s="2">
        <v>0</v>
      </c>
      <c r="L311" s="2">
        <v>0</v>
      </c>
      <c r="M311" s="2">
        <v>0</v>
      </c>
      <c r="N311" s="2">
        <v>0</v>
      </c>
      <c r="O311" s="2">
        <v>0</v>
      </c>
      <c r="P311" s="2">
        <v>0</v>
      </c>
      <c r="Q311" s="2">
        <v>0</v>
      </c>
      <c r="R311" s="2">
        <v>0</v>
      </c>
      <c r="S311" s="2">
        <v>0</v>
      </c>
      <c r="T311" s="2">
        <v>0</v>
      </c>
      <c r="U311" s="2">
        <v>0</v>
      </c>
      <c r="V311" s="2">
        <v>0</v>
      </c>
      <c r="W311" s="2">
        <v>0</v>
      </c>
      <c r="X311" s="2">
        <v>0</v>
      </c>
      <c r="Y311" s="2">
        <v>0</v>
      </c>
      <c r="Z311" s="2">
        <v>0</v>
      </c>
      <c r="AA311" s="2">
        <v>0</v>
      </c>
      <c r="AB311" s="2">
        <v>0</v>
      </c>
      <c r="AC311" s="2">
        <v>0</v>
      </c>
    </row>
    <row r="312" spans="1:29" x14ac:dyDescent="0.2">
      <c r="A312" s="8" t="s">
        <v>218</v>
      </c>
      <c r="B312" s="2">
        <v>0</v>
      </c>
      <c r="C312" s="2">
        <v>0</v>
      </c>
      <c r="D312" s="2">
        <v>0</v>
      </c>
      <c r="E312" s="2">
        <v>0</v>
      </c>
      <c r="F312" s="2">
        <v>0</v>
      </c>
      <c r="G312" s="2">
        <v>0</v>
      </c>
      <c r="H312" s="2">
        <v>0</v>
      </c>
      <c r="I312" s="2">
        <v>0</v>
      </c>
      <c r="J312" s="2">
        <v>0</v>
      </c>
      <c r="K312" s="2">
        <v>0</v>
      </c>
      <c r="L312" s="2">
        <v>0</v>
      </c>
      <c r="M312" s="2">
        <v>0</v>
      </c>
      <c r="N312" s="2">
        <v>0</v>
      </c>
      <c r="O312" s="2">
        <v>0</v>
      </c>
      <c r="P312" s="2">
        <v>0</v>
      </c>
      <c r="Q312" s="2">
        <v>0</v>
      </c>
      <c r="R312" s="2">
        <v>0</v>
      </c>
      <c r="S312" s="2">
        <v>0</v>
      </c>
      <c r="T312" s="2">
        <v>0</v>
      </c>
      <c r="U312" s="2">
        <v>0</v>
      </c>
      <c r="V312" s="2">
        <v>0</v>
      </c>
      <c r="W312" s="2">
        <v>0</v>
      </c>
      <c r="X312" s="2">
        <v>0</v>
      </c>
      <c r="Y312" s="2">
        <v>0</v>
      </c>
      <c r="Z312" s="2">
        <v>0</v>
      </c>
      <c r="AA312" s="2">
        <v>0</v>
      </c>
      <c r="AB312" s="2">
        <v>0</v>
      </c>
      <c r="AC312" s="2">
        <v>0</v>
      </c>
    </row>
    <row r="313" spans="1:29" x14ac:dyDescent="0.2">
      <c r="A313" s="8" t="s">
        <v>140</v>
      </c>
    </row>
    <row r="314" spans="1:29" x14ac:dyDescent="0.2">
      <c r="A314" s="3" t="s">
        <v>139</v>
      </c>
      <c r="B314" s="2">
        <v>0</v>
      </c>
      <c r="C314" s="2">
        <v>0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  <c r="N314" s="2">
        <v>0</v>
      </c>
      <c r="O314" s="2">
        <v>0</v>
      </c>
      <c r="P314" s="2">
        <v>0</v>
      </c>
      <c r="Q314" s="2">
        <v>0</v>
      </c>
      <c r="R314" s="2">
        <v>0</v>
      </c>
      <c r="S314" s="2">
        <v>0</v>
      </c>
      <c r="T314" s="2">
        <v>0</v>
      </c>
      <c r="U314" s="2">
        <v>0</v>
      </c>
      <c r="V314" s="2">
        <v>0</v>
      </c>
      <c r="W314" s="2">
        <v>0</v>
      </c>
      <c r="X314" s="2">
        <v>0</v>
      </c>
      <c r="Y314" s="2">
        <v>0</v>
      </c>
      <c r="Z314" s="2">
        <v>0</v>
      </c>
      <c r="AA314" s="2">
        <v>0</v>
      </c>
      <c r="AB314" s="2">
        <v>0</v>
      </c>
      <c r="AC314" s="2">
        <v>0</v>
      </c>
    </row>
    <row r="315" spans="1:29" x14ac:dyDescent="0.2">
      <c r="A315" s="3" t="s">
        <v>138</v>
      </c>
      <c r="B315" s="2">
        <v>0</v>
      </c>
      <c r="C315" s="2">
        <v>0</v>
      </c>
      <c r="D315" s="2">
        <v>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J315" s="2">
        <v>0</v>
      </c>
      <c r="K315" s="2">
        <v>0</v>
      </c>
      <c r="L315" s="2">
        <v>0</v>
      </c>
      <c r="M315" s="2">
        <v>0</v>
      </c>
      <c r="N315" s="2">
        <v>0</v>
      </c>
      <c r="O315" s="2">
        <v>0</v>
      </c>
      <c r="P315" s="2">
        <v>0</v>
      </c>
      <c r="Q315" s="2">
        <v>0</v>
      </c>
      <c r="R315" s="2">
        <v>0</v>
      </c>
      <c r="S315" s="2">
        <v>0</v>
      </c>
      <c r="T315" s="2">
        <v>0</v>
      </c>
      <c r="U315" s="2">
        <v>0</v>
      </c>
      <c r="V315" s="2">
        <v>0</v>
      </c>
      <c r="W315" s="2">
        <v>0</v>
      </c>
      <c r="X315" s="2">
        <v>0</v>
      </c>
      <c r="Y315" s="2">
        <v>0</v>
      </c>
      <c r="Z315" s="2">
        <v>0</v>
      </c>
      <c r="AA315" s="2">
        <v>0</v>
      </c>
      <c r="AB315" s="2">
        <v>0</v>
      </c>
      <c r="AC315" s="2">
        <v>0</v>
      </c>
    </row>
    <row r="316" spans="1:29" x14ac:dyDescent="0.2">
      <c r="A316" s="3" t="s">
        <v>137</v>
      </c>
      <c r="B316" s="2">
        <v>0</v>
      </c>
      <c r="C316" s="2">
        <v>0</v>
      </c>
      <c r="D316" s="2">
        <v>0</v>
      </c>
      <c r="E316" s="2">
        <v>0</v>
      </c>
      <c r="F316" s="2">
        <v>0</v>
      </c>
      <c r="G316" s="2">
        <v>0</v>
      </c>
      <c r="H316" s="2">
        <v>0</v>
      </c>
      <c r="I316" s="2">
        <v>0</v>
      </c>
      <c r="J316" s="2">
        <v>0</v>
      </c>
      <c r="K316" s="2">
        <v>0</v>
      </c>
      <c r="L316" s="2">
        <v>0</v>
      </c>
      <c r="M316" s="2">
        <v>0</v>
      </c>
      <c r="N316" s="2">
        <v>0</v>
      </c>
      <c r="O316" s="2">
        <v>0</v>
      </c>
      <c r="P316" s="2">
        <v>0</v>
      </c>
      <c r="Q316" s="2">
        <v>0</v>
      </c>
      <c r="R316" s="2">
        <v>0</v>
      </c>
      <c r="S316" s="2">
        <v>0</v>
      </c>
      <c r="T316" s="2">
        <v>0</v>
      </c>
      <c r="U316" s="2">
        <v>0</v>
      </c>
      <c r="V316" s="2">
        <v>0</v>
      </c>
      <c r="W316" s="2">
        <v>0</v>
      </c>
      <c r="X316" s="2">
        <v>0</v>
      </c>
      <c r="Y316" s="2">
        <v>0</v>
      </c>
      <c r="Z316" s="2">
        <v>0</v>
      </c>
      <c r="AA316" s="2">
        <v>0</v>
      </c>
      <c r="AB316" s="2">
        <v>0</v>
      </c>
      <c r="AC316" s="2">
        <v>0</v>
      </c>
    </row>
    <row r="317" spans="1:29" x14ac:dyDescent="0.2">
      <c r="A317" s="8" t="s">
        <v>219</v>
      </c>
      <c r="B317" s="2">
        <v>0</v>
      </c>
      <c r="C317" s="2">
        <v>0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  <c r="N317" s="2">
        <v>0</v>
      </c>
      <c r="O317" s="2">
        <v>0</v>
      </c>
      <c r="P317" s="2">
        <v>0</v>
      </c>
      <c r="Q317" s="2">
        <v>0</v>
      </c>
      <c r="R317" s="2">
        <v>0</v>
      </c>
      <c r="S317" s="2">
        <v>0</v>
      </c>
      <c r="T317" s="2">
        <v>0</v>
      </c>
      <c r="U317" s="2">
        <v>0</v>
      </c>
      <c r="V317" s="2">
        <v>0</v>
      </c>
      <c r="W317" s="2">
        <v>0</v>
      </c>
      <c r="X317" s="2">
        <v>0</v>
      </c>
      <c r="Y317" s="2">
        <v>0</v>
      </c>
      <c r="Z317" s="2">
        <v>0</v>
      </c>
      <c r="AA317" s="2">
        <v>0</v>
      </c>
      <c r="AB317" s="2">
        <v>0</v>
      </c>
      <c r="AC317" s="2">
        <v>0</v>
      </c>
    </row>
    <row r="318" spans="1:29" x14ac:dyDescent="0.2">
      <c r="A318" s="8" t="s">
        <v>136</v>
      </c>
    </row>
    <row r="319" spans="1:29" x14ac:dyDescent="0.2">
      <c r="A319" s="3" t="s">
        <v>135</v>
      </c>
      <c r="B319" s="2">
        <v>0</v>
      </c>
      <c r="C319" s="2">
        <v>0</v>
      </c>
      <c r="D319" s="2">
        <v>0</v>
      </c>
      <c r="E319" s="2">
        <v>0</v>
      </c>
      <c r="F319" s="2">
        <v>0</v>
      </c>
      <c r="G319" s="2">
        <v>0</v>
      </c>
      <c r="H319" s="2">
        <v>0</v>
      </c>
      <c r="I319" s="2">
        <v>0</v>
      </c>
      <c r="J319" s="2">
        <v>0</v>
      </c>
      <c r="K319" s="2">
        <v>0</v>
      </c>
      <c r="L319" s="2">
        <v>0</v>
      </c>
      <c r="M319" s="2">
        <v>0</v>
      </c>
      <c r="N319" s="2">
        <v>0</v>
      </c>
      <c r="O319" s="2">
        <v>0</v>
      </c>
      <c r="P319" s="2">
        <v>0</v>
      </c>
      <c r="Q319" s="2">
        <v>0</v>
      </c>
      <c r="R319" s="2">
        <v>0</v>
      </c>
      <c r="S319" s="2">
        <v>0</v>
      </c>
      <c r="T319" s="2">
        <v>0</v>
      </c>
      <c r="U319" s="2">
        <v>0</v>
      </c>
      <c r="V319" s="2">
        <v>0</v>
      </c>
      <c r="W319" s="2">
        <v>0</v>
      </c>
      <c r="X319" s="2">
        <v>0</v>
      </c>
      <c r="Y319" s="2">
        <v>0</v>
      </c>
      <c r="Z319" s="2">
        <v>0</v>
      </c>
      <c r="AA319" s="2">
        <v>0</v>
      </c>
      <c r="AB319" s="2">
        <v>0</v>
      </c>
      <c r="AC319" s="2">
        <v>0</v>
      </c>
    </row>
    <row r="320" spans="1:29" x14ac:dyDescent="0.2">
      <c r="A320" s="3" t="s">
        <v>134</v>
      </c>
      <c r="B320" s="2">
        <v>0</v>
      </c>
      <c r="C320" s="2">
        <v>0</v>
      </c>
      <c r="D320" s="2">
        <v>0</v>
      </c>
      <c r="E320" s="2">
        <v>0</v>
      </c>
      <c r="F320" s="2">
        <v>0</v>
      </c>
      <c r="G320" s="2">
        <v>0</v>
      </c>
      <c r="H320" s="2">
        <v>0</v>
      </c>
      <c r="I320" s="2">
        <v>0</v>
      </c>
      <c r="J320" s="2">
        <v>0</v>
      </c>
      <c r="K320" s="2">
        <v>0</v>
      </c>
      <c r="L320" s="2">
        <v>0</v>
      </c>
      <c r="M320" s="2">
        <v>0</v>
      </c>
      <c r="N320" s="2">
        <v>0</v>
      </c>
      <c r="O320" s="2">
        <v>0</v>
      </c>
      <c r="P320" s="2">
        <v>0</v>
      </c>
      <c r="Q320" s="2">
        <v>0</v>
      </c>
      <c r="R320" s="2">
        <v>0</v>
      </c>
      <c r="S320" s="2">
        <v>0</v>
      </c>
      <c r="T320" s="2">
        <v>0</v>
      </c>
      <c r="U320" s="2">
        <v>0</v>
      </c>
      <c r="V320" s="2">
        <v>0</v>
      </c>
      <c r="W320" s="2">
        <v>0</v>
      </c>
      <c r="X320" s="2">
        <v>0</v>
      </c>
      <c r="Y320" s="2">
        <v>0</v>
      </c>
      <c r="Z320" s="2">
        <v>0</v>
      </c>
      <c r="AA320" s="2">
        <v>0</v>
      </c>
      <c r="AB320" s="2">
        <v>0</v>
      </c>
      <c r="AC320" s="2">
        <v>0</v>
      </c>
    </row>
    <row r="321" spans="1:29" x14ac:dyDescent="0.2">
      <c r="A321" s="3" t="s">
        <v>133</v>
      </c>
      <c r="B321" s="2">
        <v>0</v>
      </c>
      <c r="C321" s="2">
        <v>0</v>
      </c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</v>
      </c>
      <c r="J321" s="2">
        <v>0</v>
      </c>
      <c r="K321" s="2">
        <v>0</v>
      </c>
      <c r="L321" s="2">
        <v>0</v>
      </c>
      <c r="M321" s="2">
        <v>0</v>
      </c>
      <c r="N321" s="2">
        <v>0</v>
      </c>
      <c r="O321" s="2">
        <v>0</v>
      </c>
      <c r="P321" s="2">
        <v>0</v>
      </c>
      <c r="Q321" s="2">
        <v>0</v>
      </c>
      <c r="R321" s="2">
        <v>0</v>
      </c>
      <c r="S321" s="2">
        <v>0</v>
      </c>
      <c r="T321" s="2">
        <v>0</v>
      </c>
      <c r="U321" s="2">
        <v>0</v>
      </c>
      <c r="V321" s="2">
        <v>0</v>
      </c>
      <c r="W321" s="2">
        <v>0</v>
      </c>
      <c r="X321" s="2">
        <v>0</v>
      </c>
      <c r="Y321" s="2">
        <v>0</v>
      </c>
      <c r="Z321" s="2">
        <v>0</v>
      </c>
      <c r="AA321" s="2">
        <v>0</v>
      </c>
      <c r="AB321" s="2">
        <v>0</v>
      </c>
      <c r="AC321" s="2">
        <v>0</v>
      </c>
    </row>
    <row r="322" spans="1:29" x14ac:dyDescent="0.2">
      <c r="A322" s="3" t="s">
        <v>132</v>
      </c>
      <c r="B322" s="2">
        <v>0</v>
      </c>
      <c r="C322" s="2">
        <v>0</v>
      </c>
      <c r="D322" s="2">
        <v>0</v>
      </c>
      <c r="E322" s="2">
        <v>0</v>
      </c>
      <c r="F322" s="2">
        <v>0</v>
      </c>
      <c r="G322" s="2">
        <v>0</v>
      </c>
      <c r="H322" s="2">
        <v>0</v>
      </c>
      <c r="I322" s="2">
        <v>0</v>
      </c>
      <c r="J322" s="2">
        <v>0</v>
      </c>
      <c r="K322" s="2">
        <v>0</v>
      </c>
      <c r="L322" s="2">
        <v>0</v>
      </c>
      <c r="M322" s="2">
        <v>0</v>
      </c>
      <c r="N322" s="2">
        <v>0</v>
      </c>
      <c r="O322" s="2">
        <v>0</v>
      </c>
      <c r="P322" s="2">
        <v>0</v>
      </c>
      <c r="Q322" s="2">
        <v>0</v>
      </c>
      <c r="R322" s="2">
        <v>0</v>
      </c>
      <c r="S322" s="2">
        <v>0</v>
      </c>
      <c r="T322" s="2">
        <v>0</v>
      </c>
      <c r="U322" s="2">
        <v>0</v>
      </c>
      <c r="V322" s="2">
        <v>0</v>
      </c>
      <c r="W322" s="2">
        <v>0</v>
      </c>
      <c r="X322" s="2">
        <v>0</v>
      </c>
      <c r="Y322" s="2">
        <v>0</v>
      </c>
      <c r="Z322" s="2">
        <v>0</v>
      </c>
      <c r="AA322" s="2">
        <v>0</v>
      </c>
      <c r="AB322" s="2">
        <v>0</v>
      </c>
      <c r="AC322" s="2">
        <v>0</v>
      </c>
    </row>
    <row r="323" spans="1:29" x14ac:dyDescent="0.2">
      <c r="A323" s="3" t="s">
        <v>131</v>
      </c>
      <c r="B323" s="2">
        <v>0</v>
      </c>
      <c r="C323" s="2">
        <v>0</v>
      </c>
      <c r="D323" s="2">
        <v>0</v>
      </c>
      <c r="E323" s="2">
        <v>0</v>
      </c>
      <c r="F323" s="2">
        <v>0</v>
      </c>
      <c r="G323" s="2">
        <v>0</v>
      </c>
      <c r="H323" s="2">
        <v>0</v>
      </c>
      <c r="I323" s="2">
        <v>0</v>
      </c>
      <c r="J323" s="2">
        <v>0</v>
      </c>
      <c r="K323" s="2">
        <v>0</v>
      </c>
      <c r="L323" s="2">
        <v>0</v>
      </c>
      <c r="M323" s="2">
        <v>0</v>
      </c>
      <c r="N323" s="2">
        <v>0</v>
      </c>
      <c r="O323" s="2">
        <v>0</v>
      </c>
      <c r="P323" s="2">
        <v>0</v>
      </c>
      <c r="Q323" s="2">
        <v>0</v>
      </c>
      <c r="R323" s="2">
        <v>0</v>
      </c>
      <c r="S323" s="2">
        <v>0</v>
      </c>
      <c r="T323" s="2">
        <v>0</v>
      </c>
      <c r="U323" s="2">
        <v>0</v>
      </c>
      <c r="V323" s="2">
        <v>0</v>
      </c>
      <c r="W323" s="2">
        <v>0</v>
      </c>
      <c r="X323" s="2">
        <v>0</v>
      </c>
      <c r="Y323" s="2">
        <v>0</v>
      </c>
      <c r="Z323" s="2">
        <v>0</v>
      </c>
      <c r="AA323" s="2">
        <v>0</v>
      </c>
      <c r="AB323" s="2">
        <v>0</v>
      </c>
      <c r="AC323" s="2">
        <v>0</v>
      </c>
    </row>
    <row r="324" spans="1:29" x14ac:dyDescent="0.2">
      <c r="A324" s="3" t="s">
        <v>130</v>
      </c>
      <c r="B324" s="2">
        <v>0</v>
      </c>
      <c r="C324" s="2">
        <v>0</v>
      </c>
      <c r="D324" s="2">
        <v>0</v>
      </c>
      <c r="E324" s="2">
        <v>0</v>
      </c>
      <c r="F324" s="2">
        <v>0</v>
      </c>
      <c r="G324" s="2">
        <v>0</v>
      </c>
      <c r="H324" s="2">
        <v>0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  <c r="N324" s="2">
        <v>0</v>
      </c>
      <c r="O324" s="2">
        <v>0</v>
      </c>
      <c r="P324" s="2">
        <v>0</v>
      </c>
      <c r="Q324" s="2">
        <v>0</v>
      </c>
      <c r="R324" s="2">
        <v>0</v>
      </c>
      <c r="S324" s="2">
        <v>0</v>
      </c>
      <c r="T324" s="2">
        <v>0</v>
      </c>
      <c r="U324" s="2">
        <v>0</v>
      </c>
      <c r="V324" s="2">
        <v>0</v>
      </c>
      <c r="W324" s="2">
        <v>0</v>
      </c>
      <c r="X324" s="2">
        <v>0</v>
      </c>
      <c r="Y324" s="2">
        <v>0</v>
      </c>
      <c r="Z324" s="2">
        <v>0</v>
      </c>
      <c r="AA324" s="2">
        <v>0</v>
      </c>
      <c r="AB324" s="2">
        <v>0</v>
      </c>
      <c r="AC324" s="2">
        <v>0</v>
      </c>
    </row>
    <row r="325" spans="1:29" x14ac:dyDescent="0.2">
      <c r="A325" s="3" t="s">
        <v>129</v>
      </c>
      <c r="B325" s="2">
        <v>0</v>
      </c>
      <c r="C325" s="2">
        <v>0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  <c r="N325" s="2">
        <v>0</v>
      </c>
      <c r="O325" s="2">
        <v>0</v>
      </c>
      <c r="P325" s="2">
        <v>0</v>
      </c>
      <c r="Q325" s="2">
        <v>0</v>
      </c>
      <c r="R325" s="2">
        <v>0</v>
      </c>
      <c r="S325" s="2">
        <v>0</v>
      </c>
      <c r="T325" s="2">
        <v>0</v>
      </c>
      <c r="U325" s="2">
        <v>0</v>
      </c>
      <c r="V325" s="2">
        <v>0</v>
      </c>
      <c r="W325" s="2">
        <v>0</v>
      </c>
      <c r="X325" s="2">
        <v>0</v>
      </c>
      <c r="Y325" s="2">
        <v>0</v>
      </c>
      <c r="Z325" s="2">
        <v>0</v>
      </c>
      <c r="AA325" s="2">
        <v>0</v>
      </c>
      <c r="AB325" s="2">
        <v>0</v>
      </c>
      <c r="AC325" s="2">
        <v>0</v>
      </c>
    </row>
    <row r="326" spans="1:29" x14ac:dyDescent="0.2">
      <c r="A326" s="3" t="s">
        <v>128</v>
      </c>
      <c r="B326" s="2">
        <v>0</v>
      </c>
      <c r="C326" s="2">
        <v>0</v>
      </c>
      <c r="D326" s="2">
        <v>0</v>
      </c>
      <c r="E326" s="2">
        <v>0</v>
      </c>
      <c r="F326" s="2">
        <v>0</v>
      </c>
      <c r="G326" s="2">
        <v>0</v>
      </c>
      <c r="H326" s="2">
        <v>0</v>
      </c>
      <c r="I326" s="2">
        <v>0</v>
      </c>
      <c r="J326" s="2">
        <v>0</v>
      </c>
      <c r="K326" s="2">
        <v>0</v>
      </c>
      <c r="L326" s="2">
        <v>0</v>
      </c>
      <c r="M326" s="2">
        <v>0</v>
      </c>
      <c r="N326" s="2">
        <v>0</v>
      </c>
      <c r="O326" s="2">
        <v>0</v>
      </c>
      <c r="P326" s="2">
        <v>0</v>
      </c>
      <c r="Q326" s="2">
        <v>0</v>
      </c>
      <c r="R326" s="2">
        <v>0</v>
      </c>
      <c r="S326" s="2">
        <v>0</v>
      </c>
      <c r="T326" s="2">
        <v>0</v>
      </c>
      <c r="U326" s="2">
        <v>0</v>
      </c>
      <c r="V326" s="2">
        <v>0</v>
      </c>
      <c r="W326" s="2">
        <v>0</v>
      </c>
      <c r="X326" s="2">
        <v>0</v>
      </c>
      <c r="Y326" s="2">
        <v>0</v>
      </c>
      <c r="Z326" s="2">
        <v>0</v>
      </c>
      <c r="AA326" s="2">
        <v>0</v>
      </c>
      <c r="AB326" s="2">
        <v>0</v>
      </c>
      <c r="AC326" s="2">
        <v>0</v>
      </c>
    </row>
    <row r="327" spans="1:29" x14ac:dyDescent="0.2">
      <c r="A327" s="3" t="s">
        <v>127</v>
      </c>
      <c r="B327" s="2">
        <v>0</v>
      </c>
      <c r="C327" s="2">
        <v>0</v>
      </c>
      <c r="D327" s="2">
        <v>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J327" s="2">
        <v>0</v>
      </c>
      <c r="K327" s="2">
        <v>0</v>
      </c>
      <c r="L327" s="2">
        <v>0</v>
      </c>
      <c r="M327" s="2">
        <v>0</v>
      </c>
      <c r="N327" s="2">
        <v>0</v>
      </c>
      <c r="O327" s="2">
        <v>0</v>
      </c>
      <c r="P327" s="2">
        <v>0</v>
      </c>
      <c r="Q327" s="2">
        <v>0</v>
      </c>
      <c r="R327" s="2">
        <v>0</v>
      </c>
      <c r="S327" s="2">
        <v>0</v>
      </c>
      <c r="T327" s="2">
        <v>0</v>
      </c>
      <c r="U327" s="2">
        <v>0</v>
      </c>
      <c r="V327" s="2">
        <v>0</v>
      </c>
      <c r="W327" s="2">
        <v>0</v>
      </c>
      <c r="X327" s="2">
        <v>0</v>
      </c>
      <c r="Y327" s="2">
        <v>0</v>
      </c>
      <c r="Z327" s="2">
        <v>0</v>
      </c>
      <c r="AA327" s="2">
        <v>0</v>
      </c>
      <c r="AB327" s="2">
        <v>0</v>
      </c>
      <c r="AC327" s="2">
        <v>0</v>
      </c>
    </row>
    <row r="328" spans="1:29" x14ac:dyDescent="0.2">
      <c r="A328" s="3" t="s">
        <v>126</v>
      </c>
      <c r="B328" s="2">
        <v>0</v>
      </c>
      <c r="C328" s="2">
        <v>0</v>
      </c>
      <c r="D328" s="2">
        <v>0</v>
      </c>
      <c r="E328" s="2">
        <v>0</v>
      </c>
      <c r="F328" s="2">
        <v>0</v>
      </c>
      <c r="G328" s="2">
        <v>0</v>
      </c>
      <c r="H328" s="2">
        <v>0</v>
      </c>
      <c r="I328" s="2">
        <v>0</v>
      </c>
      <c r="J328" s="2">
        <v>0</v>
      </c>
      <c r="K328" s="2">
        <v>0</v>
      </c>
      <c r="L328" s="2">
        <v>0</v>
      </c>
      <c r="M328" s="2">
        <v>0</v>
      </c>
      <c r="N328" s="2">
        <v>0</v>
      </c>
      <c r="O328" s="2">
        <v>0</v>
      </c>
      <c r="P328" s="2">
        <v>0</v>
      </c>
      <c r="Q328" s="2">
        <v>0</v>
      </c>
      <c r="R328" s="2">
        <v>0</v>
      </c>
      <c r="S328" s="2">
        <v>0</v>
      </c>
      <c r="T328" s="2">
        <v>0</v>
      </c>
      <c r="U328" s="2">
        <v>0</v>
      </c>
      <c r="V328" s="2">
        <v>0</v>
      </c>
      <c r="W328" s="2">
        <v>0</v>
      </c>
      <c r="X328" s="2">
        <v>0</v>
      </c>
      <c r="Y328" s="2">
        <v>0</v>
      </c>
      <c r="Z328" s="2">
        <v>0</v>
      </c>
      <c r="AA328" s="2">
        <v>0</v>
      </c>
      <c r="AB328" s="2">
        <v>0</v>
      </c>
      <c r="AC328" s="2">
        <v>0</v>
      </c>
    </row>
    <row r="329" spans="1:29" x14ac:dyDescent="0.2">
      <c r="A329" s="3" t="s">
        <v>125</v>
      </c>
      <c r="B329" s="2">
        <v>0</v>
      </c>
      <c r="C329" s="2">
        <v>0</v>
      </c>
      <c r="D329" s="2">
        <v>0</v>
      </c>
      <c r="E329" s="2">
        <v>0</v>
      </c>
      <c r="F329" s="2">
        <v>0</v>
      </c>
      <c r="G329" s="2">
        <v>0</v>
      </c>
      <c r="H329" s="2">
        <v>0</v>
      </c>
      <c r="I329" s="2">
        <v>0</v>
      </c>
      <c r="J329" s="2">
        <v>0</v>
      </c>
      <c r="K329" s="2">
        <v>0</v>
      </c>
      <c r="L329" s="2">
        <v>0</v>
      </c>
      <c r="M329" s="2">
        <v>0</v>
      </c>
      <c r="N329" s="2">
        <v>0</v>
      </c>
      <c r="O329" s="2">
        <v>0</v>
      </c>
      <c r="P329" s="2">
        <v>0</v>
      </c>
      <c r="Q329" s="2">
        <v>0</v>
      </c>
      <c r="R329" s="2">
        <v>0</v>
      </c>
      <c r="S329" s="2">
        <v>0</v>
      </c>
      <c r="T329" s="2">
        <v>0</v>
      </c>
      <c r="U329" s="2">
        <v>0</v>
      </c>
      <c r="V329" s="2">
        <v>0</v>
      </c>
      <c r="W329" s="2">
        <v>0</v>
      </c>
      <c r="X329" s="2">
        <v>0</v>
      </c>
      <c r="Y329" s="2">
        <v>0</v>
      </c>
      <c r="Z329" s="2">
        <v>0</v>
      </c>
      <c r="AA329" s="2">
        <v>0</v>
      </c>
      <c r="AB329" s="2">
        <v>0</v>
      </c>
      <c r="AC329" s="2">
        <v>0</v>
      </c>
    </row>
    <row r="330" spans="1:29" x14ac:dyDescent="0.2">
      <c r="A330" s="3" t="s">
        <v>124</v>
      </c>
      <c r="B330" s="2">
        <v>0</v>
      </c>
      <c r="C330" s="2">
        <v>0</v>
      </c>
      <c r="D330" s="2">
        <v>0</v>
      </c>
      <c r="E330" s="2">
        <v>0</v>
      </c>
      <c r="F330" s="2">
        <v>0</v>
      </c>
      <c r="G330" s="2">
        <v>0</v>
      </c>
      <c r="H330" s="2">
        <v>0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  <c r="N330" s="2">
        <v>0</v>
      </c>
      <c r="O330" s="2">
        <v>0</v>
      </c>
      <c r="P330" s="2">
        <v>0</v>
      </c>
      <c r="Q330" s="2">
        <v>0</v>
      </c>
      <c r="R330" s="2">
        <v>0</v>
      </c>
      <c r="S330" s="2">
        <v>0</v>
      </c>
      <c r="T330" s="2">
        <v>0</v>
      </c>
      <c r="U330" s="2">
        <v>0</v>
      </c>
      <c r="V330" s="2">
        <v>0</v>
      </c>
      <c r="W330" s="2">
        <v>0</v>
      </c>
      <c r="X330" s="2">
        <v>0</v>
      </c>
      <c r="Y330" s="2">
        <v>0</v>
      </c>
      <c r="Z330" s="2">
        <v>0</v>
      </c>
      <c r="AA330" s="2">
        <v>0</v>
      </c>
      <c r="AB330" s="2">
        <v>0</v>
      </c>
      <c r="AC330" s="2">
        <v>0</v>
      </c>
    </row>
    <row r="331" spans="1:29" x14ac:dyDescent="0.2">
      <c r="A331" s="3" t="s">
        <v>123</v>
      </c>
      <c r="B331" s="2">
        <v>0</v>
      </c>
      <c r="C331" s="2">
        <v>0</v>
      </c>
      <c r="D331" s="2">
        <v>0</v>
      </c>
      <c r="E331" s="2">
        <v>0</v>
      </c>
      <c r="F331" s="2">
        <v>0</v>
      </c>
      <c r="G331" s="2">
        <v>0</v>
      </c>
      <c r="H331" s="2">
        <v>0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  <c r="N331" s="2">
        <v>0</v>
      </c>
      <c r="O331" s="2">
        <v>0</v>
      </c>
      <c r="P331" s="2">
        <v>0</v>
      </c>
      <c r="Q331" s="2">
        <v>0</v>
      </c>
      <c r="R331" s="2">
        <v>0</v>
      </c>
      <c r="S331" s="2">
        <v>0</v>
      </c>
      <c r="T331" s="2">
        <v>0</v>
      </c>
      <c r="U331" s="2">
        <v>0</v>
      </c>
      <c r="V331" s="2">
        <v>0</v>
      </c>
      <c r="W331" s="2">
        <v>0</v>
      </c>
      <c r="X331" s="2">
        <v>0</v>
      </c>
      <c r="Y331" s="2">
        <v>0</v>
      </c>
      <c r="Z331" s="2">
        <v>0</v>
      </c>
      <c r="AA331" s="2">
        <v>0</v>
      </c>
      <c r="AB331" s="2">
        <v>0</v>
      </c>
      <c r="AC331" s="2">
        <v>0</v>
      </c>
    </row>
    <row r="332" spans="1:29" x14ac:dyDescent="0.2">
      <c r="A332" s="3" t="s">
        <v>122</v>
      </c>
      <c r="B332" s="2">
        <v>0</v>
      </c>
      <c r="C332" s="2">
        <v>0</v>
      </c>
      <c r="D332" s="2">
        <v>0</v>
      </c>
      <c r="E332" s="2">
        <v>0</v>
      </c>
      <c r="F332" s="2">
        <v>0</v>
      </c>
      <c r="G332" s="2">
        <v>0</v>
      </c>
      <c r="H332" s="2">
        <v>0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  <c r="N332" s="2">
        <v>0</v>
      </c>
      <c r="O332" s="2">
        <v>0</v>
      </c>
      <c r="P332" s="2">
        <v>0</v>
      </c>
      <c r="Q332" s="2">
        <v>0</v>
      </c>
      <c r="R332" s="2">
        <v>0</v>
      </c>
      <c r="S332" s="2">
        <v>0</v>
      </c>
      <c r="T332" s="2">
        <v>0</v>
      </c>
      <c r="U332" s="2">
        <v>0</v>
      </c>
      <c r="V332" s="2">
        <v>0</v>
      </c>
      <c r="W332" s="2">
        <v>0</v>
      </c>
      <c r="X332" s="2">
        <v>0</v>
      </c>
      <c r="Y332" s="2">
        <v>0</v>
      </c>
      <c r="Z332" s="2">
        <v>0</v>
      </c>
      <c r="AA332" s="2">
        <v>0</v>
      </c>
      <c r="AB332" s="2">
        <v>0</v>
      </c>
      <c r="AC332" s="2">
        <v>0</v>
      </c>
    </row>
    <row r="333" spans="1:29" x14ac:dyDescent="0.2">
      <c r="A333" s="3" t="s">
        <v>121</v>
      </c>
      <c r="B333" s="2">
        <v>0</v>
      </c>
      <c r="C333" s="2">
        <v>0</v>
      </c>
      <c r="D333" s="2">
        <v>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J333" s="2">
        <v>0</v>
      </c>
      <c r="K333" s="2">
        <v>0</v>
      </c>
      <c r="L333" s="2">
        <v>0</v>
      </c>
      <c r="M333" s="2">
        <v>0</v>
      </c>
      <c r="N333" s="2">
        <v>0</v>
      </c>
      <c r="O333" s="2">
        <v>0</v>
      </c>
      <c r="P333" s="2">
        <v>0</v>
      </c>
      <c r="Q333" s="2">
        <v>0</v>
      </c>
      <c r="R333" s="2">
        <v>0</v>
      </c>
      <c r="S333" s="2">
        <v>0</v>
      </c>
      <c r="T333" s="2">
        <v>0</v>
      </c>
      <c r="U333" s="2">
        <v>0</v>
      </c>
      <c r="V333" s="2">
        <v>0</v>
      </c>
      <c r="W333" s="2">
        <v>0</v>
      </c>
      <c r="X333" s="2">
        <v>0</v>
      </c>
      <c r="Y333" s="2">
        <v>0</v>
      </c>
      <c r="Z333" s="2">
        <v>0</v>
      </c>
      <c r="AA333" s="2">
        <v>0</v>
      </c>
      <c r="AB333" s="2">
        <v>0</v>
      </c>
      <c r="AC333" s="2">
        <v>0</v>
      </c>
    </row>
    <row r="334" spans="1:29" x14ac:dyDescent="0.2">
      <c r="A334" s="3" t="s">
        <v>120</v>
      </c>
      <c r="B334" s="2">
        <v>0</v>
      </c>
      <c r="C334" s="2">
        <v>0</v>
      </c>
      <c r="D334" s="2">
        <v>0</v>
      </c>
      <c r="E334" s="2">
        <v>0</v>
      </c>
      <c r="F334" s="2">
        <v>0</v>
      </c>
      <c r="G334" s="2">
        <v>0</v>
      </c>
      <c r="H334" s="2">
        <v>0</v>
      </c>
      <c r="I334" s="2">
        <v>0</v>
      </c>
      <c r="J334" s="2">
        <v>0</v>
      </c>
      <c r="K334" s="2">
        <v>0</v>
      </c>
      <c r="L334" s="2">
        <v>0</v>
      </c>
      <c r="M334" s="2">
        <v>0</v>
      </c>
      <c r="N334" s="2">
        <v>0</v>
      </c>
      <c r="O334" s="2">
        <v>0</v>
      </c>
      <c r="P334" s="2">
        <v>0</v>
      </c>
      <c r="Q334" s="2">
        <v>0</v>
      </c>
      <c r="R334" s="2">
        <v>0</v>
      </c>
      <c r="S334" s="2">
        <v>0</v>
      </c>
      <c r="T334" s="2">
        <v>0</v>
      </c>
      <c r="U334" s="2">
        <v>0</v>
      </c>
      <c r="V334" s="2">
        <v>0</v>
      </c>
      <c r="W334" s="2">
        <v>0</v>
      </c>
      <c r="X334" s="2">
        <v>0</v>
      </c>
      <c r="Y334" s="2">
        <v>0</v>
      </c>
      <c r="Z334" s="2">
        <v>0</v>
      </c>
      <c r="AA334" s="2">
        <v>0</v>
      </c>
      <c r="AB334" s="2">
        <v>0</v>
      </c>
      <c r="AC334" s="2">
        <v>0</v>
      </c>
    </row>
    <row r="335" spans="1:29" x14ac:dyDescent="0.2">
      <c r="A335" s="3" t="s">
        <v>119</v>
      </c>
      <c r="B335" s="2">
        <v>0</v>
      </c>
      <c r="C335" s="2">
        <v>0</v>
      </c>
      <c r="D335" s="2">
        <v>0</v>
      </c>
      <c r="E335" s="2">
        <v>0</v>
      </c>
      <c r="F335" s="2">
        <v>0</v>
      </c>
      <c r="G335" s="2">
        <v>0</v>
      </c>
      <c r="H335" s="2">
        <v>0</v>
      </c>
      <c r="I335" s="2">
        <v>0</v>
      </c>
      <c r="J335" s="2">
        <v>0</v>
      </c>
      <c r="K335" s="2">
        <v>0</v>
      </c>
      <c r="L335" s="2">
        <v>0</v>
      </c>
      <c r="M335" s="2">
        <v>0</v>
      </c>
      <c r="N335" s="2">
        <v>0</v>
      </c>
      <c r="O335" s="2">
        <v>0</v>
      </c>
      <c r="P335" s="2">
        <v>0</v>
      </c>
      <c r="Q335" s="2">
        <v>0</v>
      </c>
      <c r="R335" s="2">
        <v>0</v>
      </c>
      <c r="S335" s="2">
        <v>0</v>
      </c>
      <c r="T335" s="2">
        <v>0</v>
      </c>
      <c r="U335" s="2">
        <v>0</v>
      </c>
      <c r="V335" s="2">
        <v>0</v>
      </c>
      <c r="W335" s="2">
        <v>0</v>
      </c>
      <c r="X335" s="2">
        <v>0</v>
      </c>
      <c r="Y335" s="2">
        <v>0</v>
      </c>
      <c r="Z335" s="2">
        <v>0</v>
      </c>
      <c r="AA335" s="2">
        <v>0</v>
      </c>
      <c r="AB335" s="2">
        <v>0</v>
      </c>
      <c r="AC335" s="2">
        <v>0</v>
      </c>
    </row>
    <row r="336" spans="1:29" x14ac:dyDescent="0.2">
      <c r="A336" s="3" t="s">
        <v>118</v>
      </c>
      <c r="B336" s="2">
        <v>0</v>
      </c>
      <c r="C336" s="2">
        <v>0</v>
      </c>
      <c r="D336" s="2">
        <v>0</v>
      </c>
      <c r="E336" s="2">
        <v>0</v>
      </c>
      <c r="F336" s="2">
        <v>0</v>
      </c>
      <c r="G336" s="2">
        <v>0</v>
      </c>
      <c r="H336" s="2">
        <v>0</v>
      </c>
      <c r="I336" s="2">
        <v>0</v>
      </c>
      <c r="J336" s="2">
        <v>0</v>
      </c>
      <c r="K336" s="2">
        <v>0</v>
      </c>
      <c r="L336" s="2">
        <v>0</v>
      </c>
      <c r="M336" s="2">
        <v>0</v>
      </c>
      <c r="N336" s="2">
        <v>0</v>
      </c>
      <c r="O336" s="2">
        <v>0</v>
      </c>
      <c r="P336" s="2">
        <v>0</v>
      </c>
      <c r="Q336" s="2">
        <v>0</v>
      </c>
      <c r="R336" s="2">
        <v>0</v>
      </c>
      <c r="S336" s="2">
        <v>0</v>
      </c>
      <c r="T336" s="2">
        <v>0</v>
      </c>
      <c r="U336" s="2">
        <v>0</v>
      </c>
      <c r="V336" s="2">
        <v>0</v>
      </c>
      <c r="W336" s="2">
        <v>0</v>
      </c>
      <c r="X336" s="2">
        <v>0</v>
      </c>
      <c r="Y336" s="2">
        <v>0</v>
      </c>
      <c r="Z336" s="2">
        <v>0</v>
      </c>
      <c r="AA336" s="2">
        <v>0</v>
      </c>
      <c r="AB336" s="2">
        <v>0</v>
      </c>
      <c r="AC336" s="2">
        <v>0</v>
      </c>
    </row>
    <row r="337" spans="1:29" x14ac:dyDescent="0.2">
      <c r="A337" s="3" t="s">
        <v>117</v>
      </c>
      <c r="B337" s="2">
        <v>0</v>
      </c>
      <c r="C337" s="2">
        <v>0</v>
      </c>
      <c r="D337" s="2">
        <v>0</v>
      </c>
      <c r="E337" s="2">
        <v>0</v>
      </c>
      <c r="F337" s="2">
        <v>0</v>
      </c>
      <c r="G337" s="2">
        <v>0</v>
      </c>
      <c r="H337" s="2">
        <v>0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  <c r="N337" s="2">
        <v>0</v>
      </c>
      <c r="O337" s="2">
        <v>0</v>
      </c>
      <c r="P337" s="2">
        <v>0</v>
      </c>
      <c r="Q337" s="2">
        <v>0</v>
      </c>
      <c r="R337" s="2">
        <v>0</v>
      </c>
      <c r="S337" s="2">
        <v>0</v>
      </c>
      <c r="T337" s="2">
        <v>0</v>
      </c>
      <c r="U337" s="2">
        <v>0</v>
      </c>
      <c r="V337" s="2">
        <v>0</v>
      </c>
      <c r="W337" s="2">
        <v>0</v>
      </c>
      <c r="X337" s="2">
        <v>0</v>
      </c>
      <c r="Y337" s="2">
        <v>0</v>
      </c>
      <c r="Z337" s="2">
        <v>0</v>
      </c>
      <c r="AA337" s="2">
        <v>0</v>
      </c>
      <c r="AB337" s="2">
        <v>0</v>
      </c>
      <c r="AC337" s="2">
        <v>0</v>
      </c>
    </row>
    <row r="338" spans="1:29" x14ac:dyDescent="0.2">
      <c r="A338" s="3" t="s">
        <v>116</v>
      </c>
      <c r="B338" s="2">
        <v>0</v>
      </c>
      <c r="C338" s="2">
        <v>0</v>
      </c>
      <c r="D338" s="2">
        <v>0</v>
      </c>
      <c r="E338" s="2">
        <v>0</v>
      </c>
      <c r="F338" s="2">
        <v>0</v>
      </c>
      <c r="G338" s="2">
        <v>0</v>
      </c>
      <c r="H338" s="2">
        <v>0</v>
      </c>
      <c r="I338" s="2">
        <v>0</v>
      </c>
      <c r="J338" s="2">
        <v>0</v>
      </c>
      <c r="K338" s="2">
        <v>0</v>
      </c>
      <c r="L338" s="2">
        <v>0</v>
      </c>
      <c r="M338" s="2">
        <v>0</v>
      </c>
      <c r="N338" s="2">
        <v>0</v>
      </c>
      <c r="O338" s="2">
        <v>0</v>
      </c>
      <c r="P338" s="2">
        <v>0</v>
      </c>
      <c r="Q338" s="2">
        <v>0</v>
      </c>
      <c r="R338" s="2">
        <v>0</v>
      </c>
      <c r="S338" s="2">
        <v>0</v>
      </c>
      <c r="T338" s="2">
        <v>0</v>
      </c>
      <c r="U338" s="2">
        <v>0</v>
      </c>
      <c r="V338" s="2">
        <v>0</v>
      </c>
      <c r="W338" s="2">
        <v>0</v>
      </c>
      <c r="X338" s="2">
        <v>0</v>
      </c>
      <c r="Y338" s="2">
        <v>0</v>
      </c>
      <c r="Z338" s="2">
        <v>0</v>
      </c>
      <c r="AA338" s="2">
        <v>0</v>
      </c>
      <c r="AB338" s="2">
        <v>0</v>
      </c>
      <c r="AC338" s="2">
        <v>0</v>
      </c>
    </row>
    <row r="339" spans="1:29" x14ac:dyDescent="0.2">
      <c r="A339" s="3" t="s">
        <v>115</v>
      </c>
      <c r="B339" s="2">
        <v>0</v>
      </c>
      <c r="C339" s="2">
        <v>0</v>
      </c>
      <c r="D339" s="2">
        <v>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J339" s="2">
        <v>0</v>
      </c>
      <c r="K339" s="2">
        <v>0</v>
      </c>
      <c r="L339" s="2">
        <v>0</v>
      </c>
      <c r="M339" s="2">
        <v>0</v>
      </c>
      <c r="N339" s="2">
        <v>0</v>
      </c>
      <c r="O339" s="2">
        <v>0</v>
      </c>
      <c r="P339" s="2">
        <v>0</v>
      </c>
      <c r="Q339" s="2">
        <v>0</v>
      </c>
      <c r="R339" s="2">
        <v>0</v>
      </c>
      <c r="S339" s="2">
        <v>0</v>
      </c>
      <c r="T339" s="2">
        <v>0</v>
      </c>
      <c r="U339" s="2">
        <v>0</v>
      </c>
      <c r="V339" s="2">
        <v>0</v>
      </c>
      <c r="W339" s="2">
        <v>0</v>
      </c>
      <c r="X339" s="2">
        <v>0</v>
      </c>
      <c r="Y339" s="2">
        <v>0</v>
      </c>
      <c r="Z339" s="2">
        <v>0</v>
      </c>
      <c r="AA339" s="2">
        <v>0</v>
      </c>
      <c r="AB339" s="2">
        <v>0</v>
      </c>
      <c r="AC339" s="2">
        <v>0</v>
      </c>
    </row>
    <row r="340" spans="1:29" x14ac:dyDescent="0.2">
      <c r="A340" s="3" t="s">
        <v>114</v>
      </c>
      <c r="B340" s="2">
        <v>0</v>
      </c>
      <c r="C340" s="2">
        <v>0</v>
      </c>
      <c r="D340" s="2">
        <v>0</v>
      </c>
      <c r="E340" s="2">
        <v>0</v>
      </c>
      <c r="F340" s="2">
        <v>0</v>
      </c>
      <c r="G340" s="2">
        <v>0</v>
      </c>
      <c r="H340" s="2">
        <v>0</v>
      </c>
      <c r="I340" s="2">
        <v>0</v>
      </c>
      <c r="J340" s="2">
        <v>0</v>
      </c>
      <c r="K340" s="2">
        <v>0</v>
      </c>
      <c r="L340" s="2">
        <v>0</v>
      </c>
      <c r="M340" s="2">
        <v>0</v>
      </c>
      <c r="N340" s="2">
        <v>0</v>
      </c>
      <c r="O340" s="2">
        <v>0</v>
      </c>
      <c r="P340" s="2">
        <v>0</v>
      </c>
      <c r="Q340" s="2">
        <v>0</v>
      </c>
      <c r="R340" s="2">
        <v>0</v>
      </c>
      <c r="S340" s="2">
        <v>0</v>
      </c>
      <c r="T340" s="2">
        <v>0</v>
      </c>
      <c r="U340" s="2">
        <v>0</v>
      </c>
      <c r="V340" s="2">
        <v>0</v>
      </c>
      <c r="W340" s="2">
        <v>0</v>
      </c>
      <c r="X340" s="2">
        <v>0</v>
      </c>
      <c r="Y340" s="2">
        <v>0</v>
      </c>
      <c r="Z340" s="2">
        <v>0</v>
      </c>
      <c r="AA340" s="2">
        <v>0</v>
      </c>
      <c r="AB340" s="2">
        <v>0</v>
      </c>
      <c r="AC340" s="2">
        <v>0</v>
      </c>
    </row>
    <row r="341" spans="1:29" x14ac:dyDescent="0.2">
      <c r="A341" s="3" t="s">
        <v>113</v>
      </c>
      <c r="B341" s="2">
        <v>0</v>
      </c>
      <c r="C341" s="2">
        <v>0</v>
      </c>
      <c r="D341" s="2">
        <v>0</v>
      </c>
      <c r="E341" s="2">
        <v>0</v>
      </c>
      <c r="F341" s="2">
        <v>0</v>
      </c>
      <c r="G341" s="2">
        <v>0</v>
      </c>
      <c r="H341" s="2">
        <v>0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  <c r="N341" s="2">
        <v>0</v>
      </c>
      <c r="O341" s="2">
        <v>0</v>
      </c>
      <c r="P341" s="2">
        <v>0</v>
      </c>
      <c r="Q341" s="2">
        <v>0</v>
      </c>
      <c r="R341" s="2">
        <v>0</v>
      </c>
      <c r="S341" s="2">
        <v>0</v>
      </c>
      <c r="T341" s="2">
        <v>0</v>
      </c>
      <c r="U341" s="2">
        <v>0</v>
      </c>
      <c r="V341" s="2">
        <v>0</v>
      </c>
      <c r="W341" s="2">
        <v>0</v>
      </c>
      <c r="X341" s="2">
        <v>0</v>
      </c>
      <c r="Y341" s="2">
        <v>0</v>
      </c>
      <c r="Z341" s="2">
        <v>0</v>
      </c>
      <c r="AA341" s="2">
        <v>0</v>
      </c>
      <c r="AB341" s="2">
        <v>0</v>
      </c>
      <c r="AC341" s="2">
        <v>0</v>
      </c>
    </row>
    <row r="342" spans="1:29" x14ac:dyDescent="0.2">
      <c r="A342" s="3" t="s">
        <v>112</v>
      </c>
      <c r="B342" s="2">
        <v>0</v>
      </c>
      <c r="C342" s="2">
        <v>0</v>
      </c>
      <c r="D342" s="2">
        <v>0</v>
      </c>
      <c r="E342" s="2">
        <v>0</v>
      </c>
      <c r="F342" s="2">
        <v>0</v>
      </c>
      <c r="G342" s="2">
        <v>0</v>
      </c>
      <c r="H342" s="2">
        <v>0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  <c r="N342" s="2">
        <v>0</v>
      </c>
      <c r="O342" s="2">
        <v>0</v>
      </c>
      <c r="P342" s="2">
        <v>0</v>
      </c>
      <c r="Q342" s="2">
        <v>0</v>
      </c>
      <c r="R342" s="2">
        <v>0</v>
      </c>
      <c r="S342" s="2">
        <v>0</v>
      </c>
      <c r="T342" s="2">
        <v>0</v>
      </c>
      <c r="U342" s="2">
        <v>0</v>
      </c>
      <c r="V342" s="2">
        <v>0</v>
      </c>
      <c r="W342" s="2">
        <v>0</v>
      </c>
      <c r="X342" s="2">
        <v>0</v>
      </c>
      <c r="Y342" s="2">
        <v>0</v>
      </c>
      <c r="Z342" s="2">
        <v>0</v>
      </c>
      <c r="AA342" s="2">
        <v>0</v>
      </c>
      <c r="AB342" s="2">
        <v>0</v>
      </c>
      <c r="AC342" s="2">
        <v>0</v>
      </c>
    </row>
    <row r="343" spans="1:29" x14ac:dyDescent="0.2">
      <c r="A343" s="3" t="s">
        <v>111</v>
      </c>
      <c r="B343" s="2">
        <v>0</v>
      </c>
      <c r="C343" s="2">
        <v>0</v>
      </c>
      <c r="D343" s="2">
        <v>0</v>
      </c>
      <c r="E343" s="2">
        <v>0</v>
      </c>
      <c r="F343" s="2">
        <v>0</v>
      </c>
      <c r="G343" s="2">
        <v>0</v>
      </c>
      <c r="H343" s="2">
        <v>0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  <c r="N343" s="2">
        <v>0</v>
      </c>
      <c r="O343" s="2">
        <v>0</v>
      </c>
      <c r="P343" s="2">
        <v>0</v>
      </c>
      <c r="Q343" s="2">
        <v>0</v>
      </c>
      <c r="R343" s="2">
        <v>0</v>
      </c>
      <c r="S343" s="2">
        <v>0</v>
      </c>
      <c r="T343" s="2">
        <v>0</v>
      </c>
      <c r="U343" s="2">
        <v>0</v>
      </c>
      <c r="V343" s="2">
        <v>0</v>
      </c>
      <c r="W343" s="2">
        <v>0</v>
      </c>
      <c r="X343" s="2">
        <v>0</v>
      </c>
      <c r="Y343" s="2">
        <v>0</v>
      </c>
      <c r="Z343" s="2">
        <v>0</v>
      </c>
      <c r="AA343" s="2">
        <v>0</v>
      </c>
      <c r="AB343" s="2">
        <v>0</v>
      </c>
      <c r="AC343" s="2">
        <v>0</v>
      </c>
    </row>
    <row r="344" spans="1:29" x14ac:dyDescent="0.2">
      <c r="A344" s="3" t="s">
        <v>110</v>
      </c>
      <c r="B344" s="2">
        <v>0</v>
      </c>
      <c r="C344" s="2">
        <v>0</v>
      </c>
      <c r="D344" s="2">
        <v>0</v>
      </c>
      <c r="E344" s="2">
        <v>0</v>
      </c>
      <c r="F344" s="2">
        <v>0</v>
      </c>
      <c r="G344" s="2">
        <v>0</v>
      </c>
      <c r="H344" s="2">
        <v>0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  <c r="N344" s="2">
        <v>0</v>
      </c>
      <c r="O344" s="2">
        <v>0</v>
      </c>
      <c r="P344" s="2">
        <v>0</v>
      </c>
      <c r="Q344" s="2">
        <v>0</v>
      </c>
      <c r="R344" s="2">
        <v>0</v>
      </c>
      <c r="S344" s="2">
        <v>0</v>
      </c>
      <c r="T344" s="2">
        <v>0</v>
      </c>
      <c r="U344" s="2">
        <v>0</v>
      </c>
      <c r="V344" s="2">
        <v>0</v>
      </c>
      <c r="W344" s="2">
        <v>0</v>
      </c>
      <c r="X344" s="2">
        <v>0</v>
      </c>
      <c r="Y344" s="2">
        <v>0</v>
      </c>
      <c r="Z344" s="2">
        <v>0</v>
      </c>
      <c r="AA344" s="2">
        <v>0</v>
      </c>
      <c r="AB344" s="2">
        <v>0</v>
      </c>
      <c r="AC344" s="2">
        <v>0</v>
      </c>
    </row>
    <row r="345" spans="1:29" x14ac:dyDescent="0.2">
      <c r="A345" s="8" t="s">
        <v>220</v>
      </c>
      <c r="B345" s="2">
        <v>0</v>
      </c>
      <c r="C345" s="2">
        <v>0</v>
      </c>
      <c r="D345" s="2">
        <v>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J345" s="2">
        <v>0</v>
      </c>
      <c r="K345" s="2">
        <v>0</v>
      </c>
      <c r="L345" s="2">
        <v>0</v>
      </c>
      <c r="M345" s="2">
        <v>0</v>
      </c>
      <c r="N345" s="2">
        <v>0</v>
      </c>
      <c r="O345" s="2">
        <v>0</v>
      </c>
      <c r="P345" s="2">
        <v>0</v>
      </c>
      <c r="Q345" s="2">
        <v>0</v>
      </c>
      <c r="R345" s="2">
        <v>0</v>
      </c>
      <c r="S345" s="2">
        <v>0</v>
      </c>
      <c r="T345" s="2">
        <v>0</v>
      </c>
      <c r="U345" s="2">
        <v>0</v>
      </c>
      <c r="V345" s="2">
        <v>0</v>
      </c>
      <c r="W345" s="2">
        <v>0</v>
      </c>
      <c r="X345" s="2">
        <v>0</v>
      </c>
      <c r="Y345" s="2">
        <v>0</v>
      </c>
      <c r="Z345" s="2">
        <v>0</v>
      </c>
      <c r="AA345" s="2">
        <v>0</v>
      </c>
      <c r="AB345" s="2">
        <v>0</v>
      </c>
      <c r="AC345" s="2">
        <v>0</v>
      </c>
    </row>
    <row r="346" spans="1:29" x14ac:dyDescent="0.2">
      <c r="A346" s="6" t="s">
        <v>109</v>
      </c>
      <c r="B346" s="2">
        <v>0</v>
      </c>
      <c r="C346" s="2">
        <v>59022851.796580002</v>
      </c>
      <c r="D346" s="2">
        <v>5380791.3795999996</v>
      </c>
      <c r="E346" s="2">
        <v>17617531.50979</v>
      </c>
      <c r="F346" s="2">
        <v>352096729.29449999</v>
      </c>
      <c r="G346" s="2">
        <v>3289604.1586599899</v>
      </c>
      <c r="H346" s="2">
        <v>1058431263.17444</v>
      </c>
      <c r="I346" s="2">
        <v>345755642.48764002</v>
      </c>
      <c r="J346" s="2">
        <v>71370384.911760002</v>
      </c>
      <c r="K346" s="2">
        <v>4149533.54568</v>
      </c>
      <c r="L346" s="2">
        <v>3426954.909</v>
      </c>
      <c r="M346" s="2">
        <v>13725256.039842499</v>
      </c>
      <c r="N346" s="2">
        <v>957047.94255000004</v>
      </c>
      <c r="O346" s="2">
        <v>3170460968.10887</v>
      </c>
      <c r="P346" s="2">
        <v>79726797.026999295</v>
      </c>
      <c r="Q346" s="2">
        <v>1450117.5419399899</v>
      </c>
      <c r="R346" s="2">
        <v>606789.89953000005</v>
      </c>
      <c r="S346" s="2">
        <v>3954002.70028</v>
      </c>
      <c r="T346" s="2">
        <v>0</v>
      </c>
      <c r="U346" s="2">
        <v>0</v>
      </c>
      <c r="V346" s="2">
        <v>0</v>
      </c>
      <c r="W346" s="2">
        <v>0</v>
      </c>
      <c r="X346" s="2">
        <v>0</v>
      </c>
      <c r="Y346" s="2">
        <v>0</v>
      </c>
      <c r="Z346" s="2">
        <v>0</v>
      </c>
      <c r="AA346" s="2">
        <v>0</v>
      </c>
      <c r="AB346" s="2">
        <v>0</v>
      </c>
      <c r="AC346" s="2">
        <v>5191422266.42766</v>
      </c>
    </row>
    <row r="347" spans="1:29" x14ac:dyDescent="0.2">
      <c r="A347" s="3" t="s">
        <v>108</v>
      </c>
    </row>
    <row r="348" spans="1:29" x14ac:dyDescent="0.2">
      <c r="A348" s="3" t="s">
        <v>107</v>
      </c>
    </row>
    <row r="349" spans="1:29" x14ac:dyDescent="0.2">
      <c r="A349" s="3" t="s">
        <v>106</v>
      </c>
      <c r="B349" s="2">
        <v>0</v>
      </c>
      <c r="C349" s="2">
        <v>0</v>
      </c>
      <c r="D349" s="2">
        <v>0</v>
      </c>
      <c r="E349" s="2">
        <v>0</v>
      </c>
      <c r="F349" s="2">
        <v>0</v>
      </c>
      <c r="G349" s="2">
        <v>0</v>
      </c>
      <c r="H349" s="2">
        <v>0</v>
      </c>
      <c r="I349" s="2">
        <v>0</v>
      </c>
      <c r="J349" s="2">
        <v>0</v>
      </c>
      <c r="K349" s="2">
        <v>0</v>
      </c>
      <c r="L349" s="2">
        <v>0</v>
      </c>
      <c r="M349" s="2">
        <v>0</v>
      </c>
      <c r="N349" s="2">
        <v>0</v>
      </c>
      <c r="O349" s="2">
        <v>0</v>
      </c>
      <c r="P349" s="2">
        <v>0</v>
      </c>
      <c r="Q349" s="2">
        <v>0</v>
      </c>
      <c r="R349" s="2">
        <v>0</v>
      </c>
      <c r="S349" s="2">
        <v>0</v>
      </c>
      <c r="T349" s="2">
        <v>0</v>
      </c>
      <c r="U349" s="2">
        <v>0</v>
      </c>
      <c r="V349" s="2">
        <v>0</v>
      </c>
      <c r="W349" s="2">
        <v>0</v>
      </c>
      <c r="X349" s="2">
        <v>0</v>
      </c>
      <c r="Y349" s="2">
        <v>0</v>
      </c>
      <c r="Z349" s="2">
        <v>0</v>
      </c>
      <c r="AA349" s="2">
        <v>0</v>
      </c>
      <c r="AB349" s="2">
        <v>0</v>
      </c>
      <c r="AC349" s="2">
        <v>0</v>
      </c>
    </row>
    <row r="350" spans="1:29" x14ac:dyDescent="0.2">
      <c r="A350" s="3" t="s">
        <v>105</v>
      </c>
      <c r="B350" s="2">
        <v>0</v>
      </c>
      <c r="C350" s="2">
        <v>34261958756</v>
      </c>
      <c r="D350" s="2">
        <v>2330472020</v>
      </c>
      <c r="E350" s="2">
        <v>16052041094</v>
      </c>
      <c r="F350" s="2">
        <v>72538652771</v>
      </c>
      <c r="G350" s="2">
        <v>670187737</v>
      </c>
      <c r="H350" s="2">
        <v>305783583667</v>
      </c>
      <c r="I350" s="2">
        <v>125675643609</v>
      </c>
      <c r="J350" s="2">
        <v>29984332631</v>
      </c>
      <c r="K350" s="2">
        <v>2076097588</v>
      </c>
      <c r="L350" s="2">
        <v>1003051484</v>
      </c>
      <c r="M350" s="2">
        <v>1212899578</v>
      </c>
      <c r="N350" s="2">
        <v>134970385</v>
      </c>
      <c r="O350" s="2">
        <v>658994704763</v>
      </c>
      <c r="P350" s="2">
        <v>6175299982</v>
      </c>
      <c r="Q350" s="2">
        <v>383995506</v>
      </c>
      <c r="R350" s="2">
        <v>108422016</v>
      </c>
      <c r="S350" s="2">
        <v>1085038089</v>
      </c>
      <c r="T350" s="2">
        <v>0</v>
      </c>
      <c r="U350" s="2">
        <v>268155000</v>
      </c>
      <c r="V350" s="2">
        <v>0</v>
      </c>
      <c r="W350" s="2">
        <v>2097428282</v>
      </c>
      <c r="X350" s="2">
        <v>0</v>
      </c>
      <c r="Y350" s="2">
        <v>2865315073</v>
      </c>
      <c r="Z350" s="2">
        <v>0</v>
      </c>
      <c r="AA350" s="2">
        <v>0</v>
      </c>
      <c r="AB350" s="2">
        <v>0</v>
      </c>
      <c r="AC350" s="2">
        <v>1263702250031</v>
      </c>
    </row>
    <row r="351" spans="1:29" x14ac:dyDescent="0.2">
      <c r="A351" s="3" t="s">
        <v>104</v>
      </c>
      <c r="B351" s="2">
        <v>0</v>
      </c>
      <c r="C351" s="2">
        <v>0</v>
      </c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0</v>
      </c>
      <c r="J351" s="2">
        <v>0</v>
      </c>
      <c r="K351" s="2">
        <v>0</v>
      </c>
      <c r="L351" s="2">
        <v>0</v>
      </c>
      <c r="M351" s="2">
        <v>0</v>
      </c>
      <c r="N351" s="2">
        <v>0</v>
      </c>
      <c r="O351" s="2">
        <v>0</v>
      </c>
      <c r="P351" s="2">
        <v>0</v>
      </c>
      <c r="Q351" s="2">
        <v>0</v>
      </c>
      <c r="R351" s="2">
        <v>0</v>
      </c>
      <c r="S351" s="2">
        <v>0</v>
      </c>
      <c r="T351" s="2">
        <v>0</v>
      </c>
      <c r="U351" s="2">
        <v>0</v>
      </c>
      <c r="V351" s="2">
        <v>0</v>
      </c>
      <c r="W351" s="2">
        <v>0</v>
      </c>
      <c r="X351" s="2">
        <v>0</v>
      </c>
      <c r="Y351" s="2">
        <v>0</v>
      </c>
      <c r="Z351" s="2">
        <v>0</v>
      </c>
      <c r="AA351" s="2">
        <v>0</v>
      </c>
      <c r="AB351" s="2">
        <v>0</v>
      </c>
      <c r="AC351" s="2">
        <v>0</v>
      </c>
    </row>
    <row r="352" spans="1:29" x14ac:dyDescent="0.2">
      <c r="A352" s="3" t="s">
        <v>103</v>
      </c>
    </row>
    <row r="353" spans="1:29" x14ac:dyDescent="0.2">
      <c r="A353" s="3" t="s">
        <v>102</v>
      </c>
      <c r="B353" s="2">
        <v>0</v>
      </c>
      <c r="C353" s="2">
        <v>0</v>
      </c>
      <c r="D353" s="2">
        <v>0</v>
      </c>
      <c r="E353" s="2">
        <v>0</v>
      </c>
      <c r="F353" s="2">
        <v>0</v>
      </c>
      <c r="G353" s="2">
        <v>0</v>
      </c>
      <c r="H353" s="2">
        <v>0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  <c r="N353" s="2">
        <v>0</v>
      </c>
      <c r="O353" s="2">
        <v>0</v>
      </c>
      <c r="P353" s="2">
        <v>0</v>
      </c>
      <c r="Q353" s="2">
        <v>0</v>
      </c>
      <c r="R353" s="2">
        <v>0</v>
      </c>
      <c r="S353" s="2">
        <v>0</v>
      </c>
      <c r="T353" s="2">
        <v>0</v>
      </c>
      <c r="U353" s="2">
        <v>0</v>
      </c>
      <c r="V353" s="2">
        <v>0</v>
      </c>
      <c r="W353" s="2">
        <v>0</v>
      </c>
      <c r="X353" s="2">
        <v>0</v>
      </c>
      <c r="Y353" s="2">
        <v>0</v>
      </c>
      <c r="Z353" s="2">
        <v>0</v>
      </c>
      <c r="AA353" s="2">
        <v>0</v>
      </c>
      <c r="AB353" s="2">
        <v>0</v>
      </c>
      <c r="AC353" s="2">
        <v>0</v>
      </c>
    </row>
    <row r="354" spans="1:29" x14ac:dyDescent="0.2">
      <c r="A354" s="7" t="s">
        <v>183</v>
      </c>
    </row>
    <row r="355" spans="1:29" x14ac:dyDescent="0.2">
      <c r="A355" s="3" t="s">
        <v>182</v>
      </c>
      <c r="B355" s="2">
        <v>0</v>
      </c>
      <c r="C355" s="2">
        <v>0</v>
      </c>
      <c r="D355" s="2">
        <v>0</v>
      </c>
      <c r="E355" s="2">
        <v>0</v>
      </c>
      <c r="F355" s="2">
        <v>0</v>
      </c>
      <c r="G355" s="2">
        <v>0</v>
      </c>
      <c r="H355" s="2">
        <v>0</v>
      </c>
      <c r="I355" s="2">
        <v>0</v>
      </c>
      <c r="J355" s="2">
        <v>0</v>
      </c>
      <c r="K355" s="2">
        <v>0</v>
      </c>
      <c r="L355" s="2">
        <v>0</v>
      </c>
      <c r="M355" s="2">
        <v>0</v>
      </c>
      <c r="N355" s="2">
        <v>0</v>
      </c>
      <c r="O355" s="2">
        <v>0</v>
      </c>
      <c r="P355" s="2">
        <v>0</v>
      </c>
      <c r="Q355" s="2">
        <v>0</v>
      </c>
      <c r="R355" s="2">
        <v>0</v>
      </c>
      <c r="S355" s="2">
        <v>0</v>
      </c>
      <c r="T355" s="2">
        <v>0</v>
      </c>
      <c r="U355" s="2">
        <v>0</v>
      </c>
      <c r="V355" s="2">
        <v>0</v>
      </c>
      <c r="W355" s="2">
        <v>0</v>
      </c>
      <c r="X355" s="2">
        <v>0</v>
      </c>
      <c r="Y355" s="2">
        <v>0</v>
      </c>
      <c r="Z355" s="2">
        <v>0</v>
      </c>
      <c r="AA355" s="2">
        <v>0</v>
      </c>
      <c r="AB355" s="2">
        <v>0</v>
      </c>
      <c r="AC355" s="2">
        <v>0</v>
      </c>
    </row>
    <row r="356" spans="1:29" x14ac:dyDescent="0.2">
      <c r="A356" s="3" t="s">
        <v>181</v>
      </c>
      <c r="B356" s="2">
        <v>0</v>
      </c>
      <c r="C356" s="2">
        <v>0</v>
      </c>
      <c r="D356" s="2">
        <v>0</v>
      </c>
      <c r="E356" s="2">
        <v>0</v>
      </c>
      <c r="F356" s="2">
        <v>0</v>
      </c>
      <c r="G356" s="2">
        <v>0</v>
      </c>
      <c r="H356" s="2">
        <v>0</v>
      </c>
      <c r="I356" s="2">
        <v>0</v>
      </c>
      <c r="J356" s="2">
        <v>0</v>
      </c>
      <c r="K356" s="2">
        <v>0</v>
      </c>
      <c r="L356" s="2">
        <v>0</v>
      </c>
      <c r="M356" s="2">
        <v>0</v>
      </c>
      <c r="N356" s="2">
        <v>0</v>
      </c>
      <c r="O356" s="2">
        <v>0</v>
      </c>
      <c r="P356" s="2">
        <v>0</v>
      </c>
      <c r="Q356" s="2">
        <v>0</v>
      </c>
      <c r="R356" s="2">
        <v>0</v>
      </c>
      <c r="S356" s="2">
        <v>0</v>
      </c>
      <c r="T356" s="2">
        <v>0</v>
      </c>
      <c r="U356" s="2">
        <v>0</v>
      </c>
      <c r="V356" s="2">
        <v>0</v>
      </c>
      <c r="W356" s="2">
        <v>0</v>
      </c>
      <c r="X356" s="2">
        <v>0</v>
      </c>
      <c r="Y356" s="2">
        <v>0</v>
      </c>
      <c r="Z356" s="2">
        <v>0</v>
      </c>
      <c r="AA356" s="2">
        <v>0</v>
      </c>
      <c r="AB356" s="2">
        <v>0</v>
      </c>
      <c r="AC356" s="2">
        <v>0</v>
      </c>
    </row>
    <row r="357" spans="1:29" x14ac:dyDescent="0.2">
      <c r="A357" s="3" t="s">
        <v>180</v>
      </c>
      <c r="B357" s="2">
        <v>0</v>
      </c>
      <c r="C357" s="2">
        <v>0</v>
      </c>
      <c r="D357" s="2">
        <v>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J357" s="2">
        <v>0</v>
      </c>
      <c r="K357" s="2">
        <v>0</v>
      </c>
      <c r="L357" s="2">
        <v>0</v>
      </c>
      <c r="M357" s="2">
        <v>0</v>
      </c>
      <c r="N357" s="2">
        <v>0</v>
      </c>
      <c r="O357" s="2">
        <v>0</v>
      </c>
      <c r="P357" s="2">
        <v>0</v>
      </c>
      <c r="Q357" s="2">
        <v>0</v>
      </c>
      <c r="R357" s="2">
        <v>0</v>
      </c>
      <c r="S357" s="2">
        <v>0</v>
      </c>
      <c r="T357" s="2">
        <v>0</v>
      </c>
      <c r="U357" s="2">
        <v>0</v>
      </c>
      <c r="V357" s="2">
        <v>0</v>
      </c>
      <c r="W357" s="2">
        <v>0</v>
      </c>
      <c r="X357" s="2">
        <v>0</v>
      </c>
      <c r="Y357" s="2">
        <v>0</v>
      </c>
      <c r="Z357" s="2">
        <v>0</v>
      </c>
      <c r="AA357" s="2">
        <v>0</v>
      </c>
      <c r="AB357" s="2">
        <v>0</v>
      </c>
      <c r="AC357" s="2">
        <v>0</v>
      </c>
    </row>
    <row r="358" spans="1:29" x14ac:dyDescent="0.2">
      <c r="A358" s="3" t="s">
        <v>179</v>
      </c>
    </row>
    <row r="359" spans="1:29" x14ac:dyDescent="0.2">
      <c r="A359" s="3" t="s">
        <v>178</v>
      </c>
      <c r="B359" s="2">
        <v>12</v>
      </c>
      <c r="C359" s="2">
        <v>12</v>
      </c>
      <c r="D359" s="2">
        <v>12</v>
      </c>
      <c r="E359" s="2">
        <v>12</v>
      </c>
      <c r="F359" s="2">
        <v>12</v>
      </c>
      <c r="G359" s="2">
        <v>12</v>
      </c>
      <c r="H359" s="2">
        <v>12</v>
      </c>
      <c r="I359" s="2">
        <v>12</v>
      </c>
      <c r="J359" s="2">
        <v>12</v>
      </c>
      <c r="K359" s="2">
        <v>12</v>
      </c>
      <c r="L359" s="2">
        <v>12</v>
      </c>
      <c r="M359" s="2">
        <v>12</v>
      </c>
      <c r="N359" s="2">
        <v>12</v>
      </c>
      <c r="O359" s="2">
        <v>12</v>
      </c>
      <c r="P359" s="2">
        <v>12</v>
      </c>
      <c r="Q359" s="2">
        <v>12</v>
      </c>
      <c r="R359" s="2">
        <v>12</v>
      </c>
      <c r="S359" s="2">
        <v>12</v>
      </c>
      <c r="T359" s="2">
        <v>12</v>
      </c>
      <c r="U359" s="2">
        <v>12</v>
      </c>
      <c r="V359" s="2">
        <v>12</v>
      </c>
      <c r="W359" s="2">
        <v>12</v>
      </c>
      <c r="X359" s="2">
        <v>12</v>
      </c>
      <c r="Y359" s="2">
        <v>12</v>
      </c>
      <c r="Z359" s="2">
        <v>12</v>
      </c>
      <c r="AA359" s="2">
        <v>12</v>
      </c>
      <c r="AB359" s="2">
        <v>12</v>
      </c>
      <c r="AC359" s="2">
        <v>324</v>
      </c>
    </row>
    <row r="360" spans="1:29" x14ac:dyDescent="0.2">
      <c r="A360" s="3" t="s">
        <v>177</v>
      </c>
      <c r="B360" s="2">
        <v>-157632</v>
      </c>
      <c r="C360" s="2">
        <v>-157632</v>
      </c>
      <c r="D360" s="2">
        <v>-157632</v>
      </c>
      <c r="E360" s="2">
        <v>-157632</v>
      </c>
      <c r="F360" s="2">
        <v>-157632</v>
      </c>
      <c r="G360" s="2">
        <v>-157632</v>
      </c>
      <c r="H360" s="2">
        <v>-157632</v>
      </c>
      <c r="I360" s="2">
        <v>-157632</v>
      </c>
      <c r="J360" s="2">
        <v>-157632</v>
      </c>
      <c r="K360" s="2">
        <v>-157632</v>
      </c>
      <c r="L360" s="2">
        <v>-157632</v>
      </c>
      <c r="M360" s="2">
        <v>-157632</v>
      </c>
      <c r="N360" s="2">
        <v>-157632</v>
      </c>
      <c r="O360" s="2">
        <v>-157632</v>
      </c>
      <c r="P360" s="2">
        <v>-157632</v>
      </c>
      <c r="Q360" s="2">
        <v>-157632</v>
      </c>
      <c r="R360" s="2">
        <v>-157632</v>
      </c>
      <c r="S360" s="2">
        <v>-157632</v>
      </c>
      <c r="T360" s="2">
        <v>-157632</v>
      </c>
      <c r="U360" s="2">
        <v>-157632</v>
      </c>
      <c r="V360" s="2">
        <v>-157632</v>
      </c>
      <c r="W360" s="2">
        <v>-157632</v>
      </c>
      <c r="X360" s="2">
        <v>-157632</v>
      </c>
      <c r="Y360" s="2">
        <v>-157632</v>
      </c>
      <c r="Z360" s="2">
        <v>-157632</v>
      </c>
      <c r="AA360" s="2">
        <v>-157632</v>
      </c>
      <c r="AB360" s="2">
        <v>-157632</v>
      </c>
      <c r="AC360" s="2">
        <v>-4256064</v>
      </c>
    </row>
    <row r="361" spans="1:29" x14ac:dyDescent="0.2">
      <c r="A361" s="3" t="s">
        <v>176</v>
      </c>
    </row>
    <row r="362" spans="1:29" x14ac:dyDescent="0.2">
      <c r="A362" s="3" t="s">
        <v>175</v>
      </c>
      <c r="B362" s="2">
        <v>0</v>
      </c>
      <c r="C362" s="2">
        <v>315</v>
      </c>
      <c r="D362" s="2">
        <v>108</v>
      </c>
      <c r="E362" s="2">
        <v>17</v>
      </c>
      <c r="F362" s="2">
        <v>422064</v>
      </c>
      <c r="G362" s="2">
        <v>9365</v>
      </c>
      <c r="H362" s="2">
        <v>104689</v>
      </c>
      <c r="I362" s="2">
        <v>3090</v>
      </c>
      <c r="J362" s="2">
        <v>157</v>
      </c>
      <c r="K362" s="2">
        <v>7</v>
      </c>
      <c r="L362" s="2">
        <v>26</v>
      </c>
      <c r="M362" s="2">
        <v>5639</v>
      </c>
      <c r="N362" s="2">
        <v>182</v>
      </c>
      <c r="O362" s="2">
        <v>4223278</v>
      </c>
      <c r="P362" s="2">
        <v>8833</v>
      </c>
      <c r="Q362" s="2">
        <v>910</v>
      </c>
      <c r="R362" s="2">
        <v>6</v>
      </c>
      <c r="S362" s="2">
        <v>13</v>
      </c>
      <c r="T362" s="2">
        <v>0</v>
      </c>
      <c r="U362" s="2">
        <v>0</v>
      </c>
      <c r="V362" s="2">
        <v>0</v>
      </c>
      <c r="W362" s="2">
        <v>0</v>
      </c>
      <c r="X362" s="2">
        <v>0</v>
      </c>
      <c r="Y362" s="2">
        <v>0</v>
      </c>
      <c r="Z362" s="2">
        <v>0</v>
      </c>
      <c r="AA362" s="2">
        <v>0</v>
      </c>
      <c r="AB362" s="2">
        <v>0</v>
      </c>
      <c r="AC362" s="2">
        <v>4778699</v>
      </c>
    </row>
    <row r="363" spans="1:29" x14ac:dyDescent="0.2">
      <c r="A363" s="3" t="s">
        <v>174</v>
      </c>
      <c r="B363" s="2">
        <v>0</v>
      </c>
      <c r="C363" s="2">
        <v>315</v>
      </c>
      <c r="D363" s="2">
        <v>108</v>
      </c>
      <c r="E363" s="2">
        <v>17</v>
      </c>
      <c r="F363" s="2">
        <v>418608.5</v>
      </c>
      <c r="G363" s="2">
        <v>9294</v>
      </c>
      <c r="H363" s="2">
        <v>103910.416666666</v>
      </c>
      <c r="I363" s="2">
        <v>3067.8333333333298</v>
      </c>
      <c r="J363" s="2">
        <v>156.916666666666</v>
      </c>
      <c r="K363" s="2">
        <v>7</v>
      </c>
      <c r="L363" s="2">
        <v>26</v>
      </c>
      <c r="M363" s="2">
        <v>5666.5</v>
      </c>
      <c r="N363" s="2">
        <v>182.5</v>
      </c>
      <c r="O363" s="2">
        <v>4196437.9166666605</v>
      </c>
      <c r="P363" s="2">
        <v>8767</v>
      </c>
      <c r="Q363" s="2">
        <v>903.41666666666595</v>
      </c>
      <c r="R363" s="2">
        <v>6</v>
      </c>
      <c r="S363" s="2">
        <v>13</v>
      </c>
      <c r="T363" s="2">
        <v>0</v>
      </c>
      <c r="U363" s="2">
        <v>0</v>
      </c>
      <c r="V363" s="2">
        <v>0</v>
      </c>
      <c r="W363" s="2">
        <v>0</v>
      </c>
      <c r="X363" s="2">
        <v>0</v>
      </c>
      <c r="Y363" s="2">
        <v>0</v>
      </c>
      <c r="Z363" s="2">
        <v>0</v>
      </c>
      <c r="AA363" s="2">
        <v>0</v>
      </c>
      <c r="AB363" s="2">
        <v>0</v>
      </c>
      <c r="AC363" s="2">
        <v>4747487</v>
      </c>
    </row>
    <row r="364" spans="1:29" x14ac:dyDescent="0.2">
      <c r="A364" s="3" t="s">
        <v>173</v>
      </c>
    </row>
    <row r="365" spans="1:29" x14ac:dyDescent="0.2">
      <c r="A365" s="3" t="s">
        <v>172</v>
      </c>
      <c r="B365" s="2">
        <v>0</v>
      </c>
      <c r="C365" s="2">
        <v>2888074417</v>
      </c>
      <c r="D365" s="2">
        <v>197005468</v>
      </c>
      <c r="E365" s="2">
        <v>1356675191</v>
      </c>
      <c r="F365" s="2">
        <v>6303353434</v>
      </c>
      <c r="G365" s="2">
        <v>59885461</v>
      </c>
      <c r="H365" s="2">
        <v>26491485933</v>
      </c>
      <c r="I365" s="2">
        <v>10833502128</v>
      </c>
      <c r="J365" s="2">
        <v>2574841239</v>
      </c>
      <c r="K365" s="2">
        <v>177940556</v>
      </c>
      <c r="L365" s="2">
        <v>82790174</v>
      </c>
      <c r="M365" s="2">
        <v>99736320</v>
      </c>
      <c r="N365" s="2">
        <v>11006147</v>
      </c>
      <c r="O365" s="2">
        <v>56486754968</v>
      </c>
      <c r="P365" s="2">
        <v>522604961</v>
      </c>
      <c r="Q365" s="2">
        <v>32990129</v>
      </c>
      <c r="R365" s="2">
        <v>9138135</v>
      </c>
      <c r="S365" s="2">
        <v>89096934</v>
      </c>
      <c r="T365" s="2">
        <v>0</v>
      </c>
      <c r="U365" s="2">
        <v>0</v>
      </c>
      <c r="V365" s="2">
        <v>0</v>
      </c>
      <c r="W365" s="2">
        <v>0</v>
      </c>
      <c r="X365" s="2">
        <v>0</v>
      </c>
      <c r="Y365" s="2">
        <v>0</v>
      </c>
      <c r="Z365" s="2">
        <v>0</v>
      </c>
      <c r="AA365" s="2">
        <v>0</v>
      </c>
      <c r="AB365" s="2">
        <v>0</v>
      </c>
      <c r="AC365" s="2">
        <v>108216881595</v>
      </c>
    </row>
    <row r="366" spans="1:29" x14ac:dyDescent="0.2">
      <c r="A366" s="3" t="s">
        <v>171</v>
      </c>
      <c r="B366" s="2">
        <v>0</v>
      </c>
      <c r="C366" s="2">
        <v>0</v>
      </c>
      <c r="D366" s="2">
        <v>0</v>
      </c>
      <c r="E366" s="2">
        <v>0</v>
      </c>
      <c r="F366" s="2">
        <v>0</v>
      </c>
      <c r="G366" s="2">
        <v>0</v>
      </c>
      <c r="H366" s="2">
        <v>0</v>
      </c>
      <c r="I366" s="2">
        <v>0</v>
      </c>
      <c r="J366" s="2">
        <v>0</v>
      </c>
      <c r="K366" s="2">
        <v>0</v>
      </c>
      <c r="L366" s="2">
        <v>0</v>
      </c>
      <c r="M366" s="2">
        <v>0</v>
      </c>
      <c r="N366" s="2">
        <v>0</v>
      </c>
      <c r="O366" s="2">
        <v>0</v>
      </c>
      <c r="P366" s="2">
        <v>0</v>
      </c>
      <c r="Q366" s="2">
        <v>0</v>
      </c>
      <c r="R366" s="2">
        <v>0</v>
      </c>
      <c r="S366" s="2">
        <v>0</v>
      </c>
      <c r="T366" s="2">
        <v>38214086</v>
      </c>
      <c r="U366" s="2">
        <v>743518748</v>
      </c>
      <c r="V366" s="2">
        <v>0</v>
      </c>
      <c r="W366" s="2">
        <v>0</v>
      </c>
      <c r="X366" s="2">
        <v>835200000</v>
      </c>
      <c r="Y366" s="2">
        <v>3715963573</v>
      </c>
      <c r="Z366" s="2">
        <v>60669218</v>
      </c>
      <c r="AA366" s="2">
        <v>260707811</v>
      </c>
      <c r="AB366" s="2">
        <v>0</v>
      </c>
      <c r="AC366" s="2">
        <v>5654273436</v>
      </c>
    </row>
    <row r="367" spans="1:29" x14ac:dyDescent="0.2">
      <c r="A367" s="9" t="s">
        <v>170</v>
      </c>
      <c r="B367" s="2">
        <v>0</v>
      </c>
      <c r="C367" s="2">
        <v>2888074417</v>
      </c>
      <c r="D367" s="2">
        <v>197005468</v>
      </c>
      <c r="E367" s="10">
        <v>1356675191</v>
      </c>
      <c r="F367" s="2">
        <v>6303353434</v>
      </c>
      <c r="G367" s="2">
        <v>59885461</v>
      </c>
      <c r="H367" s="2">
        <v>26491485933</v>
      </c>
      <c r="I367" s="2">
        <v>10833502128</v>
      </c>
      <c r="J367" s="2">
        <v>2574841239</v>
      </c>
      <c r="K367" s="10">
        <v>177940556</v>
      </c>
      <c r="L367" s="2">
        <v>82790174</v>
      </c>
      <c r="M367" s="2">
        <v>99736320</v>
      </c>
      <c r="N367" s="2">
        <v>11006147</v>
      </c>
      <c r="O367" s="2">
        <v>56486754968</v>
      </c>
      <c r="P367" s="2">
        <v>522604961</v>
      </c>
      <c r="Q367" s="2">
        <v>32990129</v>
      </c>
      <c r="R367" s="2">
        <v>9138135</v>
      </c>
      <c r="S367" s="10">
        <v>89096934</v>
      </c>
      <c r="T367" s="2">
        <v>38214086</v>
      </c>
      <c r="U367" s="2">
        <v>743518748</v>
      </c>
      <c r="V367" s="2">
        <v>0</v>
      </c>
      <c r="W367" s="2">
        <v>0</v>
      </c>
      <c r="X367" s="2">
        <v>835200000</v>
      </c>
      <c r="Y367" s="2">
        <v>3715963573</v>
      </c>
      <c r="Z367" s="2">
        <v>60669218</v>
      </c>
      <c r="AA367" s="2">
        <v>260707811</v>
      </c>
      <c r="AB367" s="2">
        <v>0</v>
      </c>
      <c r="AC367" s="2">
        <v>113871155031</v>
      </c>
    </row>
    <row r="368" spans="1:29" x14ac:dyDescent="0.2">
      <c r="A368" s="3" t="s">
        <v>169</v>
      </c>
      <c r="B368" s="2">
        <v>0</v>
      </c>
      <c r="C368" s="2">
        <v>763441813</v>
      </c>
      <c r="D368" s="2">
        <v>52525099</v>
      </c>
      <c r="E368" s="2">
        <v>342588793</v>
      </c>
      <c r="F368" s="2">
        <v>4862494</v>
      </c>
      <c r="G368" s="2">
        <v>0</v>
      </c>
      <c r="H368" s="2">
        <v>799353333</v>
      </c>
      <c r="I368" s="2">
        <v>1596429092</v>
      </c>
      <c r="J368" s="2">
        <v>485338803</v>
      </c>
      <c r="K368" s="2">
        <v>46457496</v>
      </c>
      <c r="L368" s="2">
        <v>0</v>
      </c>
      <c r="M368" s="2">
        <v>0</v>
      </c>
      <c r="N368" s="2">
        <v>0</v>
      </c>
      <c r="O368" s="2">
        <v>728564</v>
      </c>
      <c r="P368" s="2">
        <v>0</v>
      </c>
      <c r="Q368" s="2">
        <v>0</v>
      </c>
      <c r="R368" s="2">
        <v>2465099</v>
      </c>
      <c r="S368" s="2">
        <v>21263644</v>
      </c>
      <c r="T368" s="2">
        <v>0</v>
      </c>
      <c r="U368" s="2">
        <v>0</v>
      </c>
      <c r="V368" s="2">
        <v>0</v>
      </c>
      <c r="W368" s="2">
        <v>0</v>
      </c>
      <c r="X368" s="2">
        <v>0</v>
      </c>
      <c r="Y368" s="2">
        <v>0</v>
      </c>
      <c r="Z368" s="2">
        <v>0</v>
      </c>
      <c r="AA368" s="2">
        <v>0</v>
      </c>
      <c r="AB368" s="2">
        <v>0</v>
      </c>
      <c r="AC368" s="2">
        <v>4115454230</v>
      </c>
    </row>
    <row r="369" spans="1:29" x14ac:dyDescent="0.2">
      <c r="A369" s="3" t="s">
        <v>168</v>
      </c>
      <c r="B369" s="2">
        <v>0</v>
      </c>
      <c r="C369" s="2">
        <v>2124632604</v>
      </c>
      <c r="D369" s="2">
        <v>144480369</v>
      </c>
      <c r="E369" s="2">
        <v>1014086398</v>
      </c>
      <c r="F369" s="2">
        <v>15222218</v>
      </c>
      <c r="G369" s="2">
        <v>0</v>
      </c>
      <c r="H369" s="2">
        <v>2287346456</v>
      </c>
      <c r="I369" s="2">
        <v>4397618501</v>
      </c>
      <c r="J369" s="2">
        <v>1473065094</v>
      </c>
      <c r="K369" s="2">
        <v>131483060</v>
      </c>
      <c r="L369" s="2">
        <v>0</v>
      </c>
      <c r="M369" s="2">
        <v>0</v>
      </c>
      <c r="N369" s="2">
        <v>0</v>
      </c>
      <c r="O369" s="2">
        <v>2316242</v>
      </c>
      <c r="P369" s="2">
        <v>0</v>
      </c>
      <c r="Q369" s="2">
        <v>0</v>
      </c>
      <c r="R369" s="2">
        <v>6673036</v>
      </c>
      <c r="S369" s="2">
        <v>67833290</v>
      </c>
      <c r="T369" s="2">
        <v>0</v>
      </c>
      <c r="U369" s="2">
        <v>0</v>
      </c>
      <c r="V369" s="2">
        <v>0</v>
      </c>
      <c r="W369" s="2">
        <v>0</v>
      </c>
      <c r="X369" s="2">
        <v>0</v>
      </c>
      <c r="Y369" s="2">
        <v>0</v>
      </c>
      <c r="Z369" s="2">
        <v>0</v>
      </c>
      <c r="AA369" s="2">
        <v>0</v>
      </c>
      <c r="AB369" s="2">
        <v>0</v>
      </c>
      <c r="AC369" s="2">
        <v>11664757268</v>
      </c>
    </row>
    <row r="370" spans="1:29" x14ac:dyDescent="0.2">
      <c r="A370" s="3" t="s">
        <v>167</v>
      </c>
    </row>
    <row r="371" spans="1:29" x14ac:dyDescent="0.2">
      <c r="A371" s="8" t="s">
        <v>166</v>
      </c>
    </row>
    <row r="372" spans="1:29" x14ac:dyDescent="0.2">
      <c r="A372" s="3" t="s">
        <v>165</v>
      </c>
      <c r="B372" s="2">
        <v>0</v>
      </c>
      <c r="C372" s="2">
        <v>613494</v>
      </c>
      <c r="D372" s="2">
        <v>140227.20000000001</v>
      </c>
      <c r="E372" s="2">
        <v>435935.75999999902</v>
      </c>
      <c r="F372" s="2">
        <v>37452515.789999999</v>
      </c>
      <c r="G372" s="2">
        <v>1448748.72</v>
      </c>
      <c r="H372" s="2">
        <v>24767662.039999999</v>
      </c>
      <c r="I372" s="2">
        <v>2203108.8899999899</v>
      </c>
      <c r="J372" s="2">
        <v>399241.76999999897</v>
      </c>
      <c r="K372" s="2">
        <v>131373.84</v>
      </c>
      <c r="L372" s="2">
        <v>135033.60000000001</v>
      </c>
      <c r="M372" s="2">
        <v>0</v>
      </c>
      <c r="N372" s="2">
        <v>244075.5</v>
      </c>
      <c r="O372" s="2">
        <v>381210083.99000001</v>
      </c>
      <c r="P372" s="2">
        <v>0</v>
      </c>
      <c r="Q372" s="2">
        <v>0</v>
      </c>
      <c r="R372" s="2">
        <v>14931.5999999999</v>
      </c>
      <c r="S372" s="2">
        <v>245037</v>
      </c>
      <c r="T372" s="2">
        <v>0</v>
      </c>
      <c r="U372" s="2">
        <v>0</v>
      </c>
      <c r="V372" s="2">
        <v>0</v>
      </c>
      <c r="W372" s="2">
        <v>0</v>
      </c>
      <c r="X372" s="2">
        <v>0</v>
      </c>
      <c r="Y372" s="2">
        <v>0</v>
      </c>
      <c r="Z372" s="2">
        <v>0</v>
      </c>
      <c r="AA372" s="2">
        <v>0</v>
      </c>
      <c r="AB372" s="2">
        <v>0</v>
      </c>
      <c r="AC372" s="2">
        <v>449441469.69999999</v>
      </c>
    </row>
    <row r="373" spans="1:29" x14ac:dyDescent="0.2">
      <c r="A373" s="3" t="s">
        <v>164</v>
      </c>
      <c r="B373" s="2">
        <v>0</v>
      </c>
      <c r="C373" s="2">
        <v>22149576.9599999</v>
      </c>
      <c r="D373" s="2">
        <v>1846484.16</v>
      </c>
      <c r="E373" s="2">
        <v>0</v>
      </c>
      <c r="F373" s="2">
        <v>0</v>
      </c>
      <c r="G373" s="2">
        <v>0</v>
      </c>
      <c r="H373" s="2">
        <v>3728262.1599999899</v>
      </c>
      <c r="I373" s="2">
        <v>5565967.9199999999</v>
      </c>
      <c r="J373" s="2">
        <v>2761102.08</v>
      </c>
      <c r="K373" s="2">
        <v>0</v>
      </c>
      <c r="L373" s="2">
        <v>0</v>
      </c>
      <c r="M373" s="2">
        <v>0</v>
      </c>
      <c r="N373" s="2">
        <v>0</v>
      </c>
      <c r="O373" s="2">
        <v>0</v>
      </c>
      <c r="P373" s="2">
        <v>0</v>
      </c>
      <c r="Q373" s="2">
        <v>0</v>
      </c>
      <c r="R373" s="2">
        <v>0</v>
      </c>
      <c r="S373" s="2">
        <v>0</v>
      </c>
      <c r="T373" s="2">
        <v>0</v>
      </c>
      <c r="U373" s="2">
        <v>0</v>
      </c>
      <c r="V373" s="2">
        <v>0</v>
      </c>
      <c r="W373" s="2">
        <v>0</v>
      </c>
      <c r="X373" s="2">
        <v>0</v>
      </c>
      <c r="Y373" s="2">
        <v>0</v>
      </c>
      <c r="Z373" s="2">
        <v>0</v>
      </c>
      <c r="AA373" s="2">
        <v>0</v>
      </c>
      <c r="AB373" s="2">
        <v>0</v>
      </c>
      <c r="AC373" s="2">
        <v>36051393.279999897</v>
      </c>
    </row>
    <row r="374" spans="1:29" x14ac:dyDescent="0.2">
      <c r="A374" s="3" t="s">
        <v>163</v>
      </c>
      <c r="B374" s="2">
        <v>0</v>
      </c>
      <c r="C374" s="2">
        <v>14898775.369999999</v>
      </c>
      <c r="D374" s="2">
        <v>789467.39999999898</v>
      </c>
      <c r="E374" s="2">
        <v>7938907.54</v>
      </c>
      <c r="F374" s="2">
        <v>0</v>
      </c>
      <c r="G374" s="2">
        <v>0</v>
      </c>
      <c r="H374" s="2">
        <v>586602416.49000001</v>
      </c>
      <c r="I374" s="2">
        <v>221199733.34999999</v>
      </c>
      <c r="J374" s="2">
        <v>45134821.479999997</v>
      </c>
      <c r="K374" s="2">
        <v>2505936</v>
      </c>
      <c r="L374" s="2">
        <v>2033946.6</v>
      </c>
      <c r="M374" s="2">
        <v>0</v>
      </c>
      <c r="N374" s="2">
        <v>0</v>
      </c>
      <c r="O374" s="2">
        <v>0</v>
      </c>
      <c r="P374" s="2">
        <v>0</v>
      </c>
      <c r="Q374" s="2">
        <v>0</v>
      </c>
      <c r="R374" s="2">
        <v>511021.36999999901</v>
      </c>
      <c r="S374" s="2">
        <v>2939945.58</v>
      </c>
      <c r="T374" s="2">
        <v>0</v>
      </c>
      <c r="U374" s="2">
        <v>0</v>
      </c>
      <c r="V374" s="2">
        <v>0</v>
      </c>
      <c r="W374" s="2">
        <v>0</v>
      </c>
      <c r="X374" s="2">
        <v>0</v>
      </c>
      <c r="Y374" s="2">
        <v>0</v>
      </c>
      <c r="Z374" s="2">
        <v>0</v>
      </c>
      <c r="AA374" s="2">
        <v>0</v>
      </c>
      <c r="AB374" s="2">
        <v>0</v>
      </c>
      <c r="AC374" s="2">
        <v>884554971.17999995</v>
      </c>
    </row>
    <row r="375" spans="1:29" x14ac:dyDescent="0.2">
      <c r="A375" s="3" t="s">
        <v>162</v>
      </c>
      <c r="B375" s="2">
        <v>0</v>
      </c>
      <c r="C375" s="2">
        <v>0</v>
      </c>
      <c r="D375" s="2">
        <v>0</v>
      </c>
      <c r="E375" s="2">
        <v>0</v>
      </c>
      <c r="F375" s="2">
        <v>325661817.86126</v>
      </c>
      <c r="G375" s="2">
        <v>1931904.9718599899</v>
      </c>
      <c r="H375" s="2">
        <v>421804182.08012003</v>
      </c>
      <c r="I375" s="2">
        <v>53480698.483230002</v>
      </c>
      <c r="J375" s="2">
        <v>6160043.7031999901</v>
      </c>
      <c r="K375" s="2">
        <v>0</v>
      </c>
      <c r="L375" s="2">
        <v>1324642.784</v>
      </c>
      <c r="M375" s="2">
        <v>0</v>
      </c>
      <c r="N375" s="2">
        <v>718701.39909999899</v>
      </c>
      <c r="O375" s="2">
        <v>2869008468.0447998</v>
      </c>
      <c r="P375" s="2">
        <v>0</v>
      </c>
      <c r="Q375" s="2">
        <v>0</v>
      </c>
      <c r="R375" s="2">
        <v>0</v>
      </c>
      <c r="S375" s="2">
        <v>0</v>
      </c>
      <c r="T375" s="2">
        <v>0</v>
      </c>
      <c r="U375" s="2">
        <v>0</v>
      </c>
      <c r="V375" s="2">
        <v>0</v>
      </c>
      <c r="W375" s="2">
        <v>0</v>
      </c>
      <c r="X375" s="2">
        <v>0</v>
      </c>
      <c r="Y375" s="2">
        <v>0</v>
      </c>
      <c r="Z375" s="2">
        <v>0</v>
      </c>
      <c r="AA375" s="2">
        <v>0</v>
      </c>
      <c r="AB375" s="2">
        <v>0</v>
      </c>
      <c r="AC375" s="2">
        <v>3680090459.32757</v>
      </c>
    </row>
    <row r="376" spans="1:29" x14ac:dyDescent="0.2">
      <c r="A376" s="3" t="s">
        <v>161</v>
      </c>
      <c r="B376" s="2">
        <v>0</v>
      </c>
      <c r="C376" s="2">
        <v>0</v>
      </c>
      <c r="D376" s="2">
        <v>0</v>
      </c>
      <c r="E376" s="2">
        <v>0</v>
      </c>
      <c r="F376" s="2">
        <v>0</v>
      </c>
      <c r="G376" s="2">
        <v>0</v>
      </c>
      <c r="H376" s="2">
        <v>0</v>
      </c>
      <c r="I376" s="2">
        <v>0</v>
      </c>
      <c r="J376" s="2">
        <v>0</v>
      </c>
      <c r="K376" s="2">
        <v>0</v>
      </c>
      <c r="L376" s="2">
        <v>0</v>
      </c>
      <c r="M376" s="2">
        <v>13735684.4546271</v>
      </c>
      <c r="N376" s="2">
        <v>0</v>
      </c>
      <c r="O376" s="2">
        <v>0</v>
      </c>
      <c r="P376" s="2">
        <v>0</v>
      </c>
      <c r="Q376" s="2">
        <v>0</v>
      </c>
      <c r="R376" s="2">
        <v>0</v>
      </c>
      <c r="S376" s="2">
        <v>0</v>
      </c>
      <c r="T376" s="2">
        <v>0</v>
      </c>
      <c r="U376" s="2">
        <v>0</v>
      </c>
      <c r="V376" s="2">
        <v>0</v>
      </c>
      <c r="W376" s="2">
        <v>0</v>
      </c>
      <c r="X376" s="2">
        <v>0</v>
      </c>
      <c r="Y376" s="2">
        <v>0</v>
      </c>
      <c r="Z376" s="2">
        <v>0</v>
      </c>
      <c r="AA376" s="2">
        <v>0</v>
      </c>
      <c r="AB376" s="2">
        <v>0</v>
      </c>
      <c r="AC376" s="2">
        <v>13735684.4546271</v>
      </c>
    </row>
    <row r="377" spans="1:29" x14ac:dyDescent="0.2">
      <c r="A377" s="3" t="s">
        <v>160</v>
      </c>
      <c r="B377" s="2">
        <v>0</v>
      </c>
      <c r="C377" s="2">
        <v>0</v>
      </c>
      <c r="D377" s="2">
        <v>0</v>
      </c>
      <c r="E377" s="2">
        <v>0</v>
      </c>
      <c r="F377" s="2">
        <v>0</v>
      </c>
      <c r="G377" s="2">
        <v>0</v>
      </c>
      <c r="H377" s="2">
        <v>0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  <c r="N377" s="2">
        <v>0</v>
      </c>
      <c r="O377" s="2">
        <v>0</v>
      </c>
      <c r="P377" s="2">
        <v>81759005.087902501</v>
      </c>
      <c r="Q377" s="2">
        <v>1488777.69731</v>
      </c>
      <c r="R377" s="2">
        <v>0</v>
      </c>
      <c r="S377" s="2">
        <v>0</v>
      </c>
      <c r="T377" s="2">
        <v>0</v>
      </c>
      <c r="U377" s="2">
        <v>0</v>
      </c>
      <c r="V377" s="2">
        <v>0</v>
      </c>
      <c r="W377" s="2">
        <v>0</v>
      </c>
      <c r="X377" s="2">
        <v>0</v>
      </c>
      <c r="Y377" s="2">
        <v>0</v>
      </c>
      <c r="Z377" s="2">
        <v>0</v>
      </c>
      <c r="AA377" s="2">
        <v>0</v>
      </c>
      <c r="AB377" s="2">
        <v>0</v>
      </c>
      <c r="AC377" s="2">
        <v>83247782.785212502</v>
      </c>
    </row>
    <row r="378" spans="1:29" x14ac:dyDescent="0.2">
      <c r="A378" s="3" t="s">
        <v>159</v>
      </c>
      <c r="B378" s="2">
        <v>0</v>
      </c>
      <c r="C378" s="2">
        <v>6046459.1589599997</v>
      </c>
      <c r="D378" s="2">
        <v>721169.60927000002</v>
      </c>
      <c r="E378" s="2">
        <v>2415250.9906499898</v>
      </c>
      <c r="F378" s="2">
        <v>463881.9276</v>
      </c>
      <c r="G378" s="2">
        <v>0</v>
      </c>
      <c r="H378" s="2">
        <v>26880443.758869998</v>
      </c>
      <c r="I378" s="2">
        <v>32728421.271959901</v>
      </c>
      <c r="J378" s="2">
        <v>7599768.98312</v>
      </c>
      <c r="K378" s="2">
        <v>466897.83480000001</v>
      </c>
      <c r="L378" s="2">
        <v>0</v>
      </c>
      <c r="M378" s="2">
        <v>0</v>
      </c>
      <c r="N378" s="2">
        <v>0</v>
      </c>
      <c r="O378" s="2">
        <v>64186.488400000002</v>
      </c>
      <c r="P378" s="2">
        <v>0</v>
      </c>
      <c r="Q378" s="2">
        <v>0</v>
      </c>
      <c r="R378" s="2">
        <v>23344.4875299999</v>
      </c>
      <c r="S378" s="2">
        <v>196050.79767999999</v>
      </c>
      <c r="T378" s="2">
        <v>0</v>
      </c>
      <c r="U378" s="2">
        <v>0</v>
      </c>
      <c r="V378" s="2">
        <v>0</v>
      </c>
      <c r="W378" s="2">
        <v>0</v>
      </c>
      <c r="X378" s="2">
        <v>0</v>
      </c>
      <c r="Y378" s="2">
        <v>0</v>
      </c>
      <c r="Z378" s="2">
        <v>0</v>
      </c>
      <c r="AA378" s="2">
        <v>0</v>
      </c>
      <c r="AB378" s="2">
        <v>0</v>
      </c>
      <c r="AC378" s="2">
        <v>77605875.308839902</v>
      </c>
    </row>
    <row r="379" spans="1:29" x14ac:dyDescent="0.2">
      <c r="A379" s="3" t="s">
        <v>158</v>
      </c>
      <c r="B379" s="2">
        <v>0</v>
      </c>
      <c r="C379" s="2">
        <v>16827090.2236799</v>
      </c>
      <c r="D379" s="2">
        <v>1983715.46637</v>
      </c>
      <c r="E379" s="2">
        <v>7149309.1058999998</v>
      </c>
      <c r="F379" s="2">
        <v>492134.30793999898</v>
      </c>
      <c r="G379" s="2">
        <v>0</v>
      </c>
      <c r="H379" s="2">
        <v>35217045.312250003</v>
      </c>
      <c r="I379" s="2">
        <v>53746658.854819998</v>
      </c>
      <c r="J379" s="2">
        <v>14226910.13448</v>
      </c>
      <c r="K379" s="2">
        <v>1130754.3160000001</v>
      </c>
      <c r="L379" s="2">
        <v>0</v>
      </c>
      <c r="M379" s="2">
        <v>0</v>
      </c>
      <c r="N379" s="2">
        <v>0</v>
      </c>
      <c r="O379" s="2">
        <v>-90773.523979999998</v>
      </c>
      <c r="P379" s="2">
        <v>0</v>
      </c>
      <c r="Q379" s="2">
        <v>0</v>
      </c>
      <c r="R379" s="2">
        <v>63193.65092</v>
      </c>
      <c r="S379" s="2">
        <v>625422.9338</v>
      </c>
      <c r="T379" s="2">
        <v>0</v>
      </c>
      <c r="U379" s="2">
        <v>0</v>
      </c>
      <c r="V379" s="2">
        <v>0</v>
      </c>
      <c r="W379" s="2">
        <v>0</v>
      </c>
      <c r="X379" s="2">
        <v>0</v>
      </c>
      <c r="Y379" s="2">
        <v>0</v>
      </c>
      <c r="Z379" s="2">
        <v>0</v>
      </c>
      <c r="AA379" s="2">
        <v>0</v>
      </c>
      <c r="AB379" s="2">
        <v>0</v>
      </c>
      <c r="AC379" s="2">
        <v>131371460.78218</v>
      </c>
    </row>
    <row r="380" spans="1:29" x14ac:dyDescent="0.2">
      <c r="A380" s="3" t="s">
        <v>157</v>
      </c>
      <c r="B380" s="2">
        <v>0</v>
      </c>
      <c r="C380" s="2">
        <v>0</v>
      </c>
      <c r="D380" s="2">
        <v>0</v>
      </c>
      <c r="E380" s="2">
        <v>0</v>
      </c>
      <c r="F380" s="2">
        <v>0</v>
      </c>
      <c r="G380" s="2">
        <v>0</v>
      </c>
      <c r="H380" s="2">
        <v>0</v>
      </c>
      <c r="I380" s="2">
        <v>0</v>
      </c>
      <c r="J380" s="2">
        <v>0</v>
      </c>
      <c r="K380" s="2">
        <v>0</v>
      </c>
      <c r="L380" s="2">
        <v>0</v>
      </c>
      <c r="M380" s="2">
        <v>0</v>
      </c>
      <c r="N380" s="2">
        <v>0</v>
      </c>
      <c r="O380" s="2">
        <v>0</v>
      </c>
      <c r="P380" s="2">
        <v>0</v>
      </c>
      <c r="Q380" s="2">
        <v>0</v>
      </c>
      <c r="R380" s="2">
        <v>0</v>
      </c>
      <c r="S380" s="2">
        <v>0</v>
      </c>
      <c r="T380" s="2">
        <v>0</v>
      </c>
      <c r="U380" s="2">
        <v>0</v>
      </c>
      <c r="V380" s="2">
        <v>0</v>
      </c>
      <c r="W380" s="2">
        <v>0</v>
      </c>
      <c r="X380" s="2">
        <v>0</v>
      </c>
      <c r="Y380" s="2">
        <v>0</v>
      </c>
      <c r="Z380" s="2">
        <v>0</v>
      </c>
      <c r="AA380" s="2">
        <v>0</v>
      </c>
      <c r="AB380" s="2">
        <v>0</v>
      </c>
      <c r="AC380" s="2">
        <v>0</v>
      </c>
    </row>
    <row r="381" spans="1:29" x14ac:dyDescent="0.2">
      <c r="A381" s="3" t="s">
        <v>156</v>
      </c>
      <c r="B381" s="2">
        <v>0</v>
      </c>
      <c r="C381" s="2">
        <v>0</v>
      </c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-504491.52000000002</v>
      </c>
      <c r="J381" s="2">
        <v>-166012.44</v>
      </c>
      <c r="K381" s="2">
        <v>-15672.36</v>
      </c>
      <c r="L381" s="2">
        <v>0</v>
      </c>
      <c r="M381" s="2">
        <v>0</v>
      </c>
      <c r="N381" s="2">
        <v>0</v>
      </c>
      <c r="O381" s="2">
        <v>0</v>
      </c>
      <c r="P381" s="2">
        <v>0</v>
      </c>
      <c r="Q381" s="2">
        <v>0</v>
      </c>
      <c r="R381" s="2">
        <v>0</v>
      </c>
      <c r="S381" s="2">
        <v>0</v>
      </c>
      <c r="T381" s="2">
        <v>0</v>
      </c>
      <c r="U381" s="2">
        <v>0</v>
      </c>
      <c r="V381" s="2">
        <v>0</v>
      </c>
      <c r="W381" s="2">
        <v>0</v>
      </c>
      <c r="X381" s="2">
        <v>0</v>
      </c>
      <c r="Y381" s="2">
        <v>0</v>
      </c>
      <c r="Z381" s="2">
        <v>0</v>
      </c>
      <c r="AA381" s="2">
        <v>0</v>
      </c>
      <c r="AB381" s="2">
        <v>0</v>
      </c>
      <c r="AC381" s="2">
        <v>-686176.32</v>
      </c>
    </row>
    <row r="382" spans="1:29" x14ac:dyDescent="0.2">
      <c r="A382" s="3" t="s">
        <v>155</v>
      </c>
      <c r="B382" s="2">
        <v>0</v>
      </c>
      <c r="C382" s="2">
        <v>0</v>
      </c>
      <c r="D382" s="2">
        <v>0</v>
      </c>
      <c r="E382" s="2">
        <v>0</v>
      </c>
      <c r="F382" s="2">
        <v>0</v>
      </c>
      <c r="G382" s="2">
        <v>0</v>
      </c>
      <c r="H382" s="2">
        <v>-4759145.98999999</v>
      </c>
      <c r="I382" s="2">
        <v>-11819030.66</v>
      </c>
      <c r="J382" s="2">
        <v>-2468490.15</v>
      </c>
      <c r="K382" s="2">
        <v>0</v>
      </c>
      <c r="L382" s="2">
        <v>0</v>
      </c>
      <c r="M382" s="2">
        <v>0</v>
      </c>
      <c r="N382" s="2">
        <v>0</v>
      </c>
      <c r="O382" s="2">
        <v>0</v>
      </c>
      <c r="P382" s="2">
        <v>0</v>
      </c>
      <c r="Q382" s="2">
        <v>0</v>
      </c>
      <c r="R382" s="2">
        <v>0</v>
      </c>
      <c r="S382" s="2">
        <v>0</v>
      </c>
      <c r="T382" s="2">
        <v>0</v>
      </c>
      <c r="U382" s="2">
        <v>0</v>
      </c>
      <c r="V382" s="2">
        <v>0</v>
      </c>
      <c r="W382" s="2">
        <v>0</v>
      </c>
      <c r="X382" s="2">
        <v>0</v>
      </c>
      <c r="Y382" s="2">
        <v>0</v>
      </c>
      <c r="Z382" s="2">
        <v>0</v>
      </c>
      <c r="AA382" s="2">
        <v>0</v>
      </c>
      <c r="AB382" s="2">
        <v>0</v>
      </c>
      <c r="AC382" s="2">
        <v>-19046666.7999999</v>
      </c>
    </row>
    <row r="383" spans="1:29" x14ac:dyDescent="0.2">
      <c r="A383" s="3" t="s">
        <v>154</v>
      </c>
      <c r="B383" s="2">
        <v>0</v>
      </c>
      <c r="C383" s="2">
        <v>0</v>
      </c>
      <c r="D383" s="2">
        <v>0</v>
      </c>
      <c r="E383" s="2">
        <v>0</v>
      </c>
      <c r="F383" s="2">
        <v>0</v>
      </c>
      <c r="G383" s="2">
        <v>0</v>
      </c>
      <c r="H383" s="2">
        <v>0</v>
      </c>
      <c r="I383" s="2">
        <v>0</v>
      </c>
      <c r="J383" s="2">
        <v>0</v>
      </c>
      <c r="K383" s="2">
        <v>0</v>
      </c>
      <c r="L383" s="2">
        <v>0</v>
      </c>
      <c r="M383" s="2">
        <v>0</v>
      </c>
      <c r="N383" s="2">
        <v>0</v>
      </c>
      <c r="O383" s="2">
        <v>0</v>
      </c>
      <c r="P383" s="2">
        <v>0</v>
      </c>
      <c r="Q383" s="2">
        <v>0</v>
      </c>
      <c r="R383" s="2">
        <v>0</v>
      </c>
      <c r="S383" s="2">
        <v>0</v>
      </c>
      <c r="T383" s="2">
        <v>0</v>
      </c>
      <c r="U383" s="2">
        <v>0</v>
      </c>
      <c r="V383" s="2">
        <v>0</v>
      </c>
      <c r="W383" s="2">
        <v>0</v>
      </c>
      <c r="X383" s="2">
        <v>0</v>
      </c>
      <c r="Y383" s="2">
        <v>0</v>
      </c>
      <c r="Z383" s="2">
        <v>0</v>
      </c>
      <c r="AA383" s="2">
        <v>0</v>
      </c>
      <c r="AB383" s="2">
        <v>0</v>
      </c>
      <c r="AC383" s="2">
        <v>0</v>
      </c>
    </row>
    <row r="384" spans="1:29" x14ac:dyDescent="0.2">
      <c r="A384" s="3" t="s">
        <v>153</v>
      </c>
      <c r="B384" s="2">
        <v>0</v>
      </c>
      <c r="C384" s="2">
        <v>0</v>
      </c>
      <c r="D384" s="2">
        <v>0</v>
      </c>
      <c r="E384" s="2">
        <v>0</v>
      </c>
      <c r="F384" s="2">
        <v>0</v>
      </c>
      <c r="G384" s="2">
        <v>0</v>
      </c>
      <c r="H384" s="2">
        <v>0</v>
      </c>
      <c r="I384" s="2">
        <v>0</v>
      </c>
      <c r="J384" s="2">
        <v>0</v>
      </c>
      <c r="K384" s="2">
        <v>0</v>
      </c>
      <c r="L384" s="2">
        <v>0</v>
      </c>
      <c r="M384" s="2">
        <v>0</v>
      </c>
      <c r="N384" s="2">
        <v>0</v>
      </c>
      <c r="O384" s="2">
        <v>0</v>
      </c>
      <c r="P384" s="2">
        <v>0</v>
      </c>
      <c r="Q384" s="2">
        <v>0</v>
      </c>
      <c r="R384" s="2">
        <v>0</v>
      </c>
      <c r="S384" s="2">
        <v>0</v>
      </c>
      <c r="T384" s="2">
        <v>0</v>
      </c>
      <c r="U384" s="2">
        <v>0</v>
      </c>
      <c r="V384" s="2">
        <v>0</v>
      </c>
      <c r="W384" s="2">
        <v>0</v>
      </c>
      <c r="X384" s="2">
        <v>0</v>
      </c>
      <c r="Y384" s="2">
        <v>0</v>
      </c>
      <c r="Z384" s="2">
        <v>0</v>
      </c>
      <c r="AA384" s="2">
        <v>0</v>
      </c>
      <c r="AB384" s="2">
        <v>0</v>
      </c>
      <c r="AC384" s="2">
        <v>0</v>
      </c>
    </row>
    <row r="385" spans="1:29" x14ac:dyDescent="0.2">
      <c r="A385" s="3" t="s">
        <v>152</v>
      </c>
      <c r="B385" s="2">
        <v>0</v>
      </c>
      <c r="C385" s="2">
        <v>-411637.30999999901</v>
      </c>
      <c r="D385" s="2">
        <v>-1798.5799999999899</v>
      </c>
      <c r="E385" s="2">
        <v>0</v>
      </c>
      <c r="F385" s="2">
        <v>0</v>
      </c>
      <c r="G385" s="2">
        <v>0</v>
      </c>
      <c r="H385" s="2">
        <v>-45609.46</v>
      </c>
      <c r="I385" s="2">
        <v>-152701.81999999899</v>
      </c>
      <c r="J385" s="2">
        <v>-353399.799999999</v>
      </c>
      <c r="K385" s="2">
        <v>0</v>
      </c>
      <c r="L385" s="2">
        <v>0</v>
      </c>
      <c r="M385" s="2">
        <v>0</v>
      </c>
      <c r="N385" s="2">
        <v>0</v>
      </c>
      <c r="O385" s="2">
        <v>0</v>
      </c>
      <c r="P385" s="2">
        <v>0</v>
      </c>
      <c r="Q385" s="2">
        <v>0</v>
      </c>
      <c r="R385" s="2">
        <v>0</v>
      </c>
      <c r="S385" s="2">
        <v>0</v>
      </c>
      <c r="T385" s="2">
        <v>0</v>
      </c>
      <c r="U385" s="2">
        <v>0</v>
      </c>
      <c r="V385" s="2">
        <v>0</v>
      </c>
      <c r="W385" s="2">
        <v>0</v>
      </c>
      <c r="X385" s="2">
        <v>0</v>
      </c>
      <c r="Y385" s="2">
        <v>0</v>
      </c>
      <c r="Z385" s="2">
        <v>0</v>
      </c>
      <c r="AA385" s="2">
        <v>0</v>
      </c>
      <c r="AB385" s="2">
        <v>0</v>
      </c>
      <c r="AC385" s="2">
        <v>-965146.96999999904</v>
      </c>
    </row>
    <row r="386" spans="1:29" x14ac:dyDescent="0.2">
      <c r="A386" s="3" t="s">
        <v>151</v>
      </c>
      <c r="B386" s="2">
        <v>0</v>
      </c>
      <c r="C386" s="2">
        <v>0</v>
      </c>
      <c r="D386" s="2">
        <v>0</v>
      </c>
      <c r="E386" s="2">
        <v>0</v>
      </c>
      <c r="F386" s="2">
        <v>0</v>
      </c>
      <c r="G386" s="2">
        <v>0</v>
      </c>
      <c r="H386" s="2">
        <v>197519.1</v>
      </c>
      <c r="I386" s="2">
        <v>557771</v>
      </c>
      <c r="J386" s="2">
        <v>11739.699999999901</v>
      </c>
      <c r="K386" s="2">
        <v>0</v>
      </c>
      <c r="L386" s="2">
        <v>0</v>
      </c>
      <c r="M386" s="2">
        <v>0</v>
      </c>
      <c r="N386" s="2">
        <v>0</v>
      </c>
      <c r="O386" s="2">
        <v>0</v>
      </c>
      <c r="P386" s="2">
        <v>0</v>
      </c>
      <c r="Q386" s="2">
        <v>0</v>
      </c>
      <c r="R386" s="2">
        <v>0</v>
      </c>
      <c r="S386" s="2">
        <v>0</v>
      </c>
      <c r="T386" s="2">
        <v>0</v>
      </c>
      <c r="U386" s="2">
        <v>0</v>
      </c>
      <c r="V386" s="2">
        <v>0</v>
      </c>
      <c r="W386" s="2">
        <v>0</v>
      </c>
      <c r="X386" s="2">
        <v>0</v>
      </c>
      <c r="Y386" s="2">
        <v>0</v>
      </c>
      <c r="Z386" s="2">
        <v>0</v>
      </c>
      <c r="AA386" s="2">
        <v>0</v>
      </c>
      <c r="AB386" s="2">
        <v>0</v>
      </c>
      <c r="AC386" s="2">
        <v>767029.799999999</v>
      </c>
    </row>
    <row r="387" spans="1:29" x14ac:dyDescent="0.2">
      <c r="A387" s="3" t="s">
        <v>150</v>
      </c>
      <c r="B387" s="2">
        <v>0</v>
      </c>
      <c r="C387" s="2">
        <v>0</v>
      </c>
      <c r="D387" s="2">
        <v>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J387" s="2">
        <v>0</v>
      </c>
      <c r="K387" s="2">
        <v>0</v>
      </c>
      <c r="L387" s="2">
        <v>0</v>
      </c>
      <c r="M387" s="2">
        <v>0</v>
      </c>
      <c r="N387" s="2">
        <v>0</v>
      </c>
      <c r="O387" s="2">
        <v>0</v>
      </c>
      <c r="P387" s="2">
        <v>0</v>
      </c>
      <c r="Q387" s="2">
        <v>0</v>
      </c>
      <c r="R387" s="2">
        <v>0</v>
      </c>
      <c r="S387" s="2">
        <v>0</v>
      </c>
      <c r="T387" s="2">
        <v>0</v>
      </c>
      <c r="U387" s="2">
        <v>0</v>
      </c>
      <c r="V387" s="2">
        <v>0</v>
      </c>
      <c r="W387" s="2">
        <v>0</v>
      </c>
      <c r="X387" s="2">
        <v>0</v>
      </c>
      <c r="Y387" s="2">
        <v>0</v>
      </c>
      <c r="Z387" s="2">
        <v>0</v>
      </c>
      <c r="AA387" s="2">
        <v>0</v>
      </c>
      <c r="AB387" s="2">
        <v>0</v>
      </c>
      <c r="AC387" s="2">
        <v>0</v>
      </c>
    </row>
    <row r="388" spans="1:29" x14ac:dyDescent="0.2">
      <c r="A388" s="8" t="s">
        <v>216</v>
      </c>
      <c r="B388" s="2">
        <v>0</v>
      </c>
      <c r="C388" s="2">
        <v>60123758.402639903</v>
      </c>
      <c r="D388" s="2">
        <v>5479265.2556400001</v>
      </c>
      <c r="E388" s="2">
        <v>17939403.396549899</v>
      </c>
      <c r="F388" s="2">
        <v>364070349.88679999</v>
      </c>
      <c r="G388" s="2">
        <v>3380653.6918599899</v>
      </c>
      <c r="H388" s="2">
        <v>1094392775.49124</v>
      </c>
      <c r="I388" s="2">
        <v>357006135.77000999</v>
      </c>
      <c r="J388" s="2">
        <v>73305725.460799903</v>
      </c>
      <c r="K388" s="2">
        <v>4219289.6308000004</v>
      </c>
      <c r="L388" s="2">
        <v>3493622.9840000002</v>
      </c>
      <c r="M388" s="2">
        <v>13735684.4546271</v>
      </c>
      <c r="N388" s="2">
        <v>962776.89910000004</v>
      </c>
      <c r="O388" s="2">
        <v>3250191964.9992199</v>
      </c>
      <c r="P388" s="2">
        <v>81759005.087902501</v>
      </c>
      <c r="Q388" s="2">
        <v>1488777.69731</v>
      </c>
      <c r="R388" s="2">
        <v>612491.10845000006</v>
      </c>
      <c r="S388" s="2">
        <v>4006456.3114800001</v>
      </c>
      <c r="T388" s="2">
        <v>0</v>
      </c>
      <c r="U388" s="2">
        <v>0</v>
      </c>
      <c r="V388" s="2">
        <v>0</v>
      </c>
      <c r="W388" s="2">
        <v>0</v>
      </c>
      <c r="X388" s="2">
        <v>0</v>
      </c>
      <c r="Y388" s="2">
        <v>0</v>
      </c>
      <c r="Z388" s="2">
        <v>0</v>
      </c>
      <c r="AA388" s="2">
        <v>0</v>
      </c>
      <c r="AB388" s="2">
        <v>0</v>
      </c>
      <c r="AC388" s="2">
        <v>5336168136.52843</v>
      </c>
    </row>
    <row r="389" spans="1:29" hidden="1" x14ac:dyDescent="0.2">
      <c r="A389" s="8" t="s">
        <v>149</v>
      </c>
    </row>
    <row r="390" spans="1:29" hidden="1" x14ac:dyDescent="0.2">
      <c r="A390" s="3" t="s">
        <v>148</v>
      </c>
      <c r="B390" s="2">
        <v>0</v>
      </c>
      <c r="C390" s="2">
        <v>0</v>
      </c>
      <c r="D390" s="2">
        <v>0</v>
      </c>
      <c r="E390" s="2">
        <v>0</v>
      </c>
      <c r="F390" s="2">
        <v>0</v>
      </c>
      <c r="G390" s="2">
        <v>0</v>
      </c>
      <c r="H390" s="2">
        <v>0</v>
      </c>
      <c r="I390" s="2">
        <v>0</v>
      </c>
      <c r="J390" s="2">
        <v>0</v>
      </c>
      <c r="K390" s="2">
        <v>0</v>
      </c>
      <c r="L390" s="2">
        <v>0</v>
      </c>
      <c r="M390" s="2">
        <v>0</v>
      </c>
      <c r="N390" s="2">
        <v>0</v>
      </c>
      <c r="O390" s="2">
        <v>0</v>
      </c>
      <c r="P390" s="2">
        <v>0</v>
      </c>
      <c r="Q390" s="2">
        <v>0</v>
      </c>
      <c r="R390" s="2">
        <v>0</v>
      </c>
      <c r="S390" s="2">
        <v>0</v>
      </c>
      <c r="T390" s="2">
        <v>0</v>
      </c>
      <c r="U390" s="2">
        <v>0</v>
      </c>
      <c r="V390" s="2">
        <v>0</v>
      </c>
      <c r="W390" s="2">
        <v>0</v>
      </c>
      <c r="X390" s="2">
        <v>0</v>
      </c>
      <c r="Y390" s="2">
        <v>0</v>
      </c>
      <c r="Z390" s="2">
        <v>0</v>
      </c>
      <c r="AA390" s="2">
        <v>0</v>
      </c>
      <c r="AB390" s="2">
        <v>0</v>
      </c>
      <c r="AC390" s="2">
        <v>0</v>
      </c>
    </row>
    <row r="391" spans="1:29" hidden="1" x14ac:dyDescent="0.2">
      <c r="A391" s="3" t="s">
        <v>147</v>
      </c>
      <c r="B391" s="2">
        <v>0</v>
      </c>
      <c r="C391" s="2">
        <v>0</v>
      </c>
      <c r="D391" s="2">
        <v>0</v>
      </c>
      <c r="E391" s="2">
        <v>0</v>
      </c>
      <c r="F391" s="2">
        <v>0</v>
      </c>
      <c r="G391" s="2">
        <v>0</v>
      </c>
      <c r="H391" s="2">
        <v>0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  <c r="N391" s="2">
        <v>0</v>
      </c>
      <c r="O391" s="2">
        <v>0</v>
      </c>
      <c r="P391" s="2">
        <v>0</v>
      </c>
      <c r="Q391" s="2">
        <v>0</v>
      </c>
      <c r="R391" s="2">
        <v>0</v>
      </c>
      <c r="S391" s="2">
        <v>0</v>
      </c>
      <c r="T391" s="2">
        <v>0</v>
      </c>
      <c r="U391" s="2">
        <v>0</v>
      </c>
      <c r="V391" s="2">
        <v>0</v>
      </c>
      <c r="W391" s="2">
        <v>0</v>
      </c>
      <c r="X391" s="2">
        <v>0</v>
      </c>
      <c r="Y391" s="2">
        <v>0</v>
      </c>
      <c r="Z391" s="2">
        <v>0</v>
      </c>
      <c r="AA391" s="2">
        <v>0</v>
      </c>
      <c r="AB391" s="2">
        <v>0</v>
      </c>
      <c r="AC391" s="2">
        <v>0</v>
      </c>
    </row>
    <row r="392" spans="1:29" hidden="1" x14ac:dyDescent="0.2">
      <c r="A392" s="8" t="s">
        <v>217</v>
      </c>
      <c r="B392" s="2">
        <v>0</v>
      </c>
      <c r="C392" s="2">
        <v>0</v>
      </c>
      <c r="D392" s="2">
        <v>0</v>
      </c>
      <c r="E392" s="2">
        <v>0</v>
      </c>
      <c r="F392" s="2">
        <v>0</v>
      </c>
      <c r="G392" s="2">
        <v>0</v>
      </c>
      <c r="H392" s="2">
        <v>0</v>
      </c>
      <c r="I392" s="2">
        <v>0</v>
      </c>
      <c r="J392" s="2">
        <v>0</v>
      </c>
      <c r="K392" s="2">
        <v>0</v>
      </c>
      <c r="L392" s="2">
        <v>0</v>
      </c>
      <c r="M392" s="2">
        <v>0</v>
      </c>
      <c r="N392" s="2">
        <v>0</v>
      </c>
      <c r="O392" s="2">
        <v>0</v>
      </c>
      <c r="P392" s="2">
        <v>0</v>
      </c>
      <c r="Q392" s="2">
        <v>0</v>
      </c>
      <c r="R392" s="2">
        <v>0</v>
      </c>
      <c r="S392" s="2">
        <v>0</v>
      </c>
      <c r="T392" s="2">
        <v>0</v>
      </c>
      <c r="U392" s="2">
        <v>0</v>
      </c>
      <c r="V392" s="2">
        <v>0</v>
      </c>
      <c r="W392" s="2">
        <v>0</v>
      </c>
      <c r="X392" s="2">
        <v>0</v>
      </c>
      <c r="Y392" s="2">
        <v>0</v>
      </c>
      <c r="Z392" s="2">
        <v>0</v>
      </c>
      <c r="AA392" s="2">
        <v>0</v>
      </c>
      <c r="AB392" s="2">
        <v>0</v>
      </c>
      <c r="AC392" s="2">
        <v>0</v>
      </c>
    </row>
    <row r="393" spans="1:29" hidden="1" x14ac:dyDescent="0.2">
      <c r="A393" s="8" t="s">
        <v>146</v>
      </c>
    </row>
    <row r="394" spans="1:29" hidden="1" x14ac:dyDescent="0.2">
      <c r="A394" s="3" t="s">
        <v>145</v>
      </c>
      <c r="B394" s="2">
        <v>0</v>
      </c>
      <c r="C394" s="2">
        <v>0</v>
      </c>
      <c r="D394" s="2">
        <v>0</v>
      </c>
      <c r="E394" s="2">
        <v>0</v>
      </c>
      <c r="F394" s="2">
        <v>0</v>
      </c>
      <c r="G394" s="2">
        <v>0</v>
      </c>
      <c r="H394" s="2">
        <v>0</v>
      </c>
      <c r="I394" s="2">
        <v>0</v>
      </c>
      <c r="J394" s="2">
        <v>0</v>
      </c>
      <c r="K394" s="2">
        <v>0</v>
      </c>
      <c r="L394" s="2">
        <v>0</v>
      </c>
      <c r="M394" s="2">
        <v>0</v>
      </c>
      <c r="N394" s="2">
        <v>0</v>
      </c>
      <c r="O394" s="2">
        <v>0</v>
      </c>
      <c r="P394" s="2">
        <v>0</v>
      </c>
      <c r="Q394" s="2">
        <v>0</v>
      </c>
      <c r="R394" s="2">
        <v>0</v>
      </c>
      <c r="S394" s="2">
        <v>0</v>
      </c>
      <c r="T394" s="2">
        <v>0</v>
      </c>
      <c r="U394" s="2">
        <v>0</v>
      </c>
      <c r="V394" s="2">
        <v>0</v>
      </c>
      <c r="W394" s="2">
        <v>0</v>
      </c>
      <c r="X394" s="2">
        <v>0</v>
      </c>
      <c r="Y394" s="2">
        <v>0</v>
      </c>
      <c r="Z394" s="2">
        <v>0</v>
      </c>
      <c r="AA394" s="2">
        <v>0</v>
      </c>
      <c r="AB394" s="2">
        <v>0</v>
      </c>
      <c r="AC394" s="2">
        <v>0</v>
      </c>
    </row>
    <row r="395" spans="1:29" hidden="1" x14ac:dyDescent="0.2">
      <c r="A395" s="3" t="s">
        <v>144</v>
      </c>
      <c r="B395" s="2">
        <v>0</v>
      </c>
      <c r="C395" s="2">
        <v>0</v>
      </c>
      <c r="D395" s="2">
        <v>0</v>
      </c>
      <c r="E395" s="2">
        <v>0</v>
      </c>
      <c r="F395" s="2">
        <v>0</v>
      </c>
      <c r="G395" s="2">
        <v>0</v>
      </c>
      <c r="H395" s="2">
        <v>0</v>
      </c>
      <c r="I395" s="2">
        <v>0</v>
      </c>
      <c r="J395" s="2">
        <v>0</v>
      </c>
      <c r="K395" s="2">
        <v>0</v>
      </c>
      <c r="L395" s="2">
        <v>0</v>
      </c>
      <c r="M395" s="2">
        <v>0</v>
      </c>
      <c r="N395" s="2">
        <v>0</v>
      </c>
      <c r="O395" s="2">
        <v>0</v>
      </c>
      <c r="P395" s="2">
        <v>0</v>
      </c>
      <c r="Q395" s="2">
        <v>0</v>
      </c>
      <c r="R395" s="2">
        <v>0</v>
      </c>
      <c r="S395" s="2">
        <v>0</v>
      </c>
      <c r="T395" s="2">
        <v>0</v>
      </c>
      <c r="U395" s="2">
        <v>0</v>
      </c>
      <c r="V395" s="2">
        <v>0</v>
      </c>
      <c r="W395" s="2">
        <v>0</v>
      </c>
      <c r="X395" s="2">
        <v>0</v>
      </c>
      <c r="Y395" s="2">
        <v>0</v>
      </c>
      <c r="Z395" s="2">
        <v>0</v>
      </c>
      <c r="AA395" s="2">
        <v>0</v>
      </c>
      <c r="AB395" s="2">
        <v>0</v>
      </c>
      <c r="AC395" s="2">
        <v>0</v>
      </c>
    </row>
    <row r="396" spans="1:29" hidden="1" x14ac:dyDescent="0.2">
      <c r="A396" s="3" t="s">
        <v>143</v>
      </c>
      <c r="B396" s="2">
        <v>0</v>
      </c>
      <c r="C396" s="2">
        <v>0</v>
      </c>
      <c r="D396" s="2">
        <v>0</v>
      </c>
      <c r="E396" s="2">
        <v>0</v>
      </c>
      <c r="F396" s="2">
        <v>0</v>
      </c>
      <c r="G396" s="2">
        <v>0</v>
      </c>
      <c r="H396" s="2">
        <v>0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  <c r="N396" s="2">
        <v>0</v>
      </c>
      <c r="O396" s="2">
        <v>0</v>
      </c>
      <c r="P396" s="2">
        <v>0</v>
      </c>
      <c r="Q396" s="2">
        <v>0</v>
      </c>
      <c r="R396" s="2">
        <v>0</v>
      </c>
      <c r="S396" s="2">
        <v>0</v>
      </c>
      <c r="T396" s="2">
        <v>0</v>
      </c>
      <c r="U396" s="2">
        <v>0</v>
      </c>
      <c r="V396" s="2">
        <v>0</v>
      </c>
      <c r="W396" s="2">
        <v>0</v>
      </c>
      <c r="X396" s="2">
        <v>0</v>
      </c>
      <c r="Y396" s="2">
        <v>0</v>
      </c>
      <c r="Z396" s="2">
        <v>0</v>
      </c>
      <c r="AA396" s="2">
        <v>0</v>
      </c>
      <c r="AB396" s="2">
        <v>0</v>
      </c>
      <c r="AC396" s="2">
        <v>0</v>
      </c>
    </row>
    <row r="397" spans="1:29" hidden="1" x14ac:dyDescent="0.2">
      <c r="A397" s="3" t="s">
        <v>142</v>
      </c>
      <c r="B397" s="2">
        <v>0</v>
      </c>
      <c r="C397" s="2">
        <v>0</v>
      </c>
      <c r="D397" s="2">
        <v>0</v>
      </c>
      <c r="E397" s="2">
        <v>0</v>
      </c>
      <c r="F397" s="2">
        <v>0</v>
      </c>
      <c r="G397" s="2">
        <v>0</v>
      </c>
      <c r="H397" s="2">
        <v>0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  <c r="N397" s="2">
        <v>0</v>
      </c>
      <c r="O397" s="2">
        <v>0</v>
      </c>
      <c r="P397" s="2">
        <v>0</v>
      </c>
      <c r="Q397" s="2">
        <v>0</v>
      </c>
      <c r="R397" s="2">
        <v>0</v>
      </c>
      <c r="S397" s="2">
        <v>0</v>
      </c>
      <c r="T397" s="2">
        <v>0</v>
      </c>
      <c r="U397" s="2">
        <v>0</v>
      </c>
      <c r="V397" s="2">
        <v>0</v>
      </c>
      <c r="W397" s="2">
        <v>0</v>
      </c>
      <c r="X397" s="2">
        <v>0</v>
      </c>
      <c r="Y397" s="2">
        <v>0</v>
      </c>
      <c r="Z397" s="2">
        <v>0</v>
      </c>
      <c r="AA397" s="2">
        <v>0</v>
      </c>
      <c r="AB397" s="2">
        <v>0</v>
      </c>
      <c r="AC397" s="2">
        <v>0</v>
      </c>
    </row>
    <row r="398" spans="1:29" hidden="1" x14ac:dyDescent="0.2">
      <c r="A398" s="3" t="s">
        <v>141</v>
      </c>
      <c r="B398" s="2">
        <v>0</v>
      </c>
      <c r="C398" s="2">
        <v>0</v>
      </c>
      <c r="D398" s="2">
        <v>0</v>
      </c>
      <c r="E398" s="2">
        <v>0</v>
      </c>
      <c r="F398" s="2">
        <v>0</v>
      </c>
      <c r="G398" s="2">
        <v>0</v>
      </c>
      <c r="H398" s="2">
        <v>0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  <c r="N398" s="2">
        <v>0</v>
      </c>
      <c r="O398" s="2">
        <v>0</v>
      </c>
      <c r="P398" s="2">
        <v>0</v>
      </c>
      <c r="Q398" s="2">
        <v>0</v>
      </c>
      <c r="R398" s="2">
        <v>0</v>
      </c>
      <c r="S398" s="2">
        <v>0</v>
      </c>
      <c r="T398" s="2">
        <v>0</v>
      </c>
      <c r="U398" s="2">
        <v>0</v>
      </c>
      <c r="V398" s="2">
        <v>0</v>
      </c>
      <c r="W398" s="2">
        <v>0</v>
      </c>
      <c r="X398" s="2">
        <v>0</v>
      </c>
      <c r="Y398" s="2">
        <v>0</v>
      </c>
      <c r="Z398" s="2">
        <v>0</v>
      </c>
      <c r="AA398" s="2">
        <v>0</v>
      </c>
      <c r="AB398" s="2">
        <v>0</v>
      </c>
      <c r="AC398" s="2">
        <v>0</v>
      </c>
    </row>
    <row r="399" spans="1:29" hidden="1" x14ac:dyDescent="0.2">
      <c r="A399" s="8" t="s">
        <v>218</v>
      </c>
      <c r="B399" s="2">
        <v>0</v>
      </c>
      <c r="C399" s="2">
        <v>0</v>
      </c>
      <c r="D399" s="2">
        <v>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  <c r="N399" s="2">
        <v>0</v>
      </c>
      <c r="O399" s="2">
        <v>0</v>
      </c>
      <c r="P399" s="2">
        <v>0</v>
      </c>
      <c r="Q399" s="2">
        <v>0</v>
      </c>
      <c r="R399" s="2">
        <v>0</v>
      </c>
      <c r="S399" s="2">
        <v>0</v>
      </c>
      <c r="T399" s="2">
        <v>0</v>
      </c>
      <c r="U399" s="2">
        <v>0</v>
      </c>
      <c r="V399" s="2">
        <v>0</v>
      </c>
      <c r="W399" s="2">
        <v>0</v>
      </c>
      <c r="X399" s="2">
        <v>0</v>
      </c>
      <c r="Y399" s="2">
        <v>0</v>
      </c>
      <c r="Z399" s="2">
        <v>0</v>
      </c>
      <c r="AA399" s="2">
        <v>0</v>
      </c>
      <c r="AB399" s="2">
        <v>0</v>
      </c>
      <c r="AC399" s="2">
        <v>0</v>
      </c>
    </row>
    <row r="400" spans="1:29" hidden="1" x14ac:dyDescent="0.2">
      <c r="A400" s="8" t="s">
        <v>140</v>
      </c>
    </row>
    <row r="401" spans="1:29" hidden="1" x14ac:dyDescent="0.2">
      <c r="A401" s="3" t="s">
        <v>139</v>
      </c>
      <c r="B401" s="2">
        <v>0</v>
      </c>
      <c r="C401" s="2">
        <v>0</v>
      </c>
      <c r="D401" s="2">
        <v>0</v>
      </c>
      <c r="E401" s="2">
        <v>0</v>
      </c>
      <c r="F401" s="2">
        <v>0</v>
      </c>
      <c r="G401" s="2">
        <v>0</v>
      </c>
      <c r="H401" s="2">
        <v>0</v>
      </c>
      <c r="I401" s="2">
        <v>0</v>
      </c>
      <c r="J401" s="2">
        <v>0</v>
      </c>
      <c r="K401" s="2">
        <v>0</v>
      </c>
      <c r="L401" s="2">
        <v>0</v>
      </c>
      <c r="M401" s="2">
        <v>0</v>
      </c>
      <c r="N401" s="2">
        <v>0</v>
      </c>
      <c r="O401" s="2">
        <v>0</v>
      </c>
      <c r="P401" s="2">
        <v>0</v>
      </c>
      <c r="Q401" s="2">
        <v>0</v>
      </c>
      <c r="R401" s="2">
        <v>0</v>
      </c>
      <c r="S401" s="2">
        <v>0</v>
      </c>
      <c r="T401" s="2">
        <v>0</v>
      </c>
      <c r="U401" s="2">
        <v>0</v>
      </c>
      <c r="V401" s="2">
        <v>0</v>
      </c>
      <c r="W401" s="2">
        <v>0</v>
      </c>
      <c r="X401" s="2">
        <v>0</v>
      </c>
      <c r="Y401" s="2">
        <v>0</v>
      </c>
      <c r="Z401" s="2">
        <v>0</v>
      </c>
      <c r="AA401" s="2">
        <v>0</v>
      </c>
      <c r="AB401" s="2">
        <v>0</v>
      </c>
      <c r="AC401" s="2">
        <v>0</v>
      </c>
    </row>
    <row r="402" spans="1:29" hidden="1" x14ac:dyDescent="0.2">
      <c r="A402" s="3" t="s">
        <v>138</v>
      </c>
      <c r="B402" s="2">
        <v>0</v>
      </c>
      <c r="C402" s="2">
        <v>0</v>
      </c>
      <c r="D402" s="2">
        <v>0</v>
      </c>
      <c r="E402" s="2">
        <v>0</v>
      </c>
      <c r="F402" s="2">
        <v>0</v>
      </c>
      <c r="G402" s="2">
        <v>0</v>
      </c>
      <c r="H402" s="2">
        <v>0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  <c r="N402" s="2">
        <v>0</v>
      </c>
      <c r="O402" s="2">
        <v>0</v>
      </c>
      <c r="P402" s="2">
        <v>0</v>
      </c>
      <c r="Q402" s="2">
        <v>0</v>
      </c>
      <c r="R402" s="2">
        <v>0</v>
      </c>
      <c r="S402" s="2">
        <v>0</v>
      </c>
      <c r="T402" s="2">
        <v>0</v>
      </c>
      <c r="U402" s="2">
        <v>0</v>
      </c>
      <c r="V402" s="2">
        <v>0</v>
      </c>
      <c r="W402" s="2">
        <v>0</v>
      </c>
      <c r="X402" s="2">
        <v>0</v>
      </c>
      <c r="Y402" s="2">
        <v>0</v>
      </c>
      <c r="Z402" s="2">
        <v>0</v>
      </c>
      <c r="AA402" s="2">
        <v>0</v>
      </c>
      <c r="AB402" s="2">
        <v>0</v>
      </c>
      <c r="AC402" s="2">
        <v>0</v>
      </c>
    </row>
    <row r="403" spans="1:29" hidden="1" x14ac:dyDescent="0.2">
      <c r="A403" s="3" t="s">
        <v>137</v>
      </c>
      <c r="B403" s="2">
        <v>0</v>
      </c>
      <c r="C403" s="2">
        <v>0</v>
      </c>
      <c r="D403" s="2">
        <v>0</v>
      </c>
      <c r="E403" s="2">
        <v>0</v>
      </c>
      <c r="F403" s="2">
        <v>0</v>
      </c>
      <c r="G403" s="2">
        <v>0</v>
      </c>
      <c r="H403" s="2">
        <v>0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  <c r="N403" s="2">
        <v>0</v>
      </c>
      <c r="O403" s="2">
        <v>0</v>
      </c>
      <c r="P403" s="2">
        <v>0</v>
      </c>
      <c r="Q403" s="2">
        <v>0</v>
      </c>
      <c r="R403" s="2">
        <v>0</v>
      </c>
      <c r="S403" s="2">
        <v>0</v>
      </c>
      <c r="T403" s="2">
        <v>0</v>
      </c>
      <c r="U403" s="2">
        <v>0</v>
      </c>
      <c r="V403" s="2">
        <v>0</v>
      </c>
      <c r="W403" s="2">
        <v>0</v>
      </c>
      <c r="X403" s="2">
        <v>0</v>
      </c>
      <c r="Y403" s="2">
        <v>0</v>
      </c>
      <c r="Z403" s="2">
        <v>0</v>
      </c>
      <c r="AA403" s="2">
        <v>0</v>
      </c>
      <c r="AB403" s="2">
        <v>0</v>
      </c>
      <c r="AC403" s="2">
        <v>0</v>
      </c>
    </row>
    <row r="404" spans="1:29" hidden="1" x14ac:dyDescent="0.2">
      <c r="A404" s="8" t="s">
        <v>219</v>
      </c>
      <c r="B404" s="2">
        <v>0</v>
      </c>
      <c r="C404" s="2">
        <v>0</v>
      </c>
      <c r="D404" s="2">
        <v>0</v>
      </c>
      <c r="E404" s="2">
        <v>0</v>
      </c>
      <c r="F404" s="2">
        <v>0</v>
      </c>
      <c r="G404" s="2">
        <v>0</v>
      </c>
      <c r="H404" s="2">
        <v>0</v>
      </c>
      <c r="I404" s="2">
        <v>0</v>
      </c>
      <c r="J404" s="2">
        <v>0</v>
      </c>
      <c r="K404" s="2">
        <v>0</v>
      </c>
      <c r="L404" s="2">
        <v>0</v>
      </c>
      <c r="M404" s="2">
        <v>0</v>
      </c>
      <c r="N404" s="2">
        <v>0</v>
      </c>
      <c r="O404" s="2">
        <v>0</v>
      </c>
      <c r="P404" s="2">
        <v>0</v>
      </c>
      <c r="Q404" s="2">
        <v>0</v>
      </c>
      <c r="R404" s="2">
        <v>0</v>
      </c>
      <c r="S404" s="2">
        <v>0</v>
      </c>
      <c r="T404" s="2">
        <v>0</v>
      </c>
      <c r="U404" s="2">
        <v>0</v>
      </c>
      <c r="V404" s="2">
        <v>0</v>
      </c>
      <c r="W404" s="2">
        <v>0</v>
      </c>
      <c r="X404" s="2">
        <v>0</v>
      </c>
      <c r="Y404" s="2">
        <v>0</v>
      </c>
      <c r="Z404" s="2">
        <v>0</v>
      </c>
      <c r="AA404" s="2">
        <v>0</v>
      </c>
      <c r="AB404" s="2">
        <v>0</v>
      </c>
      <c r="AC404" s="2">
        <v>0</v>
      </c>
    </row>
    <row r="405" spans="1:29" hidden="1" x14ac:dyDescent="0.2">
      <c r="A405" s="8" t="s">
        <v>136</v>
      </c>
    </row>
    <row r="406" spans="1:29" hidden="1" x14ac:dyDescent="0.2">
      <c r="A406" s="3" t="s">
        <v>135</v>
      </c>
      <c r="B406" s="2">
        <v>0</v>
      </c>
      <c r="C406" s="2">
        <v>0</v>
      </c>
      <c r="D406" s="2">
        <v>0</v>
      </c>
      <c r="E406" s="2">
        <v>0</v>
      </c>
      <c r="F406" s="2">
        <v>0</v>
      </c>
      <c r="G406" s="2">
        <v>0</v>
      </c>
      <c r="H406" s="2">
        <v>0</v>
      </c>
      <c r="I406" s="2">
        <v>0</v>
      </c>
      <c r="J406" s="2">
        <v>0</v>
      </c>
      <c r="K406" s="2">
        <v>0</v>
      </c>
      <c r="L406" s="2">
        <v>0</v>
      </c>
      <c r="M406" s="2">
        <v>0</v>
      </c>
      <c r="N406" s="2">
        <v>0</v>
      </c>
      <c r="O406" s="2">
        <v>0</v>
      </c>
      <c r="P406" s="2">
        <v>0</v>
      </c>
      <c r="Q406" s="2">
        <v>0</v>
      </c>
      <c r="R406" s="2">
        <v>0</v>
      </c>
      <c r="S406" s="2">
        <v>0</v>
      </c>
      <c r="T406" s="2">
        <v>0</v>
      </c>
      <c r="U406" s="2">
        <v>0</v>
      </c>
      <c r="V406" s="2">
        <v>0</v>
      </c>
      <c r="W406" s="2">
        <v>0</v>
      </c>
      <c r="X406" s="2">
        <v>0</v>
      </c>
      <c r="Y406" s="2">
        <v>0</v>
      </c>
      <c r="Z406" s="2">
        <v>0</v>
      </c>
      <c r="AA406" s="2">
        <v>0</v>
      </c>
      <c r="AB406" s="2">
        <v>0</v>
      </c>
      <c r="AC406" s="2">
        <v>0</v>
      </c>
    </row>
    <row r="407" spans="1:29" hidden="1" x14ac:dyDescent="0.2">
      <c r="A407" s="3" t="s">
        <v>134</v>
      </c>
      <c r="B407" s="2">
        <v>0</v>
      </c>
      <c r="C407" s="2">
        <v>0</v>
      </c>
      <c r="D407" s="2">
        <v>0</v>
      </c>
      <c r="E407" s="2">
        <v>0</v>
      </c>
      <c r="F407" s="2">
        <v>0</v>
      </c>
      <c r="G407" s="2">
        <v>0</v>
      </c>
      <c r="H407" s="2">
        <v>0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  <c r="N407" s="2">
        <v>0</v>
      </c>
      <c r="O407" s="2">
        <v>0</v>
      </c>
      <c r="P407" s="2">
        <v>0</v>
      </c>
      <c r="Q407" s="2">
        <v>0</v>
      </c>
      <c r="R407" s="2">
        <v>0</v>
      </c>
      <c r="S407" s="2">
        <v>0</v>
      </c>
      <c r="T407" s="2">
        <v>0</v>
      </c>
      <c r="U407" s="2">
        <v>0</v>
      </c>
      <c r="V407" s="2">
        <v>0</v>
      </c>
      <c r="W407" s="2">
        <v>0</v>
      </c>
      <c r="X407" s="2">
        <v>0</v>
      </c>
      <c r="Y407" s="2">
        <v>0</v>
      </c>
      <c r="Z407" s="2">
        <v>0</v>
      </c>
      <c r="AA407" s="2">
        <v>0</v>
      </c>
      <c r="AB407" s="2">
        <v>0</v>
      </c>
      <c r="AC407" s="2">
        <v>0</v>
      </c>
    </row>
    <row r="408" spans="1:29" hidden="1" x14ac:dyDescent="0.2">
      <c r="A408" s="3" t="s">
        <v>133</v>
      </c>
      <c r="B408" s="2">
        <v>0</v>
      </c>
      <c r="C408" s="2">
        <v>0</v>
      </c>
      <c r="D408" s="2">
        <v>0</v>
      </c>
      <c r="E408" s="2">
        <v>0</v>
      </c>
      <c r="F408" s="2">
        <v>0</v>
      </c>
      <c r="G408" s="2">
        <v>0</v>
      </c>
      <c r="H408" s="2">
        <v>0</v>
      </c>
      <c r="I408" s="2">
        <v>0</v>
      </c>
      <c r="J408" s="2">
        <v>0</v>
      </c>
      <c r="K408" s="2">
        <v>0</v>
      </c>
      <c r="L408" s="2">
        <v>0</v>
      </c>
      <c r="M408" s="2">
        <v>0</v>
      </c>
      <c r="N408" s="2">
        <v>0</v>
      </c>
      <c r="O408" s="2">
        <v>0</v>
      </c>
      <c r="P408" s="2">
        <v>0</v>
      </c>
      <c r="Q408" s="2">
        <v>0</v>
      </c>
      <c r="R408" s="2">
        <v>0</v>
      </c>
      <c r="S408" s="2">
        <v>0</v>
      </c>
      <c r="T408" s="2">
        <v>0</v>
      </c>
      <c r="U408" s="2">
        <v>0</v>
      </c>
      <c r="V408" s="2">
        <v>0</v>
      </c>
      <c r="W408" s="2">
        <v>0</v>
      </c>
      <c r="X408" s="2">
        <v>0</v>
      </c>
      <c r="Y408" s="2">
        <v>0</v>
      </c>
      <c r="Z408" s="2">
        <v>0</v>
      </c>
      <c r="AA408" s="2">
        <v>0</v>
      </c>
      <c r="AB408" s="2">
        <v>0</v>
      </c>
      <c r="AC408" s="2">
        <v>0</v>
      </c>
    </row>
    <row r="409" spans="1:29" hidden="1" x14ac:dyDescent="0.2">
      <c r="A409" s="3" t="s">
        <v>132</v>
      </c>
      <c r="B409" s="2">
        <v>0</v>
      </c>
      <c r="C409" s="2">
        <v>0</v>
      </c>
      <c r="D409" s="2">
        <v>0</v>
      </c>
      <c r="E409" s="2">
        <v>0</v>
      </c>
      <c r="F409" s="2">
        <v>0</v>
      </c>
      <c r="G409" s="2">
        <v>0</v>
      </c>
      <c r="H409" s="2">
        <v>0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  <c r="N409" s="2">
        <v>0</v>
      </c>
      <c r="O409" s="2">
        <v>0</v>
      </c>
      <c r="P409" s="2">
        <v>0</v>
      </c>
      <c r="Q409" s="2">
        <v>0</v>
      </c>
      <c r="R409" s="2">
        <v>0</v>
      </c>
      <c r="S409" s="2">
        <v>0</v>
      </c>
      <c r="T409" s="2">
        <v>0</v>
      </c>
      <c r="U409" s="2">
        <v>0</v>
      </c>
      <c r="V409" s="2">
        <v>0</v>
      </c>
      <c r="W409" s="2">
        <v>0</v>
      </c>
      <c r="X409" s="2">
        <v>0</v>
      </c>
      <c r="Y409" s="2">
        <v>0</v>
      </c>
      <c r="Z409" s="2">
        <v>0</v>
      </c>
      <c r="AA409" s="2">
        <v>0</v>
      </c>
      <c r="AB409" s="2">
        <v>0</v>
      </c>
      <c r="AC409" s="2">
        <v>0</v>
      </c>
    </row>
    <row r="410" spans="1:29" hidden="1" x14ac:dyDescent="0.2">
      <c r="A410" s="3" t="s">
        <v>131</v>
      </c>
      <c r="B410" s="2">
        <v>0</v>
      </c>
      <c r="C410" s="2">
        <v>0</v>
      </c>
      <c r="D410" s="2">
        <v>0</v>
      </c>
      <c r="E410" s="2">
        <v>0</v>
      </c>
      <c r="F410" s="2">
        <v>0</v>
      </c>
      <c r="G410" s="2">
        <v>0</v>
      </c>
      <c r="H410" s="2">
        <v>0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  <c r="N410" s="2">
        <v>0</v>
      </c>
      <c r="O410" s="2">
        <v>0</v>
      </c>
      <c r="P410" s="2">
        <v>0</v>
      </c>
      <c r="Q410" s="2">
        <v>0</v>
      </c>
      <c r="R410" s="2">
        <v>0</v>
      </c>
      <c r="S410" s="2">
        <v>0</v>
      </c>
      <c r="T410" s="2">
        <v>0</v>
      </c>
      <c r="U410" s="2">
        <v>0</v>
      </c>
      <c r="V410" s="2">
        <v>0</v>
      </c>
      <c r="W410" s="2">
        <v>0</v>
      </c>
      <c r="X410" s="2">
        <v>0</v>
      </c>
      <c r="Y410" s="2">
        <v>0</v>
      </c>
      <c r="Z410" s="2">
        <v>0</v>
      </c>
      <c r="AA410" s="2">
        <v>0</v>
      </c>
      <c r="AB410" s="2">
        <v>0</v>
      </c>
      <c r="AC410" s="2">
        <v>0</v>
      </c>
    </row>
    <row r="411" spans="1:29" hidden="1" x14ac:dyDescent="0.2">
      <c r="A411" s="3" t="s">
        <v>130</v>
      </c>
      <c r="B411" s="2">
        <v>0</v>
      </c>
      <c r="C411" s="2">
        <v>0</v>
      </c>
      <c r="D411" s="2">
        <v>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J411" s="2">
        <v>0</v>
      </c>
      <c r="K411" s="2">
        <v>0</v>
      </c>
      <c r="L411" s="2">
        <v>0</v>
      </c>
      <c r="M411" s="2">
        <v>0</v>
      </c>
      <c r="N411" s="2">
        <v>0</v>
      </c>
      <c r="O411" s="2">
        <v>0</v>
      </c>
      <c r="P411" s="2">
        <v>0</v>
      </c>
      <c r="Q411" s="2">
        <v>0</v>
      </c>
      <c r="R411" s="2">
        <v>0</v>
      </c>
      <c r="S411" s="2">
        <v>0</v>
      </c>
      <c r="T411" s="2">
        <v>0</v>
      </c>
      <c r="U411" s="2">
        <v>0</v>
      </c>
      <c r="V411" s="2">
        <v>0</v>
      </c>
      <c r="W411" s="2">
        <v>0</v>
      </c>
      <c r="X411" s="2">
        <v>0</v>
      </c>
      <c r="Y411" s="2">
        <v>0</v>
      </c>
      <c r="Z411" s="2">
        <v>0</v>
      </c>
      <c r="AA411" s="2">
        <v>0</v>
      </c>
      <c r="AB411" s="2">
        <v>0</v>
      </c>
      <c r="AC411" s="2">
        <v>0</v>
      </c>
    </row>
    <row r="412" spans="1:29" hidden="1" x14ac:dyDescent="0.2">
      <c r="A412" s="3" t="s">
        <v>129</v>
      </c>
      <c r="B412" s="2">
        <v>0</v>
      </c>
      <c r="C412" s="2">
        <v>0</v>
      </c>
      <c r="D412" s="2">
        <v>0</v>
      </c>
      <c r="E412" s="2">
        <v>0</v>
      </c>
      <c r="F412" s="2">
        <v>0</v>
      </c>
      <c r="G412" s="2">
        <v>0</v>
      </c>
      <c r="H412" s="2">
        <v>0</v>
      </c>
      <c r="I412" s="2">
        <v>0</v>
      </c>
      <c r="J412" s="2">
        <v>0</v>
      </c>
      <c r="K412" s="2">
        <v>0</v>
      </c>
      <c r="L412" s="2">
        <v>0</v>
      </c>
      <c r="M412" s="2">
        <v>0</v>
      </c>
      <c r="N412" s="2">
        <v>0</v>
      </c>
      <c r="O412" s="2">
        <v>0</v>
      </c>
      <c r="P412" s="2">
        <v>0</v>
      </c>
      <c r="Q412" s="2">
        <v>0</v>
      </c>
      <c r="R412" s="2">
        <v>0</v>
      </c>
      <c r="S412" s="2">
        <v>0</v>
      </c>
      <c r="T412" s="2">
        <v>0</v>
      </c>
      <c r="U412" s="2">
        <v>0</v>
      </c>
      <c r="V412" s="2">
        <v>0</v>
      </c>
      <c r="W412" s="2">
        <v>0</v>
      </c>
      <c r="X412" s="2">
        <v>0</v>
      </c>
      <c r="Y412" s="2">
        <v>0</v>
      </c>
      <c r="Z412" s="2">
        <v>0</v>
      </c>
      <c r="AA412" s="2">
        <v>0</v>
      </c>
      <c r="AB412" s="2">
        <v>0</v>
      </c>
      <c r="AC412" s="2">
        <v>0</v>
      </c>
    </row>
    <row r="413" spans="1:29" hidden="1" x14ac:dyDescent="0.2">
      <c r="A413" s="3" t="s">
        <v>128</v>
      </c>
      <c r="B413" s="2">
        <v>0</v>
      </c>
      <c r="C413" s="2">
        <v>0</v>
      </c>
      <c r="D413" s="2">
        <v>0</v>
      </c>
      <c r="E413" s="2">
        <v>0</v>
      </c>
      <c r="F413" s="2">
        <v>0</v>
      </c>
      <c r="G413" s="2">
        <v>0</v>
      </c>
      <c r="H413" s="2">
        <v>0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  <c r="N413" s="2">
        <v>0</v>
      </c>
      <c r="O413" s="2">
        <v>0</v>
      </c>
      <c r="P413" s="2">
        <v>0</v>
      </c>
      <c r="Q413" s="2">
        <v>0</v>
      </c>
      <c r="R413" s="2">
        <v>0</v>
      </c>
      <c r="S413" s="2">
        <v>0</v>
      </c>
      <c r="T413" s="2">
        <v>0</v>
      </c>
      <c r="U413" s="2">
        <v>0</v>
      </c>
      <c r="V413" s="2">
        <v>0</v>
      </c>
      <c r="W413" s="2">
        <v>0</v>
      </c>
      <c r="X413" s="2">
        <v>0</v>
      </c>
      <c r="Y413" s="2">
        <v>0</v>
      </c>
      <c r="Z413" s="2">
        <v>0</v>
      </c>
      <c r="AA413" s="2">
        <v>0</v>
      </c>
      <c r="AB413" s="2">
        <v>0</v>
      </c>
      <c r="AC413" s="2">
        <v>0</v>
      </c>
    </row>
    <row r="414" spans="1:29" hidden="1" x14ac:dyDescent="0.2">
      <c r="A414" s="3" t="s">
        <v>127</v>
      </c>
      <c r="B414" s="2">
        <v>0</v>
      </c>
      <c r="C414" s="2">
        <v>0</v>
      </c>
      <c r="D414" s="2">
        <v>0</v>
      </c>
      <c r="E414" s="2">
        <v>0</v>
      </c>
      <c r="F414" s="2">
        <v>0</v>
      </c>
      <c r="G414" s="2">
        <v>0</v>
      </c>
      <c r="H414" s="2">
        <v>0</v>
      </c>
      <c r="I414" s="2">
        <v>0</v>
      </c>
      <c r="J414" s="2">
        <v>0</v>
      </c>
      <c r="K414" s="2">
        <v>0</v>
      </c>
      <c r="L414" s="2">
        <v>0</v>
      </c>
      <c r="M414" s="2">
        <v>0</v>
      </c>
      <c r="N414" s="2">
        <v>0</v>
      </c>
      <c r="O414" s="2">
        <v>0</v>
      </c>
      <c r="P414" s="2">
        <v>0</v>
      </c>
      <c r="Q414" s="2">
        <v>0</v>
      </c>
      <c r="R414" s="2">
        <v>0</v>
      </c>
      <c r="S414" s="2">
        <v>0</v>
      </c>
      <c r="T414" s="2">
        <v>0</v>
      </c>
      <c r="U414" s="2">
        <v>0</v>
      </c>
      <c r="V414" s="2">
        <v>0</v>
      </c>
      <c r="W414" s="2">
        <v>0</v>
      </c>
      <c r="X414" s="2">
        <v>0</v>
      </c>
      <c r="Y414" s="2">
        <v>0</v>
      </c>
      <c r="Z414" s="2">
        <v>0</v>
      </c>
      <c r="AA414" s="2">
        <v>0</v>
      </c>
      <c r="AB414" s="2">
        <v>0</v>
      </c>
      <c r="AC414" s="2">
        <v>0</v>
      </c>
    </row>
    <row r="415" spans="1:29" hidden="1" x14ac:dyDescent="0.2">
      <c r="A415" s="3" t="s">
        <v>126</v>
      </c>
      <c r="B415" s="2">
        <v>0</v>
      </c>
      <c r="C415" s="2">
        <v>0</v>
      </c>
      <c r="D415" s="2">
        <v>0</v>
      </c>
      <c r="E415" s="2">
        <v>0</v>
      </c>
      <c r="F415" s="2">
        <v>0</v>
      </c>
      <c r="G415" s="2">
        <v>0</v>
      </c>
      <c r="H415" s="2">
        <v>0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  <c r="N415" s="2">
        <v>0</v>
      </c>
      <c r="O415" s="2">
        <v>0</v>
      </c>
      <c r="P415" s="2">
        <v>0</v>
      </c>
      <c r="Q415" s="2">
        <v>0</v>
      </c>
      <c r="R415" s="2">
        <v>0</v>
      </c>
      <c r="S415" s="2">
        <v>0</v>
      </c>
      <c r="T415" s="2">
        <v>0</v>
      </c>
      <c r="U415" s="2">
        <v>0</v>
      </c>
      <c r="V415" s="2">
        <v>0</v>
      </c>
      <c r="W415" s="2">
        <v>0</v>
      </c>
      <c r="X415" s="2">
        <v>0</v>
      </c>
      <c r="Y415" s="2">
        <v>0</v>
      </c>
      <c r="Z415" s="2">
        <v>0</v>
      </c>
      <c r="AA415" s="2">
        <v>0</v>
      </c>
      <c r="AB415" s="2">
        <v>0</v>
      </c>
      <c r="AC415" s="2">
        <v>0</v>
      </c>
    </row>
    <row r="416" spans="1:29" hidden="1" x14ac:dyDescent="0.2">
      <c r="A416" s="3" t="s">
        <v>125</v>
      </c>
      <c r="B416" s="2">
        <v>0</v>
      </c>
      <c r="C416" s="2">
        <v>0</v>
      </c>
      <c r="D416" s="2">
        <v>0</v>
      </c>
      <c r="E416" s="2">
        <v>0</v>
      </c>
      <c r="F416" s="2">
        <v>0</v>
      </c>
      <c r="G416" s="2">
        <v>0</v>
      </c>
      <c r="H416" s="2">
        <v>0</v>
      </c>
      <c r="I416" s="2">
        <v>0</v>
      </c>
      <c r="J416" s="2">
        <v>0</v>
      </c>
      <c r="K416" s="2">
        <v>0</v>
      </c>
      <c r="L416" s="2">
        <v>0</v>
      </c>
      <c r="M416" s="2">
        <v>0</v>
      </c>
      <c r="N416" s="2">
        <v>0</v>
      </c>
      <c r="O416" s="2">
        <v>0</v>
      </c>
      <c r="P416" s="2">
        <v>0</v>
      </c>
      <c r="Q416" s="2">
        <v>0</v>
      </c>
      <c r="R416" s="2">
        <v>0</v>
      </c>
      <c r="S416" s="2">
        <v>0</v>
      </c>
      <c r="T416" s="2">
        <v>0</v>
      </c>
      <c r="U416" s="2">
        <v>0</v>
      </c>
      <c r="V416" s="2">
        <v>0</v>
      </c>
      <c r="W416" s="2">
        <v>0</v>
      </c>
      <c r="X416" s="2">
        <v>0</v>
      </c>
      <c r="Y416" s="2">
        <v>0</v>
      </c>
      <c r="Z416" s="2">
        <v>0</v>
      </c>
      <c r="AA416" s="2">
        <v>0</v>
      </c>
      <c r="AB416" s="2">
        <v>0</v>
      </c>
      <c r="AC416" s="2">
        <v>0</v>
      </c>
    </row>
    <row r="417" spans="1:29" hidden="1" x14ac:dyDescent="0.2">
      <c r="A417" s="3" t="s">
        <v>124</v>
      </c>
      <c r="B417" s="2">
        <v>0</v>
      </c>
      <c r="C417" s="2">
        <v>0</v>
      </c>
      <c r="D417" s="2">
        <v>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  <c r="N417" s="2">
        <v>0</v>
      </c>
      <c r="O417" s="2">
        <v>0</v>
      </c>
      <c r="P417" s="2">
        <v>0</v>
      </c>
      <c r="Q417" s="2">
        <v>0</v>
      </c>
      <c r="R417" s="2">
        <v>0</v>
      </c>
      <c r="S417" s="2">
        <v>0</v>
      </c>
      <c r="T417" s="2">
        <v>0</v>
      </c>
      <c r="U417" s="2">
        <v>0</v>
      </c>
      <c r="V417" s="2">
        <v>0</v>
      </c>
      <c r="W417" s="2">
        <v>0</v>
      </c>
      <c r="X417" s="2">
        <v>0</v>
      </c>
      <c r="Y417" s="2">
        <v>0</v>
      </c>
      <c r="Z417" s="2">
        <v>0</v>
      </c>
      <c r="AA417" s="2">
        <v>0</v>
      </c>
      <c r="AB417" s="2">
        <v>0</v>
      </c>
      <c r="AC417" s="2">
        <v>0</v>
      </c>
    </row>
    <row r="418" spans="1:29" hidden="1" x14ac:dyDescent="0.2">
      <c r="A418" s="3" t="s">
        <v>123</v>
      </c>
      <c r="B418" s="2">
        <v>0</v>
      </c>
      <c r="C418" s="2">
        <v>0</v>
      </c>
      <c r="D418" s="2">
        <v>0</v>
      </c>
      <c r="E418" s="2">
        <v>0</v>
      </c>
      <c r="F418" s="2">
        <v>0</v>
      </c>
      <c r="G418" s="2">
        <v>0</v>
      </c>
      <c r="H418" s="2">
        <v>0</v>
      </c>
      <c r="I418" s="2">
        <v>0</v>
      </c>
      <c r="J418" s="2">
        <v>0</v>
      </c>
      <c r="K418" s="2">
        <v>0</v>
      </c>
      <c r="L418" s="2">
        <v>0</v>
      </c>
      <c r="M418" s="2">
        <v>0</v>
      </c>
      <c r="N418" s="2">
        <v>0</v>
      </c>
      <c r="O418" s="2">
        <v>0</v>
      </c>
      <c r="P418" s="2">
        <v>0</v>
      </c>
      <c r="Q418" s="2">
        <v>0</v>
      </c>
      <c r="R418" s="2">
        <v>0</v>
      </c>
      <c r="S418" s="2">
        <v>0</v>
      </c>
      <c r="T418" s="2">
        <v>0</v>
      </c>
      <c r="U418" s="2">
        <v>0</v>
      </c>
      <c r="V418" s="2">
        <v>0</v>
      </c>
      <c r="W418" s="2">
        <v>0</v>
      </c>
      <c r="X418" s="2">
        <v>0</v>
      </c>
      <c r="Y418" s="2">
        <v>0</v>
      </c>
      <c r="Z418" s="2">
        <v>0</v>
      </c>
      <c r="AA418" s="2">
        <v>0</v>
      </c>
      <c r="AB418" s="2">
        <v>0</v>
      </c>
      <c r="AC418" s="2">
        <v>0</v>
      </c>
    </row>
    <row r="419" spans="1:29" hidden="1" x14ac:dyDescent="0.2">
      <c r="A419" s="3" t="s">
        <v>122</v>
      </c>
      <c r="B419" s="2">
        <v>0</v>
      </c>
      <c r="C419" s="2">
        <v>0</v>
      </c>
      <c r="D419" s="2">
        <v>0</v>
      </c>
      <c r="E419" s="2">
        <v>0</v>
      </c>
      <c r="F419" s="2">
        <v>0</v>
      </c>
      <c r="G419" s="2">
        <v>0</v>
      </c>
      <c r="H419" s="2">
        <v>0</v>
      </c>
      <c r="I419" s="2">
        <v>0</v>
      </c>
      <c r="J419" s="2">
        <v>0</v>
      </c>
      <c r="K419" s="2">
        <v>0</v>
      </c>
      <c r="L419" s="2">
        <v>0</v>
      </c>
      <c r="M419" s="2">
        <v>0</v>
      </c>
      <c r="N419" s="2">
        <v>0</v>
      </c>
      <c r="O419" s="2">
        <v>0</v>
      </c>
      <c r="P419" s="2">
        <v>0</v>
      </c>
      <c r="Q419" s="2">
        <v>0</v>
      </c>
      <c r="R419" s="2">
        <v>0</v>
      </c>
      <c r="S419" s="2">
        <v>0</v>
      </c>
      <c r="T419" s="2">
        <v>0</v>
      </c>
      <c r="U419" s="2">
        <v>0</v>
      </c>
      <c r="V419" s="2">
        <v>0</v>
      </c>
      <c r="W419" s="2">
        <v>0</v>
      </c>
      <c r="X419" s="2">
        <v>0</v>
      </c>
      <c r="Y419" s="2">
        <v>0</v>
      </c>
      <c r="Z419" s="2">
        <v>0</v>
      </c>
      <c r="AA419" s="2">
        <v>0</v>
      </c>
      <c r="AB419" s="2">
        <v>0</v>
      </c>
      <c r="AC419" s="2">
        <v>0</v>
      </c>
    </row>
    <row r="420" spans="1:29" hidden="1" x14ac:dyDescent="0.2">
      <c r="A420" s="3" t="s">
        <v>121</v>
      </c>
      <c r="B420" s="2">
        <v>0</v>
      </c>
      <c r="C420" s="2">
        <v>0</v>
      </c>
      <c r="D420" s="2">
        <v>0</v>
      </c>
      <c r="E420" s="2">
        <v>0</v>
      </c>
      <c r="F420" s="2">
        <v>0</v>
      </c>
      <c r="G420" s="2">
        <v>0</v>
      </c>
      <c r="H420" s="2">
        <v>0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  <c r="N420" s="2">
        <v>0</v>
      </c>
      <c r="O420" s="2">
        <v>0</v>
      </c>
      <c r="P420" s="2">
        <v>0</v>
      </c>
      <c r="Q420" s="2">
        <v>0</v>
      </c>
      <c r="R420" s="2">
        <v>0</v>
      </c>
      <c r="S420" s="2">
        <v>0</v>
      </c>
      <c r="T420" s="2">
        <v>0</v>
      </c>
      <c r="U420" s="2">
        <v>0</v>
      </c>
      <c r="V420" s="2">
        <v>0</v>
      </c>
      <c r="W420" s="2">
        <v>0</v>
      </c>
      <c r="X420" s="2">
        <v>0</v>
      </c>
      <c r="Y420" s="2">
        <v>0</v>
      </c>
      <c r="Z420" s="2">
        <v>0</v>
      </c>
      <c r="AA420" s="2">
        <v>0</v>
      </c>
      <c r="AB420" s="2">
        <v>0</v>
      </c>
      <c r="AC420" s="2">
        <v>0</v>
      </c>
    </row>
    <row r="421" spans="1:29" hidden="1" x14ac:dyDescent="0.2">
      <c r="A421" s="3" t="s">
        <v>120</v>
      </c>
      <c r="B421" s="2">
        <v>0</v>
      </c>
      <c r="C421" s="2">
        <v>0</v>
      </c>
      <c r="D421" s="2">
        <v>0</v>
      </c>
      <c r="E421" s="2">
        <v>0</v>
      </c>
      <c r="F421" s="2">
        <v>0</v>
      </c>
      <c r="G421" s="2">
        <v>0</v>
      </c>
      <c r="H421" s="2">
        <v>0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  <c r="N421" s="2">
        <v>0</v>
      </c>
      <c r="O421" s="2">
        <v>0</v>
      </c>
      <c r="P421" s="2">
        <v>0</v>
      </c>
      <c r="Q421" s="2">
        <v>0</v>
      </c>
      <c r="R421" s="2">
        <v>0</v>
      </c>
      <c r="S421" s="2">
        <v>0</v>
      </c>
      <c r="T421" s="2">
        <v>0</v>
      </c>
      <c r="U421" s="2">
        <v>0</v>
      </c>
      <c r="V421" s="2">
        <v>0</v>
      </c>
      <c r="W421" s="2">
        <v>0</v>
      </c>
      <c r="X421" s="2">
        <v>0</v>
      </c>
      <c r="Y421" s="2">
        <v>0</v>
      </c>
      <c r="Z421" s="2">
        <v>0</v>
      </c>
      <c r="AA421" s="2">
        <v>0</v>
      </c>
      <c r="AB421" s="2">
        <v>0</v>
      </c>
      <c r="AC421" s="2">
        <v>0</v>
      </c>
    </row>
    <row r="422" spans="1:29" hidden="1" x14ac:dyDescent="0.2">
      <c r="A422" s="3" t="s">
        <v>119</v>
      </c>
      <c r="B422" s="2">
        <v>0</v>
      </c>
      <c r="C422" s="2">
        <v>0</v>
      </c>
      <c r="D422" s="2">
        <v>0</v>
      </c>
      <c r="E422" s="2">
        <v>0</v>
      </c>
      <c r="F422" s="2">
        <v>0</v>
      </c>
      <c r="G422" s="2">
        <v>0</v>
      </c>
      <c r="H422" s="2">
        <v>0</v>
      </c>
      <c r="I422" s="2">
        <v>0</v>
      </c>
      <c r="J422" s="2">
        <v>0</v>
      </c>
      <c r="K422" s="2">
        <v>0</v>
      </c>
      <c r="L422" s="2">
        <v>0</v>
      </c>
      <c r="M422" s="2">
        <v>0</v>
      </c>
      <c r="N422" s="2">
        <v>0</v>
      </c>
      <c r="O422" s="2">
        <v>0</v>
      </c>
      <c r="P422" s="2">
        <v>0</v>
      </c>
      <c r="Q422" s="2">
        <v>0</v>
      </c>
      <c r="R422" s="2">
        <v>0</v>
      </c>
      <c r="S422" s="2">
        <v>0</v>
      </c>
      <c r="T422" s="2">
        <v>0</v>
      </c>
      <c r="U422" s="2">
        <v>0</v>
      </c>
      <c r="V422" s="2">
        <v>0</v>
      </c>
      <c r="W422" s="2">
        <v>0</v>
      </c>
      <c r="X422" s="2">
        <v>0</v>
      </c>
      <c r="Y422" s="2">
        <v>0</v>
      </c>
      <c r="Z422" s="2">
        <v>0</v>
      </c>
      <c r="AA422" s="2">
        <v>0</v>
      </c>
      <c r="AB422" s="2">
        <v>0</v>
      </c>
      <c r="AC422" s="2">
        <v>0</v>
      </c>
    </row>
    <row r="423" spans="1:29" hidden="1" x14ac:dyDescent="0.2">
      <c r="A423" s="3" t="s">
        <v>118</v>
      </c>
      <c r="B423" s="2">
        <v>0</v>
      </c>
      <c r="C423" s="2">
        <v>0</v>
      </c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  <c r="N423" s="2">
        <v>0</v>
      </c>
      <c r="O423" s="2">
        <v>0</v>
      </c>
      <c r="P423" s="2">
        <v>0</v>
      </c>
      <c r="Q423" s="2">
        <v>0</v>
      </c>
      <c r="R423" s="2">
        <v>0</v>
      </c>
      <c r="S423" s="2">
        <v>0</v>
      </c>
      <c r="T423" s="2">
        <v>0</v>
      </c>
      <c r="U423" s="2">
        <v>0</v>
      </c>
      <c r="V423" s="2">
        <v>0</v>
      </c>
      <c r="W423" s="2">
        <v>0</v>
      </c>
      <c r="X423" s="2">
        <v>0</v>
      </c>
      <c r="Y423" s="2">
        <v>0</v>
      </c>
      <c r="Z423" s="2">
        <v>0</v>
      </c>
      <c r="AA423" s="2">
        <v>0</v>
      </c>
      <c r="AB423" s="2">
        <v>0</v>
      </c>
      <c r="AC423" s="2">
        <v>0</v>
      </c>
    </row>
    <row r="424" spans="1:29" hidden="1" x14ac:dyDescent="0.2">
      <c r="A424" s="3" t="s">
        <v>117</v>
      </c>
      <c r="B424" s="2">
        <v>0</v>
      </c>
      <c r="C424" s="2">
        <v>0</v>
      </c>
      <c r="D424" s="2">
        <v>0</v>
      </c>
      <c r="E424" s="2">
        <v>0</v>
      </c>
      <c r="F424" s="2">
        <v>0</v>
      </c>
      <c r="G424" s="2">
        <v>0</v>
      </c>
      <c r="H424" s="2">
        <v>0</v>
      </c>
      <c r="I424" s="2">
        <v>0</v>
      </c>
      <c r="J424" s="2">
        <v>0</v>
      </c>
      <c r="K424" s="2">
        <v>0</v>
      </c>
      <c r="L424" s="2">
        <v>0</v>
      </c>
      <c r="M424" s="2">
        <v>0</v>
      </c>
      <c r="N424" s="2">
        <v>0</v>
      </c>
      <c r="O424" s="2">
        <v>0</v>
      </c>
      <c r="P424" s="2">
        <v>0</v>
      </c>
      <c r="Q424" s="2">
        <v>0</v>
      </c>
      <c r="R424" s="2">
        <v>0</v>
      </c>
      <c r="S424" s="2">
        <v>0</v>
      </c>
      <c r="T424" s="2">
        <v>0</v>
      </c>
      <c r="U424" s="2">
        <v>0</v>
      </c>
      <c r="V424" s="2">
        <v>0</v>
      </c>
      <c r="W424" s="2">
        <v>0</v>
      </c>
      <c r="X424" s="2">
        <v>0</v>
      </c>
      <c r="Y424" s="2">
        <v>0</v>
      </c>
      <c r="Z424" s="2">
        <v>0</v>
      </c>
      <c r="AA424" s="2">
        <v>0</v>
      </c>
      <c r="AB424" s="2">
        <v>0</v>
      </c>
      <c r="AC424" s="2">
        <v>0</v>
      </c>
    </row>
    <row r="425" spans="1:29" hidden="1" x14ac:dyDescent="0.2">
      <c r="A425" s="3" t="s">
        <v>116</v>
      </c>
      <c r="B425" s="2">
        <v>0</v>
      </c>
      <c r="C425" s="2">
        <v>0</v>
      </c>
      <c r="D425" s="2">
        <v>0</v>
      </c>
      <c r="E425" s="2">
        <v>0</v>
      </c>
      <c r="F425" s="2">
        <v>0</v>
      </c>
      <c r="G425" s="2">
        <v>0</v>
      </c>
      <c r="H425" s="2">
        <v>0</v>
      </c>
      <c r="I425" s="2">
        <v>0</v>
      </c>
      <c r="J425" s="2">
        <v>0</v>
      </c>
      <c r="K425" s="2">
        <v>0</v>
      </c>
      <c r="L425" s="2">
        <v>0</v>
      </c>
      <c r="M425" s="2">
        <v>0</v>
      </c>
      <c r="N425" s="2">
        <v>0</v>
      </c>
      <c r="O425" s="2">
        <v>0</v>
      </c>
      <c r="P425" s="2">
        <v>0</v>
      </c>
      <c r="Q425" s="2">
        <v>0</v>
      </c>
      <c r="R425" s="2">
        <v>0</v>
      </c>
      <c r="S425" s="2">
        <v>0</v>
      </c>
      <c r="T425" s="2">
        <v>0</v>
      </c>
      <c r="U425" s="2">
        <v>0</v>
      </c>
      <c r="V425" s="2">
        <v>0</v>
      </c>
      <c r="W425" s="2">
        <v>0</v>
      </c>
      <c r="X425" s="2">
        <v>0</v>
      </c>
      <c r="Y425" s="2">
        <v>0</v>
      </c>
      <c r="Z425" s="2">
        <v>0</v>
      </c>
      <c r="AA425" s="2">
        <v>0</v>
      </c>
      <c r="AB425" s="2">
        <v>0</v>
      </c>
      <c r="AC425" s="2">
        <v>0</v>
      </c>
    </row>
    <row r="426" spans="1:29" hidden="1" x14ac:dyDescent="0.2">
      <c r="A426" s="3" t="s">
        <v>115</v>
      </c>
      <c r="B426" s="2">
        <v>0</v>
      </c>
      <c r="C426" s="2">
        <v>0</v>
      </c>
      <c r="D426" s="2">
        <v>0</v>
      </c>
      <c r="E426" s="2">
        <v>0</v>
      </c>
      <c r="F426" s="2">
        <v>0</v>
      </c>
      <c r="G426" s="2">
        <v>0</v>
      </c>
      <c r="H426" s="2">
        <v>0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  <c r="N426" s="2">
        <v>0</v>
      </c>
      <c r="O426" s="2">
        <v>0</v>
      </c>
      <c r="P426" s="2">
        <v>0</v>
      </c>
      <c r="Q426" s="2">
        <v>0</v>
      </c>
      <c r="R426" s="2">
        <v>0</v>
      </c>
      <c r="S426" s="2">
        <v>0</v>
      </c>
      <c r="T426" s="2">
        <v>0</v>
      </c>
      <c r="U426" s="2">
        <v>0</v>
      </c>
      <c r="V426" s="2">
        <v>0</v>
      </c>
      <c r="W426" s="2">
        <v>0</v>
      </c>
      <c r="X426" s="2">
        <v>0</v>
      </c>
      <c r="Y426" s="2">
        <v>0</v>
      </c>
      <c r="Z426" s="2">
        <v>0</v>
      </c>
      <c r="AA426" s="2">
        <v>0</v>
      </c>
      <c r="AB426" s="2">
        <v>0</v>
      </c>
      <c r="AC426" s="2">
        <v>0</v>
      </c>
    </row>
    <row r="427" spans="1:29" hidden="1" x14ac:dyDescent="0.2">
      <c r="A427" s="3" t="s">
        <v>114</v>
      </c>
      <c r="B427" s="2">
        <v>0</v>
      </c>
      <c r="C427" s="2">
        <v>0</v>
      </c>
      <c r="D427" s="2">
        <v>0</v>
      </c>
      <c r="E427" s="2">
        <v>0</v>
      </c>
      <c r="F427" s="2">
        <v>0</v>
      </c>
      <c r="G427" s="2">
        <v>0</v>
      </c>
      <c r="H427" s="2">
        <v>0</v>
      </c>
      <c r="I427" s="2">
        <v>0</v>
      </c>
      <c r="J427" s="2">
        <v>0</v>
      </c>
      <c r="K427" s="2">
        <v>0</v>
      </c>
      <c r="L427" s="2">
        <v>0</v>
      </c>
      <c r="M427" s="2">
        <v>0</v>
      </c>
      <c r="N427" s="2">
        <v>0</v>
      </c>
      <c r="O427" s="2">
        <v>0</v>
      </c>
      <c r="P427" s="2">
        <v>0</v>
      </c>
      <c r="Q427" s="2">
        <v>0</v>
      </c>
      <c r="R427" s="2">
        <v>0</v>
      </c>
      <c r="S427" s="2">
        <v>0</v>
      </c>
      <c r="T427" s="2">
        <v>0</v>
      </c>
      <c r="U427" s="2">
        <v>0</v>
      </c>
      <c r="V427" s="2">
        <v>0</v>
      </c>
      <c r="W427" s="2">
        <v>0</v>
      </c>
      <c r="X427" s="2">
        <v>0</v>
      </c>
      <c r="Y427" s="2">
        <v>0</v>
      </c>
      <c r="Z427" s="2">
        <v>0</v>
      </c>
      <c r="AA427" s="2">
        <v>0</v>
      </c>
      <c r="AB427" s="2">
        <v>0</v>
      </c>
      <c r="AC427" s="2">
        <v>0</v>
      </c>
    </row>
    <row r="428" spans="1:29" hidden="1" x14ac:dyDescent="0.2">
      <c r="A428" s="3" t="s">
        <v>113</v>
      </c>
      <c r="B428" s="2">
        <v>0</v>
      </c>
      <c r="C428" s="2">
        <v>0</v>
      </c>
      <c r="D428" s="2">
        <v>0</v>
      </c>
      <c r="E428" s="2">
        <v>0</v>
      </c>
      <c r="F428" s="2">
        <v>0</v>
      </c>
      <c r="G428" s="2">
        <v>0</v>
      </c>
      <c r="H428" s="2">
        <v>0</v>
      </c>
      <c r="I428" s="2">
        <v>0</v>
      </c>
      <c r="J428" s="2">
        <v>0</v>
      </c>
      <c r="K428" s="2">
        <v>0</v>
      </c>
      <c r="L428" s="2">
        <v>0</v>
      </c>
      <c r="M428" s="2">
        <v>0</v>
      </c>
      <c r="N428" s="2">
        <v>0</v>
      </c>
      <c r="O428" s="2">
        <v>0</v>
      </c>
      <c r="P428" s="2">
        <v>0</v>
      </c>
      <c r="Q428" s="2">
        <v>0</v>
      </c>
      <c r="R428" s="2">
        <v>0</v>
      </c>
      <c r="S428" s="2">
        <v>0</v>
      </c>
      <c r="T428" s="2">
        <v>0</v>
      </c>
      <c r="U428" s="2">
        <v>0</v>
      </c>
      <c r="V428" s="2">
        <v>0</v>
      </c>
      <c r="W428" s="2">
        <v>0</v>
      </c>
      <c r="X428" s="2">
        <v>0</v>
      </c>
      <c r="Y428" s="2">
        <v>0</v>
      </c>
      <c r="Z428" s="2">
        <v>0</v>
      </c>
      <c r="AA428" s="2">
        <v>0</v>
      </c>
      <c r="AB428" s="2">
        <v>0</v>
      </c>
      <c r="AC428" s="2">
        <v>0</v>
      </c>
    </row>
    <row r="429" spans="1:29" hidden="1" x14ac:dyDescent="0.2">
      <c r="A429" s="3" t="s">
        <v>112</v>
      </c>
      <c r="B429" s="2">
        <v>0</v>
      </c>
      <c r="C429" s="2">
        <v>0</v>
      </c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J429" s="2">
        <v>0</v>
      </c>
      <c r="K429" s="2">
        <v>0</v>
      </c>
      <c r="L429" s="2">
        <v>0</v>
      </c>
      <c r="M429" s="2">
        <v>0</v>
      </c>
      <c r="N429" s="2">
        <v>0</v>
      </c>
      <c r="O429" s="2">
        <v>0</v>
      </c>
      <c r="P429" s="2">
        <v>0</v>
      </c>
      <c r="Q429" s="2">
        <v>0</v>
      </c>
      <c r="R429" s="2">
        <v>0</v>
      </c>
      <c r="S429" s="2">
        <v>0</v>
      </c>
      <c r="T429" s="2">
        <v>0</v>
      </c>
      <c r="U429" s="2">
        <v>0</v>
      </c>
      <c r="V429" s="2">
        <v>0</v>
      </c>
      <c r="W429" s="2">
        <v>0</v>
      </c>
      <c r="X429" s="2">
        <v>0</v>
      </c>
      <c r="Y429" s="2">
        <v>0</v>
      </c>
      <c r="Z429" s="2">
        <v>0</v>
      </c>
      <c r="AA429" s="2">
        <v>0</v>
      </c>
      <c r="AB429" s="2">
        <v>0</v>
      </c>
      <c r="AC429" s="2">
        <v>0</v>
      </c>
    </row>
    <row r="430" spans="1:29" hidden="1" x14ac:dyDescent="0.2">
      <c r="A430" s="3" t="s">
        <v>111</v>
      </c>
      <c r="B430" s="2">
        <v>0</v>
      </c>
      <c r="C430" s="2">
        <v>0</v>
      </c>
      <c r="D430" s="2">
        <v>0</v>
      </c>
      <c r="E430" s="2">
        <v>0</v>
      </c>
      <c r="F430" s="2">
        <v>0</v>
      </c>
      <c r="G430" s="2">
        <v>0</v>
      </c>
      <c r="H430" s="2">
        <v>0</v>
      </c>
      <c r="I430" s="2">
        <v>0</v>
      </c>
      <c r="J430" s="2">
        <v>0</v>
      </c>
      <c r="K430" s="2">
        <v>0</v>
      </c>
      <c r="L430" s="2">
        <v>0</v>
      </c>
      <c r="M430" s="2">
        <v>0</v>
      </c>
      <c r="N430" s="2">
        <v>0</v>
      </c>
      <c r="O430" s="2">
        <v>0</v>
      </c>
      <c r="P430" s="2">
        <v>0</v>
      </c>
      <c r="Q430" s="2">
        <v>0</v>
      </c>
      <c r="R430" s="2">
        <v>0</v>
      </c>
      <c r="S430" s="2">
        <v>0</v>
      </c>
      <c r="T430" s="2">
        <v>0</v>
      </c>
      <c r="U430" s="2">
        <v>0</v>
      </c>
      <c r="V430" s="2">
        <v>0</v>
      </c>
      <c r="W430" s="2">
        <v>0</v>
      </c>
      <c r="X430" s="2">
        <v>0</v>
      </c>
      <c r="Y430" s="2">
        <v>0</v>
      </c>
      <c r="Z430" s="2">
        <v>0</v>
      </c>
      <c r="AA430" s="2">
        <v>0</v>
      </c>
      <c r="AB430" s="2">
        <v>0</v>
      </c>
      <c r="AC430" s="2">
        <v>0</v>
      </c>
    </row>
    <row r="431" spans="1:29" hidden="1" x14ac:dyDescent="0.2">
      <c r="A431" s="3" t="s">
        <v>110</v>
      </c>
      <c r="B431" s="2">
        <v>0</v>
      </c>
      <c r="C431" s="2">
        <v>0</v>
      </c>
      <c r="D431" s="2">
        <v>0</v>
      </c>
      <c r="E431" s="2">
        <v>0</v>
      </c>
      <c r="F431" s="2">
        <v>0</v>
      </c>
      <c r="G431" s="2">
        <v>0</v>
      </c>
      <c r="H431" s="2">
        <v>0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  <c r="N431" s="2">
        <v>0</v>
      </c>
      <c r="O431" s="2">
        <v>0</v>
      </c>
      <c r="P431" s="2">
        <v>0</v>
      </c>
      <c r="Q431" s="2">
        <v>0</v>
      </c>
      <c r="R431" s="2">
        <v>0</v>
      </c>
      <c r="S431" s="2">
        <v>0</v>
      </c>
      <c r="T431" s="2">
        <v>0</v>
      </c>
      <c r="U431" s="2">
        <v>0</v>
      </c>
      <c r="V431" s="2">
        <v>0</v>
      </c>
      <c r="W431" s="2">
        <v>0</v>
      </c>
      <c r="X431" s="2">
        <v>0</v>
      </c>
      <c r="Y431" s="2">
        <v>0</v>
      </c>
      <c r="Z431" s="2">
        <v>0</v>
      </c>
      <c r="AA431" s="2">
        <v>0</v>
      </c>
      <c r="AB431" s="2">
        <v>0</v>
      </c>
      <c r="AC431" s="2">
        <v>0</v>
      </c>
    </row>
    <row r="432" spans="1:29" hidden="1" x14ac:dyDescent="0.2">
      <c r="A432" s="8" t="s">
        <v>220</v>
      </c>
      <c r="B432" s="2">
        <v>0</v>
      </c>
      <c r="C432" s="2">
        <v>0</v>
      </c>
      <c r="D432" s="2">
        <v>0</v>
      </c>
      <c r="E432" s="2">
        <v>0</v>
      </c>
      <c r="F432" s="2">
        <v>0</v>
      </c>
      <c r="G432" s="2">
        <v>0</v>
      </c>
      <c r="H432" s="2">
        <v>0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  <c r="N432" s="2">
        <v>0</v>
      </c>
      <c r="O432" s="2">
        <v>0</v>
      </c>
      <c r="P432" s="2">
        <v>0</v>
      </c>
      <c r="Q432" s="2">
        <v>0</v>
      </c>
      <c r="R432" s="2">
        <v>0</v>
      </c>
      <c r="S432" s="2">
        <v>0</v>
      </c>
      <c r="T432" s="2">
        <v>0</v>
      </c>
      <c r="U432" s="2">
        <v>0</v>
      </c>
      <c r="V432" s="2">
        <v>0</v>
      </c>
      <c r="W432" s="2">
        <v>0</v>
      </c>
      <c r="X432" s="2">
        <v>0</v>
      </c>
      <c r="Y432" s="2">
        <v>0</v>
      </c>
      <c r="Z432" s="2">
        <v>0</v>
      </c>
      <c r="AA432" s="2">
        <v>0</v>
      </c>
      <c r="AB432" s="2">
        <v>0</v>
      </c>
      <c r="AC432" s="2">
        <v>0</v>
      </c>
    </row>
    <row r="433" spans="1:29" x14ac:dyDescent="0.2">
      <c r="A433" s="6" t="s">
        <v>109</v>
      </c>
      <c r="B433" s="2">
        <v>0</v>
      </c>
      <c r="C433" s="2">
        <v>60123758.402639903</v>
      </c>
      <c r="D433" s="2">
        <v>5479265.2556400001</v>
      </c>
      <c r="E433" s="2">
        <v>17939403.396549899</v>
      </c>
      <c r="F433" s="2">
        <v>364070349.88679999</v>
      </c>
      <c r="G433" s="2">
        <v>3380653.6918599899</v>
      </c>
      <c r="H433" s="2">
        <v>1094392775.49124</v>
      </c>
      <c r="I433" s="2">
        <v>357006135.77000999</v>
      </c>
      <c r="J433" s="2">
        <v>73305725.460799903</v>
      </c>
      <c r="K433" s="2">
        <v>4219289.6308000004</v>
      </c>
      <c r="L433" s="2">
        <v>3493622.9840000002</v>
      </c>
      <c r="M433" s="2">
        <v>13735684.4546271</v>
      </c>
      <c r="N433" s="2">
        <v>962776.89910000004</v>
      </c>
      <c r="O433" s="2">
        <v>3250191964.9992199</v>
      </c>
      <c r="P433" s="2">
        <v>81759005.087902501</v>
      </c>
      <c r="Q433" s="2">
        <v>1488777.69731</v>
      </c>
      <c r="R433" s="2">
        <v>612491.10845000006</v>
      </c>
      <c r="S433" s="2">
        <v>4006456.3114800001</v>
      </c>
      <c r="T433" s="2">
        <v>0</v>
      </c>
      <c r="U433" s="2">
        <v>0</v>
      </c>
      <c r="V433" s="2">
        <v>0</v>
      </c>
      <c r="W433" s="2">
        <v>0</v>
      </c>
      <c r="X433" s="2">
        <v>0</v>
      </c>
      <c r="Y433" s="2">
        <v>0</v>
      </c>
      <c r="Z433" s="2">
        <v>0</v>
      </c>
      <c r="AA433" s="2">
        <v>0</v>
      </c>
      <c r="AB433" s="2">
        <v>0</v>
      </c>
      <c r="AC433" s="2">
        <v>5336168136.52843</v>
      </c>
    </row>
    <row r="434" spans="1:29" x14ac:dyDescent="0.2">
      <c r="A434" s="3" t="s">
        <v>108</v>
      </c>
    </row>
    <row r="435" spans="1:29" x14ac:dyDescent="0.2">
      <c r="A435" s="3" t="s">
        <v>107</v>
      </c>
    </row>
    <row r="436" spans="1:29" x14ac:dyDescent="0.2">
      <c r="A436" s="3" t="s">
        <v>106</v>
      </c>
      <c r="B436" s="2">
        <v>0</v>
      </c>
      <c r="C436" s="2">
        <v>0</v>
      </c>
      <c r="D436" s="2">
        <v>0</v>
      </c>
      <c r="E436" s="2">
        <v>0</v>
      </c>
      <c r="F436" s="2">
        <v>0</v>
      </c>
      <c r="G436" s="2">
        <v>0</v>
      </c>
      <c r="H436" s="2">
        <v>0</v>
      </c>
      <c r="I436" s="2">
        <v>0</v>
      </c>
      <c r="J436" s="2">
        <v>0</v>
      </c>
      <c r="K436" s="2">
        <v>0</v>
      </c>
      <c r="L436" s="2">
        <v>0</v>
      </c>
      <c r="M436" s="2">
        <v>0</v>
      </c>
      <c r="N436" s="2">
        <v>0</v>
      </c>
      <c r="O436" s="2">
        <v>0</v>
      </c>
      <c r="P436" s="2">
        <v>0</v>
      </c>
      <c r="Q436" s="2">
        <v>0</v>
      </c>
      <c r="R436" s="2">
        <v>0</v>
      </c>
      <c r="S436" s="2">
        <v>0</v>
      </c>
      <c r="T436" s="2">
        <v>0</v>
      </c>
      <c r="U436" s="2">
        <v>0</v>
      </c>
      <c r="V436" s="2">
        <v>0</v>
      </c>
      <c r="W436" s="2">
        <v>0</v>
      </c>
      <c r="X436" s="2">
        <v>0</v>
      </c>
      <c r="Y436" s="2">
        <v>0</v>
      </c>
      <c r="Z436" s="2">
        <v>0</v>
      </c>
      <c r="AA436" s="2">
        <v>0</v>
      </c>
      <c r="AB436" s="2">
        <v>0</v>
      </c>
      <c r="AC436" s="2">
        <v>0</v>
      </c>
    </row>
    <row r="437" spans="1:29" x14ac:dyDescent="0.2">
      <c r="A437" s="3" t="s">
        <v>105</v>
      </c>
      <c r="B437" s="2">
        <v>0</v>
      </c>
      <c r="C437" s="2">
        <v>34543018965</v>
      </c>
      <c r="D437" s="2">
        <v>2356406381</v>
      </c>
      <c r="E437" s="2">
        <v>16220106095</v>
      </c>
      <c r="F437" s="2">
        <v>74802989616</v>
      </c>
      <c r="G437" s="2">
        <v>713257053</v>
      </c>
      <c r="H437" s="2">
        <v>314516229464</v>
      </c>
      <c r="I437" s="2">
        <v>128670682949</v>
      </c>
      <c r="J437" s="2">
        <v>30702211078</v>
      </c>
      <c r="K437" s="2">
        <v>2130047698</v>
      </c>
      <c r="L437" s="2">
        <v>990398153</v>
      </c>
      <c r="M437" s="2">
        <v>1202466960</v>
      </c>
      <c r="N437" s="2">
        <v>132401143</v>
      </c>
      <c r="O437" s="2">
        <v>672979829163</v>
      </c>
      <c r="P437" s="2">
        <v>6220707429</v>
      </c>
      <c r="Q437" s="2">
        <v>392936481</v>
      </c>
      <c r="R437" s="2">
        <v>109657620</v>
      </c>
      <c r="S437" s="2">
        <v>1069163208</v>
      </c>
      <c r="T437" s="2">
        <v>0</v>
      </c>
      <c r="U437" s="2">
        <v>0</v>
      </c>
      <c r="V437" s="2">
        <v>0</v>
      </c>
      <c r="W437" s="2">
        <v>0</v>
      </c>
      <c r="X437" s="2">
        <v>0</v>
      </c>
      <c r="Y437" s="2">
        <v>0</v>
      </c>
      <c r="Z437" s="2">
        <v>0</v>
      </c>
      <c r="AA437" s="2">
        <v>0</v>
      </c>
      <c r="AB437" s="2">
        <v>0</v>
      </c>
      <c r="AC437" s="2">
        <v>1287752509456</v>
      </c>
    </row>
    <row r="438" spans="1:29" ht="11.25" x14ac:dyDescent="0.2">
      <c r="A438" s="3" t="s">
        <v>104</v>
      </c>
      <c r="B438" s="2">
        <v>0</v>
      </c>
      <c r="C438" s="2">
        <v>0</v>
      </c>
      <c r="D438" s="2">
        <v>0</v>
      </c>
      <c r="E438" s="2">
        <v>0</v>
      </c>
      <c r="F438" s="2">
        <v>0</v>
      </c>
      <c r="G438" s="2">
        <v>0</v>
      </c>
      <c r="H438" s="2">
        <v>0</v>
      </c>
      <c r="I438" s="2">
        <v>0</v>
      </c>
      <c r="J438" s="2">
        <v>0</v>
      </c>
      <c r="K438" s="2">
        <v>0</v>
      </c>
      <c r="L438" s="2">
        <v>0</v>
      </c>
      <c r="M438" s="2">
        <v>0</v>
      </c>
      <c r="N438" s="2">
        <v>0</v>
      </c>
      <c r="O438" s="2">
        <v>0</v>
      </c>
      <c r="P438" s="2">
        <v>0</v>
      </c>
      <c r="Q438" s="2">
        <v>0</v>
      </c>
      <c r="R438" s="2">
        <v>0</v>
      </c>
      <c r="S438" s="2">
        <v>0</v>
      </c>
      <c r="T438" s="2">
        <v>0</v>
      </c>
      <c r="U438" s="2">
        <v>0</v>
      </c>
      <c r="V438" s="2">
        <v>0</v>
      </c>
      <c r="W438" s="2">
        <v>0</v>
      </c>
      <c r="X438" s="2">
        <v>0</v>
      </c>
      <c r="Y438" s="2">
        <v>0</v>
      </c>
      <c r="Z438" s="2">
        <v>0</v>
      </c>
      <c r="AA438" s="2">
        <v>0</v>
      </c>
      <c r="AB438" s="2">
        <v>0</v>
      </c>
      <c r="AC438" s="2">
        <v>0</v>
      </c>
    </row>
    <row r="439" spans="1:29" ht="11.25" x14ac:dyDescent="0.2">
      <c r="A439" s="3" t="s">
        <v>103</v>
      </c>
    </row>
    <row r="440" spans="1:29" x14ac:dyDescent="0.2">
      <c r="A440" s="3" t="s">
        <v>102</v>
      </c>
      <c r="B440" s="2">
        <v>0</v>
      </c>
      <c r="C440" s="2">
        <v>0</v>
      </c>
      <c r="D440" s="2">
        <v>0</v>
      </c>
      <c r="E440" s="2">
        <v>0</v>
      </c>
      <c r="F440" s="2">
        <v>0</v>
      </c>
      <c r="G440" s="2">
        <v>0</v>
      </c>
      <c r="H440" s="2">
        <v>0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  <c r="N440" s="2">
        <v>0</v>
      </c>
      <c r="O440" s="2">
        <v>0</v>
      </c>
      <c r="P440" s="2">
        <v>0</v>
      </c>
      <c r="Q440" s="2">
        <v>0</v>
      </c>
      <c r="R440" s="2">
        <v>0</v>
      </c>
      <c r="S440" s="2">
        <v>0</v>
      </c>
      <c r="T440" s="2">
        <v>0</v>
      </c>
      <c r="U440" s="2">
        <v>0</v>
      </c>
      <c r="V440" s="2">
        <v>0</v>
      </c>
      <c r="W440" s="2">
        <v>0</v>
      </c>
      <c r="X440" s="2">
        <v>0</v>
      </c>
      <c r="Y440" s="2">
        <v>0</v>
      </c>
      <c r="Z440" s="2">
        <v>0</v>
      </c>
      <c r="AA440" s="2">
        <v>0</v>
      </c>
      <c r="AB440" s="2">
        <v>0</v>
      </c>
      <c r="AC440" s="2">
        <v>0</v>
      </c>
    </row>
  </sheetData>
  <pageMargins left="0.25" right="0.25" top="0.5" bottom="0.5" header="0.5" footer="0.5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826"/>
  <sheetViews>
    <sheetView workbookViewId="0">
      <pane xSplit="2" ySplit="5" topLeftCell="C6" activePane="bottomRight" state="frozen"/>
      <selection sqref="A1:XFD379"/>
      <selection pane="topRight" sqref="A1:XFD379"/>
      <selection pane="bottomLeft" sqref="A1:XFD379"/>
      <selection pane="bottomRight" activeCell="A2" sqref="A1:A2"/>
    </sheetView>
  </sheetViews>
  <sheetFormatPr defaultColWidth="9.109375" defaultRowHeight="11.4" x14ac:dyDescent="0.2"/>
  <cols>
    <col min="1" max="1" width="5" style="97" bestFit="1" customWidth="1"/>
    <col min="2" max="2" width="6.109375" style="93" bestFit="1" customWidth="1"/>
    <col min="3" max="11" width="16.6640625" style="93" customWidth="1"/>
    <col min="12" max="12" width="27" style="93" bestFit="1" customWidth="1"/>
    <col min="13" max="13" width="12.44140625" style="93" bestFit="1" customWidth="1"/>
    <col min="14" max="16384" width="9.109375" style="93"/>
  </cols>
  <sheetData>
    <row r="1" spans="1:11" ht="13.2" x14ac:dyDescent="0.25">
      <c r="A1" s="31" t="s">
        <v>304</v>
      </c>
    </row>
    <row r="2" spans="1:11" ht="13.2" x14ac:dyDescent="0.25">
      <c r="A2" s="31" t="s">
        <v>302</v>
      </c>
    </row>
    <row r="4" spans="1:11" ht="13.2" x14ac:dyDescent="0.25">
      <c r="A4" s="138" t="s">
        <v>280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1" ht="12" thickBot="1" x14ac:dyDescent="0.25">
      <c r="A5" s="94" t="s">
        <v>281</v>
      </c>
      <c r="B5" s="94" t="s">
        <v>282</v>
      </c>
      <c r="C5" s="95" t="s">
        <v>283</v>
      </c>
      <c r="D5" s="95" t="s">
        <v>284</v>
      </c>
      <c r="E5" s="95" t="s">
        <v>285</v>
      </c>
      <c r="F5" s="95" t="s">
        <v>286</v>
      </c>
      <c r="G5" s="95" t="s">
        <v>287</v>
      </c>
      <c r="H5" s="96" t="s">
        <v>234</v>
      </c>
      <c r="I5" s="95" t="s">
        <v>235</v>
      </c>
      <c r="J5" s="95" t="s">
        <v>278</v>
      </c>
      <c r="K5" s="96" t="s">
        <v>288</v>
      </c>
    </row>
    <row r="6" spans="1:11" x14ac:dyDescent="0.2">
      <c r="A6" s="97">
        <v>2012</v>
      </c>
      <c r="B6" s="98">
        <v>1</v>
      </c>
      <c r="C6" s="99">
        <v>51239.464999999997</v>
      </c>
      <c r="D6" s="99">
        <v>16110</v>
      </c>
      <c r="E6" s="99">
        <v>85559.115000000005</v>
      </c>
      <c r="F6" s="99">
        <v>442.48099999999999</v>
      </c>
      <c r="G6" s="99">
        <v>0</v>
      </c>
      <c r="H6" s="99">
        <v>4447.3829999999998</v>
      </c>
      <c r="I6" s="99"/>
      <c r="J6" s="99"/>
      <c r="K6" s="99">
        <f t="shared" ref="K6:K71" si="0">SUM(C6:J6)</f>
        <v>157798.44400000002</v>
      </c>
    </row>
    <row r="7" spans="1:11" x14ac:dyDescent="0.2">
      <c r="A7" s="97">
        <v>2012</v>
      </c>
      <c r="B7" s="98">
        <v>2</v>
      </c>
      <c r="C7" s="99">
        <v>50699.966999999997</v>
      </c>
      <c r="D7" s="99">
        <v>16110</v>
      </c>
      <c r="E7" s="99">
        <v>89991.824999999997</v>
      </c>
      <c r="F7" s="99">
        <v>573.01</v>
      </c>
      <c r="G7" s="99">
        <v>0</v>
      </c>
      <c r="H7" s="99">
        <v>4696.8019999999997</v>
      </c>
      <c r="I7" s="99"/>
      <c r="J7" s="99"/>
      <c r="K7" s="99">
        <f t="shared" si="0"/>
        <v>162071.60400000002</v>
      </c>
    </row>
    <row r="8" spans="1:11" x14ac:dyDescent="0.2">
      <c r="A8" s="97">
        <v>2012</v>
      </c>
      <c r="B8" s="98">
        <v>3</v>
      </c>
      <c r="C8" s="99">
        <v>52001.394</v>
      </c>
      <c r="D8" s="99">
        <v>15975</v>
      </c>
      <c r="E8" s="99">
        <v>86884.248000000007</v>
      </c>
      <c r="F8" s="99">
        <v>365.38</v>
      </c>
      <c r="G8" s="99">
        <v>0</v>
      </c>
      <c r="H8" s="99">
        <v>4387.8370000000004</v>
      </c>
      <c r="I8" s="99"/>
      <c r="J8" s="99"/>
      <c r="K8" s="99">
        <f t="shared" si="0"/>
        <v>159613.859</v>
      </c>
    </row>
    <row r="9" spans="1:11" x14ac:dyDescent="0.2">
      <c r="A9" s="97">
        <v>2012</v>
      </c>
      <c r="B9" s="98">
        <v>4</v>
      </c>
      <c r="C9" s="99">
        <v>59426.750999999997</v>
      </c>
      <c r="D9" s="99">
        <v>17100</v>
      </c>
      <c r="E9" s="99">
        <v>97530.347999999998</v>
      </c>
      <c r="F9" s="99">
        <v>568.66899999999998</v>
      </c>
      <c r="G9" s="99">
        <v>0</v>
      </c>
      <c r="H9" s="99">
        <v>4923.1809999999996</v>
      </c>
      <c r="I9" s="99"/>
      <c r="J9" s="99"/>
      <c r="K9" s="99">
        <f t="shared" si="0"/>
        <v>179548.94899999999</v>
      </c>
    </row>
    <row r="10" spans="1:11" x14ac:dyDescent="0.2">
      <c r="A10" s="97">
        <v>2012</v>
      </c>
      <c r="B10" s="98">
        <v>5</v>
      </c>
      <c r="C10" s="99">
        <v>56813.245033112587</v>
      </c>
      <c r="D10" s="99">
        <v>17235</v>
      </c>
      <c r="E10" s="99">
        <v>95089.768262941448</v>
      </c>
      <c r="F10" s="99">
        <v>500.34399999999999</v>
      </c>
      <c r="G10" s="99">
        <v>0</v>
      </c>
      <c r="H10" s="99">
        <v>4983.3242271417157</v>
      </c>
      <c r="I10" s="99"/>
      <c r="J10" s="99"/>
      <c r="K10" s="99">
        <f t="shared" si="0"/>
        <v>174621.68152319576</v>
      </c>
    </row>
    <row r="11" spans="1:11" x14ac:dyDescent="0.2">
      <c r="A11" s="97">
        <v>2012</v>
      </c>
      <c r="B11" s="98">
        <v>6</v>
      </c>
      <c r="C11" s="99">
        <v>65762.341</v>
      </c>
      <c r="D11" s="99">
        <v>20115</v>
      </c>
      <c r="E11" s="99">
        <v>109264.15473627282</v>
      </c>
      <c r="F11" s="99">
        <v>520.57500000000005</v>
      </c>
      <c r="G11" s="99">
        <v>0</v>
      </c>
      <c r="H11" s="99">
        <v>6121.0438671659167</v>
      </c>
      <c r="I11" s="99">
        <v>3589.85</v>
      </c>
      <c r="J11" s="99"/>
      <c r="K11" s="99">
        <f t="shared" si="0"/>
        <v>205372.96460343877</v>
      </c>
    </row>
    <row r="12" spans="1:11" x14ac:dyDescent="0.2">
      <c r="A12" s="97">
        <v>2012</v>
      </c>
      <c r="B12" s="98">
        <v>7</v>
      </c>
      <c r="C12" s="99">
        <v>69687.191999999995</v>
      </c>
      <c r="D12" s="99">
        <v>21060</v>
      </c>
      <c r="E12" s="99">
        <v>105197.076</v>
      </c>
      <c r="F12" s="99">
        <v>532.69100000000003</v>
      </c>
      <c r="G12" s="99">
        <v>0</v>
      </c>
      <c r="H12" s="99">
        <v>5728.7449999999999</v>
      </c>
      <c r="I12" s="99">
        <v>3674.2170000000001</v>
      </c>
      <c r="J12" s="99"/>
      <c r="K12" s="99">
        <f t="shared" si="0"/>
        <v>205879.92099999997</v>
      </c>
    </row>
    <row r="13" spans="1:11" x14ac:dyDescent="0.2">
      <c r="A13" s="97">
        <v>2012</v>
      </c>
      <c r="B13" s="98">
        <v>8</v>
      </c>
      <c r="C13" s="100">
        <v>77143.074929336013</v>
      </c>
      <c r="D13" s="99">
        <v>22140</v>
      </c>
      <c r="E13" s="100">
        <v>113099.62346554556</v>
      </c>
      <c r="F13" s="99">
        <v>551.08500000000004</v>
      </c>
      <c r="G13" s="99">
        <v>0</v>
      </c>
      <c r="H13" s="99">
        <v>6238.9201239816821</v>
      </c>
      <c r="I13" s="99">
        <v>4116.0389621796339</v>
      </c>
      <c r="J13" s="99"/>
      <c r="K13" s="99">
        <f t="shared" si="0"/>
        <v>223288.74248104286</v>
      </c>
    </row>
    <row r="14" spans="1:11" x14ac:dyDescent="0.2">
      <c r="A14" s="97">
        <v>2012</v>
      </c>
      <c r="B14" s="98">
        <v>9</v>
      </c>
      <c r="C14" s="100">
        <v>77510.92</v>
      </c>
      <c r="D14" s="100">
        <v>22815</v>
      </c>
      <c r="E14" s="100">
        <v>115345.071</v>
      </c>
      <c r="F14" s="100">
        <v>497.99200000000002</v>
      </c>
      <c r="G14" s="100">
        <v>0</v>
      </c>
      <c r="H14" s="100">
        <v>6415.799</v>
      </c>
      <c r="I14" s="99">
        <v>3897.069</v>
      </c>
      <c r="J14" s="99"/>
      <c r="K14" s="99">
        <f t="shared" si="0"/>
        <v>226481.85099999997</v>
      </c>
    </row>
    <row r="15" spans="1:11" x14ac:dyDescent="0.2">
      <c r="A15" s="97">
        <v>2012</v>
      </c>
      <c r="B15" s="98">
        <v>10</v>
      </c>
      <c r="C15" s="100">
        <v>67200.520999999993</v>
      </c>
      <c r="D15" s="100">
        <v>21060</v>
      </c>
      <c r="E15" s="100">
        <v>104983.170117042</v>
      </c>
      <c r="F15" s="100">
        <v>479.16399999999999</v>
      </c>
      <c r="G15" s="100">
        <v>0</v>
      </c>
      <c r="H15" s="100">
        <v>5749.07</v>
      </c>
      <c r="I15" s="100">
        <v>3490.9690000000001</v>
      </c>
      <c r="J15" s="100"/>
      <c r="K15" s="99">
        <f t="shared" si="0"/>
        <v>202962.89411704199</v>
      </c>
    </row>
    <row r="16" spans="1:11" x14ac:dyDescent="0.2">
      <c r="A16" s="97">
        <v>2012</v>
      </c>
      <c r="B16" s="98">
        <v>11</v>
      </c>
      <c r="C16" s="100">
        <v>62224.503311258282</v>
      </c>
      <c r="D16" s="100">
        <v>19395</v>
      </c>
      <c r="E16" s="100">
        <v>100007.63579220197</v>
      </c>
      <c r="F16" s="100">
        <v>437.06900000000002</v>
      </c>
      <c r="G16" s="100">
        <v>0</v>
      </c>
      <c r="H16" s="100">
        <v>5337.9445716882938</v>
      </c>
      <c r="I16" s="100">
        <v>3039.8842042482142</v>
      </c>
      <c r="J16" s="100"/>
      <c r="K16" s="99">
        <f t="shared" si="0"/>
        <v>190442.03687939676</v>
      </c>
    </row>
    <row r="17" spans="1:12" x14ac:dyDescent="0.2">
      <c r="A17" s="97">
        <v>2012</v>
      </c>
      <c r="B17" s="98">
        <v>12</v>
      </c>
      <c r="C17" s="100">
        <v>45517.811406238841</v>
      </c>
      <c r="D17" s="100">
        <v>16560</v>
      </c>
      <c r="E17" s="100">
        <v>79468.151715833839</v>
      </c>
      <c r="F17" s="100">
        <v>487.79899999999998</v>
      </c>
      <c r="G17" s="100">
        <v>0</v>
      </c>
      <c r="H17" s="100">
        <v>4122.5100809971245</v>
      </c>
      <c r="I17" s="100">
        <v>2761.0590672933672</v>
      </c>
      <c r="J17" s="100"/>
      <c r="K17" s="99">
        <f t="shared" si="0"/>
        <v>148917.33127036318</v>
      </c>
    </row>
    <row r="18" spans="1:12" x14ac:dyDescent="0.2">
      <c r="A18" s="97">
        <v>2013</v>
      </c>
      <c r="B18" s="98">
        <v>1</v>
      </c>
      <c r="C18" s="100">
        <v>52972.151756650572</v>
      </c>
      <c r="D18" s="100">
        <v>16110</v>
      </c>
      <c r="E18" s="100">
        <v>87506.641904509233</v>
      </c>
      <c r="F18" s="100">
        <v>594.61800000000005</v>
      </c>
      <c r="G18" s="100">
        <v>0</v>
      </c>
      <c r="H18" s="100">
        <v>4579.3830153135004</v>
      </c>
      <c r="I18" s="100">
        <v>3043.755076468025</v>
      </c>
      <c r="J18" s="100"/>
      <c r="K18" s="99">
        <f t="shared" si="0"/>
        <v>164806.54975294133</v>
      </c>
    </row>
    <row r="19" spans="1:12" x14ac:dyDescent="0.2">
      <c r="A19" s="97">
        <v>2013</v>
      </c>
      <c r="B19" s="98">
        <v>2</v>
      </c>
      <c r="C19" s="100">
        <v>55278.136511597055</v>
      </c>
      <c r="D19" s="100">
        <v>16110</v>
      </c>
      <c r="E19" s="100">
        <v>89786.426392106048</v>
      </c>
      <c r="F19" s="100">
        <v>495.65699999999998</v>
      </c>
      <c r="G19" s="100">
        <v>0</v>
      </c>
      <c r="H19" s="100">
        <v>4430.5299867769299</v>
      </c>
      <c r="I19" s="100">
        <v>2945.2308177473742</v>
      </c>
      <c r="J19" s="100"/>
      <c r="K19" s="99">
        <f t="shared" si="0"/>
        <v>169045.98070822741</v>
      </c>
    </row>
    <row r="20" spans="1:12" x14ac:dyDescent="0.2">
      <c r="A20" s="97">
        <v>2013</v>
      </c>
      <c r="B20" s="98">
        <v>3</v>
      </c>
      <c r="C20" s="100">
        <v>50969.71193583608</v>
      </c>
      <c r="D20" s="100">
        <v>15615</v>
      </c>
      <c r="E20" s="100">
        <v>84958.675088521297</v>
      </c>
      <c r="F20" s="100">
        <v>262.108</v>
      </c>
      <c r="G20" s="100">
        <v>0</v>
      </c>
      <c r="H20" s="100">
        <v>4216.1531965523254</v>
      </c>
      <c r="I20" s="100">
        <v>2657.6967411061955</v>
      </c>
      <c r="J20" s="100"/>
      <c r="K20" s="99">
        <f t="shared" si="0"/>
        <v>158679.34496201592</v>
      </c>
    </row>
    <row r="21" spans="1:12" x14ac:dyDescent="0.2">
      <c r="A21" s="97">
        <v>2013</v>
      </c>
      <c r="B21" s="98">
        <v>4</v>
      </c>
      <c r="C21" s="100">
        <v>53074.278308962334</v>
      </c>
      <c r="D21" s="100">
        <v>17100</v>
      </c>
      <c r="E21" s="100">
        <v>92662.203695956079</v>
      </c>
      <c r="F21" s="100">
        <v>399.06799999999998</v>
      </c>
      <c r="G21" s="100">
        <v>0</v>
      </c>
      <c r="H21" s="100">
        <v>4511.5509407255704</v>
      </c>
      <c r="I21" s="100">
        <v>2948.5339202169525</v>
      </c>
      <c r="J21" s="100"/>
      <c r="K21" s="99">
        <f t="shared" si="0"/>
        <v>170695.63486586092</v>
      </c>
    </row>
    <row r="22" spans="1:12" x14ac:dyDescent="0.2">
      <c r="A22" s="97">
        <v>2013</v>
      </c>
      <c r="B22" s="98">
        <v>5</v>
      </c>
      <c r="C22" s="100">
        <v>61920.623679833465</v>
      </c>
      <c r="D22" s="100">
        <v>17235</v>
      </c>
      <c r="E22" s="100">
        <v>101520.4838824886</v>
      </c>
      <c r="F22" s="100">
        <v>563.31700000000001</v>
      </c>
      <c r="G22" s="100">
        <v>0</v>
      </c>
      <c r="H22" s="100">
        <v>5015.6158196515544</v>
      </c>
      <c r="I22" s="100">
        <v>2772.4259640793093</v>
      </c>
      <c r="J22" s="100"/>
      <c r="K22" s="99">
        <f t="shared" si="0"/>
        <v>189027.46634605291</v>
      </c>
    </row>
    <row r="23" spans="1:12" x14ac:dyDescent="0.2">
      <c r="A23" s="97">
        <v>2013</v>
      </c>
      <c r="B23" s="98">
        <v>6</v>
      </c>
      <c r="C23" s="100">
        <v>64215.762405738831</v>
      </c>
      <c r="D23" s="100">
        <v>20115</v>
      </c>
      <c r="E23" s="100">
        <v>102931.97379565096</v>
      </c>
      <c r="F23" s="100">
        <v>547.91300000000001</v>
      </c>
      <c r="G23" s="100">
        <v>0</v>
      </c>
      <c r="H23" s="100">
        <v>5416.7007267145045</v>
      </c>
      <c r="I23" s="100">
        <v>3201.016648104046</v>
      </c>
      <c r="J23" s="100"/>
      <c r="K23" s="99">
        <f t="shared" si="0"/>
        <v>196428.36657620835</v>
      </c>
    </row>
    <row r="24" spans="1:12" x14ac:dyDescent="0.2">
      <c r="A24" s="97">
        <v>2013</v>
      </c>
      <c r="B24" s="98">
        <v>7</v>
      </c>
      <c r="C24" s="100">
        <v>71685.378247100394</v>
      </c>
      <c r="D24" s="99">
        <v>0</v>
      </c>
      <c r="E24" s="100">
        <v>107378.41511970102</v>
      </c>
      <c r="F24" s="100">
        <v>531.08699999999999</v>
      </c>
      <c r="G24" s="100">
        <v>0</v>
      </c>
      <c r="H24" s="100">
        <v>5723.4525108652842</v>
      </c>
      <c r="I24" s="100">
        <v>3630.156171186657</v>
      </c>
      <c r="J24" s="100"/>
      <c r="K24" s="99">
        <f t="shared" si="0"/>
        <v>188948.48904885334</v>
      </c>
    </row>
    <row r="25" spans="1:12" x14ac:dyDescent="0.2">
      <c r="A25" s="97">
        <v>2013</v>
      </c>
      <c r="B25" s="98">
        <v>8</v>
      </c>
      <c r="C25" s="101">
        <v>79549.990212780642</v>
      </c>
      <c r="D25" s="99">
        <v>0</v>
      </c>
      <c r="E25" s="101">
        <v>108944.62694622365</v>
      </c>
      <c r="F25" s="101">
        <v>540.61865999999998</v>
      </c>
      <c r="G25" s="101">
        <v>0</v>
      </c>
      <c r="H25" s="101">
        <v>5957.6722404185739</v>
      </c>
      <c r="I25" s="101">
        <v>3988.4417543520653</v>
      </c>
      <c r="J25" s="100"/>
      <c r="K25" s="99">
        <f t="shared" si="0"/>
        <v>198981.34981377496</v>
      </c>
    </row>
    <row r="26" spans="1:12" x14ac:dyDescent="0.2">
      <c r="A26" s="97">
        <v>2013</v>
      </c>
      <c r="B26" s="98">
        <v>9</v>
      </c>
      <c r="C26" s="101">
        <v>78326.267875184378</v>
      </c>
      <c r="D26" s="99">
        <v>0</v>
      </c>
      <c r="E26" s="101">
        <v>119569.57446378192</v>
      </c>
      <c r="F26" s="101">
        <v>502.01190000000003</v>
      </c>
      <c r="G26" s="101">
        <v>0</v>
      </c>
      <c r="H26" s="101">
        <v>6125.3539978697963</v>
      </c>
      <c r="I26" s="101">
        <v>3776.259861</v>
      </c>
      <c r="J26" s="100"/>
      <c r="K26" s="99">
        <f t="shared" si="0"/>
        <v>208299.4680978361</v>
      </c>
    </row>
    <row r="27" spans="1:12" x14ac:dyDescent="0.2">
      <c r="A27" s="97">
        <v>2013</v>
      </c>
      <c r="B27" s="98">
        <v>10</v>
      </c>
      <c r="C27" s="101">
        <v>67613.944810655681</v>
      </c>
      <c r="D27" s="99">
        <v>0</v>
      </c>
      <c r="E27" s="101">
        <v>115197.17350730709</v>
      </c>
      <c r="F27" s="101">
        <v>500.28677999999996</v>
      </c>
      <c r="G27" s="101">
        <v>0</v>
      </c>
      <c r="H27" s="101">
        <v>5688.2219439064183</v>
      </c>
      <c r="I27" s="101">
        <v>3065.3832195427403</v>
      </c>
      <c r="J27" s="100"/>
      <c r="K27" s="99">
        <f t="shared" si="0"/>
        <v>192065.01026141192</v>
      </c>
    </row>
    <row r="28" spans="1:12" x14ac:dyDescent="0.2">
      <c r="A28" s="97">
        <v>2013</v>
      </c>
      <c r="B28" s="98">
        <v>11</v>
      </c>
      <c r="C28" s="101">
        <v>60959.201665326531</v>
      </c>
      <c r="D28" s="99">
        <v>0</v>
      </c>
      <c r="E28" s="101">
        <v>105063.90500488316</v>
      </c>
      <c r="F28" s="101">
        <v>455.32223999999997</v>
      </c>
      <c r="G28" s="101">
        <v>0</v>
      </c>
      <c r="H28" s="101">
        <v>4653.5748702985702</v>
      </c>
      <c r="I28" s="101">
        <v>2977.5430302842806</v>
      </c>
      <c r="J28" s="100"/>
      <c r="K28" s="99">
        <f t="shared" si="0"/>
        <v>174109.54681079253</v>
      </c>
    </row>
    <row r="29" spans="1:12" ht="12" x14ac:dyDescent="0.25">
      <c r="A29" s="97">
        <v>2013</v>
      </c>
      <c r="B29" s="98">
        <v>12</v>
      </c>
      <c r="C29" s="101">
        <v>51447.865646192928</v>
      </c>
      <c r="D29" s="99">
        <v>0</v>
      </c>
      <c r="E29" s="101">
        <v>90400.107965549119</v>
      </c>
      <c r="F29" s="101">
        <v>453.79331999999999</v>
      </c>
      <c r="G29" s="101">
        <v>0</v>
      </c>
      <c r="H29" s="101">
        <v>4160.4849193614718</v>
      </c>
      <c r="I29" s="101">
        <v>3280.7126664477587</v>
      </c>
      <c r="J29" s="102" t="s">
        <v>289</v>
      </c>
      <c r="K29" s="99">
        <f t="shared" si="0"/>
        <v>149742.9645175513</v>
      </c>
    </row>
    <row r="30" spans="1:12" x14ac:dyDescent="0.2">
      <c r="A30" s="103">
        <v>2014</v>
      </c>
      <c r="B30" s="104">
        <v>1</v>
      </c>
      <c r="C30" s="105">
        <v>51674.922506913186</v>
      </c>
      <c r="D30" s="105">
        <v>0</v>
      </c>
      <c r="E30" s="105">
        <v>80416.383780080156</v>
      </c>
      <c r="F30" s="105">
        <v>0</v>
      </c>
      <c r="G30" s="105">
        <v>0</v>
      </c>
      <c r="H30" s="105">
        <v>4267.5483792204413</v>
      </c>
      <c r="I30" s="105">
        <v>2865.5346682799941</v>
      </c>
      <c r="J30" s="105">
        <v>0</v>
      </c>
      <c r="K30" s="105">
        <f t="shared" si="0"/>
        <v>139224.38933449378</v>
      </c>
      <c r="L30" s="106"/>
    </row>
    <row r="31" spans="1:12" x14ac:dyDescent="0.2">
      <c r="A31" s="103">
        <v>2014</v>
      </c>
      <c r="B31" s="104">
        <v>2</v>
      </c>
      <c r="C31" s="105">
        <v>52228.253467377283</v>
      </c>
      <c r="D31" s="105">
        <v>0</v>
      </c>
      <c r="E31" s="105">
        <v>271166.13122723898</v>
      </c>
      <c r="F31" s="105">
        <v>0</v>
      </c>
      <c r="G31" s="105">
        <v>0</v>
      </c>
      <c r="H31" s="105">
        <v>4505.569706200944</v>
      </c>
      <c r="I31" s="105">
        <v>2534.7910921199968</v>
      </c>
      <c r="J31" s="105">
        <v>17014.784566999995</v>
      </c>
      <c r="K31" s="105">
        <f>SUM(C31:J31)</f>
        <v>347449.53005993721</v>
      </c>
      <c r="L31" s="106"/>
    </row>
    <row r="32" spans="1:12" x14ac:dyDescent="0.2">
      <c r="A32" s="103">
        <v>2014</v>
      </c>
      <c r="B32" s="104">
        <v>3</v>
      </c>
      <c r="C32" s="105">
        <v>49082.022101140028</v>
      </c>
      <c r="D32" s="105">
        <v>0</v>
      </c>
      <c r="E32" s="105">
        <v>259623.26627692088</v>
      </c>
      <c r="F32" s="105">
        <v>0</v>
      </c>
      <c r="G32" s="105">
        <v>0</v>
      </c>
      <c r="H32" s="105">
        <v>4207.9603572798205</v>
      </c>
      <c r="I32" s="105">
        <v>2621.1736436399992</v>
      </c>
      <c r="J32" s="105">
        <v>15403.128488000004</v>
      </c>
      <c r="K32" s="105">
        <f t="shared" si="0"/>
        <v>330937.55086698075</v>
      </c>
      <c r="L32" s="106"/>
    </row>
    <row r="33" spans="1:12" x14ac:dyDescent="0.2">
      <c r="A33" s="103">
        <v>2014</v>
      </c>
      <c r="B33" s="104">
        <v>4</v>
      </c>
      <c r="C33" s="105">
        <v>55536.793731560079</v>
      </c>
      <c r="D33" s="105">
        <v>0</v>
      </c>
      <c r="E33" s="105">
        <v>285589.73138810019</v>
      </c>
      <c r="F33" s="105">
        <v>0</v>
      </c>
      <c r="G33" s="105">
        <v>0</v>
      </c>
      <c r="H33" s="105">
        <v>4719.9870054087387</v>
      </c>
      <c r="I33" s="105">
        <v>2806.9114086000036</v>
      </c>
      <c r="J33" s="105">
        <v>17018.755031500008</v>
      </c>
      <c r="K33" s="105">
        <f t="shared" si="0"/>
        <v>365672.17856516899</v>
      </c>
      <c r="L33" s="106"/>
    </row>
    <row r="34" spans="1:12" x14ac:dyDescent="0.2">
      <c r="A34" s="103">
        <v>2014</v>
      </c>
      <c r="B34" s="104">
        <v>5</v>
      </c>
      <c r="C34" s="105">
        <v>58087.165999534416</v>
      </c>
      <c r="D34" s="105">
        <v>0</v>
      </c>
      <c r="E34" s="105">
        <v>304169.06202690781</v>
      </c>
      <c r="F34" s="105">
        <v>0</v>
      </c>
      <c r="G34" s="105">
        <v>0</v>
      </c>
      <c r="H34" s="105">
        <v>4776.2620239617281</v>
      </c>
      <c r="I34" s="105">
        <v>3258.453392999997</v>
      </c>
      <c r="J34" s="105">
        <v>16519.929251000001</v>
      </c>
      <c r="K34" s="105">
        <f t="shared" si="0"/>
        <v>386810.87269440398</v>
      </c>
      <c r="L34" s="106"/>
    </row>
    <row r="35" spans="1:12" x14ac:dyDescent="0.2">
      <c r="A35" s="103">
        <v>2014</v>
      </c>
      <c r="B35" s="104">
        <v>6</v>
      </c>
      <c r="C35" s="105">
        <v>66729.311163623395</v>
      </c>
      <c r="D35" s="105">
        <v>0</v>
      </c>
      <c r="E35" s="105">
        <v>323578.37545244512</v>
      </c>
      <c r="F35" s="105">
        <v>0</v>
      </c>
      <c r="G35" s="105">
        <v>0</v>
      </c>
      <c r="H35" s="105">
        <v>5866.8957205453007</v>
      </c>
      <c r="I35" s="105">
        <v>3478.5648851034784</v>
      </c>
      <c r="J35" s="105">
        <v>17110.413689499997</v>
      </c>
      <c r="K35" s="105">
        <f t="shared" si="0"/>
        <v>416763.56091121736</v>
      </c>
      <c r="L35" s="106"/>
    </row>
    <row r="36" spans="1:12" ht="12" x14ac:dyDescent="0.25">
      <c r="A36" s="103">
        <v>2014</v>
      </c>
      <c r="B36" s="104">
        <v>7</v>
      </c>
      <c r="C36" s="105">
        <v>72785.713028879909</v>
      </c>
      <c r="D36" s="105">
        <v>0</v>
      </c>
      <c r="E36" s="105">
        <v>344756.80834085587</v>
      </c>
      <c r="F36" s="105">
        <v>0</v>
      </c>
      <c r="G36" s="105">
        <v>67200</v>
      </c>
      <c r="H36" s="105">
        <v>5489.4576307220123</v>
      </c>
      <c r="I36" s="105">
        <v>3560.3162729999999</v>
      </c>
      <c r="J36" s="105">
        <v>16560</v>
      </c>
      <c r="K36" s="105">
        <f t="shared" si="0"/>
        <v>510352.29527345777</v>
      </c>
      <c r="L36" s="107"/>
    </row>
    <row r="37" spans="1:12" ht="12" x14ac:dyDescent="0.25">
      <c r="A37" s="103">
        <v>2014</v>
      </c>
      <c r="B37" s="104">
        <v>8</v>
      </c>
      <c r="C37" s="105">
        <v>79121.441261893953</v>
      </c>
      <c r="D37" s="105">
        <v>0</v>
      </c>
      <c r="E37" s="105">
        <v>353829.18672976142</v>
      </c>
      <c r="F37" s="105">
        <v>0</v>
      </c>
      <c r="G37" s="105">
        <v>73600</v>
      </c>
      <c r="H37" s="105">
        <v>5976.7712888756778</v>
      </c>
      <c r="I37" s="105">
        <v>3988.4417543520653</v>
      </c>
      <c r="J37" s="105">
        <v>9912</v>
      </c>
      <c r="K37" s="105">
        <f t="shared" si="0"/>
        <v>526427.84103488317</v>
      </c>
      <c r="L37" s="108"/>
    </row>
    <row r="38" spans="1:12" x14ac:dyDescent="0.2">
      <c r="A38" s="103">
        <v>2014</v>
      </c>
      <c r="B38" s="104">
        <v>9</v>
      </c>
      <c r="C38" s="105">
        <v>78163.707818324358</v>
      </c>
      <c r="D38" s="105">
        <v>0</v>
      </c>
      <c r="E38" s="105">
        <v>381561.02089543751</v>
      </c>
      <c r="F38" s="105">
        <v>0</v>
      </c>
      <c r="G38" s="105">
        <v>67200</v>
      </c>
      <c r="H38" s="105">
        <v>6144.6255524616481</v>
      </c>
      <c r="I38" s="105">
        <v>3776.259861</v>
      </c>
      <c r="J38" s="105">
        <v>9672</v>
      </c>
      <c r="K38" s="105">
        <f t="shared" si="0"/>
        <v>546517.6141272235</v>
      </c>
      <c r="L38" s="109"/>
    </row>
    <row r="39" spans="1:12" ht="12" x14ac:dyDescent="0.25">
      <c r="A39" s="103">
        <v>2014</v>
      </c>
      <c r="B39" s="104">
        <v>10</v>
      </c>
      <c r="C39" s="105">
        <v>67326.908135457619</v>
      </c>
      <c r="D39" s="105">
        <v>0</v>
      </c>
      <c r="E39" s="105">
        <v>346995.71660430823</v>
      </c>
      <c r="F39" s="105">
        <v>0</v>
      </c>
      <c r="G39" s="105">
        <v>70400</v>
      </c>
      <c r="H39" s="105">
        <v>5705.7800037744009</v>
      </c>
      <c r="I39" s="105">
        <v>3065.3832195427403</v>
      </c>
      <c r="J39" s="105">
        <v>9360</v>
      </c>
      <c r="K39" s="105">
        <f t="shared" si="0"/>
        <v>502853.78796308296</v>
      </c>
      <c r="L39" s="107"/>
    </row>
    <row r="40" spans="1:12" ht="12" x14ac:dyDescent="0.25">
      <c r="A40" s="103">
        <v>2014</v>
      </c>
      <c r="B40" s="104">
        <v>11</v>
      </c>
      <c r="C40" s="105">
        <v>61597.805498658432</v>
      </c>
      <c r="D40" s="105">
        <v>0</v>
      </c>
      <c r="E40" s="105">
        <v>323069.85347689391</v>
      </c>
      <c r="F40" s="105">
        <v>0</v>
      </c>
      <c r="G40" s="105">
        <v>73600</v>
      </c>
      <c r="H40" s="105">
        <v>4667.6632210181679</v>
      </c>
      <c r="I40" s="105">
        <v>2977.5430302842806</v>
      </c>
      <c r="J40" s="105">
        <v>9616.588292000004</v>
      </c>
      <c r="K40" s="105">
        <f t="shared" si="0"/>
        <v>475529.4535188548</v>
      </c>
      <c r="L40" s="108"/>
    </row>
    <row r="41" spans="1:12" x14ac:dyDescent="0.2">
      <c r="A41" s="103">
        <v>2014</v>
      </c>
      <c r="B41" s="104">
        <v>12</v>
      </c>
      <c r="C41" s="105">
        <v>49859.15557238421</v>
      </c>
      <c r="D41" s="105">
        <v>0</v>
      </c>
      <c r="E41" s="105">
        <v>228181.73954466282</v>
      </c>
      <c r="F41" s="105">
        <v>0</v>
      </c>
      <c r="G41" s="105">
        <v>64000</v>
      </c>
      <c r="H41" s="105">
        <v>4172.8342842410957</v>
      </c>
      <c r="I41" s="105">
        <v>3280.7126664477587</v>
      </c>
      <c r="J41" s="105">
        <v>9305.1573205000022</v>
      </c>
      <c r="K41" s="105">
        <f t="shared" si="0"/>
        <v>358799.59938823583</v>
      </c>
      <c r="L41" s="110"/>
    </row>
    <row r="42" spans="1:12" s="115" customFormat="1" ht="12" x14ac:dyDescent="0.25">
      <c r="A42" s="111" t="s">
        <v>290</v>
      </c>
      <c r="B42" s="112"/>
      <c r="C42" s="113">
        <f>SUM(C30:C41)</f>
        <v>742193.20028574695</v>
      </c>
      <c r="D42" s="113">
        <f t="shared" ref="D42:K42" si="1">SUM(D30:D41)</f>
        <v>0</v>
      </c>
      <c r="E42" s="113">
        <f t="shared" si="1"/>
        <v>3502937.275743613</v>
      </c>
      <c r="F42" s="113">
        <f t="shared" si="1"/>
        <v>0</v>
      </c>
      <c r="G42" s="113">
        <f t="shared" si="1"/>
        <v>416000</v>
      </c>
      <c r="H42" s="113">
        <f t="shared" si="1"/>
        <v>60501.355173709984</v>
      </c>
      <c r="I42" s="113">
        <f t="shared" si="1"/>
        <v>38214.085895370314</v>
      </c>
      <c r="J42" s="113">
        <f t="shared" si="1"/>
        <v>147492.75663950003</v>
      </c>
      <c r="K42" s="114">
        <f t="shared" si="1"/>
        <v>4907338.6737379404</v>
      </c>
      <c r="L42" s="110"/>
    </row>
    <row r="43" spans="1:12" x14ac:dyDescent="0.2">
      <c r="A43" s="116">
        <f t="shared" ref="A43:A54" si="2">+A30+1</f>
        <v>2015</v>
      </c>
      <c r="B43" s="117">
        <v>1</v>
      </c>
      <c r="C43" s="118">
        <v>51934.378968588288</v>
      </c>
      <c r="D43" s="118">
        <v>0</v>
      </c>
      <c r="E43" s="118">
        <v>258957.73019102085</v>
      </c>
      <c r="F43" s="118">
        <v>0</v>
      </c>
      <c r="G43" s="118">
        <v>73600</v>
      </c>
      <c r="H43" s="118">
        <v>4279.9636030762695</v>
      </c>
      <c r="I43" s="118">
        <v>2865.5346682799941</v>
      </c>
      <c r="J43" s="118">
        <v>9629.9487069999996</v>
      </c>
      <c r="K43" s="118">
        <f t="shared" si="0"/>
        <v>401267.55613796541</v>
      </c>
    </row>
    <row r="44" spans="1:12" x14ac:dyDescent="0.2">
      <c r="A44" s="116">
        <f t="shared" si="2"/>
        <v>2015</v>
      </c>
      <c r="B44" s="117">
        <v>2</v>
      </c>
      <c r="C44" s="118">
        <v>52308.888603901411</v>
      </c>
      <c r="D44" s="118">
        <v>0</v>
      </c>
      <c r="E44" s="118">
        <v>273795.54630783759</v>
      </c>
      <c r="F44" s="118">
        <v>0</v>
      </c>
      <c r="G44" s="118">
        <v>70400</v>
      </c>
      <c r="H44" s="118">
        <v>4518.4120288918448</v>
      </c>
      <c r="I44" s="118">
        <v>2534.7910921199968</v>
      </c>
      <c r="J44" s="118">
        <v>19158.070717499995</v>
      </c>
      <c r="K44" s="118">
        <f t="shared" si="0"/>
        <v>422715.70875025087</v>
      </c>
    </row>
    <row r="45" spans="1:12" x14ac:dyDescent="0.2">
      <c r="A45" s="116">
        <f t="shared" si="2"/>
        <v>2015</v>
      </c>
      <c r="B45" s="117">
        <v>3</v>
      </c>
      <c r="C45" s="118">
        <v>49157.79977491343</v>
      </c>
      <c r="D45" s="118">
        <v>0</v>
      </c>
      <c r="E45" s="118">
        <v>262348.61971614003</v>
      </c>
      <c r="F45" s="118">
        <v>0</v>
      </c>
      <c r="G45" s="118">
        <v>64000</v>
      </c>
      <c r="H45" s="118">
        <v>4219.7071519844112</v>
      </c>
      <c r="I45" s="118">
        <v>2621.1736436399992</v>
      </c>
      <c r="J45" s="118">
        <v>17525.360908000002</v>
      </c>
      <c r="K45" s="118">
        <f t="shared" si="0"/>
        <v>399872.66119467781</v>
      </c>
    </row>
    <row r="46" spans="1:12" x14ac:dyDescent="0.2">
      <c r="A46" s="116">
        <f t="shared" si="2"/>
        <v>2015</v>
      </c>
      <c r="B46" s="117">
        <v>4</v>
      </c>
      <c r="C46" s="118">
        <v>55622.536919343569</v>
      </c>
      <c r="D46" s="118">
        <v>0</v>
      </c>
      <c r="E46" s="118">
        <v>288484.8837264732</v>
      </c>
      <c r="F46" s="118">
        <v>0</v>
      </c>
      <c r="G46" s="118">
        <v>70400</v>
      </c>
      <c r="H46" s="118">
        <v>4732.8864772532625</v>
      </c>
      <c r="I46" s="118">
        <v>2806.9114086000036</v>
      </c>
      <c r="J46" s="118">
        <v>18348.208477499997</v>
      </c>
      <c r="K46" s="118">
        <f t="shared" si="0"/>
        <v>440395.42700917006</v>
      </c>
    </row>
    <row r="47" spans="1:12" x14ac:dyDescent="0.2">
      <c r="A47" s="116">
        <f t="shared" si="2"/>
        <v>2015</v>
      </c>
      <c r="B47" s="117">
        <v>5</v>
      </c>
      <c r="C47" s="118">
        <v>58176.846703937015</v>
      </c>
      <c r="D47" s="118">
        <v>0</v>
      </c>
      <c r="E47" s="118">
        <v>307007.21895196277</v>
      </c>
      <c r="F47" s="118">
        <v>0</v>
      </c>
      <c r="G47" s="118">
        <v>70400</v>
      </c>
      <c r="H47" s="118">
        <v>4789.0359726727629</v>
      </c>
      <c r="I47" s="118">
        <v>3258.453392999997</v>
      </c>
      <c r="J47" s="118">
        <v>18832.609399999983</v>
      </c>
      <c r="K47" s="118">
        <f t="shared" si="0"/>
        <v>462464.16442157252</v>
      </c>
    </row>
    <row r="48" spans="1:12" x14ac:dyDescent="0.2">
      <c r="A48" s="116">
        <f t="shared" si="2"/>
        <v>2015</v>
      </c>
      <c r="B48" s="117">
        <v>6</v>
      </c>
      <c r="C48" s="118">
        <v>66832.334465354143</v>
      </c>
      <c r="D48" s="118">
        <v>0</v>
      </c>
      <c r="E48" s="118">
        <v>326640.21781221632</v>
      </c>
      <c r="F48" s="118">
        <v>0</v>
      </c>
      <c r="G48" s="118">
        <v>67200</v>
      </c>
      <c r="H48" s="118">
        <v>5882.4762295022356</v>
      </c>
      <c r="I48" s="118">
        <v>3478.5648851034784</v>
      </c>
      <c r="J48" s="118">
        <v>24239.112666999979</v>
      </c>
      <c r="K48" s="118">
        <f t="shared" si="0"/>
        <v>494272.70605917618</v>
      </c>
    </row>
    <row r="49" spans="1:14" x14ac:dyDescent="0.2">
      <c r="A49" s="116">
        <f t="shared" si="2"/>
        <v>2015</v>
      </c>
      <c r="B49" s="117">
        <v>7</v>
      </c>
      <c r="C49" s="118">
        <v>72898.086802028498</v>
      </c>
      <c r="D49" s="118">
        <v>0</v>
      </c>
      <c r="E49" s="118">
        <v>348018.54145911813</v>
      </c>
      <c r="F49" s="118">
        <v>0</v>
      </c>
      <c r="G49" s="118">
        <v>70400</v>
      </c>
      <c r="H49" s="118">
        <v>5504.2513029722159</v>
      </c>
      <c r="I49" s="118">
        <v>3560.3162729999999</v>
      </c>
      <c r="J49" s="118">
        <v>27847.388459000002</v>
      </c>
      <c r="K49" s="118">
        <f t="shared" si="0"/>
        <v>528228.58429611882</v>
      </c>
    </row>
    <row r="50" spans="1:14" x14ac:dyDescent="0.2">
      <c r="A50" s="116">
        <f t="shared" si="2"/>
        <v>2015</v>
      </c>
      <c r="B50" s="117">
        <v>8</v>
      </c>
      <c r="C50" s="118">
        <v>79243.596758097236</v>
      </c>
      <c r="D50" s="118">
        <v>0</v>
      </c>
      <c r="E50" s="118">
        <v>357277.45149505837</v>
      </c>
      <c r="F50" s="118">
        <v>0</v>
      </c>
      <c r="G50" s="118">
        <v>73600</v>
      </c>
      <c r="H50" s="118">
        <v>5993.1129857940605</v>
      </c>
      <c r="I50" s="118">
        <v>3988.4417543520653</v>
      </c>
      <c r="J50" s="118">
        <v>27951.824873499972</v>
      </c>
      <c r="K50" s="118">
        <f t="shared" si="0"/>
        <v>548054.42786680174</v>
      </c>
    </row>
    <row r="51" spans="1:14" x14ac:dyDescent="0.2">
      <c r="A51" s="116">
        <f t="shared" si="2"/>
        <v>2015</v>
      </c>
      <c r="B51" s="117">
        <v>9</v>
      </c>
      <c r="C51" s="118">
        <v>78284.384671037798</v>
      </c>
      <c r="D51" s="118">
        <v>0</v>
      </c>
      <c r="E51" s="118">
        <v>385362.93705285329</v>
      </c>
      <c r="F51" s="118">
        <v>0</v>
      </c>
      <c r="G51" s="118">
        <v>67200</v>
      </c>
      <c r="H51" s="118">
        <v>6161.6676500822068</v>
      </c>
      <c r="I51" s="118">
        <v>3776.259861</v>
      </c>
      <c r="J51" s="118">
        <v>28556.690733999956</v>
      </c>
      <c r="K51" s="118">
        <f t="shared" si="0"/>
        <v>569341.93996897328</v>
      </c>
    </row>
    <row r="52" spans="1:14" ht="12" x14ac:dyDescent="0.25">
      <c r="A52" s="116">
        <f t="shared" si="2"/>
        <v>2015</v>
      </c>
      <c r="B52" s="117">
        <v>10</v>
      </c>
      <c r="C52" s="118">
        <v>67430.854066420856</v>
      </c>
      <c r="D52" s="118">
        <v>0</v>
      </c>
      <c r="E52" s="118">
        <v>350642.74894035811</v>
      </c>
      <c r="F52" s="118">
        <v>0</v>
      </c>
      <c r="G52" s="118">
        <v>70400</v>
      </c>
      <c r="H52" s="118">
        <v>5721.8292739694507</v>
      </c>
      <c r="I52" s="118">
        <v>3065.3832195427403</v>
      </c>
      <c r="J52" s="118">
        <v>27811.956985999961</v>
      </c>
      <c r="K52" s="118">
        <f t="shared" si="0"/>
        <v>525072.77248629113</v>
      </c>
      <c r="L52" s="119" t="s">
        <v>291</v>
      </c>
    </row>
    <row r="53" spans="1:14" ht="12" x14ac:dyDescent="0.25">
      <c r="A53" s="116">
        <f t="shared" si="2"/>
        <v>2015</v>
      </c>
      <c r="B53" s="117">
        <v>11</v>
      </c>
      <c r="C53" s="118">
        <v>61692.906275081557</v>
      </c>
      <c r="D53" s="118">
        <v>0</v>
      </c>
      <c r="E53" s="118">
        <v>326510.69074322277</v>
      </c>
      <c r="F53" s="118">
        <v>0</v>
      </c>
      <c r="G53" s="118">
        <v>70400</v>
      </c>
      <c r="H53" s="118">
        <v>4680.9760461039386</v>
      </c>
      <c r="I53" s="118">
        <v>2977.5430302842806</v>
      </c>
      <c r="J53" s="118">
        <v>23220.03601499998</v>
      </c>
      <c r="K53" s="118">
        <f t="shared" si="0"/>
        <v>489482.15210969251</v>
      </c>
      <c r="L53" s="102">
        <v>5584837.214779852</v>
      </c>
    </row>
    <row r="54" spans="1:14" ht="12" x14ac:dyDescent="0.25">
      <c r="A54" s="116">
        <f t="shared" si="2"/>
        <v>2015</v>
      </c>
      <c r="B54" s="117">
        <v>12</v>
      </c>
      <c r="C54" s="118">
        <v>49936.13306157152</v>
      </c>
      <c r="D54" s="118">
        <v>0</v>
      </c>
      <c r="E54" s="118">
        <v>230916.98681168206</v>
      </c>
      <c r="F54" s="118">
        <v>0</v>
      </c>
      <c r="G54" s="118">
        <v>67200</v>
      </c>
      <c r="H54" s="118">
        <v>4184.8999777909739</v>
      </c>
      <c r="I54" s="118">
        <v>3280.7126664477587</v>
      </c>
      <c r="J54" s="118">
        <v>17586.602599499987</v>
      </c>
      <c r="K54" s="118">
        <f t="shared" si="0"/>
        <v>373105.33511699224</v>
      </c>
      <c r="L54" s="120" t="s">
        <v>292</v>
      </c>
    </row>
    <row r="55" spans="1:14" s="115" customFormat="1" ht="12" x14ac:dyDescent="0.25">
      <c r="A55" s="111" t="s">
        <v>290</v>
      </c>
      <c r="B55" s="112"/>
      <c r="C55" s="113">
        <f>SUM(C43:C54)</f>
        <v>743518.74707027536</v>
      </c>
      <c r="D55" s="113">
        <f t="shared" ref="D55:K55" si="3">SUM(D43:D54)</f>
        <v>0</v>
      </c>
      <c r="E55" s="113">
        <f t="shared" si="3"/>
        <v>3715963.5732079437</v>
      </c>
      <c r="F55" s="113">
        <f t="shared" si="3"/>
        <v>0</v>
      </c>
      <c r="G55" s="113">
        <f t="shared" si="3"/>
        <v>835200</v>
      </c>
      <c r="H55" s="113">
        <f t="shared" si="3"/>
        <v>60669.218700093639</v>
      </c>
      <c r="I55" s="113">
        <f t="shared" si="3"/>
        <v>38214.085895370314</v>
      </c>
      <c r="J55" s="113">
        <f t="shared" si="3"/>
        <v>260707.8105439998</v>
      </c>
      <c r="K55" s="121">
        <f t="shared" si="3"/>
        <v>5654273.4354176819</v>
      </c>
      <c r="L55" s="136">
        <f>+L53/K55</f>
        <v>0.98771969176395147</v>
      </c>
    </row>
    <row r="56" spans="1:14" ht="12" x14ac:dyDescent="0.25">
      <c r="A56" s="97">
        <f t="shared" ref="A56:A67" si="4">+A43+1</f>
        <v>2016</v>
      </c>
      <c r="B56" s="98">
        <v>1</v>
      </c>
      <c r="C56" s="101">
        <v>52014.560392633866</v>
      </c>
      <c r="D56" s="99">
        <v>0</v>
      </c>
      <c r="E56" s="101">
        <v>261341.42886073468</v>
      </c>
      <c r="F56" s="99">
        <v>0</v>
      </c>
      <c r="G56" s="101">
        <v>73600</v>
      </c>
      <c r="H56" s="101">
        <v>4292.5075371587291</v>
      </c>
      <c r="I56" s="101">
        <v>2865.5346682799941</v>
      </c>
      <c r="J56" s="101">
        <v>18631.660261500016</v>
      </c>
      <c r="K56" s="99">
        <f t="shared" si="0"/>
        <v>412745.69172030734</v>
      </c>
      <c r="M56" s="135" t="s">
        <v>298</v>
      </c>
    </row>
    <row r="57" spans="1:14" ht="12" x14ac:dyDescent="0.25">
      <c r="A57" s="97">
        <f t="shared" si="4"/>
        <v>2016</v>
      </c>
      <c r="B57" s="98">
        <v>2</v>
      </c>
      <c r="C57" s="101">
        <v>52389.648232914005</v>
      </c>
      <c r="D57" s="99">
        <v>0</v>
      </c>
      <c r="E57" s="101">
        <v>276451.25701578107</v>
      </c>
      <c r="F57" s="99">
        <v>0</v>
      </c>
      <c r="G57" s="101">
        <v>67200</v>
      </c>
      <c r="H57" s="101">
        <v>4531.8327597085217</v>
      </c>
      <c r="I57" s="101">
        <v>2534.7910921199968</v>
      </c>
      <c r="J57" s="101">
        <v>19158.070717499995</v>
      </c>
      <c r="K57" s="99">
        <f t="shared" si="0"/>
        <v>422265.59981802356</v>
      </c>
      <c r="M57" s="135" t="s">
        <v>299</v>
      </c>
    </row>
    <row r="58" spans="1:14" x14ac:dyDescent="0.2">
      <c r="A58" s="97">
        <f t="shared" si="4"/>
        <v>2016</v>
      </c>
      <c r="B58" s="98">
        <v>3</v>
      </c>
      <c r="C58" s="101">
        <v>49233.694441744519</v>
      </c>
      <c r="D58" s="99">
        <v>0</v>
      </c>
      <c r="E58" s="101">
        <v>265101.22598712257</v>
      </c>
      <c r="F58" s="99">
        <v>0</v>
      </c>
      <c r="G58" s="101">
        <v>67200</v>
      </c>
      <c r="H58" s="101">
        <v>4232.4069070883061</v>
      </c>
      <c r="I58" s="101">
        <v>2621.1736436399992</v>
      </c>
      <c r="J58" s="101">
        <v>18016.16909950001</v>
      </c>
      <c r="K58" s="99">
        <f t="shared" si="0"/>
        <v>406404.67007909541</v>
      </c>
      <c r="L58" s="93" t="s">
        <v>196</v>
      </c>
      <c r="M58" s="122">
        <f>+C55*L55</f>
        <v>734388.10767697182</v>
      </c>
      <c r="N58" s="93" t="s">
        <v>293</v>
      </c>
    </row>
    <row r="59" spans="1:14" x14ac:dyDescent="0.2">
      <c r="A59" s="97">
        <f t="shared" si="4"/>
        <v>2016</v>
      </c>
      <c r="B59" s="98">
        <v>4</v>
      </c>
      <c r="C59" s="101">
        <v>55708.412485929592</v>
      </c>
      <c r="D59" s="99">
        <v>0</v>
      </c>
      <c r="E59" s="101">
        <v>291408.98844360409</v>
      </c>
      <c r="F59" s="99">
        <v>0</v>
      </c>
      <c r="G59" s="101">
        <v>73600</v>
      </c>
      <c r="H59" s="101">
        <v>4747.3172551006937</v>
      </c>
      <c r="I59" s="101">
        <v>2806.9114086000036</v>
      </c>
      <c r="J59" s="101">
        <v>18348.208477499997</v>
      </c>
      <c r="K59" s="99">
        <f t="shared" si="0"/>
        <v>446619.8380707344</v>
      </c>
      <c r="L59" s="93" t="s">
        <v>192</v>
      </c>
      <c r="M59" s="122">
        <f>+E55*L55</f>
        <v>3670330.3951350218</v>
      </c>
      <c r="N59" s="93" t="s">
        <v>293</v>
      </c>
    </row>
    <row r="60" spans="1:14" x14ac:dyDescent="0.2">
      <c r="A60" s="97">
        <f t="shared" si="4"/>
        <v>2016</v>
      </c>
      <c r="B60" s="98">
        <v>5</v>
      </c>
      <c r="C60" s="101">
        <v>58266.665866269257</v>
      </c>
      <c r="D60" s="99">
        <v>0</v>
      </c>
      <c r="E60" s="101">
        <v>309873.75800633471</v>
      </c>
      <c r="F60" s="99">
        <v>0</v>
      </c>
      <c r="G60" s="101">
        <v>67200</v>
      </c>
      <c r="H60" s="101">
        <v>4803.8267870571317</v>
      </c>
      <c r="I60" s="101">
        <v>3258.453392999997</v>
      </c>
      <c r="J60" s="101">
        <v>18832.609399999983</v>
      </c>
      <c r="K60" s="99">
        <f t="shared" si="0"/>
        <v>462235.3134526611</v>
      </c>
      <c r="L60" s="93" t="s">
        <v>193</v>
      </c>
      <c r="M60" s="122">
        <f>+G55*L55</f>
        <v>824943.48656125227</v>
      </c>
      <c r="N60" s="93" t="s">
        <v>293</v>
      </c>
    </row>
    <row r="61" spans="1:14" x14ac:dyDescent="0.2">
      <c r="A61" s="97">
        <f t="shared" si="4"/>
        <v>2016</v>
      </c>
      <c r="B61" s="98">
        <v>6</v>
      </c>
      <c r="C61" s="101">
        <v>66935.516824634193</v>
      </c>
      <c r="D61" s="99">
        <v>0</v>
      </c>
      <c r="E61" s="101">
        <v>329732.678493755</v>
      </c>
      <c r="F61" s="99">
        <v>0</v>
      </c>
      <c r="G61" s="101">
        <v>70400</v>
      </c>
      <c r="H61" s="101">
        <v>5901.5679543562092</v>
      </c>
      <c r="I61" s="101">
        <v>3478.5648851034784</v>
      </c>
      <c r="J61" s="101">
        <v>24239.112666999979</v>
      </c>
      <c r="K61" s="99">
        <f t="shared" si="0"/>
        <v>500687.44082484889</v>
      </c>
      <c r="L61" s="93" t="s">
        <v>191</v>
      </c>
      <c r="M61" s="122">
        <f>+H55*L55</f>
        <v>59924.181994016253</v>
      </c>
      <c r="N61" s="93" t="s">
        <v>293</v>
      </c>
    </row>
    <row r="62" spans="1:14" x14ac:dyDescent="0.2">
      <c r="A62" s="97">
        <f t="shared" si="4"/>
        <v>2016</v>
      </c>
      <c r="B62" s="98">
        <v>7</v>
      </c>
      <c r="C62" s="101">
        <v>73010.634068907733</v>
      </c>
      <c r="D62" s="99">
        <v>0</v>
      </c>
      <c r="E62" s="101">
        <v>351312.89080879616</v>
      </c>
      <c r="F62" s="99">
        <v>0</v>
      </c>
      <c r="G62" s="101">
        <v>70400</v>
      </c>
      <c r="H62" s="101">
        <v>5522.6590314293207</v>
      </c>
      <c r="I62" s="101">
        <v>3560.3162729999999</v>
      </c>
      <c r="J62" s="101">
        <v>27847.388459000002</v>
      </c>
      <c r="K62" s="99">
        <f t="shared" si="0"/>
        <v>531653.88864113321</v>
      </c>
      <c r="L62" s="93" t="s">
        <v>197</v>
      </c>
      <c r="M62" s="122">
        <f>+I55*L55</f>
        <v>37744.805141616329</v>
      </c>
      <c r="N62" s="93" t="s">
        <v>293</v>
      </c>
    </row>
    <row r="63" spans="1:14" x14ac:dyDescent="0.2">
      <c r="A63" s="97">
        <f t="shared" si="4"/>
        <v>2016</v>
      </c>
      <c r="B63" s="98">
        <v>8</v>
      </c>
      <c r="C63" s="101">
        <v>79365.940850021419</v>
      </c>
      <c r="D63" s="99">
        <v>0</v>
      </c>
      <c r="E63" s="101">
        <v>360760.19904038758</v>
      </c>
      <c r="F63" s="99">
        <v>0</v>
      </c>
      <c r="G63" s="101">
        <v>67200</v>
      </c>
      <c r="H63" s="101">
        <v>6013.7460325284483</v>
      </c>
      <c r="I63" s="101">
        <v>3988.4417543520653</v>
      </c>
      <c r="J63" s="101">
        <v>27951.824873499972</v>
      </c>
      <c r="K63" s="99">
        <f t="shared" si="0"/>
        <v>545280.15255078953</v>
      </c>
      <c r="L63" s="93" t="s">
        <v>190</v>
      </c>
      <c r="M63" s="122">
        <f>+J55*L55</f>
        <v>257506.23827097414</v>
      </c>
      <c r="N63" s="93" t="s">
        <v>293</v>
      </c>
    </row>
    <row r="64" spans="1:14" ht="12" thickBot="1" x14ac:dyDescent="0.25">
      <c r="A64" s="97">
        <f t="shared" si="4"/>
        <v>2016</v>
      </c>
      <c r="B64" s="98">
        <v>9</v>
      </c>
      <c r="C64" s="101">
        <v>78405.247836596245</v>
      </c>
      <c r="D64" s="99">
        <v>0</v>
      </c>
      <c r="E64" s="101">
        <v>389202.87153683515</v>
      </c>
      <c r="F64" s="99">
        <v>0</v>
      </c>
      <c r="G64" s="101">
        <v>73600</v>
      </c>
      <c r="H64" s="101">
        <v>6183.4866113184808</v>
      </c>
      <c r="I64" s="101">
        <v>3776.259861</v>
      </c>
      <c r="J64" s="101">
        <v>28556.690733999956</v>
      </c>
      <c r="K64" s="99">
        <f t="shared" si="0"/>
        <v>579724.5565797498</v>
      </c>
      <c r="M64" s="123">
        <f>SUM(M58:M63)</f>
        <v>5584837.2147798529</v>
      </c>
    </row>
    <row r="65" spans="1:11" ht="12" thickTop="1" x14ac:dyDescent="0.2">
      <c r="A65" s="97">
        <f t="shared" si="4"/>
        <v>2016</v>
      </c>
      <c r="B65" s="98">
        <v>10</v>
      </c>
      <c r="C65" s="101">
        <v>67534.960479379501</v>
      </c>
      <c r="D65" s="99">
        <v>0</v>
      </c>
      <c r="E65" s="101">
        <v>354326.25178306294</v>
      </c>
      <c r="F65" s="99">
        <v>0</v>
      </c>
      <c r="G65" s="101">
        <v>70400</v>
      </c>
      <c r="H65" s="101">
        <v>5742.6518026178273</v>
      </c>
      <c r="I65" s="101">
        <v>3065.3832195427403</v>
      </c>
      <c r="J65" s="101">
        <v>27811.956985999961</v>
      </c>
      <c r="K65" s="99">
        <f t="shared" si="0"/>
        <v>528881.20427060302</v>
      </c>
    </row>
    <row r="66" spans="1:11" x14ac:dyDescent="0.2">
      <c r="A66" s="97">
        <f t="shared" si="4"/>
        <v>2016</v>
      </c>
      <c r="B66" s="98">
        <v>11</v>
      </c>
      <c r="C66" s="101">
        <v>61788.153877476849</v>
      </c>
      <c r="D66" s="99">
        <v>0</v>
      </c>
      <c r="E66" s="101">
        <v>329985.93543519359</v>
      </c>
      <c r="F66" s="99">
        <v>0</v>
      </c>
      <c r="G66" s="101">
        <v>67200</v>
      </c>
      <c r="H66" s="101">
        <v>4698.4687007804378</v>
      </c>
      <c r="I66" s="101">
        <v>2977.5430302842806</v>
      </c>
      <c r="J66" s="101">
        <v>23220.03601499998</v>
      </c>
      <c r="K66" s="99">
        <f t="shared" si="0"/>
        <v>489870.13705873513</v>
      </c>
    </row>
    <row r="67" spans="1:11" x14ac:dyDescent="0.2">
      <c r="A67" s="97">
        <f t="shared" si="4"/>
        <v>2016</v>
      </c>
      <c r="B67" s="98">
        <v>12</v>
      </c>
      <c r="C67" s="101">
        <v>50013.229396210045</v>
      </c>
      <c r="D67" s="99">
        <v>0</v>
      </c>
      <c r="E67" s="101">
        <v>233679.58670411681</v>
      </c>
      <c r="F67" s="99">
        <v>0</v>
      </c>
      <c r="G67" s="101">
        <v>70400</v>
      </c>
      <c r="H67" s="101">
        <v>4200.9472620107308</v>
      </c>
      <c r="I67" s="101">
        <v>3280.7126664477587</v>
      </c>
      <c r="J67" s="101">
        <v>17586.602599499987</v>
      </c>
      <c r="K67" s="99">
        <f t="shared" si="0"/>
        <v>379161.07862828526</v>
      </c>
    </row>
    <row r="68" spans="1:11" x14ac:dyDescent="0.2">
      <c r="A68" s="97">
        <f t="shared" ref="A68:A131" si="5">+A56+1</f>
        <v>2017</v>
      </c>
      <c r="B68" s="98">
        <v>1</v>
      </c>
      <c r="C68" s="101">
        <v>52094.865608681772</v>
      </c>
      <c r="D68" s="99">
        <v>0</v>
      </c>
      <c r="E68" s="101">
        <v>263748.96395707922</v>
      </c>
      <c r="F68" s="99">
        <v>0</v>
      </c>
      <c r="G68" s="101">
        <v>70400</v>
      </c>
      <c r="H68" s="101">
        <v>4309.3854261814695</v>
      </c>
      <c r="I68" s="101">
        <v>2865.5346682799941</v>
      </c>
      <c r="J68" s="101">
        <v>18631.660261500016</v>
      </c>
      <c r="K68" s="99">
        <f t="shared" si="0"/>
        <v>412050.40992172249</v>
      </c>
    </row>
    <row r="69" spans="1:11" x14ac:dyDescent="0.2">
      <c r="A69" s="97">
        <f t="shared" si="5"/>
        <v>2017</v>
      </c>
      <c r="B69" s="98">
        <v>2</v>
      </c>
      <c r="C69" s="101">
        <v>52470.532546618866</v>
      </c>
      <c r="D69" s="99">
        <v>0</v>
      </c>
      <c r="E69" s="101">
        <v>279938.2040409217</v>
      </c>
      <c r="F69" s="99">
        <v>0</v>
      </c>
      <c r="G69" s="101">
        <v>70400</v>
      </c>
      <c r="H69" s="99"/>
      <c r="I69" s="101">
        <v>2534.7910921199968</v>
      </c>
      <c r="J69" s="101">
        <v>0</v>
      </c>
      <c r="K69" s="99">
        <f t="shared" si="0"/>
        <v>405343.52767966059</v>
      </c>
    </row>
    <row r="70" spans="1:11" x14ac:dyDescent="0.2">
      <c r="A70" s="97">
        <f t="shared" si="5"/>
        <v>2017</v>
      </c>
      <c r="B70" s="98">
        <v>3</v>
      </c>
      <c r="C70" s="101">
        <v>49309.706282258718</v>
      </c>
      <c r="D70" s="99">
        <v>0</v>
      </c>
      <c r="E70" s="101">
        <v>268715.3987174416</v>
      </c>
      <c r="F70" s="99">
        <v>0</v>
      </c>
      <c r="G70" s="101">
        <v>64000</v>
      </c>
      <c r="H70" s="99"/>
      <c r="I70" s="101">
        <v>2621.1736436399992</v>
      </c>
      <c r="J70" s="101">
        <v>0</v>
      </c>
      <c r="K70" s="99">
        <f t="shared" si="0"/>
        <v>384646.27864334034</v>
      </c>
    </row>
    <row r="71" spans="1:11" x14ac:dyDescent="0.2">
      <c r="A71" s="97">
        <f t="shared" si="5"/>
        <v>2017</v>
      </c>
      <c r="B71" s="98">
        <v>4</v>
      </c>
      <c r="C71" s="101">
        <v>55794.420635697643</v>
      </c>
      <c r="D71" s="99">
        <v>0</v>
      </c>
      <c r="E71" s="101">
        <v>295248.33740360633</v>
      </c>
      <c r="F71" s="99">
        <v>0</v>
      </c>
      <c r="G71" s="101">
        <v>73600</v>
      </c>
      <c r="H71" s="99"/>
      <c r="I71" s="101">
        <v>2806.9114086000036</v>
      </c>
      <c r="J71" s="101">
        <v>0</v>
      </c>
      <c r="K71" s="99">
        <f t="shared" si="0"/>
        <v>427449.66944790399</v>
      </c>
    </row>
    <row r="72" spans="1:11" x14ac:dyDescent="0.2">
      <c r="A72" s="97">
        <f t="shared" si="5"/>
        <v>2017</v>
      </c>
      <c r="B72" s="98">
        <v>5</v>
      </c>
      <c r="C72" s="101">
        <v>58356.623700296142</v>
      </c>
      <c r="D72" s="99">
        <v>0</v>
      </c>
      <c r="E72" s="101">
        <v>313637.52345784992</v>
      </c>
      <c r="F72" s="99">
        <v>0</v>
      </c>
      <c r="G72" s="101">
        <v>64000</v>
      </c>
      <c r="H72" s="99"/>
      <c r="I72" s="101">
        <v>3258.453392999997</v>
      </c>
      <c r="J72" s="101">
        <v>0</v>
      </c>
      <c r="K72" s="99">
        <f t="shared" ref="K72:K135" si="6">SUM(C72:J72)</f>
        <v>439252.60055114608</v>
      </c>
    </row>
    <row r="73" spans="1:11" x14ac:dyDescent="0.2">
      <c r="A73" s="97">
        <f t="shared" si="5"/>
        <v>2017</v>
      </c>
      <c r="B73" s="98">
        <v>6</v>
      </c>
      <c r="C73" s="101">
        <v>67038.858487032281</v>
      </c>
      <c r="D73" s="99">
        <v>0</v>
      </c>
      <c r="E73" s="101">
        <v>333793.08057632216</v>
      </c>
      <c r="F73" s="99">
        <v>0</v>
      </c>
      <c r="G73" s="101">
        <v>73600</v>
      </c>
      <c r="H73" s="99"/>
      <c r="I73" s="99"/>
      <c r="J73" s="101">
        <v>0</v>
      </c>
      <c r="K73" s="99">
        <f t="shared" si="6"/>
        <v>474431.93906335445</v>
      </c>
    </row>
    <row r="74" spans="1:11" x14ac:dyDescent="0.2">
      <c r="A74" s="97">
        <f t="shared" si="5"/>
        <v>2017</v>
      </c>
      <c r="B74" s="98">
        <v>7</v>
      </c>
      <c r="C74" s="101">
        <v>73123.355097374384</v>
      </c>
      <c r="D74" s="99">
        <v>0</v>
      </c>
      <c r="E74" s="101">
        <v>355638.37232567539</v>
      </c>
      <c r="F74" s="99">
        <v>0</v>
      </c>
      <c r="G74" s="101">
        <v>70400</v>
      </c>
      <c r="H74" s="99"/>
      <c r="I74" s="99"/>
      <c r="J74" s="101">
        <v>0</v>
      </c>
      <c r="K74" s="99">
        <f t="shared" si="6"/>
        <v>499161.72742304974</v>
      </c>
    </row>
    <row r="75" spans="1:11" x14ac:dyDescent="0.2">
      <c r="A75" s="97">
        <f t="shared" si="5"/>
        <v>2017</v>
      </c>
      <c r="B75" s="98">
        <v>8</v>
      </c>
      <c r="C75" s="101">
        <v>79488.473828839196</v>
      </c>
      <c r="D75" s="99">
        <v>0</v>
      </c>
      <c r="E75" s="101">
        <v>365333.04661832011</v>
      </c>
      <c r="F75" s="99">
        <v>0</v>
      </c>
      <c r="G75" s="101">
        <v>67200</v>
      </c>
      <c r="H75" s="99"/>
      <c r="I75" s="99"/>
      <c r="J75" s="101">
        <v>0</v>
      </c>
      <c r="K75" s="99">
        <f t="shared" si="6"/>
        <v>512021.5204471593</v>
      </c>
    </row>
    <row r="76" spans="1:11" x14ac:dyDescent="0.2">
      <c r="A76" s="97">
        <f t="shared" si="5"/>
        <v>2017</v>
      </c>
      <c r="B76" s="98">
        <v>9</v>
      </c>
      <c r="C76" s="101">
        <v>78526.297602647901</v>
      </c>
      <c r="D76" s="99">
        <v>0</v>
      </c>
      <c r="E76" s="101">
        <v>394244.70549291885</v>
      </c>
      <c r="F76" s="99">
        <v>0</v>
      </c>
      <c r="G76" s="101">
        <v>73600</v>
      </c>
      <c r="H76" s="99"/>
      <c r="I76" s="99"/>
      <c r="J76" s="101">
        <v>0</v>
      </c>
      <c r="K76" s="99">
        <f t="shared" si="6"/>
        <v>546371.00309556676</v>
      </c>
    </row>
    <row r="77" spans="1:11" x14ac:dyDescent="0.2">
      <c r="A77" s="97">
        <f t="shared" si="5"/>
        <v>2017</v>
      </c>
      <c r="B77" s="98">
        <v>10</v>
      </c>
      <c r="C77" s="101">
        <v>67639.227622101564</v>
      </c>
      <c r="D77" s="99">
        <v>0</v>
      </c>
      <c r="E77" s="101">
        <v>359162.69105524814</v>
      </c>
      <c r="F77" s="99">
        <v>0</v>
      </c>
      <c r="G77" s="101">
        <v>67200</v>
      </c>
      <c r="H77" s="99"/>
      <c r="I77" s="99"/>
      <c r="J77" s="101">
        <v>0</v>
      </c>
      <c r="K77" s="99">
        <f t="shared" si="6"/>
        <v>494001.91867734969</v>
      </c>
    </row>
    <row r="78" spans="1:11" x14ac:dyDescent="0.2">
      <c r="A78" s="97">
        <f t="shared" si="5"/>
        <v>2017</v>
      </c>
      <c r="B78" s="98">
        <v>11</v>
      </c>
      <c r="C78" s="101">
        <v>61883.548532528766</v>
      </c>
      <c r="D78" s="99">
        <v>0</v>
      </c>
      <c r="E78" s="101">
        <v>334548.93195403402</v>
      </c>
      <c r="F78" s="99">
        <v>0</v>
      </c>
      <c r="G78" s="101">
        <v>70400</v>
      </c>
      <c r="H78" s="99"/>
      <c r="I78" s="99"/>
      <c r="J78" s="101">
        <v>0</v>
      </c>
      <c r="K78" s="99">
        <f t="shared" si="6"/>
        <v>466832.48048656277</v>
      </c>
    </row>
    <row r="79" spans="1:11" x14ac:dyDescent="0.2">
      <c r="A79" s="97">
        <f t="shared" si="5"/>
        <v>2017</v>
      </c>
      <c r="B79" s="98">
        <v>12</v>
      </c>
      <c r="C79" s="101">
        <v>50090.444759785147</v>
      </c>
      <c r="D79" s="99">
        <v>0</v>
      </c>
      <c r="E79" s="101">
        <v>237306.88026309005</v>
      </c>
      <c r="F79" s="99">
        <v>0</v>
      </c>
      <c r="G79" s="101">
        <v>70400</v>
      </c>
      <c r="H79" s="99"/>
      <c r="I79" s="99"/>
      <c r="J79" s="101">
        <v>0</v>
      </c>
      <c r="K79" s="99">
        <f t="shared" si="6"/>
        <v>357797.32502287521</v>
      </c>
    </row>
    <row r="80" spans="1:11" x14ac:dyDescent="0.2">
      <c r="A80" s="97">
        <f t="shared" si="5"/>
        <v>2018</v>
      </c>
      <c r="B80" s="98">
        <v>1</v>
      </c>
      <c r="C80" s="101">
        <v>52175.294807854327</v>
      </c>
      <c r="D80" s="99">
        <v>0</v>
      </c>
      <c r="E80" s="101">
        <v>266910.05823204364</v>
      </c>
      <c r="F80" s="99">
        <v>0</v>
      </c>
      <c r="G80" s="101">
        <v>67200</v>
      </c>
      <c r="H80" s="99"/>
      <c r="I80" s="99"/>
      <c r="J80" s="101">
        <v>0</v>
      </c>
      <c r="K80" s="99">
        <f t="shared" si="6"/>
        <v>386285.35303989798</v>
      </c>
    </row>
    <row r="81" spans="1:11" x14ac:dyDescent="0.2">
      <c r="A81" s="97">
        <f t="shared" si="5"/>
        <v>2018</v>
      </c>
      <c r="B81" s="98">
        <v>2</v>
      </c>
      <c r="C81" s="101">
        <v>52551.541737516527</v>
      </c>
      <c r="D81" s="99">
        <v>0</v>
      </c>
      <c r="E81" s="101">
        <v>284137.27710153558</v>
      </c>
      <c r="F81" s="99">
        <v>0</v>
      </c>
      <c r="G81" s="101">
        <v>73600</v>
      </c>
      <c r="H81" s="99"/>
      <c r="I81" s="99"/>
      <c r="J81" s="101">
        <v>0</v>
      </c>
      <c r="K81" s="99">
        <f t="shared" si="6"/>
        <v>410288.81883905211</v>
      </c>
    </row>
    <row r="82" spans="1:11" x14ac:dyDescent="0.2">
      <c r="A82" s="97">
        <f t="shared" si="5"/>
        <v>2018</v>
      </c>
      <c r="B82" s="98">
        <v>3</v>
      </c>
      <c r="C82" s="101">
        <v>49385.835477360335</v>
      </c>
      <c r="D82" s="99">
        <v>0</v>
      </c>
      <c r="E82" s="101">
        <v>272746.12969820318</v>
      </c>
      <c r="F82" s="99">
        <v>0</v>
      </c>
      <c r="G82" s="101">
        <v>64000</v>
      </c>
      <c r="H82" s="99"/>
      <c r="I82" s="99"/>
      <c r="J82" s="101">
        <v>0</v>
      </c>
      <c r="K82" s="99">
        <f t="shared" si="6"/>
        <v>386131.96517556353</v>
      </c>
    </row>
    <row r="83" spans="1:11" x14ac:dyDescent="0.2">
      <c r="A83" s="97">
        <f t="shared" si="5"/>
        <v>2018</v>
      </c>
      <c r="B83" s="98">
        <v>4</v>
      </c>
      <c r="C83" s="101">
        <v>55880.561573342704</v>
      </c>
      <c r="D83" s="99">
        <v>0</v>
      </c>
      <c r="E83" s="101">
        <v>299677.06246466044</v>
      </c>
      <c r="F83" s="99">
        <v>0</v>
      </c>
      <c r="G83" s="101">
        <v>70400</v>
      </c>
      <c r="H83" s="99"/>
      <c r="I83" s="99"/>
      <c r="J83" s="101">
        <v>0</v>
      </c>
      <c r="K83" s="99">
        <f t="shared" si="6"/>
        <v>425957.62403800315</v>
      </c>
    </row>
    <row r="84" spans="1:11" x14ac:dyDescent="0.2">
      <c r="A84" s="97">
        <f t="shared" si="5"/>
        <v>2018</v>
      </c>
      <c r="B84" s="98">
        <v>5</v>
      </c>
      <c r="C84" s="101">
        <v>58446.720420112739</v>
      </c>
      <c r="D84" s="99">
        <v>0</v>
      </c>
      <c r="E84" s="101">
        <v>318342.08630971762</v>
      </c>
      <c r="F84" s="99">
        <v>0</v>
      </c>
      <c r="G84" s="101">
        <v>67200</v>
      </c>
      <c r="H84" s="99"/>
      <c r="I84" s="99"/>
      <c r="J84" s="101">
        <v>0</v>
      </c>
      <c r="K84" s="99">
        <f t="shared" si="6"/>
        <v>443988.80672983034</v>
      </c>
    </row>
    <row r="85" spans="1:11" x14ac:dyDescent="0.2">
      <c r="A85" s="97">
        <f t="shared" si="5"/>
        <v>2018</v>
      </c>
      <c r="B85" s="98">
        <v>6</v>
      </c>
      <c r="C85" s="101">
        <v>67142.359698496308</v>
      </c>
      <c r="D85" s="99">
        <v>0</v>
      </c>
      <c r="E85" s="101">
        <v>338799.97678496694</v>
      </c>
      <c r="F85" s="99">
        <v>0</v>
      </c>
      <c r="G85" s="101">
        <v>73600</v>
      </c>
      <c r="H85" s="99"/>
      <c r="I85" s="99"/>
      <c r="J85" s="101">
        <v>0</v>
      </c>
      <c r="K85" s="99">
        <f t="shared" si="6"/>
        <v>479542.33648346324</v>
      </c>
    </row>
    <row r="86" spans="1:11" x14ac:dyDescent="0.2">
      <c r="A86" s="97">
        <f t="shared" si="5"/>
        <v>2018</v>
      </c>
      <c r="B86" s="98">
        <v>7</v>
      </c>
      <c r="C86" s="101">
        <v>73236.250155698741</v>
      </c>
      <c r="D86" s="99">
        <v>0</v>
      </c>
      <c r="E86" s="101">
        <v>360972.94791056047</v>
      </c>
      <c r="F86" s="99">
        <v>0</v>
      </c>
      <c r="G86" s="101">
        <v>67200</v>
      </c>
      <c r="H86" s="99"/>
      <c r="I86" s="99"/>
      <c r="J86" s="101">
        <v>0</v>
      </c>
      <c r="K86" s="99">
        <f t="shared" si="6"/>
        <v>501409.19806625921</v>
      </c>
    </row>
    <row r="87" spans="1:11" x14ac:dyDescent="0.2">
      <c r="A87" s="97">
        <f t="shared" si="5"/>
        <v>2018</v>
      </c>
      <c r="B87" s="98">
        <v>8</v>
      </c>
      <c r="C87" s="101">
        <v>79611.195986172796</v>
      </c>
      <c r="D87" s="99">
        <v>0</v>
      </c>
      <c r="E87" s="101">
        <v>370813.04231759487</v>
      </c>
      <c r="F87" s="99">
        <v>0</v>
      </c>
      <c r="G87" s="101">
        <v>70400</v>
      </c>
      <c r="H87" s="99"/>
      <c r="I87" s="99"/>
      <c r="J87" s="101">
        <v>0</v>
      </c>
      <c r="K87" s="99">
        <f t="shared" si="6"/>
        <v>520824.23830376763</v>
      </c>
    </row>
    <row r="88" spans="1:11" x14ac:dyDescent="0.2">
      <c r="A88" s="97">
        <f t="shared" si="5"/>
        <v>2018</v>
      </c>
      <c r="B88" s="98">
        <v>9</v>
      </c>
      <c r="C88" s="101">
        <v>78647.53425728502</v>
      </c>
      <c r="D88" s="99">
        <v>0</v>
      </c>
      <c r="E88" s="101">
        <v>400158.37607531267</v>
      </c>
      <c r="F88" s="99">
        <v>0</v>
      </c>
      <c r="G88" s="101">
        <v>73600</v>
      </c>
      <c r="H88" s="99"/>
      <c r="I88" s="99"/>
      <c r="J88" s="101">
        <v>0</v>
      </c>
      <c r="K88" s="99">
        <f t="shared" si="6"/>
        <v>552405.91033259768</v>
      </c>
    </row>
    <row r="89" spans="1:11" x14ac:dyDescent="0.2">
      <c r="A89" s="97">
        <f t="shared" si="5"/>
        <v>2018</v>
      </c>
      <c r="B89" s="98">
        <v>10</v>
      </c>
      <c r="C89" s="101">
        <v>67743.655742737494</v>
      </c>
      <c r="D89" s="99">
        <v>0</v>
      </c>
      <c r="E89" s="101">
        <v>364550.13142107677</v>
      </c>
      <c r="F89" s="99">
        <v>0</v>
      </c>
      <c r="G89" s="101">
        <v>64000</v>
      </c>
      <c r="H89" s="99"/>
      <c r="I89" s="99"/>
      <c r="J89" s="101">
        <v>0</v>
      </c>
      <c r="K89" s="99">
        <f t="shared" si="6"/>
        <v>496293.7871638143</v>
      </c>
    </row>
    <row r="90" spans="1:11" x14ac:dyDescent="0.2">
      <c r="A90" s="97">
        <f t="shared" si="5"/>
        <v>2018</v>
      </c>
      <c r="B90" s="98">
        <v>11</v>
      </c>
      <c r="C90" s="101">
        <v>61979.090467271701</v>
      </c>
      <c r="D90" s="99">
        <v>0</v>
      </c>
      <c r="E90" s="101">
        <v>339567.16593334457</v>
      </c>
      <c r="F90" s="99">
        <v>0</v>
      </c>
      <c r="G90" s="101">
        <v>73600</v>
      </c>
      <c r="H90" s="99"/>
      <c r="I90" s="99"/>
      <c r="J90" s="101">
        <v>0</v>
      </c>
      <c r="K90" s="99">
        <f t="shared" si="6"/>
        <v>475146.25640061626</v>
      </c>
    </row>
    <row r="91" spans="1:11" x14ac:dyDescent="0.2">
      <c r="A91" s="97">
        <f t="shared" si="5"/>
        <v>2018</v>
      </c>
      <c r="B91" s="98">
        <v>12</v>
      </c>
      <c r="C91" s="101">
        <v>50167.77933606544</v>
      </c>
      <c r="D91" s="99">
        <v>0</v>
      </c>
      <c r="E91" s="101">
        <v>240866.48346703636</v>
      </c>
      <c r="F91" s="99">
        <v>0</v>
      </c>
      <c r="G91" s="101">
        <v>70400</v>
      </c>
      <c r="H91" s="99"/>
      <c r="I91" s="99"/>
      <c r="J91" s="101">
        <v>0</v>
      </c>
      <c r="K91" s="99">
        <f t="shared" si="6"/>
        <v>361434.2628031018</v>
      </c>
    </row>
    <row r="92" spans="1:11" x14ac:dyDescent="0.2">
      <c r="A92" s="97">
        <f t="shared" si="5"/>
        <v>2019</v>
      </c>
      <c r="B92" s="98">
        <v>1</v>
      </c>
      <c r="C92" s="101">
        <v>52255.848181568916</v>
      </c>
      <c r="D92" s="99">
        <v>0</v>
      </c>
      <c r="E92" s="101">
        <v>270913.70910552423</v>
      </c>
      <c r="F92" s="99">
        <v>0</v>
      </c>
      <c r="G92" s="101">
        <v>67200</v>
      </c>
      <c r="H92" s="99"/>
      <c r="I92" s="99"/>
      <c r="J92" s="101">
        <v>0</v>
      </c>
      <c r="K92" s="99">
        <f t="shared" si="6"/>
        <v>390369.55728709314</v>
      </c>
    </row>
    <row r="93" spans="1:11" x14ac:dyDescent="0.2">
      <c r="A93" s="97">
        <f t="shared" si="5"/>
        <v>2019</v>
      </c>
      <c r="B93" s="98">
        <v>2</v>
      </c>
      <c r="C93" s="101">
        <v>52632.675998404746</v>
      </c>
      <c r="D93" s="99">
        <v>0</v>
      </c>
      <c r="E93" s="101">
        <v>288399.33625805855</v>
      </c>
      <c r="F93" s="99">
        <v>0</v>
      </c>
      <c r="G93" s="101">
        <v>73600</v>
      </c>
      <c r="H93" s="99"/>
      <c r="I93" s="99"/>
      <c r="J93" s="101">
        <v>0</v>
      </c>
      <c r="K93" s="99">
        <f t="shared" si="6"/>
        <v>414632.01225646329</v>
      </c>
    </row>
    <row r="94" spans="1:11" x14ac:dyDescent="0.2">
      <c r="A94" s="97">
        <f t="shared" si="5"/>
        <v>2019</v>
      </c>
      <c r="B94" s="98">
        <v>3</v>
      </c>
      <c r="C94" s="101">
        <v>49462.082208232969</v>
      </c>
      <c r="D94" s="99">
        <v>0</v>
      </c>
      <c r="E94" s="101">
        <v>276837.32164367626</v>
      </c>
      <c r="F94" s="99">
        <v>0</v>
      </c>
      <c r="G94" s="101">
        <v>64000</v>
      </c>
      <c r="H94" s="99"/>
      <c r="I94" s="99"/>
      <c r="J94" s="101">
        <v>0</v>
      </c>
      <c r="K94" s="99">
        <f t="shared" si="6"/>
        <v>390299.40385190921</v>
      </c>
    </row>
    <row r="95" spans="1:11" x14ac:dyDescent="0.2">
      <c r="A95" s="97">
        <f t="shared" si="5"/>
        <v>2019</v>
      </c>
      <c r="B95" s="98">
        <v>4</v>
      </c>
      <c r="C95" s="101">
        <v>55966.835503875838</v>
      </c>
      <c r="D95" s="99">
        <v>0</v>
      </c>
      <c r="E95" s="101">
        <v>304172.21840163035</v>
      </c>
      <c r="F95" s="99">
        <v>0</v>
      </c>
      <c r="G95" s="101">
        <v>67200</v>
      </c>
      <c r="H95" s="99"/>
      <c r="I95" s="99"/>
      <c r="J95" s="101">
        <v>0</v>
      </c>
      <c r="K95" s="99">
        <f t="shared" si="6"/>
        <v>427339.05390550621</v>
      </c>
    </row>
    <row r="96" spans="1:11" x14ac:dyDescent="0.2">
      <c r="A96" s="97">
        <f t="shared" si="5"/>
        <v>2019</v>
      </c>
      <c r="B96" s="98">
        <v>5</v>
      </c>
      <c r="C96" s="101">
        <v>58536.956240144646</v>
      </c>
      <c r="D96" s="99">
        <v>0</v>
      </c>
      <c r="E96" s="101">
        <v>323117.21760436334</v>
      </c>
      <c r="F96" s="99">
        <v>0</v>
      </c>
      <c r="G96" s="101">
        <v>70400</v>
      </c>
      <c r="H96" s="99"/>
      <c r="I96" s="99"/>
      <c r="J96" s="101">
        <v>0</v>
      </c>
      <c r="K96" s="99">
        <f t="shared" si="6"/>
        <v>452054.17384450801</v>
      </c>
    </row>
    <row r="97" spans="1:11" x14ac:dyDescent="0.2">
      <c r="A97" s="97">
        <f t="shared" si="5"/>
        <v>2019</v>
      </c>
      <c r="B97" s="98">
        <v>6</v>
      </c>
      <c r="C97" s="101">
        <v>67246.020705353876</v>
      </c>
      <c r="D97" s="99">
        <v>0</v>
      </c>
      <c r="E97" s="101">
        <v>343881.97643674142</v>
      </c>
      <c r="F97" s="99">
        <v>0</v>
      </c>
      <c r="G97" s="101">
        <v>73600</v>
      </c>
      <c r="H97" s="99"/>
      <c r="I97" s="99"/>
      <c r="J97" s="101">
        <v>0</v>
      </c>
      <c r="K97" s="99">
        <f t="shared" si="6"/>
        <v>484727.99714209529</v>
      </c>
    </row>
    <row r="98" spans="1:11" x14ac:dyDescent="0.2">
      <c r="A98" s="97">
        <f t="shared" si="5"/>
        <v>2019</v>
      </c>
      <c r="B98" s="98">
        <v>7</v>
      </c>
      <c r="C98" s="101">
        <v>73349.3195125653</v>
      </c>
      <c r="D98" s="99">
        <v>0</v>
      </c>
      <c r="E98" s="101">
        <v>366387.54212921881</v>
      </c>
      <c r="F98" s="99">
        <v>0</v>
      </c>
      <c r="G98" s="101">
        <v>64000</v>
      </c>
      <c r="H98" s="99"/>
      <c r="I98" s="99"/>
      <c r="J98" s="101">
        <v>0</v>
      </c>
      <c r="K98" s="99">
        <f t="shared" si="6"/>
        <v>503736.86164178408</v>
      </c>
    </row>
    <row r="99" spans="1:11" x14ac:dyDescent="0.2">
      <c r="A99" s="97">
        <f t="shared" si="5"/>
        <v>2019</v>
      </c>
      <c r="B99" s="98">
        <v>8</v>
      </c>
      <c r="C99" s="101">
        <v>79734.107614094726</v>
      </c>
      <c r="D99" s="99">
        <v>0</v>
      </c>
      <c r="E99" s="101">
        <v>376375.23795235879</v>
      </c>
      <c r="F99" s="99">
        <v>0</v>
      </c>
      <c r="G99" s="101">
        <v>73600</v>
      </c>
      <c r="H99" s="99"/>
      <c r="I99" s="99"/>
      <c r="J99" s="101">
        <v>0</v>
      </c>
      <c r="K99" s="99">
        <f t="shared" si="6"/>
        <v>529709.34556645353</v>
      </c>
    </row>
    <row r="100" spans="1:11" x14ac:dyDescent="0.2">
      <c r="A100" s="97">
        <f t="shared" si="5"/>
        <v>2019</v>
      </c>
      <c r="B100" s="98">
        <v>9</v>
      </c>
      <c r="C100" s="101">
        <v>78768.958089044652</v>
      </c>
      <c r="D100" s="99">
        <v>0</v>
      </c>
      <c r="E100" s="101">
        <v>406160.75171644229</v>
      </c>
      <c r="F100" s="99">
        <v>0</v>
      </c>
      <c r="G100" s="101">
        <v>70400</v>
      </c>
      <c r="H100" s="99"/>
      <c r="I100" s="99"/>
      <c r="J100" s="101">
        <v>0</v>
      </c>
      <c r="K100" s="99">
        <f t="shared" si="6"/>
        <v>555329.70980548696</v>
      </c>
    </row>
    <row r="101" spans="1:11" x14ac:dyDescent="0.2">
      <c r="A101" s="97">
        <f t="shared" si="5"/>
        <v>2019</v>
      </c>
      <c r="B101" s="98">
        <v>10</v>
      </c>
      <c r="C101" s="101">
        <v>67848.245089820877</v>
      </c>
      <c r="D101" s="99">
        <v>0</v>
      </c>
      <c r="E101" s="101">
        <v>370018.38339239295</v>
      </c>
      <c r="F101" s="99">
        <v>0</v>
      </c>
      <c r="G101" s="101">
        <v>67200</v>
      </c>
      <c r="H101" s="99"/>
      <c r="I101" s="99"/>
      <c r="J101" s="101">
        <v>0</v>
      </c>
      <c r="K101" s="99">
        <f t="shared" si="6"/>
        <v>505066.62848221383</v>
      </c>
    </row>
    <row r="102" spans="1:11" x14ac:dyDescent="0.2">
      <c r="A102" s="97">
        <f t="shared" si="5"/>
        <v>2019</v>
      </c>
      <c r="B102" s="98">
        <v>11</v>
      </c>
      <c r="C102" s="101">
        <v>62074.779909090612</v>
      </c>
      <c r="D102" s="99">
        <v>0</v>
      </c>
      <c r="E102" s="101">
        <v>344660.67342234455</v>
      </c>
      <c r="F102" s="99">
        <v>0</v>
      </c>
      <c r="G102" s="101">
        <v>73600</v>
      </c>
      <c r="H102" s="99"/>
      <c r="I102" s="99"/>
      <c r="J102" s="101">
        <v>0</v>
      </c>
      <c r="K102" s="99">
        <f t="shared" si="6"/>
        <v>480335.45333143516</v>
      </c>
    </row>
    <row r="103" spans="1:11" x14ac:dyDescent="0.2">
      <c r="A103" s="97">
        <f t="shared" si="5"/>
        <v>2019</v>
      </c>
      <c r="B103" s="98">
        <v>12</v>
      </c>
      <c r="C103" s="101">
        <v>50245.233309103292</v>
      </c>
      <c r="D103" s="99">
        <v>0</v>
      </c>
      <c r="E103" s="101">
        <v>244479.48071904189</v>
      </c>
      <c r="F103" s="99">
        <v>0</v>
      </c>
      <c r="G103" s="101">
        <v>67200</v>
      </c>
      <c r="H103" s="99"/>
      <c r="I103" s="99"/>
      <c r="J103" s="101">
        <v>0</v>
      </c>
      <c r="K103" s="99">
        <f t="shared" si="6"/>
        <v>361924.71402814519</v>
      </c>
    </row>
    <row r="104" spans="1:11" x14ac:dyDescent="0.2">
      <c r="A104" s="97">
        <f t="shared" si="5"/>
        <v>2020</v>
      </c>
      <c r="B104" s="98">
        <v>1</v>
      </c>
      <c r="C104" s="101">
        <v>52336.525921538465</v>
      </c>
      <c r="D104" s="99">
        <v>0</v>
      </c>
      <c r="E104" s="101">
        <v>274977.4147421071</v>
      </c>
      <c r="F104" s="99">
        <v>0</v>
      </c>
      <c r="G104" s="101">
        <v>70400</v>
      </c>
      <c r="H104" s="99"/>
      <c r="I104" s="99"/>
      <c r="J104" s="101">
        <v>0</v>
      </c>
      <c r="K104" s="99">
        <f t="shared" si="6"/>
        <v>397713.94066364557</v>
      </c>
    </row>
    <row r="105" spans="1:11" x14ac:dyDescent="0.2">
      <c r="A105" s="97">
        <f t="shared" si="5"/>
        <v>2020</v>
      </c>
      <c r="B105" s="98">
        <v>2</v>
      </c>
      <c r="C105" s="101">
        <v>52713.93552237891</v>
      </c>
      <c r="D105" s="99">
        <v>0</v>
      </c>
      <c r="E105" s="101">
        <v>292725.32630192942</v>
      </c>
      <c r="F105" s="99">
        <v>0</v>
      </c>
      <c r="G105" s="101">
        <v>73600</v>
      </c>
      <c r="H105" s="99"/>
      <c r="I105" s="99"/>
      <c r="J105" s="99"/>
      <c r="K105" s="99">
        <f t="shared" si="6"/>
        <v>419039.26182430831</v>
      </c>
    </row>
    <row r="106" spans="1:11" x14ac:dyDescent="0.2">
      <c r="A106" s="97">
        <f t="shared" si="5"/>
        <v>2020</v>
      </c>
      <c r="B106" s="98">
        <v>3</v>
      </c>
      <c r="C106" s="101">
        <v>49538.446656339962</v>
      </c>
      <c r="D106" s="99">
        <v>0</v>
      </c>
      <c r="E106" s="101">
        <v>280989.88146833138</v>
      </c>
      <c r="F106" s="99">
        <v>0</v>
      </c>
      <c r="G106" s="101">
        <v>64000</v>
      </c>
      <c r="H106" s="99"/>
      <c r="I106" s="99"/>
      <c r="J106" s="99"/>
      <c r="K106" s="99">
        <f t="shared" si="6"/>
        <v>394528.32812467136</v>
      </c>
    </row>
    <row r="107" spans="1:11" x14ac:dyDescent="0.2">
      <c r="A107" s="97">
        <f t="shared" si="5"/>
        <v>2020</v>
      </c>
      <c r="B107" s="98">
        <v>4</v>
      </c>
      <c r="C107" s="101">
        <v>56053.242632624599</v>
      </c>
      <c r="D107" s="99">
        <v>0</v>
      </c>
      <c r="E107" s="101">
        <v>308734.80167765479</v>
      </c>
      <c r="F107" s="99">
        <v>0</v>
      </c>
      <c r="G107" s="101">
        <v>70400</v>
      </c>
      <c r="H107" s="99"/>
      <c r="I107" s="99"/>
      <c r="J107" s="99"/>
      <c r="K107" s="99">
        <f t="shared" si="6"/>
        <v>435188.04431027937</v>
      </c>
    </row>
    <row r="108" spans="1:11" x14ac:dyDescent="0.2">
      <c r="A108" s="97">
        <f t="shared" si="5"/>
        <v>2020</v>
      </c>
      <c r="B108" s="98">
        <v>5</v>
      </c>
      <c r="C108" s="101">
        <v>58627.331375148518</v>
      </c>
      <c r="D108" s="99">
        <v>0</v>
      </c>
      <c r="E108" s="101">
        <v>327963.97586842877</v>
      </c>
      <c r="F108" s="99">
        <v>0</v>
      </c>
      <c r="G108" s="101">
        <v>70400</v>
      </c>
      <c r="H108" s="99"/>
      <c r="I108" s="99"/>
      <c r="J108" s="99"/>
      <c r="K108" s="99">
        <f t="shared" si="6"/>
        <v>456991.30724357726</v>
      </c>
    </row>
    <row r="109" spans="1:11" x14ac:dyDescent="0.2">
      <c r="A109" s="97">
        <f t="shared" si="5"/>
        <v>2020</v>
      </c>
      <c r="B109" s="98">
        <v>6</v>
      </c>
      <c r="C109" s="101">
        <v>67349.841754312889</v>
      </c>
      <c r="D109" s="99">
        <v>0</v>
      </c>
      <c r="E109" s="101">
        <v>349040.20608329249</v>
      </c>
      <c r="F109" s="99">
        <v>0</v>
      </c>
      <c r="G109" s="101">
        <v>67200</v>
      </c>
      <c r="H109" s="99"/>
      <c r="I109" s="99"/>
      <c r="J109" s="99"/>
      <c r="K109" s="99">
        <f t="shared" si="6"/>
        <v>483590.04783760535</v>
      </c>
    </row>
    <row r="110" spans="1:11" x14ac:dyDescent="0.2">
      <c r="A110" s="97">
        <f t="shared" si="5"/>
        <v>2020</v>
      </c>
      <c r="B110" s="98">
        <v>7</v>
      </c>
      <c r="C110" s="101">
        <v>73462.563437073361</v>
      </c>
      <c r="D110" s="99">
        <v>0</v>
      </c>
      <c r="E110" s="101">
        <v>371883.35526115703</v>
      </c>
      <c r="F110" s="99">
        <v>0</v>
      </c>
      <c r="G110" s="101">
        <v>70400</v>
      </c>
      <c r="H110" s="99"/>
      <c r="I110" s="99"/>
      <c r="J110" s="99"/>
      <c r="K110" s="99">
        <f t="shared" si="6"/>
        <v>515745.91869823041</v>
      </c>
    </row>
    <row r="111" spans="1:11" x14ac:dyDescent="0.2">
      <c r="A111" s="97">
        <f t="shared" si="5"/>
        <v>2020</v>
      </c>
      <c r="B111" s="98">
        <v>8</v>
      </c>
      <c r="C111" s="101">
        <v>79857.209005128374</v>
      </c>
      <c r="D111" s="99">
        <v>0</v>
      </c>
      <c r="E111" s="101">
        <v>382020.86652164411</v>
      </c>
      <c r="F111" s="99">
        <v>0</v>
      </c>
      <c r="G111" s="101">
        <v>73600</v>
      </c>
      <c r="H111" s="99"/>
      <c r="I111" s="99"/>
      <c r="J111" s="99"/>
      <c r="K111" s="99">
        <f t="shared" si="6"/>
        <v>535478.07552677253</v>
      </c>
    </row>
    <row r="112" spans="1:11" x14ac:dyDescent="0.2">
      <c r="A112" s="97">
        <f t="shared" si="5"/>
        <v>2020</v>
      </c>
      <c r="B112" s="98">
        <v>9</v>
      </c>
      <c r="C112" s="101">
        <v>78890.569386909323</v>
      </c>
      <c r="D112" s="99">
        <v>0</v>
      </c>
      <c r="E112" s="101">
        <v>412253.16299218888</v>
      </c>
      <c r="F112" s="99">
        <v>0</v>
      </c>
      <c r="G112" s="101">
        <v>67200</v>
      </c>
      <c r="H112" s="99"/>
      <c r="I112" s="99"/>
      <c r="J112" s="99"/>
      <c r="K112" s="99">
        <f t="shared" si="6"/>
        <v>558343.73237909819</v>
      </c>
    </row>
    <row r="113" spans="1:11" x14ac:dyDescent="0.2">
      <c r="A113" s="97">
        <f t="shared" si="5"/>
        <v>2020</v>
      </c>
      <c r="B113" s="98">
        <v>10</v>
      </c>
      <c r="C113" s="101">
        <v>67952.995912269078</v>
      </c>
      <c r="D113" s="99">
        <v>0</v>
      </c>
      <c r="E113" s="101">
        <v>375568.65914327878</v>
      </c>
      <c r="F113" s="99">
        <v>0</v>
      </c>
      <c r="G113" s="101">
        <v>70400</v>
      </c>
      <c r="H113" s="99"/>
      <c r="I113" s="99"/>
      <c r="J113" s="99"/>
      <c r="K113" s="99">
        <f t="shared" si="6"/>
        <v>513921.65505554783</v>
      </c>
    </row>
    <row r="114" spans="1:11" x14ac:dyDescent="0.2">
      <c r="A114" s="97">
        <f t="shared" si="5"/>
        <v>2020</v>
      </c>
      <c r="B114" s="98">
        <v>11</v>
      </c>
      <c r="C114" s="101">
        <v>62170.617085721475</v>
      </c>
      <c r="D114" s="99">
        <v>0</v>
      </c>
      <c r="E114" s="101">
        <v>349830.58352367976</v>
      </c>
      <c r="F114" s="99">
        <v>0</v>
      </c>
      <c r="G114" s="101">
        <v>70400</v>
      </c>
      <c r="H114" s="99"/>
      <c r="I114" s="99"/>
      <c r="J114" s="99"/>
      <c r="K114" s="99">
        <f t="shared" si="6"/>
        <v>482401.20060940122</v>
      </c>
    </row>
    <row r="115" spans="1:11" x14ac:dyDescent="0.2">
      <c r="A115" s="97">
        <f t="shared" si="5"/>
        <v>2020</v>
      </c>
      <c r="B115" s="98">
        <v>12</v>
      </c>
      <c r="C115" s="101">
        <v>50322.806863235186</v>
      </c>
      <c r="D115" s="99">
        <v>0</v>
      </c>
      <c r="E115" s="101">
        <v>248146.6729298275</v>
      </c>
      <c r="F115" s="99">
        <v>0</v>
      </c>
      <c r="G115" s="101">
        <v>67200</v>
      </c>
      <c r="H115" s="99"/>
      <c r="I115" s="99"/>
      <c r="J115" s="99"/>
      <c r="K115" s="99">
        <f t="shared" si="6"/>
        <v>365669.47979306267</v>
      </c>
    </row>
    <row r="116" spans="1:11" x14ac:dyDescent="0.2">
      <c r="A116" s="97">
        <f t="shared" si="5"/>
        <v>2021</v>
      </c>
      <c r="B116" s="98">
        <v>1</v>
      </c>
      <c r="C116" s="101">
        <v>52417.328219771887</v>
      </c>
      <c r="D116" s="99">
        <v>0</v>
      </c>
      <c r="E116" s="101">
        <v>279102.07596323872</v>
      </c>
      <c r="F116" s="99">
        <v>0</v>
      </c>
      <c r="G116" s="101">
        <v>73600</v>
      </c>
      <c r="H116" s="99"/>
      <c r="I116" s="99"/>
      <c r="J116" s="99"/>
      <c r="K116" s="99">
        <f t="shared" si="6"/>
        <v>405119.40418301063</v>
      </c>
    </row>
    <row r="117" spans="1:11" x14ac:dyDescent="0.2">
      <c r="A117" s="97">
        <f t="shared" si="5"/>
        <v>2021</v>
      </c>
      <c r="B117" s="98">
        <v>2</v>
      </c>
      <c r="C117" s="101">
        <v>52795.320502832568</v>
      </c>
      <c r="D117" s="99">
        <v>0</v>
      </c>
      <c r="E117" s="101">
        <v>297116.20619645825</v>
      </c>
      <c r="F117" s="99">
        <v>0</v>
      </c>
      <c r="G117" s="101">
        <v>67200</v>
      </c>
      <c r="H117" s="99"/>
      <c r="I117" s="99"/>
      <c r="J117" s="99"/>
      <c r="K117" s="99">
        <f t="shared" si="6"/>
        <v>417111.52669929084</v>
      </c>
    </row>
    <row r="118" spans="1:11" x14ac:dyDescent="0.2">
      <c r="A118" s="97">
        <f t="shared" si="5"/>
        <v>2021</v>
      </c>
      <c r="B118" s="98">
        <v>3</v>
      </c>
      <c r="C118" s="101">
        <v>49614.929003424812</v>
      </c>
      <c r="D118" s="99">
        <v>0</v>
      </c>
      <c r="E118" s="101">
        <v>285204.7296903563</v>
      </c>
      <c r="F118" s="99">
        <v>0</v>
      </c>
      <c r="G118" s="101">
        <v>64000</v>
      </c>
      <c r="H118" s="99"/>
      <c r="I118" s="99"/>
      <c r="J118" s="99"/>
      <c r="K118" s="99">
        <f t="shared" si="6"/>
        <v>398819.65869378112</v>
      </c>
    </row>
    <row r="119" spans="1:11" x14ac:dyDescent="0.2">
      <c r="A119" s="97">
        <f t="shared" si="5"/>
        <v>2021</v>
      </c>
      <c r="B119" s="98">
        <v>4</v>
      </c>
      <c r="C119" s="101">
        <v>56139.783165233537</v>
      </c>
      <c r="D119" s="99">
        <v>0</v>
      </c>
      <c r="E119" s="101">
        <v>313365.82370281959</v>
      </c>
      <c r="F119" s="99">
        <v>0</v>
      </c>
      <c r="G119" s="101">
        <v>73600</v>
      </c>
      <c r="H119" s="99"/>
      <c r="I119" s="99"/>
      <c r="J119" s="99"/>
      <c r="K119" s="99">
        <f t="shared" si="6"/>
        <v>443105.60686805315</v>
      </c>
    </row>
    <row r="120" spans="1:11" x14ac:dyDescent="0.2">
      <c r="A120" s="97">
        <f t="shared" si="5"/>
        <v>2021</v>
      </c>
      <c r="B120" s="98">
        <v>5</v>
      </c>
      <c r="C120" s="101">
        <v>58717.846040212578</v>
      </c>
      <c r="D120" s="99">
        <v>0</v>
      </c>
      <c r="E120" s="101">
        <v>332883.43550645513</v>
      </c>
      <c r="F120" s="99">
        <v>0</v>
      </c>
      <c r="G120" s="101">
        <v>70400</v>
      </c>
      <c r="H120" s="99"/>
      <c r="I120" s="99"/>
      <c r="J120" s="99"/>
      <c r="K120" s="99">
        <f t="shared" si="6"/>
        <v>462001.28154666768</v>
      </c>
    </row>
    <row r="121" spans="1:11" x14ac:dyDescent="0.2">
      <c r="A121" s="97">
        <f t="shared" si="5"/>
        <v>2021</v>
      </c>
      <c r="B121" s="98">
        <v>6</v>
      </c>
      <c r="C121" s="101">
        <v>67453.823092462175</v>
      </c>
      <c r="D121" s="99">
        <v>0</v>
      </c>
      <c r="E121" s="101">
        <v>354275.80917454185</v>
      </c>
      <c r="F121" s="99">
        <v>0</v>
      </c>
      <c r="G121" s="101">
        <v>0</v>
      </c>
      <c r="H121" s="99"/>
      <c r="I121" s="99"/>
      <c r="J121" s="99"/>
      <c r="K121" s="99">
        <f t="shared" si="6"/>
        <v>421729.632267004</v>
      </c>
    </row>
    <row r="122" spans="1:11" x14ac:dyDescent="0.2">
      <c r="A122" s="97">
        <f t="shared" si="5"/>
        <v>2021</v>
      </c>
      <c r="B122" s="98">
        <v>7</v>
      </c>
      <c r="C122" s="101">
        <v>73575.982198737693</v>
      </c>
      <c r="D122" s="99">
        <v>0</v>
      </c>
      <c r="E122" s="101">
        <v>377461.60559007438</v>
      </c>
      <c r="F122" s="99">
        <v>0</v>
      </c>
      <c r="G122" s="99">
        <v>0</v>
      </c>
      <c r="H122" s="99"/>
      <c r="I122" s="99"/>
      <c r="J122" s="99"/>
      <c r="K122" s="99">
        <f t="shared" si="6"/>
        <v>451037.58778881206</v>
      </c>
    </row>
    <row r="123" spans="1:11" x14ac:dyDescent="0.2">
      <c r="A123" s="97">
        <f t="shared" si="5"/>
        <v>2021</v>
      </c>
      <c r="B123" s="98">
        <v>8</v>
      </c>
      <c r="C123" s="101">
        <v>79980.500452248787</v>
      </c>
      <c r="D123" s="99">
        <v>0</v>
      </c>
      <c r="E123" s="101">
        <v>387751.17951946874</v>
      </c>
      <c r="F123" s="99">
        <v>0</v>
      </c>
      <c r="G123" s="99">
        <v>0</v>
      </c>
      <c r="H123" s="99"/>
      <c r="I123" s="99"/>
      <c r="J123" s="99"/>
      <c r="K123" s="99">
        <f t="shared" si="6"/>
        <v>467731.67997171753</v>
      </c>
    </row>
    <row r="124" spans="1:11" x14ac:dyDescent="0.2">
      <c r="A124" s="97">
        <f t="shared" si="5"/>
        <v>2021</v>
      </c>
      <c r="B124" s="98">
        <v>9</v>
      </c>
      <c r="C124" s="101">
        <v>79012.36844030775</v>
      </c>
      <c r="D124" s="99">
        <v>0</v>
      </c>
      <c r="E124" s="101">
        <v>418436.96043707168</v>
      </c>
      <c r="F124" s="99">
        <v>0</v>
      </c>
      <c r="G124" s="99">
        <v>0</v>
      </c>
      <c r="H124" s="99"/>
      <c r="I124" s="99"/>
      <c r="J124" s="99"/>
      <c r="K124" s="99">
        <f t="shared" si="6"/>
        <v>497449.32887737942</v>
      </c>
    </row>
    <row r="125" spans="1:11" x14ac:dyDescent="0.2">
      <c r="A125" s="97">
        <f t="shared" si="5"/>
        <v>2021</v>
      </c>
      <c r="B125" s="98">
        <v>10</v>
      </c>
      <c r="C125" s="101">
        <v>68057.908459383674</v>
      </c>
      <c r="D125" s="99">
        <v>0</v>
      </c>
      <c r="E125" s="101">
        <v>381202.18903042789</v>
      </c>
      <c r="F125" s="99">
        <v>0</v>
      </c>
      <c r="G125" s="99">
        <v>0</v>
      </c>
      <c r="H125" s="99"/>
      <c r="I125" s="99"/>
      <c r="J125" s="99"/>
      <c r="K125" s="99">
        <f t="shared" si="6"/>
        <v>449260.0974898116</v>
      </c>
    </row>
    <row r="126" spans="1:11" x14ac:dyDescent="0.2">
      <c r="A126" s="97">
        <f t="shared" si="5"/>
        <v>2021</v>
      </c>
      <c r="B126" s="98">
        <v>11</v>
      </c>
      <c r="C126" s="101">
        <v>62266.602225251896</v>
      </c>
      <c r="D126" s="99">
        <v>0</v>
      </c>
      <c r="E126" s="101">
        <v>355078.04227653489</v>
      </c>
      <c r="F126" s="99">
        <v>0</v>
      </c>
      <c r="G126" s="99">
        <v>0</v>
      </c>
      <c r="H126" s="99"/>
      <c r="I126" s="99"/>
      <c r="J126" s="99"/>
      <c r="K126" s="99">
        <f t="shared" si="6"/>
        <v>417344.6445017868</v>
      </c>
    </row>
    <row r="127" spans="1:11" x14ac:dyDescent="0.2">
      <c r="A127" s="97">
        <f t="shared" si="5"/>
        <v>2021</v>
      </c>
      <c r="B127" s="98">
        <v>12</v>
      </c>
      <c r="C127" s="101">
        <v>50400.500183082244</v>
      </c>
      <c r="D127" s="99">
        <v>0</v>
      </c>
      <c r="E127" s="101">
        <v>251868.87302377488</v>
      </c>
      <c r="F127" s="99">
        <v>0</v>
      </c>
      <c r="G127" s="99">
        <v>0</v>
      </c>
      <c r="H127" s="99"/>
      <c r="I127" s="99"/>
      <c r="J127" s="99"/>
      <c r="K127" s="99">
        <f t="shared" si="6"/>
        <v>302269.37320685713</v>
      </c>
    </row>
    <row r="128" spans="1:11" x14ac:dyDescent="0.2">
      <c r="A128" s="97">
        <f t="shared" si="5"/>
        <v>2022</v>
      </c>
      <c r="B128" s="98">
        <v>1</v>
      </c>
      <c r="C128" s="101">
        <v>52498.25526857454</v>
      </c>
      <c r="D128" s="99">
        <v>0</v>
      </c>
      <c r="E128" s="101">
        <v>283288.60710268724</v>
      </c>
      <c r="F128" s="99">
        <v>0</v>
      </c>
      <c r="G128" s="99">
        <v>0</v>
      </c>
      <c r="H128" s="99"/>
      <c r="I128" s="99"/>
      <c r="J128" s="99"/>
      <c r="K128" s="99">
        <f t="shared" si="6"/>
        <v>335786.86237126176</v>
      </c>
    </row>
    <row r="129" spans="1:11" x14ac:dyDescent="0.2">
      <c r="A129" s="97">
        <f t="shared" si="5"/>
        <v>2022</v>
      </c>
      <c r="B129" s="98">
        <v>2</v>
      </c>
      <c r="C129" s="101">
        <v>52876.831133457817</v>
      </c>
      <c r="D129" s="99">
        <v>0</v>
      </c>
      <c r="E129" s="101">
        <v>301572.94928940519</v>
      </c>
      <c r="F129" s="99">
        <v>0</v>
      </c>
      <c r="G129" s="99">
        <v>0</v>
      </c>
      <c r="H129" s="99"/>
      <c r="I129" s="99"/>
      <c r="J129" s="99"/>
      <c r="K129" s="99">
        <f t="shared" si="6"/>
        <v>354449.78042286303</v>
      </c>
    </row>
    <row r="130" spans="1:11" x14ac:dyDescent="0.2">
      <c r="A130" s="97">
        <f t="shared" si="5"/>
        <v>2022</v>
      </c>
      <c r="B130" s="98">
        <v>3</v>
      </c>
      <c r="C130" s="101">
        <v>49691.529431511597</v>
      </c>
      <c r="D130" s="99">
        <v>0</v>
      </c>
      <c r="E130" s="101">
        <v>289482.80063571164</v>
      </c>
      <c r="F130" s="99">
        <v>0</v>
      </c>
      <c r="G130" s="99">
        <v>0</v>
      </c>
      <c r="H130" s="99"/>
      <c r="I130" s="99"/>
      <c r="J130" s="99"/>
      <c r="K130" s="99">
        <f t="shared" si="6"/>
        <v>339174.33006722323</v>
      </c>
    </row>
    <row r="131" spans="1:11" x14ac:dyDescent="0.2">
      <c r="A131" s="97">
        <f t="shared" si="5"/>
        <v>2022</v>
      </c>
      <c r="B131" s="98">
        <v>4</v>
      </c>
      <c r="C131" s="101">
        <v>56226.457307664728</v>
      </c>
      <c r="D131" s="99">
        <v>0</v>
      </c>
      <c r="E131" s="101">
        <v>318066.3110583619</v>
      </c>
      <c r="F131" s="99">
        <v>0</v>
      </c>
      <c r="G131" s="99">
        <v>0</v>
      </c>
      <c r="H131" s="99"/>
      <c r="I131" s="99"/>
      <c r="J131" s="99"/>
      <c r="K131" s="99">
        <f t="shared" si="6"/>
        <v>374292.76836602663</v>
      </c>
    </row>
    <row r="132" spans="1:11" x14ac:dyDescent="0.2">
      <c r="A132" s="97">
        <f t="shared" ref="A132:A195" si="7">+A120+1</f>
        <v>2022</v>
      </c>
      <c r="B132" s="98">
        <v>5</v>
      </c>
      <c r="C132" s="101">
        <v>58808.500450757107</v>
      </c>
      <c r="D132" s="99">
        <v>0</v>
      </c>
      <c r="E132" s="101">
        <v>337876.6870390519</v>
      </c>
      <c r="F132" s="99">
        <v>0</v>
      </c>
      <c r="G132" s="99">
        <v>0</v>
      </c>
      <c r="H132" s="99"/>
      <c r="I132" s="99"/>
      <c r="J132" s="99"/>
      <c r="K132" s="99">
        <f t="shared" si="6"/>
        <v>396685.187489809</v>
      </c>
    </row>
    <row r="133" spans="1:11" x14ac:dyDescent="0.2">
      <c r="A133" s="97">
        <f t="shared" si="7"/>
        <v>2022</v>
      </c>
      <c r="B133" s="98">
        <v>6</v>
      </c>
      <c r="C133" s="101">
        <v>67557.964967271982</v>
      </c>
      <c r="D133" s="99">
        <v>0</v>
      </c>
      <c r="E133" s="101">
        <v>359589.94631215988</v>
      </c>
      <c r="F133" s="99">
        <v>0</v>
      </c>
      <c r="G133" s="99">
        <v>0</v>
      </c>
      <c r="H133" s="99"/>
      <c r="I133" s="99"/>
      <c r="J133" s="99"/>
      <c r="K133" s="99">
        <f t="shared" si="6"/>
        <v>427147.91127943189</v>
      </c>
    </row>
    <row r="134" spans="1:11" x14ac:dyDescent="0.2">
      <c r="A134" s="97">
        <f t="shared" si="7"/>
        <v>2022</v>
      </c>
      <c r="B134" s="98">
        <v>7</v>
      </c>
      <c r="C134" s="101">
        <v>73689.576067489179</v>
      </c>
      <c r="D134" s="99">
        <v>0</v>
      </c>
      <c r="E134" s="101">
        <v>383123.52967392548</v>
      </c>
      <c r="F134" s="99">
        <v>0</v>
      </c>
      <c r="G134" s="99">
        <v>0</v>
      </c>
      <c r="H134" s="99"/>
      <c r="I134" s="99"/>
      <c r="J134" s="99"/>
      <c r="K134" s="99">
        <f t="shared" si="6"/>
        <v>456813.10574141465</v>
      </c>
    </row>
    <row r="135" spans="1:11" x14ac:dyDescent="0.2">
      <c r="A135" s="97">
        <f t="shared" si="7"/>
        <v>2022</v>
      </c>
      <c r="B135" s="98">
        <v>8</v>
      </c>
      <c r="C135" s="101">
        <v>80103.982248883302</v>
      </c>
      <c r="D135" s="99">
        <v>0</v>
      </c>
      <c r="E135" s="101">
        <v>393567.4472122608</v>
      </c>
      <c r="F135" s="99">
        <v>0</v>
      </c>
      <c r="G135" s="99">
        <v>0</v>
      </c>
      <c r="H135" s="99"/>
      <c r="I135" s="99"/>
      <c r="J135" s="99"/>
      <c r="K135" s="99">
        <f t="shared" si="6"/>
        <v>473671.42946114409</v>
      </c>
    </row>
    <row r="136" spans="1:11" x14ac:dyDescent="0.2">
      <c r="A136" s="97">
        <f t="shared" si="7"/>
        <v>2022</v>
      </c>
      <c r="B136" s="98">
        <v>9</v>
      </c>
      <c r="C136" s="101">
        <v>79134.355539115466</v>
      </c>
      <c r="D136" s="99">
        <v>0</v>
      </c>
      <c r="E136" s="101">
        <v>424713.51484362769</v>
      </c>
      <c r="F136" s="99">
        <v>0</v>
      </c>
      <c r="G136" s="99">
        <v>0</v>
      </c>
      <c r="H136" s="99"/>
      <c r="I136" s="99"/>
      <c r="J136" s="99"/>
      <c r="K136" s="99">
        <f t="shared" ref="K136:K199" si="8">SUM(C136:J136)</f>
        <v>503847.87038274319</v>
      </c>
    </row>
    <row r="137" spans="1:11" x14ac:dyDescent="0.2">
      <c r="A137" s="97">
        <f t="shared" si="7"/>
        <v>2022</v>
      </c>
      <c r="B137" s="98">
        <v>10</v>
      </c>
      <c r="C137" s="101">
        <v>68162.982980851186</v>
      </c>
      <c r="D137" s="99">
        <v>0</v>
      </c>
      <c r="E137" s="101">
        <v>386920.22186588432</v>
      </c>
      <c r="F137" s="99">
        <v>0</v>
      </c>
      <c r="G137" s="99">
        <v>0</v>
      </c>
      <c r="H137" s="99"/>
      <c r="I137" s="99"/>
      <c r="J137" s="99"/>
      <c r="K137" s="99">
        <f t="shared" si="8"/>
        <v>455083.20484673552</v>
      </c>
    </row>
    <row r="138" spans="1:11" x14ac:dyDescent="0.2">
      <c r="A138" s="97">
        <f t="shared" si="7"/>
        <v>2022</v>
      </c>
      <c r="B138" s="98">
        <v>11</v>
      </c>
      <c r="C138" s="101">
        <v>62362.735556121617</v>
      </c>
      <c r="D138" s="99">
        <v>0</v>
      </c>
      <c r="E138" s="101">
        <v>360404.21291068289</v>
      </c>
      <c r="F138" s="99">
        <v>0</v>
      </c>
      <c r="G138" s="99">
        <v>0</v>
      </c>
      <c r="H138" s="99"/>
      <c r="I138" s="99"/>
      <c r="J138" s="99"/>
      <c r="K138" s="99">
        <f t="shared" si="8"/>
        <v>422766.94846680452</v>
      </c>
    </row>
    <row r="139" spans="1:11" x14ac:dyDescent="0.2">
      <c r="A139" s="97">
        <f t="shared" si="7"/>
        <v>2022</v>
      </c>
      <c r="B139" s="98">
        <v>12</v>
      </c>
      <c r="C139" s="101">
        <v>50478.313453550611</v>
      </c>
      <c r="D139" s="99">
        <v>0</v>
      </c>
      <c r="E139" s="101">
        <v>255646.90611913151</v>
      </c>
      <c r="F139" s="99">
        <v>0</v>
      </c>
      <c r="G139" s="99">
        <v>0</v>
      </c>
      <c r="H139" s="99"/>
      <c r="I139" s="99"/>
      <c r="J139" s="99"/>
      <c r="K139" s="99">
        <f t="shared" si="8"/>
        <v>306125.21957268211</v>
      </c>
    </row>
    <row r="140" spans="1:11" x14ac:dyDescent="0.2">
      <c r="A140" s="97">
        <f t="shared" si="7"/>
        <v>2023</v>
      </c>
      <c r="B140" s="98">
        <v>1</v>
      </c>
      <c r="C140" s="101">
        <v>52579.307260548652</v>
      </c>
      <c r="D140" s="99">
        <v>0</v>
      </c>
      <c r="E140" s="101">
        <v>287537.93620922748</v>
      </c>
      <c r="F140" s="99">
        <v>0</v>
      </c>
      <c r="G140" s="99">
        <v>0</v>
      </c>
      <c r="H140" s="99"/>
      <c r="I140" s="99"/>
      <c r="J140" s="99"/>
      <c r="K140" s="99">
        <f t="shared" si="8"/>
        <v>340117.24346977612</v>
      </c>
    </row>
    <row r="141" spans="1:11" x14ac:dyDescent="0.2">
      <c r="A141" s="97">
        <f t="shared" si="7"/>
        <v>2023</v>
      </c>
      <c r="B141" s="98">
        <v>2</v>
      </c>
      <c r="C141" s="101">
        <v>52958.467608245788</v>
      </c>
      <c r="D141" s="99">
        <v>0</v>
      </c>
      <c r="E141" s="101">
        <v>306096.54352874612</v>
      </c>
      <c r="F141" s="99">
        <v>0</v>
      </c>
      <c r="G141" s="99">
        <v>0</v>
      </c>
      <c r="H141" s="99"/>
      <c r="I141" s="99"/>
      <c r="J141" s="99"/>
      <c r="K141" s="99">
        <f t="shared" si="8"/>
        <v>359055.0111369919</v>
      </c>
    </row>
    <row r="142" spans="1:11" x14ac:dyDescent="0.2">
      <c r="A142" s="97">
        <f t="shared" si="7"/>
        <v>2023</v>
      </c>
      <c r="B142" s="98">
        <v>3</v>
      </c>
      <c r="C142" s="101">
        <v>49768.248122905425</v>
      </c>
      <c r="D142" s="99">
        <v>0</v>
      </c>
      <c r="E142" s="101">
        <v>293825.0426452473</v>
      </c>
      <c r="F142" s="99">
        <v>0</v>
      </c>
      <c r="G142" s="99">
        <v>0</v>
      </c>
      <c r="H142" s="99"/>
      <c r="I142" s="99"/>
      <c r="J142" s="99"/>
      <c r="K142" s="99">
        <f t="shared" si="8"/>
        <v>343593.29076815274</v>
      </c>
    </row>
    <row r="143" spans="1:11" x14ac:dyDescent="0.2">
      <c r="A143" s="97">
        <f t="shared" si="7"/>
        <v>2023</v>
      </c>
      <c r="B143" s="98">
        <v>4</v>
      </c>
      <c r="C143" s="101">
        <v>56313.265266198207</v>
      </c>
      <c r="D143" s="99">
        <v>0</v>
      </c>
      <c r="E143" s="101">
        <v>322837.30572423729</v>
      </c>
      <c r="F143" s="99">
        <v>0</v>
      </c>
      <c r="G143" s="99">
        <v>0</v>
      </c>
      <c r="H143" s="99"/>
      <c r="I143" s="99"/>
      <c r="J143" s="99"/>
      <c r="K143" s="99">
        <f t="shared" si="8"/>
        <v>379150.57099043549</v>
      </c>
    </row>
    <row r="144" spans="1:11" x14ac:dyDescent="0.2">
      <c r="A144" s="97">
        <f t="shared" si="7"/>
        <v>2023</v>
      </c>
      <c r="B144" s="98">
        <v>5</v>
      </c>
      <c r="C144" s="101">
        <v>58899.29482253499</v>
      </c>
      <c r="D144" s="99">
        <v>0</v>
      </c>
      <c r="E144" s="101">
        <v>342944.83734463761</v>
      </c>
      <c r="F144" s="99">
        <v>0</v>
      </c>
      <c r="G144" s="99">
        <v>0</v>
      </c>
      <c r="H144" s="99"/>
      <c r="I144" s="99"/>
      <c r="J144" s="99"/>
      <c r="K144" s="99">
        <f t="shared" si="8"/>
        <v>401844.13216717262</v>
      </c>
    </row>
    <row r="145" spans="1:11" x14ac:dyDescent="0.2">
      <c r="A145" s="97">
        <f t="shared" si="7"/>
        <v>2023</v>
      </c>
      <c r="B145" s="98">
        <v>6</v>
      </c>
      <c r="C145" s="101">
        <v>67662.267626594694</v>
      </c>
      <c r="D145" s="99">
        <v>0</v>
      </c>
      <c r="E145" s="101">
        <v>364983.79550684226</v>
      </c>
      <c r="F145" s="99">
        <v>0</v>
      </c>
      <c r="G145" s="99">
        <v>0</v>
      </c>
      <c r="H145" s="99"/>
      <c r="I145" s="99"/>
      <c r="J145" s="99"/>
      <c r="K145" s="99">
        <f t="shared" si="8"/>
        <v>432646.06313343695</v>
      </c>
    </row>
    <row r="146" spans="1:11" x14ac:dyDescent="0.2">
      <c r="A146" s="97">
        <f t="shared" si="7"/>
        <v>2023</v>
      </c>
      <c r="B146" s="98">
        <v>7</v>
      </c>
      <c r="C146" s="101">
        <v>73803.345313675425</v>
      </c>
      <c r="D146" s="99">
        <v>0</v>
      </c>
      <c r="E146" s="101">
        <v>388870.38261903427</v>
      </c>
      <c r="F146" s="99">
        <v>0</v>
      </c>
      <c r="G146" s="99">
        <v>0</v>
      </c>
      <c r="H146" s="99"/>
      <c r="I146" s="99"/>
      <c r="J146" s="99"/>
      <c r="K146" s="99">
        <f t="shared" si="8"/>
        <v>462673.72793270968</v>
      </c>
    </row>
    <row r="147" spans="1:11" x14ac:dyDescent="0.2">
      <c r="A147" s="97">
        <f t="shared" si="7"/>
        <v>2023</v>
      </c>
      <c r="B147" s="98">
        <v>8</v>
      </c>
      <c r="C147" s="101">
        <v>80227.654688912327</v>
      </c>
      <c r="D147" s="99">
        <v>0</v>
      </c>
      <c r="E147" s="101">
        <v>399470.95892044459</v>
      </c>
      <c r="F147" s="99">
        <v>0</v>
      </c>
      <c r="G147" s="99">
        <v>0</v>
      </c>
      <c r="H147" s="99"/>
      <c r="I147" s="99"/>
      <c r="J147" s="99"/>
      <c r="K147" s="99">
        <f t="shared" si="8"/>
        <v>479698.61360935692</v>
      </c>
    </row>
    <row r="148" spans="1:11" x14ac:dyDescent="0.2">
      <c r="A148" s="97">
        <f t="shared" si="7"/>
        <v>2023</v>
      </c>
      <c r="B148" s="98">
        <v>9</v>
      </c>
      <c r="C148" s="101">
        <v>79256.530973655521</v>
      </c>
      <c r="D148" s="99">
        <v>0</v>
      </c>
      <c r="E148" s="101">
        <v>431084.21756628208</v>
      </c>
      <c r="F148" s="99">
        <v>0</v>
      </c>
      <c r="G148" s="99">
        <v>0</v>
      </c>
      <c r="H148" s="99"/>
      <c r="I148" s="99"/>
      <c r="J148" s="99"/>
      <c r="K148" s="99">
        <f t="shared" si="8"/>
        <v>510340.7485399376</v>
      </c>
    </row>
    <row r="149" spans="1:11" x14ac:dyDescent="0.2">
      <c r="A149" s="97">
        <f t="shared" si="7"/>
        <v>2023</v>
      </c>
      <c r="B149" s="98">
        <v>10</v>
      </c>
      <c r="C149" s="101">
        <v>68268.219726743642</v>
      </c>
      <c r="D149" s="99">
        <v>0</v>
      </c>
      <c r="E149" s="101">
        <v>392724.02519387251</v>
      </c>
      <c r="F149" s="99">
        <v>0</v>
      </c>
      <c r="G149" s="99">
        <v>0</v>
      </c>
      <c r="H149" s="99"/>
      <c r="I149" s="99"/>
      <c r="J149" s="99"/>
      <c r="K149" s="99">
        <f t="shared" si="8"/>
        <v>460992.24492061615</v>
      </c>
    </row>
    <row r="150" spans="1:11" x14ac:dyDescent="0.2">
      <c r="A150" s="97">
        <f t="shared" si="7"/>
        <v>2023</v>
      </c>
      <c r="B150" s="98">
        <v>11</v>
      </c>
      <c r="C150" s="101">
        <v>62459.01730712306</v>
      </c>
      <c r="D150" s="99">
        <v>0</v>
      </c>
      <c r="E150" s="101">
        <v>365810.27610434312</v>
      </c>
      <c r="F150" s="99">
        <v>0</v>
      </c>
      <c r="G150" s="99">
        <v>0</v>
      </c>
      <c r="H150" s="99"/>
      <c r="I150" s="99"/>
      <c r="J150" s="99"/>
      <c r="K150" s="99">
        <f t="shared" si="8"/>
        <v>428269.29341146618</v>
      </c>
    </row>
    <row r="151" spans="1:11" x14ac:dyDescent="0.2">
      <c r="A151" s="97">
        <f t="shared" si="7"/>
        <v>2023</v>
      </c>
      <c r="B151" s="98">
        <v>12</v>
      </c>
      <c r="C151" s="101">
        <v>50556.246859831896</v>
      </c>
      <c r="D151" s="99">
        <v>0</v>
      </c>
      <c r="E151" s="101">
        <v>259481.60971091839</v>
      </c>
      <c r="F151" s="99">
        <v>0</v>
      </c>
      <c r="G151" s="99">
        <v>0</v>
      </c>
      <c r="H151" s="99"/>
      <c r="I151" s="99"/>
      <c r="J151" s="99"/>
      <c r="K151" s="99">
        <f t="shared" si="8"/>
        <v>310037.8565707503</v>
      </c>
    </row>
    <row r="152" spans="1:11" x14ac:dyDescent="0.2">
      <c r="A152" s="97">
        <f t="shared" si="7"/>
        <v>2024</v>
      </c>
      <c r="B152" s="98">
        <v>1</v>
      </c>
      <c r="C152" s="101">
        <v>52660.484388593854</v>
      </c>
      <c r="D152" s="99">
        <v>0</v>
      </c>
      <c r="E152" s="101">
        <v>291851.0052523659</v>
      </c>
      <c r="F152" s="99">
        <v>0</v>
      </c>
      <c r="G152" s="99">
        <v>0</v>
      </c>
      <c r="H152" s="99"/>
      <c r="I152" s="99"/>
      <c r="J152" s="99"/>
      <c r="K152" s="99">
        <f t="shared" si="8"/>
        <v>344511.48964095977</v>
      </c>
    </row>
    <row r="153" spans="1:11" x14ac:dyDescent="0.2">
      <c r="A153" s="97">
        <f t="shared" si="7"/>
        <v>2024</v>
      </c>
      <c r="B153" s="98">
        <v>2</v>
      </c>
      <c r="C153" s="101">
        <v>53040.230121487148</v>
      </c>
      <c r="D153" s="99">
        <v>0</v>
      </c>
      <c r="E153" s="101">
        <v>310280.85293657938</v>
      </c>
      <c r="F153" s="99">
        <v>0</v>
      </c>
      <c r="G153" s="99">
        <v>0</v>
      </c>
      <c r="H153" s="99"/>
      <c r="I153" s="99"/>
      <c r="J153" s="99"/>
      <c r="K153" s="99">
        <f t="shared" si="8"/>
        <v>363321.08305806655</v>
      </c>
    </row>
    <row r="154" spans="1:11" x14ac:dyDescent="0.2">
      <c r="A154" s="97">
        <f t="shared" si="7"/>
        <v>2024</v>
      </c>
      <c r="B154" s="98">
        <v>3</v>
      </c>
      <c r="C154" s="101">
        <v>49845.085260192885</v>
      </c>
      <c r="D154" s="99">
        <v>0</v>
      </c>
      <c r="E154" s="101">
        <v>297841.60185243108</v>
      </c>
      <c r="F154" s="99">
        <v>0</v>
      </c>
      <c r="G154" s="99">
        <v>0</v>
      </c>
      <c r="H154" s="99"/>
      <c r="I154" s="99"/>
      <c r="J154" s="99"/>
      <c r="K154" s="99">
        <f t="shared" si="8"/>
        <v>347686.68711262394</v>
      </c>
    </row>
    <row r="155" spans="1:11" x14ac:dyDescent="0.2">
      <c r="A155" s="97">
        <f t="shared" si="7"/>
        <v>2024</v>
      </c>
      <c r="B155" s="98">
        <v>4</v>
      </c>
      <c r="C155" s="101">
        <v>56400.207247432481</v>
      </c>
      <c r="D155" s="99">
        <v>0</v>
      </c>
      <c r="E155" s="101">
        <v>327250.45969183382</v>
      </c>
      <c r="F155" s="99">
        <v>0</v>
      </c>
      <c r="G155" s="99">
        <v>0</v>
      </c>
      <c r="H155" s="99"/>
      <c r="I155" s="99"/>
      <c r="J155" s="99"/>
      <c r="K155" s="99">
        <f t="shared" si="8"/>
        <v>383650.66693926632</v>
      </c>
    </row>
    <row r="156" spans="1:11" x14ac:dyDescent="0.2">
      <c r="A156" s="97">
        <f t="shared" si="7"/>
        <v>2024</v>
      </c>
      <c r="B156" s="98">
        <v>5</v>
      </c>
      <c r="C156" s="101">
        <v>58990.229371632195</v>
      </c>
      <c r="D156" s="99">
        <v>0</v>
      </c>
      <c r="E156" s="101">
        <v>347632.8592763007</v>
      </c>
      <c r="F156" s="99">
        <v>0</v>
      </c>
      <c r="G156" s="99">
        <v>0</v>
      </c>
      <c r="H156" s="99"/>
      <c r="I156" s="99"/>
      <c r="J156" s="99"/>
      <c r="K156" s="99">
        <f t="shared" si="8"/>
        <v>406623.08864793292</v>
      </c>
    </row>
    <row r="157" spans="1:11" x14ac:dyDescent="0.2">
      <c r="A157" s="97">
        <f t="shared" si="7"/>
        <v>2024</v>
      </c>
      <c r="B157" s="98">
        <v>6</v>
      </c>
      <c r="C157" s="101">
        <v>67766.731318665319</v>
      </c>
      <c r="D157" s="99">
        <v>0</v>
      </c>
      <c r="E157" s="101">
        <v>369973.08781194326</v>
      </c>
      <c r="F157" s="99">
        <v>0</v>
      </c>
      <c r="G157" s="99">
        <v>0</v>
      </c>
      <c r="H157" s="99"/>
      <c r="I157" s="99"/>
      <c r="J157" s="99"/>
      <c r="K157" s="99">
        <f t="shared" si="8"/>
        <v>437739.81913060858</v>
      </c>
    </row>
    <row r="158" spans="1:11" x14ac:dyDescent="0.2">
      <c r="A158" s="97">
        <f t="shared" si="7"/>
        <v>2024</v>
      </c>
      <c r="B158" s="98">
        <v>7</v>
      </c>
      <c r="C158" s="101">
        <v>73917.290208061444</v>
      </c>
      <c r="D158" s="99">
        <v>0</v>
      </c>
      <c r="E158" s="101">
        <v>394186.20220217097</v>
      </c>
      <c r="F158" s="99">
        <v>0</v>
      </c>
      <c r="G158" s="99">
        <v>0</v>
      </c>
      <c r="H158" s="99"/>
      <c r="I158" s="99"/>
      <c r="J158" s="99"/>
      <c r="K158" s="99">
        <f t="shared" si="8"/>
        <v>468103.49241023243</v>
      </c>
    </row>
    <row r="159" spans="1:11" x14ac:dyDescent="0.2">
      <c r="A159" s="97">
        <f t="shared" si="7"/>
        <v>2024</v>
      </c>
      <c r="B159" s="98">
        <v>8</v>
      </c>
      <c r="C159" s="101">
        <v>80351.51806666996</v>
      </c>
      <c r="D159" s="99">
        <v>0</v>
      </c>
      <c r="E159" s="101">
        <v>404931.68733082613</v>
      </c>
      <c r="F159" s="99">
        <v>0</v>
      </c>
      <c r="G159" s="99">
        <v>0</v>
      </c>
      <c r="H159" s="99"/>
      <c r="I159" s="99"/>
      <c r="J159" s="99"/>
      <c r="K159" s="99">
        <f t="shared" si="8"/>
        <v>485283.20539749612</v>
      </c>
    </row>
    <row r="160" spans="1:11" x14ac:dyDescent="0.2">
      <c r="A160" s="97">
        <f t="shared" si="7"/>
        <v>2024</v>
      </c>
      <c r="B160" s="98">
        <v>9</v>
      </c>
      <c r="C160" s="101">
        <v>79378.89503469925</v>
      </c>
      <c r="D160" s="99">
        <v>0</v>
      </c>
      <c r="E160" s="101">
        <v>436977.09608864819</v>
      </c>
      <c r="F160" s="99">
        <v>0</v>
      </c>
      <c r="G160" s="99">
        <v>0</v>
      </c>
      <c r="H160" s="99"/>
      <c r="I160" s="99"/>
      <c r="J160" s="99"/>
      <c r="K160" s="99">
        <f t="shared" si="8"/>
        <v>516355.99112334743</v>
      </c>
    </row>
    <row r="161" spans="1:11" x14ac:dyDescent="0.2">
      <c r="A161" s="97">
        <f t="shared" si="7"/>
        <v>2024</v>
      </c>
      <c r="B161" s="98">
        <v>10</v>
      </c>
      <c r="C161" s="101">
        <v>68373.61894751912</v>
      </c>
      <c r="D161" s="99">
        <v>0</v>
      </c>
      <c r="E161" s="101">
        <v>398092.52368901001</v>
      </c>
      <c r="F161" s="99">
        <v>0</v>
      </c>
      <c r="G161" s="99">
        <v>0</v>
      </c>
      <c r="H161" s="99"/>
      <c r="I161" s="99"/>
      <c r="J161" s="99"/>
      <c r="K161" s="99">
        <f t="shared" si="8"/>
        <v>466466.14263652911</v>
      </c>
    </row>
    <row r="162" spans="1:11" x14ac:dyDescent="0.2">
      <c r="A162" s="97">
        <f t="shared" si="7"/>
        <v>2024</v>
      </c>
      <c r="B162" s="98">
        <v>11</v>
      </c>
      <c r="C162" s="101">
        <v>62555.447707401887</v>
      </c>
      <c r="D162" s="99">
        <v>0</v>
      </c>
      <c r="E162" s="101">
        <v>370810.86631728604</v>
      </c>
      <c r="F162" s="99">
        <v>0</v>
      </c>
      <c r="G162" s="99">
        <v>0</v>
      </c>
      <c r="H162" s="99"/>
      <c r="I162" s="99"/>
      <c r="J162" s="99"/>
      <c r="K162" s="99">
        <f t="shared" si="8"/>
        <v>433366.31402468792</v>
      </c>
    </row>
    <row r="163" spans="1:11" x14ac:dyDescent="0.2">
      <c r="A163" s="97">
        <f t="shared" si="7"/>
        <v>2024</v>
      </c>
      <c r="B163" s="98">
        <v>12</v>
      </c>
      <c r="C163" s="101">
        <v>50634.300587403639</v>
      </c>
      <c r="D163" s="99">
        <v>0</v>
      </c>
      <c r="E163" s="101">
        <v>263028.69759422587</v>
      </c>
      <c r="F163" s="99">
        <v>0</v>
      </c>
      <c r="G163" s="99">
        <v>0</v>
      </c>
      <c r="H163" s="99"/>
      <c r="I163" s="99"/>
      <c r="J163" s="99"/>
      <c r="K163" s="99">
        <f t="shared" si="8"/>
        <v>313662.99818162952</v>
      </c>
    </row>
    <row r="164" spans="1:11" x14ac:dyDescent="0.2">
      <c r="A164" s="97">
        <f t="shared" si="7"/>
        <v>2025</v>
      </c>
      <c r="B164" s="98">
        <v>1</v>
      </c>
      <c r="C164" s="101">
        <v>52741.786845907562</v>
      </c>
      <c r="D164" s="99">
        <v>0</v>
      </c>
      <c r="E164" s="101">
        <v>295840.57956406794</v>
      </c>
      <c r="F164" s="99">
        <v>0</v>
      </c>
      <c r="G164" s="99">
        <v>0</v>
      </c>
      <c r="H164" s="99"/>
      <c r="I164" s="99"/>
      <c r="J164" s="99"/>
      <c r="K164" s="99">
        <f t="shared" si="8"/>
        <v>348582.36640997551</v>
      </c>
    </row>
    <row r="165" spans="1:11" x14ac:dyDescent="0.2">
      <c r="A165" s="97">
        <f t="shared" si="7"/>
        <v>2025</v>
      </c>
      <c r="B165" s="98">
        <v>2</v>
      </c>
      <c r="C165" s="101">
        <v>53122.1188677725</v>
      </c>
      <c r="D165" s="99">
        <v>0</v>
      </c>
      <c r="E165" s="101">
        <v>314522.36143924284</v>
      </c>
      <c r="F165" s="99">
        <v>0</v>
      </c>
      <c r="G165" s="99">
        <v>0</v>
      </c>
      <c r="H165" s="99"/>
      <c r="I165" s="99"/>
      <c r="J165" s="99"/>
      <c r="K165" s="99">
        <f t="shared" si="8"/>
        <v>367644.48030701536</v>
      </c>
    </row>
    <row r="166" spans="1:11" x14ac:dyDescent="0.2">
      <c r="A166" s="97">
        <f t="shared" si="7"/>
        <v>2025</v>
      </c>
      <c r="B166" s="98">
        <v>3</v>
      </c>
      <c r="C166" s="101">
        <v>49922.041026242441</v>
      </c>
      <c r="D166" s="99">
        <v>0</v>
      </c>
      <c r="E166" s="101">
        <v>301913.06702583056</v>
      </c>
      <c r="F166" s="99">
        <v>0</v>
      </c>
      <c r="G166" s="99">
        <v>0</v>
      </c>
      <c r="H166" s="99"/>
      <c r="I166" s="99"/>
      <c r="J166" s="99"/>
      <c r="K166" s="99">
        <f t="shared" si="8"/>
        <v>351835.10805207299</v>
      </c>
    </row>
    <row r="167" spans="1:11" x14ac:dyDescent="0.2">
      <c r="A167" s="97">
        <f t="shared" si="7"/>
        <v>2025</v>
      </c>
      <c r="B167" s="98">
        <v>4</v>
      </c>
      <c r="C167" s="101">
        <v>56487.283458285041</v>
      </c>
      <c r="D167" s="99">
        <v>0</v>
      </c>
      <c r="E167" s="101">
        <v>331723.94103670795</v>
      </c>
      <c r="F167" s="99">
        <v>0</v>
      </c>
      <c r="G167" s="99">
        <v>0</v>
      </c>
      <c r="H167" s="99"/>
      <c r="I167" s="99"/>
      <c r="J167" s="99"/>
      <c r="K167" s="99">
        <f t="shared" si="8"/>
        <v>388211.22449499299</v>
      </c>
    </row>
    <row r="168" spans="1:11" x14ac:dyDescent="0.2">
      <c r="A168" s="97">
        <f t="shared" si="7"/>
        <v>2025</v>
      </c>
      <c r="B168" s="98">
        <v>5</v>
      </c>
      <c r="C168" s="101">
        <v>59081.304314468311</v>
      </c>
      <c r="D168" s="99">
        <v>0</v>
      </c>
      <c r="E168" s="101">
        <v>352384.96600306354</v>
      </c>
      <c r="F168" s="99">
        <v>0</v>
      </c>
      <c r="G168" s="99">
        <v>0</v>
      </c>
      <c r="H168" s="99"/>
      <c r="I168" s="99"/>
      <c r="J168" s="99"/>
      <c r="K168" s="99">
        <f t="shared" si="8"/>
        <v>411466.27031753183</v>
      </c>
    </row>
    <row r="169" spans="1:11" x14ac:dyDescent="0.2">
      <c r="A169" s="97">
        <f t="shared" si="7"/>
        <v>2025</v>
      </c>
      <c r="B169" s="98">
        <v>6</v>
      </c>
      <c r="C169" s="101">
        <v>67871.356292102108</v>
      </c>
      <c r="D169" s="99">
        <v>0</v>
      </c>
      <c r="E169" s="101">
        <v>375030.58324828505</v>
      </c>
      <c r="F169" s="99">
        <v>0</v>
      </c>
      <c r="G169" s="99">
        <v>0</v>
      </c>
      <c r="H169" s="99"/>
      <c r="I169" s="99"/>
      <c r="J169" s="99"/>
      <c r="K169" s="99">
        <f t="shared" si="8"/>
        <v>442901.93954038713</v>
      </c>
    </row>
    <row r="170" spans="1:11" x14ac:dyDescent="0.2">
      <c r="A170" s="97">
        <f t="shared" si="7"/>
        <v>2025</v>
      </c>
      <c r="B170" s="98">
        <v>7</v>
      </c>
      <c r="C170" s="101">
        <v>74031.411021830267</v>
      </c>
      <c r="D170" s="99">
        <v>0</v>
      </c>
      <c r="E170" s="101">
        <v>399574.68851207179</v>
      </c>
      <c r="F170" s="99">
        <v>0</v>
      </c>
      <c r="G170" s="99">
        <v>0</v>
      </c>
      <c r="H170" s="99"/>
      <c r="I170" s="99"/>
      <c r="J170" s="99"/>
      <c r="K170" s="99">
        <f t="shared" si="8"/>
        <v>473606.09953390207</v>
      </c>
    </row>
    <row r="171" spans="1:11" x14ac:dyDescent="0.2">
      <c r="A171" s="97">
        <f t="shared" si="7"/>
        <v>2025</v>
      </c>
      <c r="B171" s="98">
        <v>8</v>
      </c>
      <c r="C171" s="101">
        <v>80475.572676944721</v>
      </c>
      <c r="D171" s="99">
        <v>0</v>
      </c>
      <c r="E171" s="101">
        <v>410467.06335727597</v>
      </c>
      <c r="F171" s="99">
        <v>0</v>
      </c>
      <c r="G171" s="99">
        <v>0</v>
      </c>
      <c r="H171" s="99"/>
      <c r="I171" s="99"/>
      <c r="J171" s="99"/>
      <c r="K171" s="99">
        <f t="shared" si="8"/>
        <v>490942.63603422069</v>
      </c>
    </row>
    <row r="172" spans="1:11" x14ac:dyDescent="0.2">
      <c r="A172" s="97">
        <f t="shared" si="7"/>
        <v>2025</v>
      </c>
      <c r="B172" s="98">
        <v>9</v>
      </c>
      <c r="C172" s="101">
        <v>79501.44801346687</v>
      </c>
      <c r="D172" s="99">
        <v>0</v>
      </c>
      <c r="E172" s="101">
        <v>442950.52967627603</v>
      </c>
      <c r="F172" s="99">
        <v>0</v>
      </c>
      <c r="G172" s="99">
        <v>0</v>
      </c>
      <c r="H172" s="99"/>
      <c r="I172" s="99"/>
      <c r="J172" s="99"/>
      <c r="K172" s="99">
        <f t="shared" si="8"/>
        <v>522451.97768974293</v>
      </c>
    </row>
    <row r="173" spans="1:11" x14ac:dyDescent="0.2">
      <c r="A173" s="97">
        <f t="shared" si="7"/>
        <v>2025</v>
      </c>
      <c r="B173" s="98">
        <v>10</v>
      </c>
      <c r="C173" s="101">
        <v>68479.180894022385</v>
      </c>
      <c r="D173" s="99">
        <v>0</v>
      </c>
      <c r="E173" s="101">
        <v>403534.40902641689</v>
      </c>
      <c r="F173" s="99">
        <v>0</v>
      </c>
      <c r="G173" s="99">
        <v>0</v>
      </c>
      <c r="H173" s="99"/>
      <c r="I173" s="99"/>
      <c r="J173" s="99"/>
      <c r="K173" s="99">
        <f t="shared" si="8"/>
        <v>472013.58992043929</v>
      </c>
    </row>
    <row r="174" spans="1:11" x14ac:dyDescent="0.2">
      <c r="A174" s="97">
        <f t="shared" si="7"/>
        <v>2025</v>
      </c>
      <c r="B174" s="98">
        <v>11</v>
      </c>
      <c r="C174" s="101">
        <v>62652.026986457531</v>
      </c>
      <c r="D174" s="99">
        <v>0</v>
      </c>
      <c r="E174" s="101">
        <v>375879.81410274998</v>
      </c>
      <c r="F174" s="99">
        <v>0</v>
      </c>
      <c r="G174" s="99">
        <v>0</v>
      </c>
      <c r="H174" s="99"/>
      <c r="I174" s="99"/>
      <c r="J174" s="99"/>
      <c r="K174" s="99">
        <f t="shared" si="8"/>
        <v>438531.8410892075</v>
      </c>
    </row>
    <row r="175" spans="1:11" x14ac:dyDescent="0.2">
      <c r="A175" s="97">
        <f t="shared" si="7"/>
        <v>2025</v>
      </c>
      <c r="B175" s="98">
        <v>12</v>
      </c>
      <c r="C175" s="101">
        <v>50712.474822029726</v>
      </c>
      <c r="D175" s="99">
        <v>0</v>
      </c>
      <c r="E175" s="101">
        <v>266624.27381728863</v>
      </c>
      <c r="F175" s="99">
        <v>0</v>
      </c>
      <c r="G175" s="99">
        <v>0</v>
      </c>
      <c r="H175" s="99"/>
      <c r="I175" s="99"/>
      <c r="J175" s="99"/>
      <c r="K175" s="99">
        <f t="shared" si="8"/>
        <v>317336.74863931834</v>
      </c>
    </row>
    <row r="176" spans="1:11" x14ac:dyDescent="0.2">
      <c r="A176" s="97">
        <f t="shared" si="7"/>
        <v>2026</v>
      </c>
      <c r="B176" s="98">
        <v>1</v>
      </c>
      <c r="C176" s="101">
        <v>52823.21482598548</v>
      </c>
      <c r="D176" s="99">
        <v>0</v>
      </c>
      <c r="E176" s="101">
        <v>299884.69096113939</v>
      </c>
      <c r="F176" s="99">
        <v>0</v>
      </c>
      <c r="G176" s="99">
        <v>0</v>
      </c>
      <c r="H176" s="99"/>
      <c r="I176" s="99"/>
      <c r="J176" s="99"/>
      <c r="K176" s="99">
        <f t="shared" si="8"/>
        <v>352707.90578712488</v>
      </c>
    </row>
    <row r="177" spans="1:11" x14ac:dyDescent="0.2">
      <c r="A177" s="97">
        <f t="shared" si="7"/>
        <v>2026</v>
      </c>
      <c r="B177" s="98">
        <v>2</v>
      </c>
      <c r="C177" s="101">
        <v>53204.134041992889</v>
      </c>
      <c r="D177" s="99">
        <v>0</v>
      </c>
      <c r="E177" s="101">
        <v>318821.85094269284</v>
      </c>
      <c r="F177" s="99">
        <v>0</v>
      </c>
      <c r="G177" s="99">
        <v>0</v>
      </c>
      <c r="H177" s="99"/>
      <c r="I177" s="99"/>
      <c r="J177" s="99"/>
      <c r="K177" s="99">
        <f t="shared" si="8"/>
        <v>372025.98498468573</v>
      </c>
    </row>
    <row r="178" spans="1:11" x14ac:dyDescent="0.2">
      <c r="A178" s="97">
        <f t="shared" si="7"/>
        <v>2026</v>
      </c>
      <c r="B178" s="98">
        <v>3</v>
      </c>
      <c r="C178" s="101">
        <v>49999.11560420489</v>
      </c>
      <c r="D178" s="99">
        <v>0</v>
      </c>
      <c r="E178" s="101">
        <v>306040.18872456136</v>
      </c>
      <c r="F178" s="99">
        <v>0</v>
      </c>
      <c r="G178" s="99">
        <v>0</v>
      </c>
      <c r="H178" s="99"/>
      <c r="I178" s="99"/>
      <c r="J178" s="99"/>
      <c r="K178" s="99">
        <f t="shared" si="8"/>
        <v>356039.30432876624</v>
      </c>
    </row>
    <row r="179" spans="1:11" x14ac:dyDescent="0.2">
      <c r="A179" s="97">
        <f t="shared" si="7"/>
        <v>2026</v>
      </c>
      <c r="B179" s="98">
        <v>4</v>
      </c>
      <c r="C179" s="101">
        <v>56574.494105992824</v>
      </c>
      <c r="D179" s="99">
        <v>0</v>
      </c>
      <c r="E179" s="101">
        <v>336258.57442812703</v>
      </c>
      <c r="F179" s="99">
        <v>0</v>
      </c>
      <c r="G179" s="99">
        <v>0</v>
      </c>
      <c r="H179" s="99"/>
      <c r="I179" s="99"/>
      <c r="J179" s="99"/>
      <c r="K179" s="99">
        <f t="shared" si="8"/>
        <v>392833.06853411987</v>
      </c>
    </row>
    <row r="180" spans="1:11" x14ac:dyDescent="0.2">
      <c r="A180" s="97">
        <f t="shared" si="7"/>
        <v>2026</v>
      </c>
      <c r="B180" s="98">
        <v>5</v>
      </c>
      <c r="C180" s="101">
        <v>59172.519867797062</v>
      </c>
      <c r="D180" s="99">
        <v>0</v>
      </c>
      <c r="E180" s="101">
        <v>357202.03355772269</v>
      </c>
      <c r="F180" s="99">
        <v>0</v>
      </c>
      <c r="G180" s="99">
        <v>0</v>
      </c>
      <c r="H180" s="99"/>
      <c r="I180" s="99"/>
      <c r="J180" s="99"/>
      <c r="K180" s="99">
        <f t="shared" si="8"/>
        <v>416374.55342551973</v>
      </c>
    </row>
    <row r="181" spans="1:11" x14ac:dyDescent="0.2">
      <c r="A181" s="97">
        <f t="shared" si="7"/>
        <v>2026</v>
      </c>
      <c r="B181" s="98">
        <v>6</v>
      </c>
      <c r="C181" s="101">
        <v>67976.142795907173</v>
      </c>
      <c r="D181" s="99">
        <v>0</v>
      </c>
      <c r="E181" s="101">
        <v>380157.2141459111</v>
      </c>
      <c r="F181" s="99">
        <v>0</v>
      </c>
      <c r="G181" s="99">
        <v>0</v>
      </c>
      <c r="H181" s="99"/>
      <c r="I181" s="99"/>
      <c r="J181" s="99"/>
      <c r="K181" s="99">
        <f t="shared" si="8"/>
        <v>448133.35694181826</v>
      </c>
    </row>
    <row r="182" spans="1:11" x14ac:dyDescent="0.2">
      <c r="A182" s="97">
        <f t="shared" si="7"/>
        <v>2026</v>
      </c>
      <c r="B182" s="98">
        <v>7</v>
      </c>
      <c r="C182" s="101">
        <v>74145.708026583612</v>
      </c>
      <c r="D182" s="99">
        <v>0</v>
      </c>
      <c r="E182" s="101">
        <v>405036.83489568846</v>
      </c>
      <c r="F182" s="99">
        <v>0</v>
      </c>
      <c r="G182" s="99">
        <v>0</v>
      </c>
      <c r="H182" s="99"/>
      <c r="I182" s="99"/>
      <c r="J182" s="99"/>
      <c r="K182" s="99">
        <f t="shared" si="8"/>
        <v>479182.54292227206</v>
      </c>
    </row>
    <row r="183" spans="1:11" x14ac:dyDescent="0.2">
      <c r="A183" s="97">
        <f t="shared" si="7"/>
        <v>2026</v>
      </c>
      <c r="B183" s="98">
        <v>8</v>
      </c>
      <c r="C183" s="101">
        <v>80599.818814980259</v>
      </c>
      <c r="D183" s="99">
        <v>0</v>
      </c>
      <c r="E183" s="101">
        <v>416078.10742530628</v>
      </c>
      <c r="F183" s="99">
        <v>0</v>
      </c>
      <c r="G183" s="99">
        <v>0</v>
      </c>
      <c r="H183" s="99"/>
      <c r="I183" s="99"/>
      <c r="J183" s="99"/>
      <c r="K183" s="99">
        <f t="shared" si="8"/>
        <v>496677.92624028656</v>
      </c>
    </row>
    <row r="184" spans="1:11" x14ac:dyDescent="0.2">
      <c r="A184" s="97">
        <f t="shared" si="7"/>
        <v>2026</v>
      </c>
      <c r="B184" s="98">
        <v>9</v>
      </c>
      <c r="C184" s="101">
        <v>79624.190201628226</v>
      </c>
      <c r="D184" s="99">
        <v>0</v>
      </c>
      <c r="E184" s="101">
        <v>449005.61950892262</v>
      </c>
      <c r="F184" s="99">
        <v>0</v>
      </c>
      <c r="G184" s="99">
        <v>0</v>
      </c>
      <c r="H184" s="99"/>
      <c r="I184" s="99"/>
      <c r="J184" s="99"/>
      <c r="K184" s="99">
        <f t="shared" si="8"/>
        <v>528629.80971055082</v>
      </c>
    </row>
    <row r="185" spans="1:11" x14ac:dyDescent="0.2">
      <c r="A185" s="97">
        <f t="shared" si="7"/>
        <v>2026</v>
      </c>
      <c r="B185" s="98">
        <v>10</v>
      </c>
      <c r="C185" s="101">
        <v>68584.905817485502</v>
      </c>
      <c r="D185" s="99">
        <v>0</v>
      </c>
      <c r="E185" s="101">
        <v>409050.68439695245</v>
      </c>
      <c r="F185" s="99">
        <v>0</v>
      </c>
      <c r="G185" s="99">
        <v>0</v>
      </c>
      <c r="H185" s="99"/>
      <c r="I185" s="99"/>
      <c r="J185" s="99"/>
      <c r="K185" s="99">
        <f t="shared" si="8"/>
        <v>477635.59021443792</v>
      </c>
    </row>
    <row r="186" spans="1:11" x14ac:dyDescent="0.2">
      <c r="A186" s="97">
        <f t="shared" si="7"/>
        <v>2026</v>
      </c>
      <c r="B186" s="98">
        <v>11</v>
      </c>
      <c r="C186" s="101">
        <v>62748.755374143759</v>
      </c>
      <c r="D186" s="99">
        <v>0</v>
      </c>
      <c r="E186" s="101">
        <v>381018.05390197551</v>
      </c>
      <c r="F186" s="99">
        <v>0</v>
      </c>
      <c r="G186" s="99">
        <v>0</v>
      </c>
      <c r="H186" s="99"/>
      <c r="I186" s="99"/>
      <c r="J186" s="99"/>
      <c r="K186" s="99">
        <f t="shared" si="8"/>
        <v>443766.80927611928</v>
      </c>
    </row>
    <row r="187" spans="1:11" x14ac:dyDescent="0.2">
      <c r="A187" s="97">
        <f t="shared" si="7"/>
        <v>2026</v>
      </c>
      <c r="B187" s="98">
        <v>12</v>
      </c>
      <c r="C187" s="101">
        <v>50790.769749760853</v>
      </c>
      <c r="D187" s="99">
        <v>0</v>
      </c>
      <c r="E187" s="101">
        <v>270269.00121090468</v>
      </c>
      <c r="F187" s="99">
        <v>0</v>
      </c>
      <c r="G187" s="99">
        <v>0</v>
      </c>
      <c r="H187" s="99"/>
      <c r="I187" s="99"/>
      <c r="J187" s="99"/>
      <c r="K187" s="99">
        <f t="shared" si="8"/>
        <v>321059.77096066554</v>
      </c>
    </row>
    <row r="188" spans="1:11" x14ac:dyDescent="0.2">
      <c r="A188" s="97">
        <f t="shared" si="7"/>
        <v>2027</v>
      </c>
      <c r="B188" s="98">
        <v>1</v>
      </c>
      <c r="C188" s="101">
        <v>52904.768522622056</v>
      </c>
      <c r="D188" s="99">
        <v>0</v>
      </c>
      <c r="E188" s="101">
        <v>303984.08496013115</v>
      </c>
      <c r="F188" s="99">
        <v>0</v>
      </c>
      <c r="G188" s="99">
        <v>0</v>
      </c>
      <c r="H188" s="99"/>
      <c r="I188" s="99"/>
      <c r="J188" s="99"/>
      <c r="K188" s="99">
        <f t="shared" si="8"/>
        <v>356888.85348275321</v>
      </c>
    </row>
    <row r="189" spans="1:11" x14ac:dyDescent="0.2">
      <c r="A189" s="97">
        <f t="shared" si="7"/>
        <v>2027</v>
      </c>
      <c r="B189" s="98">
        <v>2</v>
      </c>
      <c r="C189" s="101">
        <v>53286.275839340255</v>
      </c>
      <c r="D189" s="99">
        <v>0</v>
      </c>
      <c r="E189" s="101">
        <v>323180.11404146266</v>
      </c>
      <c r="F189" s="99">
        <v>0</v>
      </c>
      <c r="G189" s="99">
        <v>0</v>
      </c>
      <c r="H189" s="99"/>
      <c r="I189" s="99"/>
      <c r="J189" s="99"/>
      <c r="K189" s="99">
        <f t="shared" si="8"/>
        <v>376466.38988080289</v>
      </c>
    </row>
    <row r="190" spans="1:11" x14ac:dyDescent="0.2">
      <c r="A190" s="97">
        <f t="shared" si="7"/>
        <v>2027</v>
      </c>
      <c r="B190" s="98">
        <v>3</v>
      </c>
      <c r="C190" s="101">
        <v>50076.309177513802</v>
      </c>
      <c r="D190" s="99">
        <v>0</v>
      </c>
      <c r="E190" s="101">
        <v>310223.72776780766</v>
      </c>
      <c r="F190" s="99">
        <v>0</v>
      </c>
      <c r="G190" s="99">
        <v>0</v>
      </c>
      <c r="H190" s="99"/>
      <c r="I190" s="99"/>
      <c r="J190" s="99"/>
      <c r="K190" s="99">
        <f t="shared" si="8"/>
        <v>360300.03694532148</v>
      </c>
    </row>
    <row r="191" spans="1:11" x14ac:dyDescent="0.2">
      <c r="A191" s="97">
        <f t="shared" si="7"/>
        <v>2027</v>
      </c>
      <c r="B191" s="98">
        <v>4</v>
      </c>
      <c r="C191" s="101">
        <v>56661.83939811273</v>
      </c>
      <c r="D191" s="99">
        <v>0</v>
      </c>
      <c r="E191" s="101">
        <v>340855.19580850564</v>
      </c>
      <c r="F191" s="99">
        <v>0</v>
      </c>
      <c r="G191" s="99">
        <v>0</v>
      </c>
      <c r="H191" s="99"/>
      <c r="I191" s="99"/>
      <c r="J191" s="99"/>
      <c r="K191" s="99">
        <f t="shared" si="8"/>
        <v>397517.03520661837</v>
      </c>
    </row>
    <row r="192" spans="1:11" x14ac:dyDescent="0.2">
      <c r="A192" s="97">
        <f t="shared" si="7"/>
        <v>2027</v>
      </c>
      <c r="B192" s="98">
        <v>5</v>
      </c>
      <c r="C192" s="101">
        <v>59263.876248706816</v>
      </c>
      <c r="D192" s="99">
        <v>0</v>
      </c>
      <c r="E192" s="101">
        <v>362084.94994835614</v>
      </c>
      <c r="F192" s="99">
        <v>0</v>
      </c>
      <c r="G192" s="99">
        <v>0</v>
      </c>
      <c r="H192" s="99"/>
      <c r="I192" s="99"/>
      <c r="J192" s="99"/>
      <c r="K192" s="99">
        <f t="shared" si="8"/>
        <v>421348.82619706297</v>
      </c>
    </row>
    <row r="193" spans="1:11" x14ac:dyDescent="0.2">
      <c r="A193" s="97">
        <f t="shared" si="7"/>
        <v>2027</v>
      </c>
      <c r="B193" s="98">
        <v>6</v>
      </c>
      <c r="C193" s="101">
        <v>68081.091079467049</v>
      </c>
      <c r="D193" s="99">
        <v>0</v>
      </c>
      <c r="E193" s="101">
        <v>385353.92557972396</v>
      </c>
      <c r="F193" s="99">
        <v>0</v>
      </c>
      <c r="G193" s="99">
        <v>0</v>
      </c>
      <c r="H193" s="99"/>
      <c r="I193" s="99"/>
      <c r="J193" s="99"/>
      <c r="K193" s="99">
        <f t="shared" si="8"/>
        <v>453435.01665919099</v>
      </c>
    </row>
    <row r="194" spans="1:11" x14ac:dyDescent="0.2">
      <c r="A194" s="97">
        <f t="shared" si="7"/>
        <v>2027</v>
      </c>
      <c r="B194" s="98">
        <v>7</v>
      </c>
      <c r="C194" s="101">
        <v>74260.181494342527</v>
      </c>
      <c r="D194" s="99">
        <v>0</v>
      </c>
      <c r="E194" s="101">
        <v>410573.64827892708</v>
      </c>
      <c r="F194" s="99">
        <v>0</v>
      </c>
      <c r="G194" s="99">
        <v>0</v>
      </c>
      <c r="H194" s="99"/>
      <c r="I194" s="99"/>
      <c r="J194" s="99"/>
      <c r="K194" s="99">
        <f t="shared" si="8"/>
        <v>484833.82977326959</v>
      </c>
    </row>
    <row r="195" spans="1:11" x14ac:dyDescent="0.2">
      <c r="A195" s="97">
        <f t="shared" si="7"/>
        <v>2027</v>
      </c>
      <c r="B195" s="98">
        <v>8</v>
      </c>
      <c r="C195" s="101">
        <v>80724.256776476046</v>
      </c>
      <c r="D195" s="99">
        <v>0</v>
      </c>
      <c r="E195" s="101">
        <v>421765.8539095447</v>
      </c>
      <c r="F195" s="99">
        <v>0</v>
      </c>
      <c r="G195" s="99">
        <v>0</v>
      </c>
      <c r="H195" s="99"/>
      <c r="I195" s="99"/>
      <c r="J195" s="99"/>
      <c r="K195" s="99">
        <f t="shared" si="8"/>
        <v>502490.11068602075</v>
      </c>
    </row>
    <row r="196" spans="1:11" x14ac:dyDescent="0.2">
      <c r="A196" s="97">
        <f t="shared" ref="A196:A216" si="9">+A184+1</f>
        <v>2027</v>
      </c>
      <c r="B196" s="98">
        <v>9</v>
      </c>
      <c r="C196" s="101">
        <v>79747.121891303468</v>
      </c>
      <c r="D196" s="99">
        <v>0</v>
      </c>
      <c r="E196" s="101">
        <v>455143.48181936314</v>
      </c>
      <c r="F196" s="99">
        <v>0</v>
      </c>
      <c r="G196" s="99">
        <v>0</v>
      </c>
      <c r="H196" s="99"/>
      <c r="I196" s="99"/>
      <c r="J196" s="99"/>
      <c r="K196" s="99">
        <f t="shared" si="8"/>
        <v>534890.60371066665</v>
      </c>
    </row>
    <row r="197" spans="1:11" x14ac:dyDescent="0.2">
      <c r="A197" s="97">
        <f t="shared" si="9"/>
        <v>2027</v>
      </c>
      <c r="B197" s="98">
        <v>10</v>
      </c>
      <c r="C197" s="101">
        <v>68690.793969528386</v>
      </c>
      <c r="D197" s="99">
        <v>0</v>
      </c>
      <c r="E197" s="101">
        <v>414642.36670499545</v>
      </c>
      <c r="F197" s="99">
        <v>0</v>
      </c>
      <c r="G197" s="99">
        <v>0</v>
      </c>
      <c r="H197" s="99"/>
      <c r="I197" s="99"/>
      <c r="J197" s="99"/>
      <c r="K197" s="99">
        <f t="shared" si="8"/>
        <v>483333.16067452385</v>
      </c>
    </row>
    <row r="198" spans="1:11" x14ac:dyDescent="0.2">
      <c r="A198" s="97">
        <f t="shared" si="9"/>
        <v>2027</v>
      </c>
      <c r="B198" s="98">
        <v>11</v>
      </c>
      <c r="C198" s="101">
        <v>62845.633100669198</v>
      </c>
      <c r="D198" s="99">
        <v>0</v>
      </c>
      <c r="E198" s="101">
        <v>386226.53292992193</v>
      </c>
      <c r="F198" s="99">
        <v>0</v>
      </c>
      <c r="G198" s="99">
        <v>0</v>
      </c>
      <c r="H198" s="99"/>
      <c r="I198" s="99"/>
      <c r="J198" s="99"/>
      <c r="K198" s="99">
        <f t="shared" si="8"/>
        <v>449072.16603059112</v>
      </c>
    </row>
    <row r="199" spans="1:11" x14ac:dyDescent="0.2">
      <c r="A199" s="97">
        <f t="shared" si="9"/>
        <v>2027</v>
      </c>
      <c r="B199" s="98">
        <v>12</v>
      </c>
      <c r="C199" s="101">
        <v>50869.185556934957</v>
      </c>
      <c r="D199" s="99">
        <v>0</v>
      </c>
      <c r="E199" s="101">
        <v>273963.55166670325</v>
      </c>
      <c r="F199" s="99">
        <v>0</v>
      </c>
      <c r="G199" s="99">
        <v>0</v>
      </c>
      <c r="H199" s="99"/>
      <c r="I199" s="99"/>
      <c r="J199" s="99"/>
      <c r="K199" s="99">
        <f t="shared" si="8"/>
        <v>324832.73722363822</v>
      </c>
    </row>
    <row r="200" spans="1:11" x14ac:dyDescent="0.2">
      <c r="A200" s="97">
        <f t="shared" si="9"/>
        <v>2028</v>
      </c>
      <c r="B200" s="97">
        <f t="shared" ref="B200:B216" si="10">+B188</f>
        <v>1</v>
      </c>
      <c r="C200" s="101">
        <v>52986.448129910925</v>
      </c>
      <c r="D200" s="99">
        <v>0</v>
      </c>
      <c r="E200" s="101">
        <v>308139.51726873161</v>
      </c>
      <c r="F200" s="99">
        <v>0</v>
      </c>
      <c r="G200" s="99">
        <v>0</v>
      </c>
      <c r="H200" s="99"/>
      <c r="I200" s="99"/>
      <c r="J200" s="99"/>
      <c r="K200" s="99">
        <f t="shared" ref="K200:K263" si="11">SUM(C200:J200)</f>
        <v>361125.96539864253</v>
      </c>
    </row>
    <row r="201" spans="1:11" x14ac:dyDescent="0.2">
      <c r="A201" s="97">
        <f t="shared" si="9"/>
        <v>2028</v>
      </c>
      <c r="B201" s="97">
        <f t="shared" si="10"/>
        <v>2</v>
      </c>
      <c r="C201" s="101">
        <v>53368.544455307878</v>
      </c>
      <c r="D201" s="99">
        <v>0</v>
      </c>
      <c r="E201" s="101">
        <v>327597.95416477433</v>
      </c>
      <c r="F201" s="99">
        <v>0</v>
      </c>
      <c r="G201" s="99">
        <v>0</v>
      </c>
      <c r="H201" s="99"/>
      <c r="I201" s="99"/>
      <c r="J201" s="99"/>
      <c r="K201" s="99">
        <f t="shared" si="11"/>
        <v>380966.49862008222</v>
      </c>
    </row>
    <row r="202" spans="1:11" x14ac:dyDescent="0.2">
      <c r="A202" s="97">
        <f t="shared" si="9"/>
        <v>2028</v>
      </c>
      <c r="B202" s="97">
        <f t="shared" si="10"/>
        <v>3</v>
      </c>
      <c r="C202" s="101">
        <v>50153.621929885951</v>
      </c>
      <c r="D202" s="99">
        <v>0</v>
      </c>
      <c r="E202" s="101">
        <v>314464.45537507662</v>
      </c>
      <c r="F202" s="99">
        <v>0</v>
      </c>
      <c r="G202" s="99">
        <v>0</v>
      </c>
      <c r="H202" s="99"/>
      <c r="I202" s="99"/>
      <c r="J202" s="99"/>
      <c r="K202" s="99">
        <f t="shared" si="11"/>
        <v>364618.07730496256</v>
      </c>
    </row>
    <row r="203" spans="1:11" x14ac:dyDescent="0.2">
      <c r="A203" s="97">
        <f t="shared" si="9"/>
        <v>2028</v>
      </c>
      <c r="B203" s="97">
        <f t="shared" si="10"/>
        <v>4</v>
      </c>
      <c r="C203" s="101">
        <v>56749.319542522106</v>
      </c>
      <c r="D203" s="99">
        <v>0</v>
      </c>
      <c r="E203" s="101">
        <v>345514.65254750813</v>
      </c>
      <c r="F203" s="99">
        <v>0</v>
      </c>
      <c r="G203" s="99">
        <v>0</v>
      </c>
      <c r="H203" s="99"/>
      <c r="I203" s="99"/>
      <c r="J203" s="99"/>
      <c r="K203" s="99">
        <f t="shared" si="11"/>
        <v>402263.97209003021</v>
      </c>
    </row>
    <row r="204" spans="1:11" x14ac:dyDescent="0.2">
      <c r="A204" s="97">
        <f t="shared" si="9"/>
        <v>2028</v>
      </c>
      <c r="B204" s="97">
        <f t="shared" si="10"/>
        <v>5</v>
      </c>
      <c r="C204" s="101">
        <v>59355.373674621107</v>
      </c>
      <c r="D204" s="99">
        <v>0</v>
      </c>
      <c r="E204" s="101">
        <v>367034.61532202433</v>
      </c>
      <c r="F204" s="99">
        <v>0</v>
      </c>
      <c r="G204" s="99">
        <v>0</v>
      </c>
      <c r="H204" s="99"/>
      <c r="I204" s="99"/>
      <c r="J204" s="99"/>
      <c r="K204" s="99">
        <f t="shared" si="11"/>
        <v>426389.98899664544</v>
      </c>
    </row>
    <row r="205" spans="1:11" x14ac:dyDescent="0.2">
      <c r="A205" s="97">
        <f t="shared" si="9"/>
        <v>2028</v>
      </c>
      <c r="B205" s="97">
        <f t="shared" si="10"/>
        <v>6</v>
      </c>
      <c r="C205" s="101">
        <v>68186.201392553296</v>
      </c>
      <c r="D205" s="99">
        <v>0</v>
      </c>
      <c r="E205" s="101">
        <v>390621.67554370646</v>
      </c>
      <c r="F205" s="99">
        <v>0</v>
      </c>
      <c r="G205" s="99">
        <v>0</v>
      </c>
      <c r="H205" s="99"/>
      <c r="I205" s="99"/>
      <c r="J205" s="99"/>
      <c r="K205" s="99">
        <f t="shared" si="11"/>
        <v>458807.87693625974</v>
      </c>
    </row>
    <row r="206" spans="1:11" x14ac:dyDescent="0.2">
      <c r="A206" s="97">
        <f t="shared" si="9"/>
        <v>2028</v>
      </c>
      <c r="B206" s="97">
        <f t="shared" si="10"/>
        <v>7</v>
      </c>
      <c r="C206" s="101">
        <v>74374.831697548027</v>
      </c>
      <c r="D206" s="99">
        <v>0</v>
      </c>
      <c r="E206" s="101">
        <v>416186.14935227094</v>
      </c>
      <c r="F206" s="99">
        <v>0</v>
      </c>
      <c r="G206" s="99">
        <v>0</v>
      </c>
      <c r="H206" s="99"/>
      <c r="I206" s="99"/>
      <c r="J206" s="99"/>
      <c r="K206" s="99">
        <f t="shared" si="11"/>
        <v>490560.98104981898</v>
      </c>
    </row>
    <row r="207" spans="1:11" x14ac:dyDescent="0.2">
      <c r="A207" s="97">
        <f t="shared" si="9"/>
        <v>2028</v>
      </c>
      <c r="B207" s="97">
        <f t="shared" si="10"/>
        <v>8</v>
      </c>
      <c r="C207" s="101">
        <v>80848.886857588092</v>
      </c>
      <c r="D207" s="99">
        <v>0</v>
      </c>
      <c r="E207" s="101">
        <v>427531.35132441769</v>
      </c>
      <c r="F207" s="99">
        <v>0</v>
      </c>
      <c r="G207" s="99">
        <v>0</v>
      </c>
      <c r="H207" s="99"/>
      <c r="I207" s="99"/>
      <c r="J207" s="99"/>
      <c r="K207" s="99">
        <f t="shared" si="11"/>
        <v>508380.23818200576</v>
      </c>
    </row>
    <row r="208" spans="1:11" x14ac:dyDescent="0.2">
      <c r="A208" s="97">
        <f t="shared" si="9"/>
        <v>2028</v>
      </c>
      <c r="B208" s="97">
        <f t="shared" si="10"/>
        <v>9</v>
      </c>
      <c r="C208" s="101">
        <v>79870.243375063743</v>
      </c>
      <c r="D208" s="99">
        <v>0</v>
      </c>
      <c r="E208" s="101">
        <v>461365.24809916399</v>
      </c>
      <c r="F208" s="99">
        <v>0</v>
      </c>
      <c r="G208" s="99">
        <v>0</v>
      </c>
      <c r="H208" s="99"/>
      <c r="I208" s="99"/>
      <c r="J208" s="99"/>
      <c r="K208" s="99">
        <f t="shared" si="11"/>
        <v>541235.49147422775</v>
      </c>
    </row>
    <row r="209" spans="1:11" x14ac:dyDescent="0.2">
      <c r="A209" s="97">
        <f t="shared" si="9"/>
        <v>2028</v>
      </c>
      <c r="B209" s="97">
        <f t="shared" si="10"/>
        <v>10</v>
      </c>
      <c r="C209" s="101">
        <v>68796.845602159447</v>
      </c>
      <c r="D209" s="99">
        <v>0</v>
      </c>
      <c r="E209" s="101">
        <v>420310.4867559069</v>
      </c>
      <c r="F209" s="99">
        <v>0</v>
      </c>
      <c r="G209" s="99">
        <v>0</v>
      </c>
      <c r="H209" s="99"/>
      <c r="I209" s="99"/>
      <c r="J209" s="99"/>
      <c r="K209" s="99">
        <f t="shared" si="11"/>
        <v>489107.33235806634</v>
      </c>
    </row>
    <row r="210" spans="1:11" x14ac:dyDescent="0.2">
      <c r="A210" s="97">
        <f t="shared" si="9"/>
        <v>2028</v>
      </c>
      <c r="B210" s="97">
        <f t="shared" si="10"/>
        <v>11</v>
      </c>
      <c r="C210" s="101">
        <v>62942.660396597894</v>
      </c>
      <c r="D210" s="99">
        <v>0</v>
      </c>
      <c r="E210" s="101">
        <v>391506.21134988329</v>
      </c>
      <c r="F210" s="99">
        <v>0</v>
      </c>
      <c r="G210" s="99">
        <v>0</v>
      </c>
      <c r="H210" s="99"/>
      <c r="I210" s="99"/>
      <c r="J210" s="99"/>
      <c r="K210" s="99">
        <f t="shared" si="11"/>
        <v>454448.87174648116</v>
      </c>
    </row>
    <row r="211" spans="1:11" x14ac:dyDescent="0.2">
      <c r="A211" s="97">
        <f t="shared" si="9"/>
        <v>2028</v>
      </c>
      <c r="B211" s="97">
        <f t="shared" si="10"/>
        <v>12</v>
      </c>
      <c r="C211" s="101">
        <v>50947.722430177659</v>
      </c>
      <c r="D211" s="99">
        <v>0</v>
      </c>
      <c r="E211" s="101">
        <v>277708.60626100557</v>
      </c>
      <c r="F211" s="99">
        <v>0</v>
      </c>
      <c r="G211" s="99">
        <v>0</v>
      </c>
      <c r="H211" s="99"/>
      <c r="I211" s="99"/>
      <c r="J211" s="99"/>
      <c r="K211" s="99">
        <f t="shared" si="11"/>
        <v>328656.32869118324</v>
      </c>
    </row>
    <row r="212" spans="1:11" x14ac:dyDescent="0.2">
      <c r="A212" s="97">
        <f t="shared" si="9"/>
        <v>2029</v>
      </c>
      <c r="B212" s="97">
        <f t="shared" si="10"/>
        <v>1</v>
      </c>
      <c r="C212" s="101">
        <v>53068.253842245387</v>
      </c>
      <c r="D212" s="99">
        <v>0</v>
      </c>
      <c r="E212" s="101">
        <v>312351.75392507814</v>
      </c>
      <c r="F212" s="99">
        <v>0</v>
      </c>
      <c r="G212" s="99">
        <v>0</v>
      </c>
      <c r="H212" s="99"/>
      <c r="I212" s="99"/>
      <c r="J212" s="99"/>
      <c r="K212" s="99">
        <f t="shared" si="11"/>
        <v>365420.00776732352</v>
      </c>
    </row>
    <row r="213" spans="1:11" x14ac:dyDescent="0.2">
      <c r="A213" s="97">
        <f t="shared" si="9"/>
        <v>2029</v>
      </c>
      <c r="B213" s="97">
        <f t="shared" si="10"/>
        <v>2</v>
      </c>
      <c r="C213" s="101">
        <v>53450.940085690876</v>
      </c>
      <c r="D213" s="99">
        <v>0</v>
      </c>
      <c r="E213" s="101">
        <v>332076.18572464777</v>
      </c>
      <c r="F213" s="99">
        <v>0</v>
      </c>
      <c r="G213" s="99">
        <v>0</v>
      </c>
      <c r="H213" s="99"/>
      <c r="I213" s="99"/>
      <c r="J213" s="99"/>
      <c r="K213" s="99">
        <f t="shared" si="11"/>
        <v>385527.12581033865</v>
      </c>
    </row>
    <row r="214" spans="1:11" x14ac:dyDescent="0.2">
      <c r="A214" s="97">
        <f t="shared" si="9"/>
        <v>2029</v>
      </c>
      <c r="B214" s="97">
        <f t="shared" si="10"/>
        <v>3</v>
      </c>
      <c r="C214" s="101">
        <v>50231.05404532174</v>
      </c>
      <c r="D214" s="99">
        <v>0</v>
      </c>
      <c r="E214" s="101">
        <v>318763.15330836939</v>
      </c>
      <c r="F214" s="99">
        <v>0</v>
      </c>
      <c r="G214" s="99">
        <v>0</v>
      </c>
      <c r="H214" s="99"/>
      <c r="I214" s="99"/>
      <c r="J214" s="99"/>
      <c r="K214" s="99">
        <f t="shared" si="11"/>
        <v>368994.2073536911</v>
      </c>
    </row>
    <row r="215" spans="1:11" x14ac:dyDescent="0.2">
      <c r="A215" s="97">
        <f t="shared" si="9"/>
        <v>2029</v>
      </c>
      <c r="B215" s="97">
        <f t="shared" si="10"/>
        <v>4</v>
      </c>
      <c r="C215" s="101">
        <v>56836.934747419225</v>
      </c>
      <c r="D215" s="99">
        <v>0</v>
      </c>
      <c r="E215" s="101">
        <v>350237.80359825824</v>
      </c>
      <c r="F215" s="99">
        <v>0</v>
      </c>
      <c r="G215" s="99">
        <v>0</v>
      </c>
      <c r="H215" s="99"/>
      <c r="I215" s="99"/>
      <c r="J215" s="99"/>
      <c r="K215" s="99">
        <f t="shared" si="11"/>
        <v>407074.73834567744</v>
      </c>
    </row>
    <row r="216" spans="1:11" x14ac:dyDescent="0.2">
      <c r="A216" s="97">
        <f t="shared" si="9"/>
        <v>2029</v>
      </c>
      <c r="B216" s="97">
        <f t="shared" si="10"/>
        <v>5</v>
      </c>
      <c r="C216" s="101">
        <v>59447.012363299138</v>
      </c>
      <c r="D216" s="99">
        <v>0</v>
      </c>
      <c r="E216" s="101">
        <v>372051.94213070878</v>
      </c>
      <c r="F216" s="99">
        <v>0</v>
      </c>
      <c r="G216" s="99">
        <v>0</v>
      </c>
      <c r="H216" s="99"/>
      <c r="I216" s="99"/>
      <c r="J216" s="99"/>
      <c r="K216" s="99">
        <f t="shared" si="11"/>
        <v>431498.95449400792</v>
      </c>
    </row>
    <row r="217" spans="1:11" x14ac:dyDescent="0.2">
      <c r="A217" s="97">
        <f>+A205+1</f>
        <v>2029</v>
      </c>
      <c r="B217" s="97">
        <f>+B205</f>
        <v>6</v>
      </c>
      <c r="C217" s="101">
        <v>68291.473985323115</v>
      </c>
      <c r="D217" s="99">
        <v>0</v>
      </c>
      <c r="E217" s="101">
        <v>395961.43512752431</v>
      </c>
      <c r="F217" s="99">
        <v>0</v>
      </c>
      <c r="G217" s="99">
        <v>0</v>
      </c>
      <c r="H217" s="99"/>
      <c r="I217" s="99"/>
      <c r="J217" s="99"/>
      <c r="K217" s="99">
        <f t="shared" si="11"/>
        <v>464252.90911284741</v>
      </c>
    </row>
    <row r="218" spans="1:11" x14ac:dyDescent="0.2">
      <c r="A218" s="97">
        <f t="shared" ref="A218:A271" si="12">+A206+1</f>
        <v>2029</v>
      </c>
      <c r="B218" s="97">
        <f t="shared" ref="B218:B281" si="13">+B206</f>
        <v>7</v>
      </c>
      <c r="C218" s="101">
        <v>74489.658909061764</v>
      </c>
      <c r="D218" s="99">
        <v>0</v>
      </c>
      <c r="E218" s="101">
        <v>421875.37275894126</v>
      </c>
      <c r="F218" s="99">
        <v>0</v>
      </c>
      <c r="G218" s="99">
        <v>0</v>
      </c>
      <c r="H218" s="99"/>
      <c r="I218" s="99"/>
      <c r="J218" s="99"/>
      <c r="K218" s="99">
        <f t="shared" si="11"/>
        <v>496365.03166800301</v>
      </c>
    </row>
    <row r="219" spans="1:11" x14ac:dyDescent="0.2">
      <c r="A219" s="97">
        <f t="shared" si="12"/>
        <v>2029</v>
      </c>
      <c r="B219" s="97">
        <f t="shared" si="13"/>
        <v>8</v>
      </c>
      <c r="C219" s="101">
        <v>80973.709354929641</v>
      </c>
      <c r="D219" s="99">
        <v>0</v>
      </c>
      <c r="E219" s="101">
        <v>433375.66251743987</v>
      </c>
      <c r="F219" s="99">
        <v>0</v>
      </c>
      <c r="G219" s="99">
        <v>0</v>
      </c>
      <c r="H219" s="99"/>
      <c r="I219" s="99"/>
      <c r="J219" s="99"/>
      <c r="K219" s="99">
        <f t="shared" si="11"/>
        <v>514349.37187236949</v>
      </c>
    </row>
    <row r="220" spans="1:11" x14ac:dyDescent="0.2">
      <c r="A220" s="97">
        <f t="shared" si="12"/>
        <v>2029</v>
      </c>
      <c r="B220" s="97">
        <f t="shared" si="13"/>
        <v>9</v>
      </c>
      <c r="C220" s="101">
        <v>79993.554945931915</v>
      </c>
      <c r="D220" s="99">
        <v>0</v>
      </c>
      <c r="E220" s="101">
        <v>467672.0653072694</v>
      </c>
      <c r="F220" s="99">
        <v>0</v>
      </c>
      <c r="G220" s="99">
        <v>0</v>
      </c>
      <c r="H220" s="99"/>
      <c r="I220" s="99"/>
      <c r="J220" s="99"/>
      <c r="K220" s="99">
        <f t="shared" si="11"/>
        <v>547665.62025320134</v>
      </c>
    </row>
    <row r="221" spans="1:11" x14ac:dyDescent="0.2">
      <c r="A221" s="97">
        <f t="shared" si="12"/>
        <v>2029</v>
      </c>
      <c r="B221" s="97">
        <f t="shared" si="13"/>
        <v>10</v>
      </c>
      <c r="C221" s="101">
        <v>68903.060967776168</v>
      </c>
      <c r="D221" s="99">
        <v>0</v>
      </c>
      <c r="E221" s="101">
        <v>426056.08944605477</v>
      </c>
      <c r="F221" s="99">
        <v>0</v>
      </c>
      <c r="G221" s="99">
        <v>0</v>
      </c>
      <c r="H221" s="99"/>
      <c r="I221" s="99"/>
      <c r="J221" s="99"/>
      <c r="K221" s="99">
        <f t="shared" si="11"/>
        <v>494959.15041383094</v>
      </c>
    </row>
    <row r="222" spans="1:11" x14ac:dyDescent="0.2">
      <c r="A222" s="97">
        <f t="shared" si="12"/>
        <v>2029</v>
      </c>
      <c r="B222" s="97">
        <f t="shared" si="13"/>
        <v>11</v>
      </c>
      <c r="C222" s="101">
        <v>63039.837492849874</v>
      </c>
      <c r="D222" s="99">
        <v>0</v>
      </c>
      <c r="E222" s="101">
        <v>396858.06245049083</v>
      </c>
      <c r="F222" s="99">
        <v>0</v>
      </c>
      <c r="G222" s="99">
        <v>0</v>
      </c>
      <c r="H222" s="99"/>
      <c r="I222" s="99"/>
      <c r="J222" s="99"/>
      <c r="K222" s="99">
        <f t="shared" si="11"/>
        <v>459897.89994334069</v>
      </c>
    </row>
    <row r="223" spans="1:11" x14ac:dyDescent="0.2">
      <c r="A223" s="97">
        <f t="shared" si="12"/>
        <v>2029</v>
      </c>
      <c r="B223" s="97">
        <f t="shared" si="13"/>
        <v>12</v>
      </c>
      <c r="C223" s="101">
        <v>51026.380556402713</v>
      </c>
      <c r="D223" s="99">
        <v>0</v>
      </c>
      <c r="E223" s="101">
        <v>281504.85538037884</v>
      </c>
      <c r="F223" s="99">
        <v>0</v>
      </c>
      <c r="G223" s="99">
        <v>0</v>
      </c>
      <c r="H223" s="99"/>
      <c r="I223" s="99"/>
      <c r="J223" s="99"/>
      <c r="K223" s="99">
        <f t="shared" si="11"/>
        <v>332531.23593678157</v>
      </c>
    </row>
    <row r="224" spans="1:11" x14ac:dyDescent="0.2">
      <c r="A224" s="97">
        <f t="shared" si="12"/>
        <v>2030</v>
      </c>
      <c r="B224" s="97">
        <f t="shared" si="13"/>
        <v>1</v>
      </c>
      <c r="C224" s="101">
        <v>53150.185854318879</v>
      </c>
      <c r="D224" s="99">
        <v>0</v>
      </c>
      <c r="E224" s="101">
        <v>316621.57143897371</v>
      </c>
      <c r="F224" s="99">
        <v>0</v>
      </c>
      <c r="G224" s="99">
        <v>0</v>
      </c>
      <c r="H224" s="99"/>
      <c r="I224" s="99"/>
      <c r="J224" s="99"/>
      <c r="K224" s="99">
        <f t="shared" si="11"/>
        <v>369771.75729329261</v>
      </c>
    </row>
    <row r="225" spans="1:11" x14ac:dyDescent="0.2">
      <c r="A225" s="97">
        <f t="shared" si="12"/>
        <v>2030</v>
      </c>
      <c r="B225" s="97">
        <f t="shared" si="13"/>
        <v>2</v>
      </c>
      <c r="C225" s="101">
        <v>53533.462926586653</v>
      </c>
      <c r="D225" s="99">
        <v>0</v>
      </c>
      <c r="E225" s="101">
        <v>336615.63426603429</v>
      </c>
      <c r="F225" s="99">
        <v>0</v>
      </c>
      <c r="G225" s="99">
        <v>0</v>
      </c>
      <c r="H225" s="99"/>
      <c r="I225" s="99"/>
      <c r="J225" s="99"/>
      <c r="K225" s="99">
        <f t="shared" si="11"/>
        <v>390149.09719262097</v>
      </c>
    </row>
    <row r="226" spans="1:11" x14ac:dyDescent="0.2">
      <c r="A226" s="97">
        <f t="shared" si="12"/>
        <v>2030</v>
      </c>
      <c r="B226" s="97">
        <f t="shared" si="13"/>
        <v>3</v>
      </c>
      <c r="C226" s="101">
        <v>50308.605708105664</v>
      </c>
      <c r="D226" s="99">
        <v>0</v>
      </c>
      <c r="E226" s="101">
        <v>323120.61401629652</v>
      </c>
      <c r="F226" s="99">
        <v>0</v>
      </c>
      <c r="G226" s="99">
        <v>0</v>
      </c>
      <c r="H226" s="99"/>
      <c r="I226" s="99"/>
      <c r="J226" s="99"/>
      <c r="K226" s="99">
        <f t="shared" si="11"/>
        <v>373429.21972440218</v>
      </c>
    </row>
    <row r="227" spans="1:11" x14ac:dyDescent="0.2">
      <c r="A227" s="97">
        <f t="shared" si="12"/>
        <v>2030</v>
      </c>
      <c r="B227" s="97">
        <f t="shared" si="13"/>
        <v>4</v>
      </c>
      <c r="C227" s="101">
        <v>56924.685221323816</v>
      </c>
      <c r="D227" s="99">
        <v>0</v>
      </c>
      <c r="E227" s="101">
        <v>355025.51965568389</v>
      </c>
      <c r="F227" s="99">
        <v>0</v>
      </c>
      <c r="G227" s="99">
        <v>0</v>
      </c>
      <c r="H227" s="99"/>
      <c r="I227" s="99"/>
      <c r="J227" s="99"/>
      <c r="K227" s="99">
        <f t="shared" si="11"/>
        <v>411950.20487700769</v>
      </c>
    </row>
    <row r="228" spans="1:11" x14ac:dyDescent="0.2">
      <c r="A228" s="97">
        <f t="shared" si="12"/>
        <v>2030</v>
      </c>
      <c r="B228" s="97">
        <f t="shared" si="13"/>
        <v>5</v>
      </c>
      <c r="C228" s="101">
        <v>59538.79253283632</v>
      </c>
      <c r="D228" s="99">
        <v>0</v>
      </c>
      <c r="E228" s="101">
        <v>377137.85529951908</v>
      </c>
      <c r="F228" s="99">
        <v>0</v>
      </c>
      <c r="G228" s="99">
        <v>0</v>
      </c>
      <c r="H228" s="99"/>
      <c r="I228" s="99"/>
      <c r="J228" s="99"/>
      <c r="K228" s="99">
        <f t="shared" si="11"/>
        <v>436676.6478323554</v>
      </c>
    </row>
    <row r="229" spans="1:11" x14ac:dyDescent="0.2">
      <c r="A229" s="97">
        <f t="shared" si="12"/>
        <v>2030</v>
      </c>
      <c r="B229" s="97">
        <f t="shared" si="13"/>
        <v>6</v>
      </c>
      <c r="C229" s="101">
        <v>68396.909108319902</v>
      </c>
      <c r="D229" s="99">
        <v>0</v>
      </c>
      <c r="E229" s="101">
        <v>401374.18869554251</v>
      </c>
      <c r="F229" s="99">
        <v>0</v>
      </c>
      <c r="G229" s="99">
        <v>0</v>
      </c>
      <c r="H229" s="99"/>
      <c r="I229" s="99"/>
      <c r="J229" s="99"/>
      <c r="K229" s="99">
        <f t="shared" si="11"/>
        <v>469771.09780386242</v>
      </c>
    </row>
    <row r="230" spans="1:11" x14ac:dyDescent="0.2">
      <c r="A230" s="97">
        <f t="shared" si="12"/>
        <v>2030</v>
      </c>
      <c r="B230" s="97">
        <f t="shared" si="13"/>
        <v>7</v>
      </c>
      <c r="C230" s="101">
        <v>74604.66340216664</v>
      </c>
      <c r="D230" s="99">
        <v>0</v>
      </c>
      <c r="E230" s="101">
        <v>427642.36728562927</v>
      </c>
      <c r="F230" s="99">
        <v>0</v>
      </c>
      <c r="G230" s="99">
        <v>0</v>
      </c>
      <c r="H230" s="99"/>
      <c r="I230" s="99"/>
      <c r="J230" s="99"/>
      <c r="K230" s="99">
        <f t="shared" si="11"/>
        <v>502247.03068779589</v>
      </c>
    </row>
    <row r="231" spans="1:11" x14ac:dyDescent="0.2">
      <c r="A231" s="97">
        <f t="shared" si="12"/>
        <v>2030</v>
      </c>
      <c r="B231" s="97">
        <f t="shared" si="13"/>
        <v>8</v>
      </c>
      <c r="C231" s="101">
        <v>81098.724565571858</v>
      </c>
      <c r="D231" s="99">
        <v>0</v>
      </c>
      <c r="E231" s="101">
        <v>439299.86486514588</v>
      </c>
      <c r="F231" s="99">
        <v>0</v>
      </c>
      <c r="G231" s="99">
        <v>0</v>
      </c>
      <c r="H231" s="99"/>
      <c r="I231" s="99"/>
      <c r="J231" s="99"/>
      <c r="K231" s="99">
        <f t="shared" si="11"/>
        <v>520398.58943071775</v>
      </c>
    </row>
    <row r="232" spans="1:11" x14ac:dyDescent="0.2">
      <c r="A232" s="97">
        <f t="shared" si="12"/>
        <v>2030</v>
      </c>
      <c r="B232" s="97">
        <f t="shared" si="13"/>
        <v>9</v>
      </c>
      <c r="C232" s="101">
        <v>80117.056897383241</v>
      </c>
      <c r="D232" s="99">
        <v>0</v>
      </c>
      <c r="E232" s="101">
        <v>474065.09608143836</v>
      </c>
      <c r="F232" s="99">
        <v>0</v>
      </c>
      <c r="G232" s="99">
        <v>0</v>
      </c>
      <c r="H232" s="99"/>
      <c r="I232" s="99"/>
      <c r="J232" s="99"/>
      <c r="K232" s="99">
        <f t="shared" si="11"/>
        <v>554182.15297882166</v>
      </c>
    </row>
    <row r="233" spans="1:11" x14ac:dyDescent="0.2">
      <c r="A233" s="97">
        <f t="shared" si="12"/>
        <v>2030</v>
      </c>
      <c r="B233" s="97">
        <f t="shared" si="13"/>
        <v>10</v>
      </c>
      <c r="C233" s="101">
        <v>69009.440319165704</v>
      </c>
      <c r="D233" s="99">
        <v>0</v>
      </c>
      <c r="E233" s="101">
        <v>431880.23395543685</v>
      </c>
      <c r="F233" s="99">
        <v>0</v>
      </c>
      <c r="G233" s="99">
        <v>0</v>
      </c>
      <c r="H233" s="99"/>
      <c r="I233" s="99"/>
      <c r="J233" s="99"/>
      <c r="K233" s="99">
        <f t="shared" si="11"/>
        <v>500889.67427460256</v>
      </c>
    </row>
    <row r="234" spans="1:11" x14ac:dyDescent="0.2">
      <c r="A234" s="97">
        <f t="shared" si="12"/>
        <v>2030</v>
      </c>
      <c r="B234" s="97">
        <f t="shared" si="13"/>
        <v>11</v>
      </c>
      <c r="C234" s="101">
        <v>63137.164620701667</v>
      </c>
      <c r="D234" s="99">
        <v>0</v>
      </c>
      <c r="E234" s="101">
        <v>402283.07282513467</v>
      </c>
      <c r="F234" s="99">
        <v>0</v>
      </c>
      <c r="G234" s="99">
        <v>0</v>
      </c>
      <c r="H234" s="99"/>
      <c r="I234" s="99"/>
      <c r="J234" s="99"/>
      <c r="K234" s="99">
        <f t="shared" si="11"/>
        <v>465420.23744583636</v>
      </c>
    </row>
    <row r="235" spans="1:11" x14ac:dyDescent="0.2">
      <c r="A235" s="97">
        <f t="shared" si="12"/>
        <v>2030</v>
      </c>
      <c r="B235" s="97">
        <f t="shared" si="13"/>
        <v>12</v>
      </c>
      <c r="C235" s="101">
        <v>51105.160122812456</v>
      </c>
      <c r="D235" s="99">
        <v>0</v>
      </c>
      <c r="E235" s="101">
        <v>285352.9988489059</v>
      </c>
      <c r="F235" s="99">
        <v>0</v>
      </c>
      <c r="G235" s="99">
        <v>0</v>
      </c>
      <c r="H235" s="99"/>
      <c r="I235" s="99"/>
      <c r="J235" s="99"/>
      <c r="K235" s="99">
        <f t="shared" si="11"/>
        <v>336458.15897171834</v>
      </c>
    </row>
    <row r="236" spans="1:11" x14ac:dyDescent="0.2">
      <c r="A236" s="97">
        <f t="shared" si="12"/>
        <v>2031</v>
      </c>
      <c r="B236" s="97">
        <f t="shared" si="13"/>
        <v>1</v>
      </c>
      <c r="C236" s="101">
        <v>53232.244361125406</v>
      </c>
      <c r="D236" s="99">
        <v>0</v>
      </c>
      <c r="E236" s="101">
        <v>320949.75693503319</v>
      </c>
      <c r="F236" s="99">
        <v>0</v>
      </c>
      <c r="G236" s="99">
        <v>0</v>
      </c>
      <c r="H236" s="99"/>
      <c r="I236" s="99"/>
      <c r="J236" s="99"/>
      <c r="K236" s="99">
        <f t="shared" si="11"/>
        <v>374182.00129615859</v>
      </c>
    </row>
    <row r="237" spans="1:11" x14ac:dyDescent="0.2">
      <c r="A237" s="97">
        <f t="shared" si="12"/>
        <v>2031</v>
      </c>
      <c r="B237" s="97">
        <f t="shared" si="13"/>
        <v>2</v>
      </c>
      <c r="C237" s="101">
        <v>53616.113174395359</v>
      </c>
      <c r="D237" s="99">
        <v>0</v>
      </c>
      <c r="E237" s="101">
        <v>341217.13661900308</v>
      </c>
      <c r="F237" s="99">
        <v>0</v>
      </c>
      <c r="G237" s="99">
        <v>0</v>
      </c>
      <c r="H237" s="99"/>
      <c r="I237" s="99"/>
      <c r="J237" s="99"/>
      <c r="K237" s="99">
        <f t="shared" si="11"/>
        <v>394833.24979339843</v>
      </c>
    </row>
    <row r="238" spans="1:11" x14ac:dyDescent="0.2">
      <c r="A238" s="97">
        <f t="shared" si="12"/>
        <v>2031</v>
      </c>
      <c r="B238" s="97">
        <f t="shared" si="13"/>
        <v>3</v>
      </c>
      <c r="C238" s="101">
        <v>50386.277102806722</v>
      </c>
      <c r="D238" s="99">
        <v>0</v>
      </c>
      <c r="E238" s="101">
        <v>327537.64078016224</v>
      </c>
      <c r="F238" s="99">
        <v>0</v>
      </c>
      <c r="G238" s="99">
        <v>0</v>
      </c>
      <c r="H238" s="99"/>
      <c r="I238" s="99"/>
      <c r="J238" s="99"/>
      <c r="K238" s="99">
        <f t="shared" si="11"/>
        <v>377923.91788296896</v>
      </c>
    </row>
    <row r="239" spans="1:11" x14ac:dyDescent="0.2">
      <c r="A239" s="97">
        <f t="shared" si="12"/>
        <v>2031</v>
      </c>
      <c r="B239" s="97">
        <f t="shared" si="13"/>
        <v>4</v>
      </c>
      <c r="C239" s="101">
        <v>57012.571173077537</v>
      </c>
      <c r="D239" s="99">
        <v>0</v>
      </c>
      <c r="E239" s="101">
        <v>359878.68331702612</v>
      </c>
      <c r="F239" s="99">
        <v>0</v>
      </c>
      <c r="G239" s="99">
        <v>0</v>
      </c>
      <c r="H239" s="99"/>
      <c r="I239" s="99"/>
      <c r="J239" s="99"/>
      <c r="K239" s="99">
        <f t="shared" si="11"/>
        <v>416891.25449010369</v>
      </c>
    </row>
    <row r="240" spans="1:11" x14ac:dyDescent="0.2">
      <c r="A240" s="97">
        <f t="shared" si="12"/>
        <v>2031</v>
      </c>
      <c r="B240" s="97">
        <f t="shared" si="13"/>
        <v>5</v>
      </c>
      <c r="C240" s="101">
        <v>59630.714401664773</v>
      </c>
      <c r="D240" s="99">
        <v>0</v>
      </c>
      <c r="E240" s="101">
        <v>382293.29239719943</v>
      </c>
      <c r="F240" s="99">
        <v>0</v>
      </c>
      <c r="G240" s="99">
        <v>0</v>
      </c>
      <c r="H240" s="99"/>
      <c r="I240" s="99"/>
      <c r="J240" s="99"/>
      <c r="K240" s="99">
        <f t="shared" si="11"/>
        <v>441924.00679886423</v>
      </c>
    </row>
    <row r="241" spans="1:11" x14ac:dyDescent="0.2">
      <c r="A241" s="97">
        <f t="shared" si="12"/>
        <v>2031</v>
      </c>
      <c r="B241" s="97">
        <f t="shared" si="13"/>
        <v>6</v>
      </c>
      <c r="C241" s="101">
        <v>68502.50701247387</v>
      </c>
      <c r="D241" s="99">
        <v>0</v>
      </c>
      <c r="E241" s="101">
        <v>406860.93406828953</v>
      </c>
      <c r="F241" s="99">
        <v>0</v>
      </c>
      <c r="G241" s="99">
        <v>0</v>
      </c>
      <c r="H241" s="99"/>
      <c r="I241" s="99"/>
      <c r="J241" s="99"/>
      <c r="K241" s="99">
        <f t="shared" si="11"/>
        <v>475363.44108076341</v>
      </c>
    </row>
    <row r="242" spans="1:11" x14ac:dyDescent="0.2">
      <c r="A242" s="97">
        <f t="shared" si="12"/>
        <v>2031</v>
      </c>
      <c r="B242" s="97">
        <f t="shared" si="13"/>
        <v>7</v>
      </c>
      <c r="C242" s="101">
        <v>74719.845450567489</v>
      </c>
      <c r="D242" s="99">
        <v>0</v>
      </c>
      <c r="E242" s="101">
        <v>433488.19605583657</v>
      </c>
      <c r="F242" s="99">
        <v>0</v>
      </c>
      <c r="G242" s="99">
        <v>0</v>
      </c>
      <c r="H242" s="99"/>
      <c r="I242" s="99"/>
      <c r="J242" s="99"/>
      <c r="K242" s="99">
        <f t="shared" si="11"/>
        <v>508208.04150640406</v>
      </c>
    </row>
    <row r="243" spans="1:11" x14ac:dyDescent="0.2">
      <c r="A243" s="97">
        <f t="shared" si="12"/>
        <v>2031</v>
      </c>
      <c r="B243" s="97">
        <f t="shared" si="13"/>
        <v>8</v>
      </c>
      <c r="C243" s="101">
        <v>81223.932787044585</v>
      </c>
      <c r="D243" s="99">
        <v>0</v>
      </c>
      <c r="E243" s="101">
        <v>445305.05047170102</v>
      </c>
      <c r="F243" s="99">
        <v>0</v>
      </c>
      <c r="G243" s="99">
        <v>0</v>
      </c>
      <c r="H243" s="99"/>
      <c r="I243" s="99"/>
      <c r="J243" s="99"/>
      <c r="K243" s="99">
        <f t="shared" si="11"/>
        <v>526528.98325874563</v>
      </c>
    </row>
    <row r="244" spans="1:11" x14ac:dyDescent="0.2">
      <c r="A244" s="97">
        <f t="shared" si="12"/>
        <v>2031</v>
      </c>
      <c r="B244" s="97">
        <f t="shared" si="13"/>
        <v>9</v>
      </c>
      <c r="C244" s="101">
        <v>80240.749523346065</v>
      </c>
      <c r="D244" s="99">
        <v>0</v>
      </c>
      <c r="E244" s="101">
        <v>480545.51895257301</v>
      </c>
      <c r="F244" s="99">
        <v>0</v>
      </c>
      <c r="G244" s="99">
        <v>0</v>
      </c>
      <c r="H244" s="99"/>
      <c r="I244" s="99"/>
      <c r="J244" s="99"/>
      <c r="K244" s="99">
        <f t="shared" si="11"/>
        <v>560786.26847591903</v>
      </c>
    </row>
    <row r="245" spans="1:11" x14ac:dyDescent="0.2">
      <c r="A245" s="97">
        <f t="shared" si="12"/>
        <v>2031</v>
      </c>
      <c r="B245" s="97">
        <f t="shared" si="13"/>
        <v>10</v>
      </c>
      <c r="C245" s="101">
        <v>69115.983909505478</v>
      </c>
      <c r="D245" s="99">
        <v>0</v>
      </c>
      <c r="E245" s="101">
        <v>437783.99394293653</v>
      </c>
      <c r="F245" s="99">
        <v>0</v>
      </c>
      <c r="G245" s="99">
        <v>0</v>
      </c>
      <c r="H245" s="99"/>
      <c r="I245" s="99"/>
      <c r="J245" s="99"/>
      <c r="K245" s="99">
        <f t="shared" si="11"/>
        <v>506899.97785244201</v>
      </c>
    </row>
    <row r="246" spans="1:11" x14ac:dyDescent="0.2">
      <c r="A246" s="97">
        <f t="shared" si="12"/>
        <v>2031</v>
      </c>
      <c r="B246" s="97">
        <f t="shared" si="13"/>
        <v>11</v>
      </c>
      <c r="C246" s="101">
        <v>63234.642011786884</v>
      </c>
      <c r="D246" s="99">
        <v>0</v>
      </c>
      <c r="E246" s="101">
        <v>407782.24255383899</v>
      </c>
      <c r="F246" s="99">
        <v>0</v>
      </c>
      <c r="G246" s="99">
        <v>0</v>
      </c>
      <c r="H246" s="99"/>
      <c r="I246" s="99"/>
      <c r="J246" s="99"/>
      <c r="K246" s="99">
        <f t="shared" si="11"/>
        <v>471016.88456562586</v>
      </c>
    </row>
    <row r="247" spans="1:11" x14ac:dyDescent="0.2">
      <c r="A247" s="97">
        <f t="shared" si="12"/>
        <v>2031</v>
      </c>
      <c r="B247" s="97">
        <f t="shared" si="13"/>
        <v>12</v>
      </c>
      <c r="C247" s="101">
        <v>51184.061316898238</v>
      </c>
      <c r="D247" s="99">
        <v>0</v>
      </c>
      <c r="E247" s="101">
        <v>289253.74605719571</v>
      </c>
      <c r="F247" s="99">
        <v>0</v>
      </c>
      <c r="G247" s="99">
        <v>0</v>
      </c>
      <c r="H247" s="99"/>
      <c r="I247" s="99"/>
      <c r="J247" s="99"/>
      <c r="K247" s="99">
        <f t="shared" si="11"/>
        <v>340437.80737409391</v>
      </c>
    </row>
    <row r="248" spans="1:11" x14ac:dyDescent="0.2">
      <c r="A248" s="97">
        <f t="shared" si="12"/>
        <v>2032</v>
      </c>
      <c r="B248" s="97">
        <f t="shared" si="13"/>
        <v>1</v>
      </c>
      <c r="C248" s="101">
        <v>53314.429557960029</v>
      </c>
      <c r="D248" s="99">
        <v>0</v>
      </c>
      <c r="E248" s="101">
        <v>325337.10829778697</v>
      </c>
      <c r="F248" s="99">
        <v>0</v>
      </c>
      <c r="G248" s="99">
        <v>0</v>
      </c>
      <c r="H248" s="99"/>
      <c r="I248" s="99"/>
      <c r="J248" s="99"/>
      <c r="K248" s="99">
        <f t="shared" si="11"/>
        <v>378651.53785574698</v>
      </c>
    </row>
    <row r="249" spans="1:11" x14ac:dyDescent="0.2">
      <c r="A249" s="97">
        <f t="shared" si="12"/>
        <v>2032</v>
      </c>
      <c r="B249" s="97">
        <f t="shared" si="13"/>
        <v>2</v>
      </c>
      <c r="C249" s="101">
        <v>53698.891025820369</v>
      </c>
      <c r="D249" s="99">
        <v>0</v>
      </c>
      <c r="E249" s="101">
        <v>345881.54105300718</v>
      </c>
      <c r="F249" s="99">
        <v>0</v>
      </c>
      <c r="G249" s="99">
        <v>0</v>
      </c>
      <c r="H249" s="99"/>
      <c r="I249" s="99"/>
      <c r="J249" s="99"/>
      <c r="K249" s="99">
        <f t="shared" si="11"/>
        <v>399580.43207882752</v>
      </c>
    </row>
    <row r="250" spans="1:11" x14ac:dyDescent="0.2">
      <c r="A250" s="97">
        <f t="shared" si="12"/>
        <v>2032</v>
      </c>
      <c r="B250" s="97">
        <f t="shared" si="13"/>
        <v>3</v>
      </c>
      <c r="C250" s="101">
        <v>50464.068414278874</v>
      </c>
      <c r="D250" s="99">
        <v>0</v>
      </c>
      <c r="E250" s="101">
        <v>332015.04786204663</v>
      </c>
      <c r="F250" s="99">
        <v>0</v>
      </c>
      <c r="G250" s="99">
        <v>0</v>
      </c>
      <c r="H250" s="99"/>
      <c r="I250" s="99"/>
      <c r="J250" s="99"/>
      <c r="K250" s="99">
        <f t="shared" si="11"/>
        <v>382479.11627632548</v>
      </c>
    </row>
    <row r="251" spans="1:11" x14ac:dyDescent="0.2">
      <c r="A251" s="97">
        <f t="shared" si="12"/>
        <v>2032</v>
      </c>
      <c r="B251" s="97">
        <f t="shared" si="13"/>
        <v>4</v>
      </c>
      <c r="C251" s="101">
        <v>57100.592811844464</v>
      </c>
      <c r="D251" s="99">
        <v>0</v>
      </c>
      <c r="E251" s="101">
        <v>364798.18924454303</v>
      </c>
      <c r="F251" s="99">
        <v>0</v>
      </c>
      <c r="G251" s="99">
        <v>0</v>
      </c>
      <c r="H251" s="99"/>
      <c r="I251" s="99"/>
      <c r="J251" s="99"/>
      <c r="K251" s="99">
        <f t="shared" si="11"/>
        <v>421898.78205638751</v>
      </c>
    </row>
    <row r="252" spans="1:11" x14ac:dyDescent="0.2">
      <c r="A252" s="97">
        <f t="shared" si="12"/>
        <v>2032</v>
      </c>
      <c r="B252" s="97">
        <f t="shared" si="13"/>
        <v>5</v>
      </c>
      <c r="C252" s="101">
        <v>59722.778188553864</v>
      </c>
      <c r="D252" s="99">
        <v>0</v>
      </c>
      <c r="E252" s="101">
        <v>387519.20380896598</v>
      </c>
      <c r="F252" s="99">
        <v>0</v>
      </c>
      <c r="G252" s="99">
        <v>0</v>
      </c>
      <c r="H252" s="99"/>
      <c r="I252" s="99"/>
      <c r="J252" s="99"/>
      <c r="K252" s="99">
        <f t="shared" si="11"/>
        <v>447241.98199751985</v>
      </c>
    </row>
    <row r="253" spans="1:11" x14ac:dyDescent="0.2">
      <c r="A253" s="97">
        <f t="shared" si="12"/>
        <v>2032</v>
      </c>
      <c r="B253" s="97">
        <f t="shared" si="13"/>
        <v>6</v>
      </c>
      <c r="C253" s="101">
        <v>68608.267949102665</v>
      </c>
      <c r="D253" s="99">
        <v>0</v>
      </c>
      <c r="E253" s="101">
        <v>412422.68270640145</v>
      </c>
      <c r="F253" s="99">
        <v>0</v>
      </c>
      <c r="G253" s="99">
        <v>0</v>
      </c>
      <c r="H253" s="99"/>
      <c r="I253" s="99"/>
      <c r="J253" s="99"/>
      <c r="K253" s="99">
        <f t="shared" si="11"/>
        <v>481030.95065550413</v>
      </c>
    </row>
    <row r="254" spans="1:11" x14ac:dyDescent="0.2">
      <c r="A254" s="97">
        <f t="shared" si="12"/>
        <v>2032</v>
      </c>
      <c r="B254" s="97">
        <f t="shared" si="13"/>
        <v>7</v>
      </c>
      <c r="C254" s="101">
        <v>74835.205328391705</v>
      </c>
      <c r="D254" s="99">
        <v>0</v>
      </c>
      <c r="E254" s="101">
        <v>439413.93672585743</v>
      </c>
      <c r="F254" s="99">
        <v>0</v>
      </c>
      <c r="G254" s="99">
        <v>0</v>
      </c>
      <c r="H254" s="99"/>
      <c r="I254" s="99"/>
      <c r="J254" s="99"/>
      <c r="K254" s="99">
        <f t="shared" si="11"/>
        <v>514249.14205424913</v>
      </c>
    </row>
    <row r="255" spans="1:11" x14ac:dyDescent="0.2">
      <c r="A255" s="97">
        <f t="shared" si="12"/>
        <v>2032</v>
      </c>
      <c r="B255" s="97">
        <f t="shared" si="13"/>
        <v>8</v>
      </c>
      <c r="C255" s="101">
        <v>81349.334317337009</v>
      </c>
      <c r="D255" s="99">
        <v>0</v>
      </c>
      <c r="E255" s="101">
        <v>451392.32637022628</v>
      </c>
      <c r="F255" s="99">
        <v>0</v>
      </c>
      <c r="G255" s="99">
        <v>0</v>
      </c>
      <c r="H255" s="99"/>
      <c r="I255" s="99"/>
      <c r="J255" s="99"/>
      <c r="K255" s="99">
        <f t="shared" si="11"/>
        <v>532741.66068756324</v>
      </c>
    </row>
    <row r="256" spans="1:11" x14ac:dyDescent="0.2">
      <c r="A256" s="97">
        <f t="shared" si="12"/>
        <v>2032</v>
      </c>
      <c r="B256" s="97">
        <f t="shared" si="13"/>
        <v>9</v>
      </c>
      <c r="C256" s="101">
        <v>80364.633118202531</v>
      </c>
      <c r="D256" s="99">
        <v>0</v>
      </c>
      <c r="E256" s="101">
        <v>487114.52856197604</v>
      </c>
      <c r="F256" s="99">
        <v>0</v>
      </c>
      <c r="G256" s="99">
        <v>0</v>
      </c>
      <c r="H256" s="99"/>
      <c r="I256" s="99"/>
      <c r="J256" s="99"/>
      <c r="K256" s="99">
        <f t="shared" si="11"/>
        <v>567479.1616801786</v>
      </c>
    </row>
    <row r="257" spans="1:11" x14ac:dyDescent="0.2">
      <c r="A257" s="97">
        <f t="shared" si="12"/>
        <v>2032</v>
      </c>
      <c r="B257" s="97">
        <f t="shared" si="13"/>
        <v>10</v>
      </c>
      <c r="C257" s="101">
        <v>69222.69199236382</v>
      </c>
      <c r="D257" s="99">
        <v>0</v>
      </c>
      <c r="E257" s="101">
        <v>443768.45774424775</v>
      </c>
      <c r="F257" s="99">
        <v>0</v>
      </c>
      <c r="G257" s="99">
        <v>0</v>
      </c>
      <c r="H257" s="99"/>
      <c r="I257" s="99"/>
      <c r="J257" s="99"/>
      <c r="K257" s="99">
        <f t="shared" si="11"/>
        <v>512991.14973661158</v>
      </c>
    </row>
    <row r="258" spans="1:11" x14ac:dyDescent="0.2">
      <c r="A258" s="97">
        <f t="shared" si="12"/>
        <v>2032</v>
      </c>
      <c r="B258" s="97">
        <f t="shared" si="13"/>
        <v>11</v>
      </c>
      <c r="C258" s="101">
        <v>63332.26989809674</v>
      </c>
      <c r="D258" s="99">
        <v>0</v>
      </c>
      <c r="E258" s="101">
        <v>413356.58538762253</v>
      </c>
      <c r="F258" s="99">
        <v>0</v>
      </c>
      <c r="G258" s="99">
        <v>0</v>
      </c>
      <c r="H258" s="99"/>
      <c r="I258" s="99"/>
      <c r="J258" s="99"/>
      <c r="K258" s="99">
        <f t="shared" si="11"/>
        <v>476688.85528571927</v>
      </c>
    </row>
    <row r="259" spans="1:11" x14ac:dyDescent="0.2">
      <c r="A259" s="97">
        <f t="shared" si="12"/>
        <v>2032</v>
      </c>
      <c r="B259" s="97">
        <f t="shared" si="13"/>
        <v>12</v>
      </c>
      <c r="C259" s="101">
        <v>51263.084326440876</v>
      </c>
      <c r="D259" s="99">
        <v>0</v>
      </c>
      <c r="E259" s="101">
        <v>293207.81609315641</v>
      </c>
      <c r="F259" s="99">
        <v>0</v>
      </c>
      <c r="G259" s="99">
        <v>0</v>
      </c>
      <c r="H259" s="99"/>
      <c r="I259" s="99"/>
      <c r="J259" s="99"/>
      <c r="K259" s="99">
        <f t="shared" si="11"/>
        <v>344470.90041959728</v>
      </c>
    </row>
    <row r="260" spans="1:11" x14ac:dyDescent="0.2">
      <c r="A260" s="97">
        <f t="shared" si="12"/>
        <v>2033</v>
      </c>
      <c r="B260" s="97">
        <f t="shared" si="13"/>
        <v>1</v>
      </c>
      <c r="C260" s="101">
        <v>53314.429557960029</v>
      </c>
      <c r="D260" s="99">
        <v>0</v>
      </c>
      <c r="E260" s="101">
        <v>329784.43431876786</v>
      </c>
      <c r="F260" s="99">
        <v>0</v>
      </c>
      <c r="G260" s="99">
        <v>0</v>
      </c>
      <c r="H260" s="99"/>
      <c r="I260" s="99"/>
      <c r="J260" s="99"/>
      <c r="K260" s="99">
        <f t="shared" si="11"/>
        <v>383098.86387672788</v>
      </c>
    </row>
    <row r="261" spans="1:11" x14ac:dyDescent="0.2">
      <c r="A261" s="97">
        <f t="shared" si="12"/>
        <v>2033</v>
      </c>
      <c r="B261" s="97">
        <f t="shared" si="13"/>
        <v>2</v>
      </c>
      <c r="C261" s="101">
        <v>53781.796677868755</v>
      </c>
      <c r="D261" s="99">
        <v>0</v>
      </c>
      <c r="E261" s="101">
        <v>350609.70743325917</v>
      </c>
      <c r="F261" s="99">
        <v>0</v>
      </c>
      <c r="G261" s="99">
        <v>0</v>
      </c>
      <c r="H261" s="99"/>
      <c r="I261" s="99"/>
      <c r="J261" s="99"/>
      <c r="K261" s="99">
        <f t="shared" si="11"/>
        <v>404391.50411112793</v>
      </c>
    </row>
    <row r="262" spans="1:11" x14ac:dyDescent="0.2">
      <c r="A262" s="97">
        <f t="shared" si="12"/>
        <v>2033</v>
      </c>
      <c r="B262" s="97">
        <f t="shared" si="13"/>
        <v>3</v>
      </c>
      <c r="C262" s="101">
        <v>50541.979827661475</v>
      </c>
      <c r="D262" s="99">
        <v>0</v>
      </c>
      <c r="E262" s="101">
        <v>336553.66065491183</v>
      </c>
      <c r="F262" s="99">
        <v>0</v>
      </c>
      <c r="G262" s="99">
        <v>0</v>
      </c>
      <c r="H262" s="99"/>
      <c r="I262" s="99"/>
      <c r="J262" s="99"/>
      <c r="K262" s="99">
        <f t="shared" si="11"/>
        <v>387095.6404825733</v>
      </c>
    </row>
    <row r="263" spans="1:11" x14ac:dyDescent="0.2">
      <c r="A263" s="97">
        <f t="shared" si="12"/>
        <v>2033</v>
      </c>
      <c r="B263" s="97">
        <f t="shared" si="13"/>
        <v>4</v>
      </c>
      <c r="C263" s="101">
        <v>57188.750347111622</v>
      </c>
      <c r="D263" s="99">
        <v>0</v>
      </c>
      <c r="E263" s="101">
        <v>369784.94433043682</v>
      </c>
      <c r="F263" s="99">
        <v>0</v>
      </c>
      <c r="G263" s="99">
        <v>0</v>
      </c>
      <c r="H263" s="99"/>
      <c r="I263" s="99"/>
      <c r="J263" s="99"/>
      <c r="K263" s="99">
        <f t="shared" si="11"/>
        <v>426973.69467754842</v>
      </c>
    </row>
    <row r="264" spans="1:11" x14ac:dyDescent="0.2">
      <c r="A264" s="97">
        <f t="shared" si="12"/>
        <v>2033</v>
      </c>
      <c r="B264" s="97">
        <f t="shared" si="13"/>
        <v>5</v>
      </c>
      <c r="C264" s="101">
        <v>59814.984112610713</v>
      </c>
      <c r="D264" s="99">
        <v>0</v>
      </c>
      <c r="E264" s="101">
        <v>392816.55291170633</v>
      </c>
      <c r="F264" s="99">
        <v>0</v>
      </c>
      <c r="G264" s="99">
        <v>0</v>
      </c>
      <c r="H264" s="99"/>
      <c r="I264" s="99"/>
      <c r="J264" s="99"/>
      <c r="K264" s="99">
        <f t="shared" ref="K264:K327" si="14">SUM(C264:J264)</f>
        <v>452631.53702431702</v>
      </c>
    </row>
    <row r="265" spans="1:11" x14ac:dyDescent="0.2">
      <c r="A265" s="97">
        <f t="shared" si="12"/>
        <v>2033</v>
      </c>
      <c r="B265" s="97">
        <f t="shared" si="13"/>
        <v>6</v>
      </c>
      <c r="C265" s="101">
        <v>68714.192169911912</v>
      </c>
      <c r="D265" s="99">
        <v>0</v>
      </c>
      <c r="E265" s="101">
        <v>418060.45989708108</v>
      </c>
      <c r="F265" s="99">
        <v>0</v>
      </c>
      <c r="G265" s="99">
        <v>0</v>
      </c>
      <c r="H265" s="99"/>
      <c r="I265" s="99"/>
      <c r="J265" s="99"/>
      <c r="K265" s="99">
        <f t="shared" si="14"/>
        <v>486774.652066993</v>
      </c>
    </row>
    <row r="266" spans="1:11" x14ac:dyDescent="0.2">
      <c r="A266" s="97">
        <f t="shared" si="12"/>
        <v>2033</v>
      </c>
      <c r="B266" s="97">
        <f t="shared" si="13"/>
        <v>7</v>
      </c>
      <c r="C266" s="101">
        <v>74950.743310189922</v>
      </c>
      <c r="D266" s="99">
        <v>0</v>
      </c>
      <c r="E266" s="101">
        <v>445420.68168344104</v>
      </c>
      <c r="F266" s="99">
        <v>0</v>
      </c>
      <c r="G266" s="99">
        <v>0</v>
      </c>
      <c r="H266" s="99"/>
      <c r="I266" s="99"/>
      <c r="J266" s="99"/>
      <c r="K266" s="99">
        <f t="shared" si="14"/>
        <v>520371.42499363096</v>
      </c>
    </row>
    <row r="267" spans="1:11" x14ac:dyDescent="0.2">
      <c r="A267" s="97">
        <f t="shared" si="12"/>
        <v>2033</v>
      </c>
      <c r="B267" s="97">
        <f t="shared" si="13"/>
        <v>8</v>
      </c>
      <c r="C267" s="101">
        <v>81474.929454898374</v>
      </c>
      <c r="D267" s="99">
        <v>0</v>
      </c>
      <c r="E267" s="101">
        <v>457562.8147268754</v>
      </c>
      <c r="F267" s="99">
        <v>0</v>
      </c>
      <c r="G267" s="99">
        <v>0</v>
      </c>
      <c r="H267" s="99"/>
      <c r="I267" s="99"/>
      <c r="J267" s="99"/>
      <c r="K267" s="99">
        <f t="shared" si="14"/>
        <v>539037.74418177374</v>
      </c>
    </row>
    <row r="268" spans="1:11" x14ac:dyDescent="0.2">
      <c r="A268" s="97">
        <f t="shared" si="12"/>
        <v>2033</v>
      </c>
      <c r="B268" s="97">
        <f t="shared" si="13"/>
        <v>9</v>
      </c>
      <c r="C268" s="101">
        <v>80488.707976789272</v>
      </c>
      <c r="D268" s="99">
        <v>0</v>
      </c>
      <c r="E268" s="101">
        <v>493773.33588157821</v>
      </c>
      <c r="F268" s="99">
        <v>0</v>
      </c>
      <c r="G268" s="99">
        <v>0</v>
      </c>
      <c r="H268" s="99"/>
      <c r="I268" s="99"/>
      <c r="J268" s="99"/>
      <c r="K268" s="99">
        <f t="shared" si="14"/>
        <v>574262.04385836748</v>
      </c>
    </row>
    <row r="269" spans="1:11" x14ac:dyDescent="0.2">
      <c r="A269" s="97">
        <f t="shared" si="12"/>
        <v>2033</v>
      </c>
      <c r="B269" s="97">
        <f t="shared" si="13"/>
        <v>10</v>
      </c>
      <c r="C269" s="101">
        <v>69329.564821700507</v>
      </c>
      <c r="D269" s="99">
        <v>0</v>
      </c>
      <c r="E269" s="101">
        <v>449834.72857250535</v>
      </c>
      <c r="F269" s="99">
        <v>0</v>
      </c>
      <c r="G269" s="99">
        <v>0</v>
      </c>
      <c r="H269" s="99"/>
      <c r="I269" s="99"/>
      <c r="J269" s="99"/>
      <c r="K269" s="99">
        <f t="shared" si="14"/>
        <v>519164.29339420586</v>
      </c>
    </row>
    <row r="270" spans="1:11" x14ac:dyDescent="0.2">
      <c r="A270" s="97">
        <f t="shared" si="12"/>
        <v>2033</v>
      </c>
      <c r="B270" s="97">
        <f t="shared" si="13"/>
        <v>11</v>
      </c>
      <c r="C270" s="101">
        <v>63430.048511980625</v>
      </c>
      <c r="D270" s="99">
        <v>0</v>
      </c>
      <c r="E270" s="101">
        <v>419007.12893538014</v>
      </c>
      <c r="F270" s="99">
        <v>0</v>
      </c>
      <c r="G270" s="99">
        <v>0</v>
      </c>
      <c r="H270" s="99"/>
      <c r="I270" s="99"/>
      <c r="J270" s="99"/>
      <c r="K270" s="99">
        <f t="shared" si="14"/>
        <v>482437.17744736077</v>
      </c>
    </row>
    <row r="271" spans="1:11" x14ac:dyDescent="0.2">
      <c r="A271" s="97">
        <f t="shared" si="12"/>
        <v>2033</v>
      </c>
      <c r="B271" s="97">
        <f t="shared" si="13"/>
        <v>12</v>
      </c>
      <c r="C271" s="101">
        <v>51342.229339511105</v>
      </c>
      <c r="D271" s="99">
        <v>0</v>
      </c>
      <c r="E271" s="101">
        <v>297215.93787455646</v>
      </c>
      <c r="F271" s="99">
        <v>0</v>
      </c>
      <c r="G271" s="99">
        <v>0</v>
      </c>
      <c r="H271" s="99"/>
      <c r="I271" s="99"/>
      <c r="J271" s="99"/>
      <c r="K271" s="99">
        <f t="shared" si="14"/>
        <v>348558.16721406754</v>
      </c>
    </row>
    <row r="272" spans="1:11" x14ac:dyDescent="0.2">
      <c r="A272" s="97">
        <f>+A260+1</f>
        <v>2034</v>
      </c>
      <c r="B272" s="97">
        <f t="shared" si="13"/>
        <v>1</v>
      </c>
      <c r="C272" s="101">
        <v>53479.180804401869</v>
      </c>
      <c r="D272" s="99">
        <v>0</v>
      </c>
      <c r="E272" s="101">
        <v>334292.55484560877</v>
      </c>
      <c r="F272" s="99">
        <v>0</v>
      </c>
      <c r="G272" s="99">
        <v>0</v>
      </c>
      <c r="H272" s="99"/>
      <c r="I272" s="99"/>
      <c r="J272" s="99"/>
      <c r="K272" s="99">
        <f t="shared" si="14"/>
        <v>387771.73565001064</v>
      </c>
    </row>
    <row r="273" spans="1:11" x14ac:dyDescent="0.2">
      <c r="A273" s="97">
        <f t="shared" ref="A273:A336" si="15">+A261+1</f>
        <v>2034</v>
      </c>
      <c r="B273" s="97">
        <f t="shared" si="13"/>
        <v>2</v>
      </c>
      <c r="C273" s="101">
        <v>53864.830327851734</v>
      </c>
      <c r="D273" s="99">
        <v>0</v>
      </c>
      <c r="E273" s="101">
        <v>355402.50737924385</v>
      </c>
      <c r="F273" s="99">
        <v>0</v>
      </c>
      <c r="G273" s="99">
        <v>0</v>
      </c>
      <c r="H273" s="99"/>
      <c r="I273" s="99"/>
      <c r="J273" s="99"/>
      <c r="K273" s="99">
        <f t="shared" si="14"/>
        <v>409267.3377070956</v>
      </c>
    </row>
    <row r="274" spans="1:11" x14ac:dyDescent="0.2">
      <c r="A274" s="97">
        <f t="shared" si="15"/>
        <v>2034</v>
      </c>
      <c r="B274" s="97">
        <f t="shared" si="13"/>
        <v>3</v>
      </c>
      <c r="C274" s="101">
        <v>50620.01152837972</v>
      </c>
      <c r="D274" s="99">
        <v>0</v>
      </c>
      <c r="E274" s="101">
        <v>341154.31583475979</v>
      </c>
      <c r="F274" s="99">
        <v>0</v>
      </c>
      <c r="G274" s="99">
        <v>0</v>
      </c>
      <c r="H274" s="99"/>
      <c r="I274" s="99"/>
      <c r="J274" s="99"/>
      <c r="K274" s="99">
        <f t="shared" si="14"/>
        <v>391774.32736313948</v>
      </c>
    </row>
    <row r="275" spans="1:11" x14ac:dyDescent="0.2">
      <c r="A275" s="97">
        <f t="shared" si="15"/>
        <v>2034</v>
      </c>
      <c r="B275" s="97">
        <f t="shared" si="13"/>
        <v>4</v>
      </c>
      <c r="C275" s="101">
        <v>57277.043988689438</v>
      </c>
      <c r="D275" s="99">
        <v>0</v>
      </c>
      <c r="E275" s="101">
        <v>374839.86786403647</v>
      </c>
      <c r="F275" s="99">
        <v>0</v>
      </c>
      <c r="G275" s="99">
        <v>0</v>
      </c>
      <c r="H275" s="99"/>
      <c r="I275" s="99"/>
      <c r="J275" s="99"/>
      <c r="K275" s="99">
        <f t="shared" si="14"/>
        <v>432116.9118527259</v>
      </c>
    </row>
    <row r="276" spans="1:11" x14ac:dyDescent="0.2">
      <c r="A276" s="97">
        <f t="shared" si="15"/>
        <v>2034</v>
      </c>
      <c r="B276" s="97">
        <f t="shared" si="13"/>
        <v>5</v>
      </c>
      <c r="C276" s="101">
        <v>59907.332393280718</v>
      </c>
      <c r="D276" s="99">
        <v>0</v>
      </c>
      <c r="E276" s="101">
        <v>398186.31625157467</v>
      </c>
      <c r="F276" s="99">
        <v>0</v>
      </c>
      <c r="G276" s="99">
        <v>0</v>
      </c>
      <c r="H276" s="99"/>
      <c r="I276" s="99"/>
      <c r="J276" s="99"/>
      <c r="K276" s="99">
        <f t="shared" si="14"/>
        <v>458093.64864485536</v>
      </c>
    </row>
    <row r="277" spans="1:11" x14ac:dyDescent="0.2">
      <c r="A277" s="97">
        <f t="shared" si="15"/>
        <v>2034</v>
      </c>
      <c r="B277" s="97">
        <f t="shared" si="13"/>
        <v>6</v>
      </c>
      <c r="C277" s="101">
        <v>68820.279926995863</v>
      </c>
      <c r="D277" s="99">
        <v>0</v>
      </c>
      <c r="E277" s="101">
        <v>423775.3049431055</v>
      </c>
      <c r="F277" s="99">
        <v>0</v>
      </c>
      <c r="G277" s="99">
        <v>0</v>
      </c>
      <c r="H277" s="99"/>
      <c r="I277" s="99"/>
      <c r="J277" s="99"/>
      <c r="K277" s="99">
        <f t="shared" si="14"/>
        <v>492595.58487010136</v>
      </c>
    </row>
    <row r="278" spans="1:11" x14ac:dyDescent="0.2">
      <c r="A278" s="97">
        <f t="shared" si="15"/>
        <v>2034</v>
      </c>
      <c r="B278" s="97">
        <f t="shared" si="13"/>
        <v>7</v>
      </c>
      <c r="C278" s="101">
        <v>75066.45967093666</v>
      </c>
      <c r="D278" s="99">
        <v>0</v>
      </c>
      <c r="E278" s="101">
        <v>451509.53824916866</v>
      </c>
      <c r="F278" s="99">
        <v>0</v>
      </c>
      <c r="G278" s="99">
        <v>0</v>
      </c>
      <c r="H278" s="99"/>
      <c r="I278" s="99"/>
      <c r="J278" s="99"/>
      <c r="K278" s="99">
        <f t="shared" si="14"/>
        <v>526575.99792010535</v>
      </c>
    </row>
    <row r="279" spans="1:11" x14ac:dyDescent="0.2">
      <c r="A279" s="97">
        <f t="shared" si="15"/>
        <v>2034</v>
      </c>
      <c r="B279" s="97">
        <f t="shared" si="13"/>
        <v>8</v>
      </c>
      <c r="C279" s="101">
        <v>81600.718498638715</v>
      </c>
      <c r="D279" s="99">
        <v>0</v>
      </c>
      <c r="E279" s="101">
        <v>463817.65304770262</v>
      </c>
      <c r="F279" s="99">
        <v>0</v>
      </c>
      <c r="G279" s="99">
        <v>0</v>
      </c>
      <c r="H279" s="99"/>
      <c r="I279" s="99"/>
      <c r="J279" s="99"/>
      <c r="K279" s="99">
        <f t="shared" si="14"/>
        <v>545418.37154634134</v>
      </c>
    </row>
    <row r="280" spans="1:11" x14ac:dyDescent="0.2">
      <c r="A280" s="97">
        <f t="shared" si="15"/>
        <v>2034</v>
      </c>
      <c r="B280" s="97">
        <f t="shared" si="13"/>
        <v>9</v>
      </c>
      <c r="C280" s="101">
        <v>80612.974394398145</v>
      </c>
      <c r="D280" s="99">
        <v>0</v>
      </c>
      <c r="E280" s="101">
        <v>500523.16843717673</v>
      </c>
      <c r="F280" s="99">
        <v>0</v>
      </c>
      <c r="G280" s="99">
        <v>0</v>
      </c>
      <c r="H280" s="99"/>
      <c r="I280" s="99"/>
      <c r="J280" s="99"/>
      <c r="K280" s="99">
        <f t="shared" si="14"/>
        <v>581136.14283157489</v>
      </c>
    </row>
    <row r="281" spans="1:11" x14ac:dyDescent="0.2">
      <c r="A281" s="97">
        <f t="shared" si="15"/>
        <v>2034</v>
      </c>
      <c r="B281" s="97">
        <f t="shared" si="13"/>
        <v>10</v>
      </c>
      <c r="C281" s="101">
        <v>69436.602651867448</v>
      </c>
      <c r="D281" s="99">
        <v>0</v>
      </c>
      <c r="E281" s="101">
        <v>455983.92472165852</v>
      </c>
      <c r="F281" s="99">
        <v>0</v>
      </c>
      <c r="G281" s="99">
        <v>0</v>
      </c>
      <c r="H281" s="99"/>
      <c r="I281" s="99"/>
      <c r="J281" s="99"/>
      <c r="K281" s="99">
        <f t="shared" si="14"/>
        <v>525420.52737352601</v>
      </c>
    </row>
    <row r="282" spans="1:11" x14ac:dyDescent="0.2">
      <c r="A282" s="97">
        <f t="shared" si="15"/>
        <v>2034</v>
      </c>
      <c r="B282" s="97">
        <f t="shared" ref="B282:B300" si="16">+B270</f>
        <v>11</v>
      </c>
      <c r="C282" s="101">
        <v>63527.978086146664</v>
      </c>
      <c r="D282" s="99">
        <v>0</v>
      </c>
      <c r="E282" s="101">
        <v>424734.91485331842</v>
      </c>
      <c r="F282" s="99">
        <v>0</v>
      </c>
      <c r="G282" s="99">
        <v>0</v>
      </c>
      <c r="H282" s="99"/>
      <c r="I282" s="99"/>
      <c r="J282" s="99"/>
      <c r="K282" s="99">
        <f t="shared" si="14"/>
        <v>488262.89293946506</v>
      </c>
    </row>
    <row r="283" spans="1:11" x14ac:dyDescent="0.2">
      <c r="A283" s="97">
        <f t="shared" si="15"/>
        <v>2034</v>
      </c>
      <c r="B283" s="97">
        <f t="shared" si="16"/>
        <v>12</v>
      </c>
      <c r="C283" s="101">
        <v>51421.496544470021</v>
      </c>
      <c r="D283" s="99">
        <v>0</v>
      </c>
      <c r="E283" s="101">
        <v>301278.85028339823</v>
      </c>
      <c r="F283" s="99">
        <v>0</v>
      </c>
      <c r="G283" s="99">
        <v>0</v>
      </c>
      <c r="H283" s="99"/>
      <c r="I283" s="99"/>
      <c r="J283" s="99"/>
      <c r="K283" s="99">
        <f t="shared" si="14"/>
        <v>352700.34682786826</v>
      </c>
    </row>
    <row r="284" spans="1:11" x14ac:dyDescent="0.2">
      <c r="A284" s="97">
        <f t="shared" si="15"/>
        <v>2035</v>
      </c>
      <c r="B284" s="97">
        <f t="shared" si="16"/>
        <v>1</v>
      </c>
      <c r="C284" s="101">
        <v>53561.747246108651</v>
      </c>
      <c r="D284" s="99">
        <v>0</v>
      </c>
      <c r="E284" s="101">
        <v>338862.30093317846</v>
      </c>
      <c r="F284" s="99">
        <v>0</v>
      </c>
      <c r="G284" s="99">
        <v>0</v>
      </c>
      <c r="H284" s="99"/>
      <c r="I284" s="99"/>
      <c r="J284" s="99"/>
      <c r="K284" s="99">
        <f t="shared" si="14"/>
        <v>392424.04817928711</v>
      </c>
    </row>
    <row r="285" spans="1:11" x14ac:dyDescent="0.2">
      <c r="A285" s="97">
        <f t="shared" si="15"/>
        <v>2035</v>
      </c>
      <c r="B285" s="97">
        <f t="shared" si="16"/>
        <v>2</v>
      </c>
      <c r="C285" s="101">
        <v>53947.992173385173</v>
      </c>
      <c r="D285" s="99">
        <v>0</v>
      </c>
      <c r="E285" s="101">
        <v>360260.82442539773</v>
      </c>
      <c r="F285" s="99">
        <v>0</v>
      </c>
      <c r="G285" s="99">
        <v>0</v>
      </c>
      <c r="H285" s="99"/>
      <c r="I285" s="99"/>
      <c r="J285" s="99"/>
      <c r="K285" s="99">
        <f t="shared" si="14"/>
        <v>414208.8165987829</v>
      </c>
    </row>
    <row r="286" spans="1:11" x14ac:dyDescent="0.2">
      <c r="A286" s="97">
        <f t="shared" si="15"/>
        <v>2035</v>
      </c>
      <c r="B286" s="97">
        <f t="shared" si="16"/>
        <v>3</v>
      </c>
      <c r="C286" s="101">
        <v>50698.163702145081</v>
      </c>
      <c r="D286" s="99">
        <v>0</v>
      </c>
      <c r="E286" s="101">
        <v>345817.86151487054</v>
      </c>
      <c r="F286" s="99">
        <v>0</v>
      </c>
      <c r="G286" s="99">
        <v>0</v>
      </c>
      <c r="H286" s="99"/>
      <c r="I286" s="99"/>
      <c r="J286" s="99"/>
      <c r="K286" s="99">
        <f t="shared" si="14"/>
        <v>396516.02521701565</v>
      </c>
    </row>
    <row r="287" spans="1:11" x14ac:dyDescent="0.2">
      <c r="A287" s="97">
        <f t="shared" si="15"/>
        <v>2035</v>
      </c>
      <c r="B287" s="97">
        <f t="shared" si="16"/>
        <v>4</v>
      </c>
      <c r="C287" s="101">
        <v>57365.473946712285</v>
      </c>
      <c r="D287" s="99">
        <v>0</v>
      </c>
      <c r="E287" s="101">
        <v>379963.89170126466</v>
      </c>
      <c r="F287" s="99">
        <v>0</v>
      </c>
      <c r="G287" s="99">
        <v>0</v>
      </c>
      <c r="H287" s="99"/>
      <c r="I287" s="99"/>
      <c r="J287" s="99"/>
      <c r="K287" s="99">
        <f t="shared" si="14"/>
        <v>437329.36564797693</v>
      </c>
    </row>
    <row r="288" spans="1:11" x14ac:dyDescent="0.2">
      <c r="A288" s="97">
        <f t="shared" si="15"/>
        <v>2035</v>
      </c>
      <c r="B288" s="97">
        <f t="shared" si="16"/>
        <v>5</v>
      </c>
      <c r="C288" s="101">
        <v>59999.823250348076</v>
      </c>
      <c r="D288" s="99">
        <v>0</v>
      </c>
      <c r="E288" s="101">
        <v>403629.48372401454</v>
      </c>
      <c r="F288" s="99">
        <v>0</v>
      </c>
      <c r="G288" s="99">
        <v>0</v>
      </c>
      <c r="H288" s="99"/>
      <c r="I288" s="99"/>
      <c r="J288" s="99"/>
      <c r="K288" s="99">
        <f t="shared" si="14"/>
        <v>463629.30697436264</v>
      </c>
    </row>
    <row r="289" spans="1:11" x14ac:dyDescent="0.2">
      <c r="A289" s="97">
        <f t="shared" si="15"/>
        <v>2035</v>
      </c>
      <c r="B289" s="97">
        <f t="shared" si="16"/>
        <v>6</v>
      </c>
      <c r="C289" s="101">
        <v>68926.53147283796</v>
      </c>
      <c r="D289" s="99">
        <v>0</v>
      </c>
      <c r="E289" s="101">
        <v>429568.2713544179</v>
      </c>
      <c r="F289" s="99">
        <v>0</v>
      </c>
      <c r="G289" s="99">
        <v>0</v>
      </c>
      <c r="H289" s="99"/>
      <c r="I289" s="99"/>
      <c r="J289" s="99"/>
      <c r="K289" s="99">
        <f t="shared" si="14"/>
        <v>498494.80282725586</v>
      </c>
    </row>
    <row r="290" spans="1:11" x14ac:dyDescent="0.2">
      <c r="A290" s="97">
        <f t="shared" si="15"/>
        <v>2035</v>
      </c>
      <c r="B290" s="97">
        <f t="shared" si="16"/>
        <v>7</v>
      </c>
      <c r="C290" s="101">
        <v>75182.354686030943</v>
      </c>
      <c r="D290" s="99">
        <v>0</v>
      </c>
      <c r="E290" s="101">
        <v>457681.62888058421</v>
      </c>
      <c r="F290" s="99">
        <v>0</v>
      </c>
      <c r="G290" s="99">
        <v>0</v>
      </c>
      <c r="H290" s="99"/>
      <c r="I290" s="99"/>
      <c r="J290" s="99"/>
      <c r="K290" s="99">
        <f t="shared" si="14"/>
        <v>532863.98356661515</v>
      </c>
    </row>
    <row r="291" spans="1:11" x14ac:dyDescent="0.2">
      <c r="A291" s="97">
        <f t="shared" si="15"/>
        <v>2035</v>
      </c>
      <c r="B291" s="97">
        <f t="shared" si="16"/>
        <v>8</v>
      </c>
      <c r="C291" s="101">
        <v>81726.701747929532</v>
      </c>
      <c r="D291" s="99">
        <v>0</v>
      </c>
      <c r="E291" s="101">
        <v>470157.99438835675</v>
      </c>
      <c r="F291" s="99">
        <v>0</v>
      </c>
      <c r="G291" s="99">
        <v>0</v>
      </c>
      <c r="H291" s="99"/>
      <c r="I291" s="99"/>
      <c r="J291" s="99"/>
      <c r="K291" s="99">
        <f t="shared" si="14"/>
        <v>551884.69613628625</v>
      </c>
    </row>
    <row r="292" spans="1:11" x14ac:dyDescent="0.2">
      <c r="A292" s="97">
        <f t="shared" si="15"/>
        <v>2035</v>
      </c>
      <c r="B292" s="97">
        <f t="shared" si="16"/>
        <v>9</v>
      </c>
      <c r="C292" s="101">
        <v>80737.432666776876</v>
      </c>
      <c r="D292" s="99">
        <v>0</v>
      </c>
      <c r="E292" s="101">
        <v>507365.27053472458</v>
      </c>
      <c r="F292" s="99">
        <v>0</v>
      </c>
      <c r="G292" s="99">
        <v>0</v>
      </c>
      <c r="H292" s="99"/>
      <c r="I292" s="99"/>
      <c r="J292" s="99"/>
      <c r="K292" s="99">
        <f t="shared" si="14"/>
        <v>588102.7032015014</v>
      </c>
    </row>
    <row r="293" spans="1:11" x14ac:dyDescent="0.2">
      <c r="A293" s="97">
        <f t="shared" si="15"/>
        <v>2035</v>
      </c>
      <c r="B293" s="97">
        <f t="shared" si="16"/>
        <v>10</v>
      </c>
      <c r="C293" s="101">
        <v>69543.805737609204</v>
      </c>
      <c r="D293" s="99">
        <v>0</v>
      </c>
      <c r="E293" s="101">
        <v>462217.17977262381</v>
      </c>
      <c r="F293" s="99">
        <v>0</v>
      </c>
      <c r="G293" s="99">
        <v>0</v>
      </c>
      <c r="H293" s="99"/>
      <c r="I293" s="99"/>
      <c r="J293" s="99"/>
      <c r="K293" s="99">
        <f t="shared" si="14"/>
        <v>531760.98551023297</v>
      </c>
    </row>
    <row r="294" spans="1:11" x14ac:dyDescent="0.2">
      <c r="A294" s="97">
        <f t="shared" si="15"/>
        <v>2035</v>
      </c>
      <c r="B294" s="97">
        <f t="shared" si="16"/>
        <v>11</v>
      </c>
      <c r="C294" s="101">
        <v>63626.058853662245</v>
      </c>
      <c r="D294" s="99">
        <v>0</v>
      </c>
      <c r="E294" s="101">
        <v>430540.99903698085</v>
      </c>
      <c r="F294" s="99">
        <v>0</v>
      </c>
      <c r="G294" s="99">
        <v>0</v>
      </c>
      <c r="H294" s="99"/>
      <c r="I294" s="99"/>
      <c r="J294" s="99"/>
      <c r="K294" s="99">
        <f t="shared" si="14"/>
        <v>494167.05789064307</v>
      </c>
    </row>
    <row r="295" spans="1:11" x14ac:dyDescent="0.2">
      <c r="A295" s="97">
        <f t="shared" si="15"/>
        <v>2035</v>
      </c>
      <c r="B295" s="97">
        <f t="shared" si="16"/>
        <v>12</v>
      </c>
      <c r="C295" s="101">
        <v>51500.886129969535</v>
      </c>
      <c r="D295" s="99">
        <v>0</v>
      </c>
      <c r="E295" s="101">
        <v>305397.30230212747</v>
      </c>
      <c r="F295" s="99">
        <v>0</v>
      </c>
      <c r="G295" s="99">
        <v>0</v>
      </c>
      <c r="H295" s="99"/>
      <c r="I295" s="99"/>
      <c r="J295" s="99"/>
      <c r="K295" s="99">
        <f t="shared" si="14"/>
        <v>356898.18843209703</v>
      </c>
    </row>
    <row r="296" spans="1:11" x14ac:dyDescent="0.2">
      <c r="A296" s="97">
        <f t="shared" si="15"/>
        <v>2036</v>
      </c>
      <c r="B296" s="97">
        <f t="shared" si="16"/>
        <v>1</v>
      </c>
      <c r="C296" s="101">
        <v>53644.4411620436</v>
      </c>
      <c r="D296" s="99">
        <v>0</v>
      </c>
      <c r="E296" s="101">
        <v>343494.51499678346</v>
      </c>
      <c r="F296" s="99">
        <v>0</v>
      </c>
      <c r="G296" s="99">
        <v>0</v>
      </c>
      <c r="H296" s="99"/>
      <c r="I296" s="99"/>
      <c r="J296" s="99"/>
      <c r="K296" s="99">
        <f t="shared" si="14"/>
        <v>397138.95615882706</v>
      </c>
    </row>
    <row r="297" spans="1:11" x14ac:dyDescent="0.2">
      <c r="A297" s="97">
        <f t="shared" si="15"/>
        <v>2036</v>
      </c>
      <c r="B297" s="97">
        <f t="shared" si="16"/>
        <v>2</v>
      </c>
      <c r="C297" s="101">
        <v>54031.282412390014</v>
      </c>
      <c r="D297" s="99">
        <v>0</v>
      </c>
      <c r="E297" s="101">
        <v>365185.55418398581</v>
      </c>
      <c r="F297" s="99">
        <v>0</v>
      </c>
      <c r="G297" s="99">
        <v>0</v>
      </c>
      <c r="H297" s="99"/>
      <c r="I297" s="99"/>
      <c r="J297" s="99"/>
      <c r="K297" s="99">
        <f t="shared" si="14"/>
        <v>419216.8365963758</v>
      </c>
    </row>
    <row r="298" spans="1:11" x14ac:dyDescent="0.2">
      <c r="A298" s="97">
        <f t="shared" si="15"/>
        <v>2036</v>
      </c>
      <c r="B298" s="97">
        <f t="shared" si="16"/>
        <v>3</v>
      </c>
      <c r="C298" s="101">
        <v>50776.436534955741</v>
      </c>
      <c r="D298" s="99">
        <v>0</v>
      </c>
      <c r="E298" s="101">
        <v>350545.15740214853</v>
      </c>
      <c r="F298" s="99">
        <v>0</v>
      </c>
      <c r="G298" s="99">
        <v>0</v>
      </c>
      <c r="H298" s="99"/>
      <c r="I298" s="99"/>
      <c r="J298" s="99"/>
      <c r="K298" s="99">
        <f t="shared" si="14"/>
        <v>401321.59393710428</v>
      </c>
    </row>
    <row r="299" spans="1:11" x14ac:dyDescent="0.2">
      <c r="A299" s="97">
        <f t="shared" si="15"/>
        <v>2036</v>
      </c>
      <c r="B299" s="97">
        <f t="shared" si="16"/>
        <v>4</v>
      </c>
      <c r="C299" s="101">
        <v>57454.040431638961</v>
      </c>
      <c r="D299" s="99">
        <v>0</v>
      </c>
      <c r="E299" s="101">
        <v>385157.96043642255</v>
      </c>
      <c r="F299" s="99">
        <v>0</v>
      </c>
      <c r="G299" s="99">
        <v>0</v>
      </c>
      <c r="H299" s="99"/>
      <c r="I299" s="99"/>
      <c r="J299" s="99"/>
      <c r="K299" s="99">
        <f t="shared" si="14"/>
        <v>442612.0008680615</v>
      </c>
    </row>
    <row r="300" spans="1:11" x14ac:dyDescent="0.2">
      <c r="A300" s="97">
        <f t="shared" si="15"/>
        <v>2036</v>
      </c>
      <c r="B300" s="97">
        <f t="shared" si="16"/>
        <v>5</v>
      </c>
      <c r="C300" s="101">
        <v>60092.45690393632</v>
      </c>
      <c r="D300" s="99">
        <v>0</v>
      </c>
      <c r="E300" s="101">
        <v>409147.05875624181</v>
      </c>
      <c r="F300" s="99">
        <v>0</v>
      </c>
      <c r="G300" s="99">
        <v>0</v>
      </c>
      <c r="H300" s="99"/>
      <c r="I300" s="99"/>
      <c r="J300" s="99"/>
      <c r="K300" s="99">
        <f t="shared" si="14"/>
        <v>469239.51566017815</v>
      </c>
    </row>
    <row r="301" spans="1:11" x14ac:dyDescent="0.2">
      <c r="A301" s="97">
        <f t="shared" si="15"/>
        <v>2036</v>
      </c>
      <c r="B301" s="97">
        <f>+B289</f>
        <v>6</v>
      </c>
      <c r="C301" s="101">
        <v>69032.947060311475</v>
      </c>
      <c r="D301" s="99">
        <v>0</v>
      </c>
      <c r="E301" s="101">
        <v>435440.42704233789</v>
      </c>
      <c r="F301" s="99">
        <v>0</v>
      </c>
      <c r="G301" s="99">
        <v>0</v>
      </c>
      <c r="H301" s="99"/>
      <c r="I301" s="99"/>
      <c r="J301" s="99"/>
      <c r="K301" s="99">
        <f t="shared" si="14"/>
        <v>504473.3741026494</v>
      </c>
    </row>
    <row r="302" spans="1:11" x14ac:dyDescent="0.2">
      <c r="A302" s="97">
        <f t="shared" si="15"/>
        <v>2036</v>
      </c>
      <c r="B302" s="97">
        <f t="shared" ref="B302:B365" si="17">+B290</f>
        <v>7</v>
      </c>
      <c r="C302" s="101">
        <v>75298.428631297007</v>
      </c>
      <c r="D302" s="99">
        <v>0</v>
      </c>
      <c r="E302" s="101">
        <v>463938.09137911495</v>
      </c>
      <c r="F302" s="99">
        <v>0</v>
      </c>
      <c r="G302" s="99">
        <v>0</v>
      </c>
      <c r="H302" s="99"/>
      <c r="I302" s="99"/>
      <c r="J302" s="99"/>
      <c r="K302" s="99">
        <f t="shared" si="14"/>
        <v>539236.52001041197</v>
      </c>
    </row>
    <row r="303" spans="1:11" x14ac:dyDescent="0.2">
      <c r="A303" s="97">
        <f t="shared" si="15"/>
        <v>2036</v>
      </c>
      <c r="B303" s="97">
        <f t="shared" si="17"/>
        <v>8</v>
      </c>
      <c r="C303" s="101">
        <v>81852.879502604541</v>
      </c>
      <c r="D303" s="99">
        <v>0</v>
      </c>
      <c r="E303" s="101">
        <v>476585.00756664335</v>
      </c>
      <c r="F303" s="99">
        <v>0</v>
      </c>
      <c r="G303" s="99">
        <v>0</v>
      </c>
      <c r="H303" s="99"/>
      <c r="I303" s="99"/>
      <c r="J303" s="99"/>
      <c r="K303" s="99">
        <f t="shared" si="14"/>
        <v>558437.8870692479</v>
      </c>
    </row>
    <row r="304" spans="1:11" x14ac:dyDescent="0.2">
      <c r="A304" s="97">
        <f t="shared" si="15"/>
        <v>2036</v>
      </c>
      <c r="B304" s="97">
        <f t="shared" si="17"/>
        <v>9</v>
      </c>
      <c r="C304" s="101">
        <v>80862.083090129803</v>
      </c>
      <c r="D304" s="99">
        <v>0</v>
      </c>
      <c r="E304" s="101">
        <v>514300.90348971402</v>
      </c>
      <c r="F304" s="99">
        <v>0</v>
      </c>
      <c r="G304" s="99">
        <v>0</v>
      </c>
      <c r="H304" s="99"/>
      <c r="I304" s="99"/>
      <c r="J304" s="99"/>
      <c r="K304" s="99">
        <f t="shared" si="14"/>
        <v>595162.9865798438</v>
      </c>
    </row>
    <row r="305" spans="1:11" x14ac:dyDescent="0.2">
      <c r="A305" s="97">
        <f t="shared" si="15"/>
        <v>2036</v>
      </c>
      <c r="B305" s="97">
        <f t="shared" si="17"/>
        <v>10</v>
      </c>
      <c r="C305" s="101">
        <v>69651.17433406366</v>
      </c>
      <c r="D305" s="99">
        <v>0</v>
      </c>
      <c r="E305" s="101">
        <v>468535.64280225657</v>
      </c>
      <c r="F305" s="99">
        <v>0</v>
      </c>
      <c r="G305" s="99">
        <v>0</v>
      </c>
      <c r="H305" s="99"/>
      <c r="I305" s="99"/>
      <c r="J305" s="99"/>
      <c r="K305" s="99">
        <f t="shared" si="14"/>
        <v>538186.81713632029</v>
      </c>
    </row>
    <row r="306" spans="1:11" x14ac:dyDescent="0.2">
      <c r="A306" s="97">
        <f t="shared" si="15"/>
        <v>2036</v>
      </c>
      <c r="B306" s="97">
        <f t="shared" si="17"/>
        <v>11</v>
      </c>
      <c r="C306" s="101">
        <v>63724.291047954604</v>
      </c>
      <c r="D306" s="99">
        <v>0</v>
      </c>
      <c r="E306" s="101">
        <v>436426.45181589859</v>
      </c>
      <c r="F306" s="99">
        <v>0</v>
      </c>
      <c r="G306" s="99">
        <v>0</v>
      </c>
      <c r="H306" s="99"/>
      <c r="I306" s="99"/>
      <c r="J306" s="99"/>
      <c r="K306" s="99">
        <f t="shared" si="14"/>
        <v>500150.74286385317</v>
      </c>
    </row>
    <row r="307" spans="1:11" x14ac:dyDescent="0.2">
      <c r="A307" s="97">
        <f t="shared" si="15"/>
        <v>2036</v>
      </c>
      <c r="B307" s="97">
        <f t="shared" si="17"/>
        <v>12</v>
      </c>
      <c r="C307" s="101">
        <v>51580.398284952811</v>
      </c>
      <c r="D307" s="99">
        <v>0</v>
      </c>
      <c r="E307" s="101">
        <v>309572.05315170606</v>
      </c>
      <c r="F307" s="99">
        <v>0</v>
      </c>
      <c r="G307" s="99">
        <v>0</v>
      </c>
      <c r="H307" s="99"/>
      <c r="I307" s="99"/>
      <c r="J307" s="99"/>
      <c r="K307" s="99">
        <f t="shared" si="14"/>
        <v>361152.45143665886</v>
      </c>
    </row>
    <row r="308" spans="1:11" x14ac:dyDescent="0.2">
      <c r="A308" s="97">
        <f t="shared" si="15"/>
        <v>2037</v>
      </c>
      <c r="B308" s="97">
        <f t="shared" si="17"/>
        <v>1</v>
      </c>
      <c r="C308" s="101">
        <v>53727.262749014022</v>
      </c>
      <c r="D308" s="99">
        <v>0</v>
      </c>
      <c r="E308" s="101">
        <v>348190.05096746387</v>
      </c>
      <c r="F308" s="99">
        <v>0</v>
      </c>
      <c r="G308" s="99">
        <v>0</v>
      </c>
      <c r="H308" s="99"/>
      <c r="I308" s="99"/>
      <c r="J308" s="99"/>
      <c r="K308" s="99">
        <f t="shared" si="14"/>
        <v>401917.31371647789</v>
      </c>
    </row>
    <row r="309" spans="1:11" x14ac:dyDescent="0.2">
      <c r="A309" s="97">
        <f t="shared" si="15"/>
        <v>2037</v>
      </c>
      <c r="B309" s="97">
        <f t="shared" si="17"/>
        <v>2</v>
      </c>
      <c r="C309" s="101">
        <v>54114.701243092786</v>
      </c>
      <c r="D309" s="99">
        <v>0</v>
      </c>
      <c r="E309" s="101">
        <v>370177.60451020376</v>
      </c>
      <c r="F309" s="99">
        <v>0</v>
      </c>
      <c r="G309" s="99">
        <v>0</v>
      </c>
      <c r="H309" s="99"/>
      <c r="I309" s="99"/>
      <c r="J309" s="99"/>
      <c r="K309" s="99">
        <f t="shared" si="14"/>
        <v>424292.30575329653</v>
      </c>
    </row>
    <row r="310" spans="1:11" x14ac:dyDescent="0.2">
      <c r="A310" s="97">
        <f t="shared" si="15"/>
        <v>2037</v>
      </c>
      <c r="B310" s="97">
        <f t="shared" si="17"/>
        <v>3</v>
      </c>
      <c r="C310" s="101">
        <v>50854.830213097062</v>
      </c>
      <c r="D310" s="99">
        <v>0</v>
      </c>
      <c r="E310" s="101">
        <v>355337.07495560654</v>
      </c>
      <c r="F310" s="99">
        <v>0</v>
      </c>
      <c r="G310" s="99">
        <v>0</v>
      </c>
      <c r="H310" s="99"/>
      <c r="I310" s="99"/>
      <c r="J310" s="99"/>
      <c r="K310" s="99">
        <f t="shared" si="14"/>
        <v>406191.90516870358</v>
      </c>
    </row>
    <row r="311" spans="1:11" x14ac:dyDescent="0.2">
      <c r="A311" s="97">
        <f t="shared" si="15"/>
        <v>2037</v>
      </c>
      <c r="B311" s="97">
        <f t="shared" si="17"/>
        <v>4</v>
      </c>
      <c r="C311" s="101">
        <v>57542.74365425318</v>
      </c>
      <c r="D311" s="99">
        <v>0</v>
      </c>
      <c r="E311" s="101">
        <v>390423.0315763214</v>
      </c>
      <c r="F311" s="99">
        <v>0</v>
      </c>
      <c r="G311" s="99">
        <v>0</v>
      </c>
      <c r="H311" s="99"/>
      <c r="I311" s="99"/>
      <c r="J311" s="99"/>
      <c r="K311" s="99">
        <f t="shared" si="14"/>
        <v>447965.7752305746</v>
      </c>
    </row>
    <row r="312" spans="1:11" x14ac:dyDescent="0.2">
      <c r="A312" s="97">
        <f t="shared" si="15"/>
        <v>2037</v>
      </c>
      <c r="B312" s="97">
        <f t="shared" si="17"/>
        <v>5</v>
      </c>
      <c r="C312" s="101">
        <v>60185.233574508813</v>
      </c>
      <c r="D312" s="99">
        <v>0</v>
      </c>
      <c r="E312" s="101">
        <v>414740.05849222309</v>
      </c>
      <c r="F312" s="99">
        <v>0</v>
      </c>
      <c r="G312" s="99">
        <v>0</v>
      </c>
      <c r="H312" s="99"/>
      <c r="I312" s="99"/>
      <c r="J312" s="99"/>
      <c r="K312" s="99">
        <f t="shared" si="14"/>
        <v>474925.2920667319</v>
      </c>
    </row>
    <row r="313" spans="1:11" x14ac:dyDescent="0.2">
      <c r="A313" s="97">
        <f t="shared" si="15"/>
        <v>2037</v>
      </c>
      <c r="B313" s="97">
        <f t="shared" si="17"/>
        <v>6</v>
      </c>
      <c r="C313" s="101">
        <v>69139.526942680081</v>
      </c>
      <c r="D313" s="99">
        <v>0</v>
      </c>
      <c r="E313" s="101">
        <v>441392.85451642692</v>
      </c>
      <c r="F313" s="99">
        <v>0</v>
      </c>
      <c r="G313" s="99">
        <v>0</v>
      </c>
      <c r="H313" s="99"/>
      <c r="I313" s="99"/>
      <c r="J313" s="99"/>
      <c r="K313" s="99">
        <f t="shared" si="14"/>
        <v>510532.38145910698</v>
      </c>
    </row>
    <row r="314" spans="1:11" x14ac:dyDescent="0.2">
      <c r="A314" s="97">
        <f t="shared" si="15"/>
        <v>2037</v>
      </c>
      <c r="B314" s="97">
        <f t="shared" si="17"/>
        <v>7</v>
      </c>
      <c r="C314" s="101">
        <v>75414.681782984917</v>
      </c>
      <c r="D314" s="99">
        <v>0</v>
      </c>
      <c r="E314" s="101">
        <v>470280.07909982093</v>
      </c>
      <c r="F314" s="99">
        <v>0</v>
      </c>
      <c r="G314" s="99">
        <v>0</v>
      </c>
      <c r="H314" s="99"/>
      <c r="I314" s="99"/>
      <c r="J314" s="99"/>
      <c r="K314" s="99">
        <f t="shared" si="14"/>
        <v>545694.7608828058</v>
      </c>
    </row>
    <row r="315" spans="1:11" x14ac:dyDescent="0.2">
      <c r="A315" s="97">
        <f t="shared" si="15"/>
        <v>2037</v>
      </c>
      <c r="B315" s="97">
        <f t="shared" si="17"/>
        <v>8</v>
      </c>
      <c r="C315" s="101">
        <v>81979.252062960368</v>
      </c>
      <c r="D315" s="99">
        <v>0</v>
      </c>
      <c r="E315" s="101">
        <v>483099.87737799139</v>
      </c>
      <c r="F315" s="99">
        <v>0</v>
      </c>
      <c r="G315" s="99">
        <v>0</v>
      </c>
      <c r="H315" s="99"/>
      <c r="I315" s="99"/>
      <c r="J315" s="99"/>
      <c r="K315" s="99">
        <f t="shared" si="14"/>
        <v>565079.12944095174</v>
      </c>
    </row>
    <row r="316" spans="1:11" x14ac:dyDescent="0.2">
      <c r="A316" s="97">
        <f t="shared" si="15"/>
        <v>2037</v>
      </c>
      <c r="B316" s="97">
        <f t="shared" si="17"/>
        <v>9</v>
      </c>
      <c r="C316" s="101">
        <v>80986.925961118599</v>
      </c>
      <c r="D316" s="99">
        <v>0</v>
      </c>
      <c r="E316" s="101">
        <v>521331.34585969482</v>
      </c>
      <c r="F316" s="99">
        <v>0</v>
      </c>
      <c r="G316" s="99">
        <v>0</v>
      </c>
      <c r="H316" s="99"/>
      <c r="I316" s="99"/>
      <c r="J316" s="99"/>
      <c r="K316" s="99">
        <f t="shared" si="14"/>
        <v>602318.27182081342</v>
      </c>
    </row>
    <row r="317" spans="1:11" x14ac:dyDescent="0.2">
      <c r="A317" s="97">
        <f t="shared" si="15"/>
        <v>2037</v>
      </c>
      <c r="B317" s="97">
        <f t="shared" si="17"/>
        <v>10</v>
      </c>
      <c r="C317" s="101">
        <v>69758.708696762609</v>
      </c>
      <c r="D317" s="99">
        <v>0</v>
      </c>
      <c r="E317" s="101">
        <v>474940.47859517887</v>
      </c>
      <c r="F317" s="99">
        <v>0</v>
      </c>
      <c r="G317" s="99">
        <v>0</v>
      </c>
      <c r="H317" s="99"/>
      <c r="I317" s="99"/>
      <c r="J317" s="99"/>
      <c r="K317" s="99">
        <f t="shared" si="14"/>
        <v>544699.18729194149</v>
      </c>
    </row>
    <row r="318" spans="1:11" x14ac:dyDescent="0.2">
      <c r="A318" s="97">
        <f t="shared" si="15"/>
        <v>2037</v>
      </c>
      <c r="B318" s="97">
        <f t="shared" si="17"/>
        <v>11</v>
      </c>
      <c r="C318" s="101">
        <v>63822.674902811348</v>
      </c>
      <c r="D318" s="99">
        <v>0</v>
      </c>
      <c r="E318" s="101">
        <v>442392.35815090127</v>
      </c>
      <c r="F318" s="99">
        <v>0</v>
      </c>
      <c r="G318" s="99">
        <v>0</v>
      </c>
      <c r="H318" s="99"/>
      <c r="I318" s="99"/>
      <c r="J318" s="99"/>
      <c r="K318" s="99">
        <f t="shared" si="14"/>
        <v>506215.03305371263</v>
      </c>
    </row>
    <row r="319" spans="1:11" x14ac:dyDescent="0.2">
      <c r="A319" s="97">
        <f t="shared" si="15"/>
        <v>2037</v>
      </c>
      <c r="B319" s="97">
        <f t="shared" si="17"/>
        <v>12</v>
      </c>
      <c r="C319" s="101">
        <v>51660.033198654732</v>
      </c>
      <c r="D319" s="99">
        <v>0</v>
      </c>
      <c r="E319" s="101">
        <v>313803.87243157096</v>
      </c>
      <c r="F319" s="99">
        <v>0</v>
      </c>
      <c r="G319" s="99">
        <v>0</v>
      </c>
      <c r="H319" s="99"/>
      <c r="I319" s="99"/>
      <c r="J319" s="99"/>
      <c r="K319" s="99">
        <f t="shared" si="14"/>
        <v>365463.90563022566</v>
      </c>
    </row>
    <row r="320" spans="1:11" x14ac:dyDescent="0.2">
      <c r="A320" s="97">
        <f t="shared" si="15"/>
        <v>2038</v>
      </c>
      <c r="B320" s="97">
        <f t="shared" si="17"/>
        <v>1</v>
      </c>
      <c r="C320" s="101">
        <v>53810.212204131072</v>
      </c>
      <c r="D320" s="99">
        <v>0</v>
      </c>
      <c r="E320" s="101">
        <v>352949.77444941259</v>
      </c>
      <c r="F320" s="99">
        <v>0</v>
      </c>
      <c r="G320" s="99">
        <v>0</v>
      </c>
      <c r="H320" s="99"/>
      <c r="I320" s="99"/>
      <c r="J320" s="99"/>
      <c r="K320" s="99">
        <f t="shared" si="14"/>
        <v>406759.98665354366</v>
      </c>
    </row>
    <row r="321" spans="1:11" x14ac:dyDescent="0.2">
      <c r="A321" s="97">
        <f t="shared" si="15"/>
        <v>2038</v>
      </c>
      <c r="B321" s="97">
        <f t="shared" si="17"/>
        <v>2</v>
      </c>
      <c r="C321" s="101">
        <v>54198.248864026056</v>
      </c>
      <c r="D321" s="99">
        <v>0</v>
      </c>
      <c r="E321" s="101">
        <v>375237.89566953783</v>
      </c>
      <c r="F321" s="99">
        <v>0</v>
      </c>
      <c r="G321" s="99">
        <v>0</v>
      </c>
      <c r="H321" s="99"/>
      <c r="I321" s="99"/>
      <c r="J321" s="99"/>
      <c r="K321" s="99">
        <f t="shared" si="14"/>
        <v>429436.14453356387</v>
      </c>
    </row>
    <row r="322" spans="1:11" x14ac:dyDescent="0.2">
      <c r="A322" s="97">
        <f t="shared" si="15"/>
        <v>2038</v>
      </c>
      <c r="B322" s="97">
        <f t="shared" si="17"/>
        <v>3</v>
      </c>
      <c r="C322" s="101">
        <v>50933.344923141995</v>
      </c>
      <c r="D322" s="99">
        <v>0</v>
      </c>
      <c r="E322" s="101">
        <v>360194.49754701543</v>
      </c>
      <c r="F322" s="99">
        <v>0</v>
      </c>
      <c r="G322" s="99">
        <v>0</v>
      </c>
      <c r="H322" s="99"/>
      <c r="I322" s="99"/>
      <c r="J322" s="99"/>
      <c r="K322" s="99">
        <f t="shared" si="14"/>
        <v>411127.84247015743</v>
      </c>
    </row>
    <row r="323" spans="1:11" x14ac:dyDescent="0.2">
      <c r="A323" s="97">
        <f t="shared" si="15"/>
        <v>2038</v>
      </c>
      <c r="B323" s="97">
        <f t="shared" si="17"/>
        <v>4</v>
      </c>
      <c r="C323" s="101">
        <v>57631.583825664085</v>
      </c>
      <c r="D323" s="99">
        <v>0</v>
      </c>
      <c r="E323" s="101">
        <v>395760.07571679592</v>
      </c>
      <c r="F323" s="99">
        <v>0</v>
      </c>
      <c r="G323" s="99">
        <v>0</v>
      </c>
      <c r="H323" s="99"/>
      <c r="I323" s="99"/>
      <c r="J323" s="99"/>
      <c r="K323" s="99">
        <f t="shared" si="14"/>
        <v>453391.65954245999</v>
      </c>
    </row>
    <row r="324" spans="1:11" x14ac:dyDescent="0.2">
      <c r="A324" s="97">
        <f t="shared" si="15"/>
        <v>2038</v>
      </c>
      <c r="B324" s="97">
        <f t="shared" si="17"/>
        <v>5</v>
      </c>
      <c r="C324" s="101">
        <v>60278.153482869311</v>
      </c>
      <c r="D324" s="99">
        <v>0</v>
      </c>
      <c r="E324" s="101">
        <v>420409.51398018212</v>
      </c>
      <c r="F324" s="99">
        <v>0</v>
      </c>
      <c r="G324" s="99">
        <v>0</v>
      </c>
      <c r="H324" s="99"/>
      <c r="I324" s="99"/>
      <c r="J324" s="99"/>
      <c r="K324" s="99">
        <f t="shared" si="14"/>
        <v>480687.66746305145</v>
      </c>
    </row>
    <row r="325" spans="1:11" x14ac:dyDescent="0.2">
      <c r="A325" s="97">
        <f t="shared" si="15"/>
        <v>2038</v>
      </c>
      <c r="B325" s="97">
        <f t="shared" si="17"/>
        <v>6</v>
      </c>
      <c r="C325" s="101">
        <v>69246.271373598473</v>
      </c>
      <c r="D325" s="99">
        <v>0</v>
      </c>
      <c r="E325" s="101">
        <v>447426.65108404489</v>
      </c>
      <c r="F325" s="99">
        <v>0</v>
      </c>
      <c r="G325" s="99">
        <v>0</v>
      </c>
      <c r="H325" s="99"/>
      <c r="I325" s="99"/>
      <c r="J325" s="99"/>
      <c r="K325" s="99">
        <f t="shared" si="14"/>
        <v>516672.92245764338</v>
      </c>
    </row>
    <row r="326" spans="1:11" x14ac:dyDescent="0.2">
      <c r="A326" s="97">
        <f t="shared" si="15"/>
        <v>2038</v>
      </c>
      <c r="B326" s="97">
        <f t="shared" si="17"/>
        <v>7</v>
      </c>
      <c r="C326" s="101">
        <v>75531.114417771256</v>
      </c>
      <c r="D326" s="99">
        <v>0</v>
      </c>
      <c r="E326" s="101">
        <v>476708.76116401143</v>
      </c>
      <c r="F326" s="99">
        <v>0</v>
      </c>
      <c r="G326" s="99">
        <v>0</v>
      </c>
      <c r="H326" s="99"/>
      <c r="I326" s="99"/>
      <c r="J326" s="99"/>
      <c r="K326" s="99">
        <f t="shared" si="14"/>
        <v>552239.87558178266</v>
      </c>
    </row>
    <row r="327" spans="1:11" x14ac:dyDescent="0.2">
      <c r="A327" s="97">
        <f t="shared" si="15"/>
        <v>2038</v>
      </c>
      <c r="B327" s="97">
        <f t="shared" si="17"/>
        <v>8</v>
      </c>
      <c r="C327" s="101">
        <v>82105.819729757262</v>
      </c>
      <c r="D327" s="99">
        <v>0</v>
      </c>
      <c r="E327" s="101">
        <v>489703.80481386586</v>
      </c>
      <c r="F327" s="99">
        <v>0</v>
      </c>
      <c r="G327" s="99">
        <v>0</v>
      </c>
      <c r="H327" s="99"/>
      <c r="I327" s="99"/>
      <c r="J327" s="99"/>
      <c r="K327" s="99">
        <f t="shared" si="14"/>
        <v>571809.62454362307</v>
      </c>
    </row>
    <row r="328" spans="1:11" x14ac:dyDescent="0.2">
      <c r="A328" s="97">
        <f t="shared" si="15"/>
        <v>2038</v>
      </c>
      <c r="B328" s="97">
        <f t="shared" si="17"/>
        <v>9</v>
      </c>
      <c r="C328" s="101">
        <v>81111.961576862916</v>
      </c>
      <c r="D328" s="99">
        <v>0</v>
      </c>
      <c r="E328" s="101">
        <v>528457.89367997181</v>
      </c>
      <c r="F328" s="99">
        <v>0</v>
      </c>
      <c r="G328" s="99">
        <v>0</v>
      </c>
      <c r="H328" s="99"/>
      <c r="I328" s="99"/>
      <c r="J328" s="99"/>
      <c r="K328" s="99">
        <f t="shared" ref="K328:K391" si="18">SUM(C328:J328)</f>
        <v>609569.85525683477</v>
      </c>
    </row>
    <row r="329" spans="1:11" x14ac:dyDescent="0.2">
      <c r="A329" s="97">
        <f t="shared" si="15"/>
        <v>2038</v>
      </c>
      <c r="B329" s="97">
        <f t="shared" si="17"/>
        <v>10</v>
      </c>
      <c r="C329" s="101">
        <v>69866.409081632344</v>
      </c>
      <c r="D329" s="99">
        <v>0</v>
      </c>
      <c r="E329" s="101">
        <v>481432.8678585029</v>
      </c>
      <c r="F329" s="99">
        <v>0</v>
      </c>
      <c r="G329" s="99">
        <v>0</v>
      </c>
      <c r="H329" s="99"/>
      <c r="I329" s="99"/>
      <c r="J329" s="99"/>
      <c r="K329" s="99">
        <f t="shared" si="18"/>
        <v>551299.27694013529</v>
      </c>
    </row>
    <row r="330" spans="1:11" x14ac:dyDescent="0.2">
      <c r="A330" s="97">
        <f t="shared" si="15"/>
        <v>2038</v>
      </c>
      <c r="B330" s="97">
        <f t="shared" si="17"/>
        <v>11</v>
      </c>
      <c r="C330" s="101">
        <v>63921.210652381036</v>
      </c>
      <c r="D330" s="99">
        <v>0</v>
      </c>
      <c r="E330" s="101">
        <v>448439.81783412548</v>
      </c>
      <c r="F330" s="99">
        <v>0</v>
      </c>
      <c r="G330" s="99">
        <v>0</v>
      </c>
      <c r="H330" s="99"/>
      <c r="I330" s="99"/>
      <c r="J330" s="99"/>
      <c r="K330" s="99">
        <f t="shared" si="18"/>
        <v>512361.02848650655</v>
      </c>
    </row>
    <row r="331" spans="1:11" x14ac:dyDescent="0.2">
      <c r="A331" s="97">
        <f t="shared" si="15"/>
        <v>2038</v>
      </c>
      <c r="B331" s="97">
        <f t="shared" si="17"/>
        <v>12</v>
      </c>
      <c r="C331" s="101">
        <v>51739.791060602322</v>
      </c>
      <c r="D331" s="99">
        <v>0</v>
      </c>
      <c r="E331" s="101">
        <v>318093.54026150715</v>
      </c>
      <c r="F331" s="99">
        <v>0</v>
      </c>
      <c r="G331" s="99">
        <v>0</v>
      </c>
      <c r="H331" s="99"/>
      <c r="I331" s="99"/>
      <c r="J331" s="99"/>
      <c r="K331" s="99">
        <f t="shared" si="18"/>
        <v>369833.33132210944</v>
      </c>
    </row>
    <row r="332" spans="1:11" x14ac:dyDescent="0.2">
      <c r="A332" s="97">
        <f t="shared" si="15"/>
        <v>2039</v>
      </c>
      <c r="B332" s="97">
        <f t="shared" si="17"/>
        <v>1</v>
      </c>
      <c r="C332" s="101">
        <v>53893.289724810231</v>
      </c>
      <c r="D332" s="99">
        <v>0</v>
      </c>
      <c r="E332" s="101">
        <v>357774.56287954596</v>
      </c>
      <c r="F332" s="99">
        <v>0</v>
      </c>
      <c r="G332" s="99">
        <v>0</v>
      </c>
      <c r="H332" s="99"/>
      <c r="I332" s="99"/>
      <c r="J332" s="99"/>
      <c r="K332" s="99">
        <f t="shared" si="18"/>
        <v>411667.85260435619</v>
      </c>
    </row>
    <row r="333" spans="1:11" x14ac:dyDescent="0.2">
      <c r="A333" s="97">
        <f t="shared" si="15"/>
        <v>2039</v>
      </c>
      <c r="B333" s="97">
        <f t="shared" si="17"/>
        <v>2</v>
      </c>
      <c r="C333" s="101">
        <v>54281.925474028896</v>
      </c>
      <c r="D333" s="99">
        <v>0</v>
      </c>
      <c r="E333" s="101">
        <v>380367.36050741229</v>
      </c>
      <c r="F333" s="99">
        <v>0</v>
      </c>
      <c r="G333" s="99">
        <v>0</v>
      </c>
      <c r="H333" s="99"/>
      <c r="I333" s="99"/>
      <c r="J333" s="99"/>
      <c r="K333" s="99">
        <f t="shared" si="18"/>
        <v>434649.28598144121</v>
      </c>
    </row>
    <row r="334" spans="1:11" x14ac:dyDescent="0.2">
      <c r="A334" s="97">
        <f t="shared" si="15"/>
        <v>2039</v>
      </c>
      <c r="B334" s="97">
        <f t="shared" si="17"/>
        <v>3</v>
      </c>
      <c r="C334" s="101">
        <v>51011.98085195155</v>
      </c>
      <c r="D334" s="99">
        <v>0</v>
      </c>
      <c r="E334" s="101">
        <v>365118.32062375074</v>
      </c>
      <c r="F334" s="99">
        <v>0</v>
      </c>
      <c r="G334" s="99">
        <v>0</v>
      </c>
      <c r="H334" s="99"/>
      <c r="I334" s="99"/>
      <c r="J334" s="99"/>
      <c r="K334" s="99">
        <f t="shared" si="18"/>
        <v>416130.30147570232</v>
      </c>
    </row>
    <row r="335" spans="1:11" x14ac:dyDescent="0.2">
      <c r="A335" s="97">
        <f t="shared" si="15"/>
        <v>2039</v>
      </c>
      <c r="B335" s="97">
        <f t="shared" si="17"/>
        <v>4</v>
      </c>
      <c r="C335" s="101">
        <v>57720.561157306765</v>
      </c>
      <c r="D335" s="99">
        <v>0</v>
      </c>
      <c r="E335" s="101">
        <v>401170.07672162948</v>
      </c>
      <c r="F335" s="99">
        <v>0</v>
      </c>
      <c r="G335" s="99">
        <v>0</v>
      </c>
      <c r="H335" s="99"/>
      <c r="I335" s="99"/>
      <c r="J335" s="99"/>
      <c r="K335" s="99">
        <f t="shared" si="18"/>
        <v>458890.63787893625</v>
      </c>
    </row>
    <row r="336" spans="1:11" x14ac:dyDescent="0.2">
      <c r="A336" s="97">
        <f t="shared" si="15"/>
        <v>2039</v>
      </c>
      <c r="B336" s="97">
        <f t="shared" si="17"/>
        <v>5</v>
      </c>
      <c r="C336" s="101">
        <v>60371.216850162455</v>
      </c>
      <c r="D336" s="99">
        <v>0</v>
      </c>
      <c r="E336" s="101">
        <v>426156.47036266967</v>
      </c>
      <c r="F336" s="99">
        <v>0</v>
      </c>
      <c r="G336" s="99">
        <v>0</v>
      </c>
      <c r="H336" s="99"/>
      <c r="I336" s="99"/>
      <c r="J336" s="99"/>
      <c r="K336" s="99">
        <f t="shared" si="18"/>
        <v>486527.68721283216</v>
      </c>
    </row>
    <row r="337" spans="1:11" x14ac:dyDescent="0.2">
      <c r="A337" s="97">
        <f t="shared" ref="A337:A400" si="19">+A325+1</f>
        <v>2039</v>
      </c>
      <c r="B337" s="97">
        <f t="shared" si="17"/>
        <v>6</v>
      </c>
      <c r="C337" s="101">
        <v>69353.180607112939</v>
      </c>
      <c r="D337" s="99">
        <v>0</v>
      </c>
      <c r="E337" s="101">
        <v>453542.92905263446</v>
      </c>
      <c r="F337" s="99">
        <v>0</v>
      </c>
      <c r="G337" s="99">
        <v>0</v>
      </c>
      <c r="H337" s="99"/>
      <c r="I337" s="99"/>
      <c r="J337" s="99"/>
      <c r="K337" s="99">
        <f t="shared" si="18"/>
        <v>522896.1096597474</v>
      </c>
    </row>
    <row r="338" spans="1:11" x14ac:dyDescent="0.2">
      <c r="A338" s="97">
        <f t="shared" si="19"/>
        <v>2039</v>
      </c>
      <c r="B338" s="97">
        <f t="shared" si="17"/>
        <v>7</v>
      </c>
      <c r="C338" s="101">
        <v>75647.726812759749</v>
      </c>
      <c r="D338" s="99">
        <v>0</v>
      </c>
      <c r="E338" s="101">
        <v>483225.32267476822</v>
      </c>
      <c r="F338" s="99">
        <v>0</v>
      </c>
      <c r="G338" s="99">
        <v>0</v>
      </c>
      <c r="H338" s="99"/>
      <c r="I338" s="99"/>
      <c r="J338" s="99"/>
      <c r="K338" s="99">
        <f t="shared" si="18"/>
        <v>558873.04948752793</v>
      </c>
    </row>
    <row r="339" spans="1:11" x14ac:dyDescent="0.2">
      <c r="A339" s="97">
        <f t="shared" si="19"/>
        <v>2039</v>
      </c>
      <c r="B339" s="97">
        <f t="shared" si="17"/>
        <v>8</v>
      </c>
      <c r="C339" s="101">
        <v>82232.582804219812</v>
      </c>
      <c r="D339" s="99">
        <v>0</v>
      </c>
      <c r="E339" s="101">
        <v>496398.00728316611</v>
      </c>
      <c r="F339" s="99">
        <v>0</v>
      </c>
      <c r="G339" s="99">
        <v>0</v>
      </c>
      <c r="H339" s="99"/>
      <c r="I339" s="99"/>
      <c r="J339" s="99"/>
      <c r="K339" s="99">
        <f t="shared" si="18"/>
        <v>578630.59008738596</v>
      </c>
    </row>
    <row r="340" spans="1:11" x14ac:dyDescent="0.2">
      <c r="A340" s="97">
        <f t="shared" si="19"/>
        <v>2039</v>
      </c>
      <c r="B340" s="97">
        <f t="shared" si="17"/>
        <v>9</v>
      </c>
      <c r="C340" s="101">
        <v>81237.190234941154</v>
      </c>
      <c r="D340" s="99">
        <v>0</v>
      </c>
      <c r="E340" s="101">
        <v>535681.86070252396</v>
      </c>
      <c r="F340" s="99">
        <v>0</v>
      </c>
      <c r="G340" s="99">
        <v>0</v>
      </c>
      <c r="H340" s="99"/>
      <c r="I340" s="99"/>
      <c r="J340" s="99"/>
      <c r="K340" s="99">
        <f t="shared" si="18"/>
        <v>616919.05093746516</v>
      </c>
    </row>
    <row r="341" spans="1:11" x14ac:dyDescent="0.2">
      <c r="A341" s="97">
        <f t="shared" si="19"/>
        <v>2039</v>
      </c>
      <c r="B341" s="97">
        <f t="shared" si="17"/>
        <v>10</v>
      </c>
      <c r="C341" s="101">
        <v>69974.275744994302</v>
      </c>
      <c r="D341" s="99">
        <v>0</v>
      </c>
      <c r="E341" s="101">
        <v>488014.00743949047</v>
      </c>
      <c r="F341" s="99">
        <v>0</v>
      </c>
      <c r="G341" s="99">
        <v>0</v>
      </c>
      <c r="H341" s="99"/>
      <c r="I341" s="99"/>
      <c r="J341" s="99"/>
      <c r="K341" s="99">
        <f t="shared" si="18"/>
        <v>557988.28318448481</v>
      </c>
    </row>
    <row r="342" spans="1:11" x14ac:dyDescent="0.2">
      <c r="A342" s="97">
        <f t="shared" si="19"/>
        <v>2039</v>
      </c>
      <c r="B342" s="97">
        <f t="shared" si="17"/>
        <v>11</v>
      </c>
      <c r="C342" s="101">
        <v>64019.898531173734</v>
      </c>
      <c r="D342" s="99">
        <v>0</v>
      </c>
      <c r="E342" s="101">
        <v>454569.94569175725</v>
      </c>
      <c r="F342" s="99">
        <v>0</v>
      </c>
      <c r="G342" s="99">
        <v>0</v>
      </c>
      <c r="H342" s="99"/>
      <c r="I342" s="99"/>
      <c r="J342" s="99"/>
      <c r="K342" s="99">
        <f t="shared" si="18"/>
        <v>518589.84422293096</v>
      </c>
    </row>
    <row r="343" spans="1:11" x14ac:dyDescent="0.2">
      <c r="A343" s="97">
        <f t="shared" si="19"/>
        <v>2039</v>
      </c>
      <c r="B343" s="97">
        <f t="shared" si="17"/>
        <v>12</v>
      </c>
      <c r="C343" s="101">
        <v>51819.672060615238</v>
      </c>
      <c r="D343" s="99">
        <v>0</v>
      </c>
      <c r="E343" s="101">
        <v>322441.84742545994</v>
      </c>
      <c r="F343" s="99">
        <v>0</v>
      </c>
      <c r="G343" s="99">
        <v>0</v>
      </c>
      <c r="H343" s="99"/>
      <c r="I343" s="99"/>
      <c r="J343" s="99"/>
      <c r="K343" s="99">
        <f t="shared" si="18"/>
        <v>374261.51948607515</v>
      </c>
    </row>
    <row r="344" spans="1:11" x14ac:dyDescent="0.2">
      <c r="A344" s="97">
        <f t="shared" si="19"/>
        <v>2040</v>
      </c>
      <c r="B344" s="97">
        <f t="shared" si="17"/>
        <v>1</v>
      </c>
      <c r="C344" s="101">
        <v>53976.495508771754</v>
      </c>
      <c r="D344" s="99">
        <v>0</v>
      </c>
      <c r="E344" s="101">
        <v>362665.30568925606</v>
      </c>
      <c r="F344" s="99">
        <v>0</v>
      </c>
      <c r="G344" s="99">
        <v>0</v>
      </c>
      <c r="H344" s="99"/>
      <c r="I344" s="99"/>
      <c r="J344" s="99"/>
      <c r="K344" s="99">
        <f t="shared" si="18"/>
        <v>416641.8011980278</v>
      </c>
    </row>
    <row r="345" spans="1:11" x14ac:dyDescent="0.2">
      <c r="A345" s="97">
        <f t="shared" si="19"/>
        <v>2040</v>
      </c>
      <c r="B345" s="97">
        <f t="shared" si="17"/>
        <v>2</v>
      </c>
      <c r="C345" s="101">
        <v>54365.73127224738</v>
      </c>
      <c r="D345" s="99">
        <v>0</v>
      </c>
      <c r="E345" s="101">
        <v>385566.94462115585</v>
      </c>
      <c r="F345" s="99">
        <v>0</v>
      </c>
      <c r="G345" s="99">
        <v>0</v>
      </c>
      <c r="H345" s="99"/>
      <c r="I345" s="99"/>
      <c r="J345" s="99"/>
      <c r="K345" s="99">
        <f t="shared" si="18"/>
        <v>439932.67589340324</v>
      </c>
    </row>
    <row r="346" spans="1:11" x14ac:dyDescent="0.2">
      <c r="A346" s="97">
        <f t="shared" si="19"/>
        <v>2040</v>
      </c>
      <c r="B346" s="97">
        <f t="shared" si="17"/>
        <v>3</v>
      </c>
      <c r="C346" s="101">
        <v>51090.738186675226</v>
      </c>
      <c r="D346" s="99">
        <v>0</v>
      </c>
      <c r="E346" s="101">
        <v>370109.45187386486</v>
      </c>
      <c r="F346" s="99">
        <v>0</v>
      </c>
      <c r="G346" s="99">
        <v>0</v>
      </c>
      <c r="H346" s="99"/>
      <c r="I346" s="99"/>
      <c r="J346" s="99"/>
      <c r="K346" s="99">
        <f t="shared" si="18"/>
        <v>421200.1900605401</v>
      </c>
    </row>
    <row r="347" spans="1:11" x14ac:dyDescent="0.2">
      <c r="A347" s="97">
        <f t="shared" si="19"/>
        <v>2040</v>
      </c>
      <c r="B347" s="97">
        <f t="shared" si="17"/>
        <v>4</v>
      </c>
      <c r="C347" s="101">
        <v>57809.675860942727</v>
      </c>
      <c r="D347" s="99">
        <v>0</v>
      </c>
      <c r="E347" s="101">
        <v>406654.03190392599</v>
      </c>
      <c r="F347" s="99">
        <v>0</v>
      </c>
      <c r="G347" s="99">
        <v>0</v>
      </c>
      <c r="H347" s="99"/>
      <c r="I347" s="99"/>
      <c r="J347" s="99"/>
      <c r="K347" s="99">
        <f t="shared" si="18"/>
        <v>464463.70776486874</v>
      </c>
    </row>
    <row r="348" spans="1:11" x14ac:dyDescent="0.2">
      <c r="A348" s="97">
        <f t="shared" si="19"/>
        <v>2040</v>
      </c>
      <c r="B348" s="97">
        <f t="shared" si="17"/>
        <v>5</v>
      </c>
      <c r="C348" s="101">
        <v>60464.423897874316</v>
      </c>
      <c r="D348" s="99">
        <v>0</v>
      </c>
      <c r="E348" s="101">
        <v>431981.98706923152</v>
      </c>
      <c r="F348" s="99">
        <v>0</v>
      </c>
      <c r="G348" s="99">
        <v>0</v>
      </c>
      <c r="H348" s="99"/>
      <c r="I348" s="99"/>
      <c r="J348" s="99"/>
      <c r="K348" s="99">
        <f t="shared" si="18"/>
        <v>492446.41096710582</v>
      </c>
    </row>
    <row r="349" spans="1:11" x14ac:dyDescent="0.2">
      <c r="A349" s="97">
        <f t="shared" si="19"/>
        <v>2040</v>
      </c>
      <c r="B349" s="97">
        <f t="shared" si="17"/>
        <v>6</v>
      </c>
      <c r="C349" s="101">
        <v>69460.254897662016</v>
      </c>
      <c r="D349" s="99">
        <v>0</v>
      </c>
      <c r="E349" s="101">
        <v>459742.81593477097</v>
      </c>
      <c r="F349" s="99">
        <v>0</v>
      </c>
      <c r="G349" s="99">
        <v>0</v>
      </c>
      <c r="H349" s="99"/>
      <c r="I349" s="99"/>
      <c r="J349" s="99"/>
      <c r="K349" s="99">
        <f t="shared" si="18"/>
        <v>529203.07083243295</v>
      </c>
    </row>
    <row r="350" spans="1:11" x14ac:dyDescent="0.2">
      <c r="A350" s="97">
        <f t="shared" si="19"/>
        <v>2040</v>
      </c>
      <c r="B350" s="97">
        <f t="shared" si="17"/>
        <v>7</v>
      </c>
      <c r="C350" s="101">
        <v>75764.519245481963</v>
      </c>
      <c r="D350" s="99">
        <v>0</v>
      </c>
      <c r="E350" s="101">
        <v>489830.96493541473</v>
      </c>
      <c r="F350" s="99">
        <v>0</v>
      </c>
      <c r="G350" s="99">
        <v>0</v>
      </c>
      <c r="H350" s="99"/>
      <c r="I350" s="99"/>
      <c r="J350" s="99"/>
      <c r="K350" s="99">
        <f t="shared" si="18"/>
        <v>565595.48418089666</v>
      </c>
    </row>
    <row r="351" spans="1:11" x14ac:dyDescent="0.2">
      <c r="A351" s="97">
        <f t="shared" si="19"/>
        <v>2040</v>
      </c>
      <c r="B351" s="97">
        <f t="shared" si="17"/>
        <v>8</v>
      </c>
      <c r="C351" s="101">
        <v>82359.541588037682</v>
      </c>
      <c r="D351" s="99">
        <v>0</v>
      </c>
      <c r="E351" s="101">
        <v>503183.71883665049</v>
      </c>
      <c r="F351" s="99">
        <v>0</v>
      </c>
      <c r="G351" s="99">
        <v>0</v>
      </c>
      <c r="H351" s="99"/>
      <c r="I351" s="99"/>
      <c r="J351" s="99"/>
      <c r="K351" s="99">
        <f t="shared" si="18"/>
        <v>585543.26042468823</v>
      </c>
    </row>
    <row r="352" spans="1:11" x14ac:dyDescent="0.2">
      <c r="A352" s="97">
        <f t="shared" si="19"/>
        <v>2040</v>
      </c>
      <c r="B352" s="97">
        <f t="shared" si="17"/>
        <v>9</v>
      </c>
      <c r="C352" s="101">
        <v>81362.612233391133</v>
      </c>
      <c r="D352" s="99">
        <v>0</v>
      </c>
      <c r="E352" s="101">
        <v>543004.57863818971</v>
      </c>
      <c r="F352" s="99">
        <v>0</v>
      </c>
      <c r="G352" s="99">
        <v>0</v>
      </c>
      <c r="H352" s="99"/>
      <c r="I352" s="99"/>
      <c r="J352" s="99"/>
      <c r="K352" s="99">
        <f t="shared" si="18"/>
        <v>624367.19087158085</v>
      </c>
    </row>
    <row r="353" spans="1:11" x14ac:dyDescent="0.2">
      <c r="A353" s="97">
        <f t="shared" si="19"/>
        <v>2040</v>
      </c>
      <c r="B353" s="97">
        <f t="shared" si="17"/>
        <v>10</v>
      </c>
      <c r="C353" s="101">
        <v>70082.308943565644</v>
      </c>
      <c r="D353" s="99">
        <v>0</v>
      </c>
      <c r="E353" s="101">
        <v>494685.11054618628</v>
      </c>
      <c r="F353" s="99">
        <v>0</v>
      </c>
      <c r="G353" s="99">
        <v>0</v>
      </c>
      <c r="H353" s="99"/>
      <c r="I353" s="99"/>
      <c r="J353" s="99"/>
      <c r="K353" s="99">
        <f t="shared" si="18"/>
        <v>564767.41948975192</v>
      </c>
    </row>
    <row r="354" spans="1:11" x14ac:dyDescent="0.2">
      <c r="A354" s="97">
        <f t="shared" si="19"/>
        <v>2040</v>
      </c>
      <c r="B354" s="97">
        <f t="shared" si="17"/>
        <v>11</v>
      </c>
      <c r="C354" s="101">
        <v>64118.73877406156</v>
      </c>
      <c r="D354" s="99">
        <v>0</v>
      </c>
      <c r="E354" s="101">
        <v>460783.87178954628</v>
      </c>
      <c r="F354" s="99">
        <v>0</v>
      </c>
      <c r="G354" s="99">
        <v>0</v>
      </c>
      <c r="H354" s="99"/>
      <c r="I354" s="99"/>
      <c r="J354" s="99"/>
      <c r="K354" s="99">
        <f t="shared" si="18"/>
        <v>524902.61056360789</v>
      </c>
    </row>
    <row r="355" spans="1:11" x14ac:dyDescent="0.2">
      <c r="A355" s="97">
        <f t="shared" si="19"/>
        <v>2040</v>
      </c>
      <c r="B355" s="97">
        <f t="shared" si="17"/>
        <v>12</v>
      </c>
      <c r="C355" s="101">
        <v>51899.676388806176</v>
      </c>
      <c r="D355" s="99">
        <v>0</v>
      </c>
      <c r="E355" s="101">
        <v>326849.59551731247</v>
      </c>
      <c r="F355" s="99">
        <v>0</v>
      </c>
      <c r="G355" s="99">
        <v>0</v>
      </c>
      <c r="H355" s="99"/>
      <c r="I355" s="99"/>
      <c r="J355" s="99"/>
      <c r="K355" s="99">
        <f t="shared" si="18"/>
        <v>378749.27190611867</v>
      </c>
    </row>
    <row r="356" spans="1:11" x14ac:dyDescent="0.2">
      <c r="A356" s="97">
        <f t="shared" si="19"/>
        <v>2041</v>
      </c>
      <c r="B356" s="97">
        <f t="shared" si="17"/>
        <v>1</v>
      </c>
      <c r="C356" s="101">
        <f>C344*(C344/C332)</f>
        <v>54059.829754041166</v>
      </c>
      <c r="D356" s="99">
        <f>+D344</f>
        <v>0</v>
      </c>
      <c r="E356" s="101">
        <v>367622.90446837386</v>
      </c>
      <c r="F356" s="99">
        <f>+Summary_Delivered_Sales!F355</f>
        <v>0</v>
      </c>
      <c r="G356" s="99">
        <v>0</v>
      </c>
      <c r="H356" s="99"/>
      <c r="I356" s="99"/>
      <c r="J356" s="99"/>
      <c r="K356" s="99">
        <f t="shared" si="18"/>
        <v>421682.73422241502</v>
      </c>
    </row>
    <row r="357" spans="1:11" x14ac:dyDescent="0.2">
      <c r="A357" s="97">
        <f t="shared" si="19"/>
        <v>2041</v>
      </c>
      <c r="B357" s="97">
        <f t="shared" si="17"/>
        <v>2</v>
      </c>
      <c r="C357" s="101">
        <f t="shared" ref="C357:C420" si="20">C345*(C345/C333)</f>
        <v>54449.666458135027</v>
      </c>
      <c r="D357" s="99">
        <f t="shared" ref="D357:D420" si="21">+D345</f>
        <v>0</v>
      </c>
      <c r="E357" s="101">
        <v>390837.606534319</v>
      </c>
      <c r="F357" s="99">
        <f>+Summary_Delivered_Sales!F356</f>
        <v>0</v>
      </c>
      <c r="G357" s="99">
        <v>0</v>
      </c>
      <c r="H357" s="99"/>
      <c r="I357" s="99"/>
      <c r="J357" s="99"/>
      <c r="K357" s="99">
        <f t="shared" si="18"/>
        <v>445287.272992454</v>
      </c>
    </row>
    <row r="358" spans="1:11" x14ac:dyDescent="0.2">
      <c r="A358" s="97">
        <f t="shared" si="19"/>
        <v>2041</v>
      </c>
      <c r="B358" s="97">
        <f t="shared" si="17"/>
        <v>3</v>
      </c>
      <c r="C358" s="101">
        <f t="shared" si="20"/>
        <v>51169.617114751469</v>
      </c>
      <c r="D358" s="99">
        <f t="shared" si="21"/>
        <v>0</v>
      </c>
      <c r="E358" s="101">
        <v>375168.8113934159</v>
      </c>
      <c r="F358" s="99">
        <f>+Summary_Delivered_Sales!F357</f>
        <v>0</v>
      </c>
      <c r="G358" s="99">
        <v>0</v>
      </c>
      <c r="H358" s="99"/>
      <c r="I358" s="99"/>
      <c r="J358" s="99"/>
      <c r="K358" s="99">
        <f t="shared" si="18"/>
        <v>426338.42850816739</v>
      </c>
    </row>
    <row r="359" spans="1:11" x14ac:dyDescent="0.2">
      <c r="A359" s="97">
        <f t="shared" si="19"/>
        <v>2041</v>
      </c>
      <c r="B359" s="97">
        <f t="shared" si="17"/>
        <v>4</v>
      </c>
      <c r="C359" s="101">
        <f t="shared" si="20"/>
        <v>57898.928148660423</v>
      </c>
      <c r="D359" s="99">
        <f t="shared" si="21"/>
        <v>0</v>
      </c>
      <c r="E359" s="101">
        <v>412212.95220996055</v>
      </c>
      <c r="F359" s="99">
        <f>+Summary_Delivered_Sales!F358</f>
        <v>0</v>
      </c>
      <c r="G359" s="99">
        <v>0</v>
      </c>
      <c r="H359" s="99"/>
      <c r="I359" s="99"/>
      <c r="J359" s="99"/>
      <c r="K359" s="99">
        <f t="shared" si="18"/>
        <v>470111.88035862095</v>
      </c>
    </row>
    <row r="360" spans="1:11" x14ac:dyDescent="0.2">
      <c r="A360" s="97">
        <f t="shared" si="19"/>
        <v>2041</v>
      </c>
      <c r="B360" s="97">
        <f t="shared" si="17"/>
        <v>5</v>
      </c>
      <c r="C360" s="101">
        <f t="shared" si="20"/>
        <v>60557.774847832916</v>
      </c>
      <c r="D360" s="99">
        <f t="shared" si="21"/>
        <v>0</v>
      </c>
      <c r="E360" s="101">
        <v>437887.13801171043</v>
      </c>
      <c r="F360" s="99">
        <f>+Summary_Delivered_Sales!F359</f>
        <v>0</v>
      </c>
      <c r="G360" s="99">
        <v>0</v>
      </c>
      <c r="H360" s="99"/>
      <c r="I360" s="99"/>
      <c r="J360" s="99"/>
      <c r="K360" s="99">
        <f t="shared" si="18"/>
        <v>498444.91285954334</v>
      </c>
    </row>
    <row r="361" spans="1:11" x14ac:dyDescent="0.2">
      <c r="A361" s="97">
        <f t="shared" si="19"/>
        <v>2041</v>
      </c>
      <c r="B361" s="97">
        <f t="shared" si="17"/>
        <v>6</v>
      </c>
      <c r="C361" s="101">
        <f t="shared" si="20"/>
        <v>69567.494500077053</v>
      </c>
      <c r="D361" s="99">
        <f t="shared" si="21"/>
        <v>0</v>
      </c>
      <c r="E361" s="101">
        <v>466027.45465601474</v>
      </c>
      <c r="F361" s="99">
        <f>+Summary_Delivered_Sales!F360</f>
        <v>0</v>
      </c>
      <c r="G361" s="99">
        <v>0</v>
      </c>
      <c r="H361" s="99"/>
      <c r="I361" s="99"/>
      <c r="J361" s="99"/>
      <c r="K361" s="99">
        <f t="shared" si="18"/>
        <v>535594.94915609178</v>
      </c>
    </row>
    <row r="362" spans="1:11" x14ac:dyDescent="0.2">
      <c r="A362" s="97">
        <f t="shared" si="19"/>
        <v>2041</v>
      </c>
      <c r="B362" s="97">
        <f t="shared" si="17"/>
        <v>7</v>
      </c>
      <c r="C362" s="101">
        <f t="shared" si="20"/>
        <v>75881.491993897929</v>
      </c>
      <c r="D362" s="99">
        <f t="shared" si="21"/>
        <v>0</v>
      </c>
      <c r="E362" s="101">
        <v>496526.90567097167</v>
      </c>
      <c r="F362" s="99">
        <f>+Summary_Delivered_Sales!F361</f>
        <v>0</v>
      </c>
      <c r="G362" s="99">
        <v>0</v>
      </c>
      <c r="H362" s="99"/>
      <c r="I362" s="99"/>
      <c r="J362" s="99"/>
      <c r="K362" s="99">
        <f t="shared" si="18"/>
        <v>572408.39766486955</v>
      </c>
    </row>
    <row r="363" spans="1:11" x14ac:dyDescent="0.2">
      <c r="A363" s="97">
        <f t="shared" si="19"/>
        <v>2041</v>
      </c>
      <c r="B363" s="97">
        <f t="shared" si="17"/>
        <v>8</v>
      </c>
      <c r="C363" s="101">
        <f t="shared" si="20"/>
        <v>82486.696383366303</v>
      </c>
      <c r="D363" s="99">
        <f t="shared" si="21"/>
        <v>0</v>
      </c>
      <c r="E363" s="101">
        <v>510062.19039442879</v>
      </c>
      <c r="F363" s="99">
        <f>+Summary_Delivered_Sales!F362</f>
        <v>0</v>
      </c>
      <c r="G363" s="99">
        <v>0</v>
      </c>
      <c r="H363" s="99"/>
      <c r="I363" s="99"/>
      <c r="J363" s="99"/>
      <c r="K363" s="99">
        <f t="shared" si="18"/>
        <v>592548.88677779515</v>
      </c>
    </row>
    <row r="364" spans="1:11" x14ac:dyDescent="0.2">
      <c r="A364" s="97">
        <f t="shared" si="19"/>
        <v>2041</v>
      </c>
      <c r="B364" s="97">
        <f t="shared" si="17"/>
        <v>9</v>
      </c>
      <c r="C364" s="101">
        <f t="shared" si="20"/>
        <v>81488.22787071082</v>
      </c>
      <c r="D364" s="99">
        <f t="shared" si="21"/>
        <v>0</v>
      </c>
      <c r="E364" s="101">
        <v>550427.3974021622</v>
      </c>
      <c r="F364" s="99">
        <f>+Summary_Delivered_Sales!F363</f>
        <v>0</v>
      </c>
      <c r="G364" s="99">
        <v>0</v>
      </c>
      <c r="H364" s="99"/>
      <c r="I364" s="99"/>
      <c r="J364" s="99"/>
      <c r="K364" s="99">
        <f t="shared" si="18"/>
        <v>631915.62527287297</v>
      </c>
    </row>
    <row r="365" spans="1:11" x14ac:dyDescent="0.2">
      <c r="A365" s="97">
        <f t="shared" si="19"/>
        <v>2041</v>
      </c>
      <c r="B365" s="97">
        <f t="shared" si="17"/>
        <v>10</v>
      </c>
      <c r="C365" s="101">
        <f t="shared" si="20"/>
        <v>70190.508934459867</v>
      </c>
      <c r="D365" s="99">
        <f t="shared" si="21"/>
        <v>0</v>
      </c>
      <c r="E365" s="101">
        <v>501447.40697106917</v>
      </c>
      <c r="F365" s="99">
        <f>+Summary_Delivered_Sales!F364</f>
        <v>0</v>
      </c>
      <c r="G365" s="99">
        <v>0</v>
      </c>
      <c r="H365" s="99"/>
      <c r="I365" s="99"/>
      <c r="J365" s="99"/>
      <c r="K365" s="99">
        <f t="shared" si="18"/>
        <v>571637.91590552905</v>
      </c>
    </row>
    <row r="366" spans="1:11" x14ac:dyDescent="0.2">
      <c r="A366" s="97">
        <f t="shared" si="19"/>
        <v>2041</v>
      </c>
      <c r="B366" s="97">
        <f t="shared" ref="B366:B429" si="22">+B354</f>
        <v>11</v>
      </c>
      <c r="C366" s="101">
        <f t="shared" si="20"/>
        <v>64217.731616279256</v>
      </c>
      <c r="D366" s="99">
        <f t="shared" si="21"/>
        <v>0</v>
      </c>
      <c r="E366" s="101">
        <v>467082.74164112878</v>
      </c>
      <c r="F366" s="99">
        <f>+Summary_Delivered_Sales!F365</f>
        <v>0</v>
      </c>
      <c r="G366" s="99">
        <v>0</v>
      </c>
      <c r="H366" s="99"/>
      <c r="I366" s="99"/>
      <c r="J366" s="99"/>
      <c r="K366" s="99">
        <f t="shared" si="18"/>
        <v>531300.47325740801</v>
      </c>
    </row>
    <row r="367" spans="1:11" x14ac:dyDescent="0.2">
      <c r="A367" s="97">
        <f t="shared" si="19"/>
        <v>2041</v>
      </c>
      <c r="B367" s="97">
        <f t="shared" si="22"/>
        <v>12</v>
      </c>
      <c r="C367" s="101">
        <f t="shared" si="20"/>
        <v>51979.804235581367</v>
      </c>
      <c r="D367" s="99">
        <f t="shared" si="21"/>
        <v>0</v>
      </c>
      <c r="E367" s="101">
        <v>331317.59708865709</v>
      </c>
      <c r="F367" s="99">
        <f>+Summary_Delivered_Sales!F366</f>
        <v>0</v>
      </c>
      <c r="G367" s="99">
        <v>0</v>
      </c>
      <c r="H367" s="99"/>
      <c r="I367" s="99"/>
      <c r="J367" s="99"/>
      <c r="K367" s="99">
        <f t="shared" si="18"/>
        <v>383297.40132423845</v>
      </c>
    </row>
    <row r="368" spans="1:11" x14ac:dyDescent="0.2">
      <c r="A368" s="97">
        <f t="shared" si="19"/>
        <v>2042</v>
      </c>
      <c r="B368" s="97">
        <f t="shared" si="22"/>
        <v>1</v>
      </c>
      <c r="C368" s="101">
        <f t="shared" si="20"/>
        <v>54143.292658949729</v>
      </c>
      <c r="D368" s="99">
        <f t="shared" si="21"/>
        <v>0</v>
      </c>
      <c r="E368" s="101">
        <v>372648.27313137392</v>
      </c>
      <c r="F368" s="99">
        <f>+Summary_Delivered_Sales!F367</f>
        <v>0</v>
      </c>
      <c r="G368" s="99">
        <v>0</v>
      </c>
      <c r="H368" s="99"/>
      <c r="I368" s="99"/>
      <c r="J368" s="99"/>
      <c r="K368" s="99">
        <f t="shared" si="18"/>
        <v>426791.56579032366</v>
      </c>
    </row>
    <row r="369" spans="1:11" x14ac:dyDescent="0.2">
      <c r="A369" s="97">
        <f t="shared" si="19"/>
        <v>2042</v>
      </c>
      <c r="B369" s="97">
        <f t="shared" si="22"/>
        <v>2</v>
      </c>
      <c r="C369" s="101">
        <f t="shared" si="20"/>
        <v>54533.731231453305</v>
      </c>
      <c r="D369" s="99">
        <f t="shared" si="21"/>
        <v>0</v>
      </c>
      <c r="E369" s="101">
        <v>396180.31787337404</v>
      </c>
      <c r="F369" s="99">
        <f>+Summary_Delivered_Sales!F368</f>
        <v>0</v>
      </c>
      <c r="G369" s="99">
        <v>0</v>
      </c>
      <c r="H369" s="99"/>
      <c r="I369" s="99"/>
      <c r="J369" s="99"/>
      <c r="K369" s="99">
        <f t="shared" si="18"/>
        <v>450714.04910482734</v>
      </c>
    </row>
    <row r="370" spans="1:11" x14ac:dyDescent="0.2">
      <c r="A370" s="97">
        <f t="shared" si="19"/>
        <v>2042</v>
      </c>
      <c r="B370" s="97">
        <f t="shared" si="22"/>
        <v>3</v>
      </c>
      <c r="C370" s="101">
        <f t="shared" si="20"/>
        <v>51248.617823908105</v>
      </c>
      <c r="D370" s="99">
        <f t="shared" si="21"/>
        <v>0</v>
      </c>
      <c r="E370" s="101">
        <v>380297.33185608388</v>
      </c>
      <c r="F370" s="99">
        <f>+Summary_Delivered_Sales!F369</f>
        <v>0</v>
      </c>
      <c r="G370" s="99">
        <v>0</v>
      </c>
      <c r="H370" s="99"/>
      <c r="I370" s="99"/>
      <c r="J370" s="99"/>
      <c r="K370" s="99">
        <f t="shared" si="18"/>
        <v>431545.94967999199</v>
      </c>
    </row>
    <row r="371" spans="1:11" x14ac:dyDescent="0.2">
      <c r="A371" s="97">
        <f t="shared" si="19"/>
        <v>2042</v>
      </c>
      <c r="B371" s="97">
        <f t="shared" si="22"/>
        <v>4</v>
      </c>
      <c r="C371" s="101">
        <f t="shared" si="20"/>
        <v>57988.318232875754</v>
      </c>
      <c r="D371" s="99">
        <f t="shared" si="21"/>
        <v>0</v>
      </c>
      <c r="E371" s="101">
        <v>417847.86240554362</v>
      </c>
      <c r="F371" s="99">
        <f>+Summary_Delivered_Sales!F370</f>
        <v>0</v>
      </c>
      <c r="G371" s="99">
        <v>0</v>
      </c>
      <c r="H371" s="99"/>
      <c r="I371" s="99"/>
      <c r="J371" s="99"/>
      <c r="K371" s="99">
        <f t="shared" si="18"/>
        <v>475836.18063841935</v>
      </c>
    </row>
    <row r="372" spans="1:11" x14ac:dyDescent="0.2">
      <c r="A372" s="97">
        <f t="shared" si="19"/>
        <v>2042</v>
      </c>
      <c r="B372" s="97">
        <f t="shared" si="22"/>
        <v>5</v>
      </c>
      <c r="C372" s="101">
        <f t="shared" si="20"/>
        <v>60651.269922208761</v>
      </c>
      <c r="D372" s="99">
        <f t="shared" si="21"/>
        <v>0</v>
      </c>
      <c r="E372" s="101">
        <v>443873.01178221742</v>
      </c>
      <c r="F372" s="99">
        <f>+Summary_Delivered_Sales!F371</f>
        <v>0</v>
      </c>
      <c r="G372" s="99">
        <v>0</v>
      </c>
      <c r="H372" s="99"/>
      <c r="I372" s="99"/>
      <c r="J372" s="99"/>
      <c r="K372" s="99">
        <f t="shared" si="18"/>
        <v>504524.28170442616</v>
      </c>
    </row>
    <row r="373" spans="1:11" x14ac:dyDescent="0.2">
      <c r="A373" s="97">
        <f t="shared" si="19"/>
        <v>2042</v>
      </c>
      <c r="B373" s="97">
        <f t="shared" si="22"/>
        <v>6</v>
      </c>
      <c r="C373" s="101">
        <f t="shared" si="20"/>
        <v>69674.899669582839</v>
      </c>
      <c r="D373" s="99">
        <f t="shared" si="21"/>
        <v>0</v>
      </c>
      <c r="E373" s="101">
        <v>472398.00376560516</v>
      </c>
      <c r="F373" s="99">
        <f>+Summary_Delivered_Sales!F372</f>
        <v>0</v>
      </c>
      <c r="G373" s="99">
        <v>0</v>
      </c>
      <c r="H373" s="99"/>
      <c r="I373" s="99"/>
      <c r="J373" s="99"/>
      <c r="K373" s="99">
        <f t="shared" si="18"/>
        <v>542072.903435188</v>
      </c>
    </row>
    <row r="374" spans="1:11" x14ac:dyDescent="0.2">
      <c r="A374" s="97">
        <f t="shared" si="19"/>
        <v>2042</v>
      </c>
      <c r="B374" s="97">
        <f t="shared" si="22"/>
        <v>7</v>
      </c>
      <c r="C374" s="101">
        <f t="shared" si="20"/>
        <v>75998.645336396832</v>
      </c>
      <c r="D374" s="99">
        <f t="shared" si="21"/>
        <v>0</v>
      </c>
      <c r="E374" s="101">
        <v>503314.37925264012</v>
      </c>
      <c r="F374" s="99">
        <f>+Summary_Delivered_Sales!F373</f>
        <v>0</v>
      </c>
      <c r="G374" s="99">
        <v>0</v>
      </c>
      <c r="H374" s="99"/>
      <c r="I374" s="99"/>
      <c r="J374" s="99"/>
      <c r="K374" s="99">
        <f t="shared" si="18"/>
        <v>579313.02458903694</v>
      </c>
    </row>
    <row r="375" spans="1:11" x14ac:dyDescent="0.2">
      <c r="A375" s="97">
        <f t="shared" si="19"/>
        <v>2042</v>
      </c>
      <c r="B375" s="97">
        <f t="shared" si="22"/>
        <v>8</v>
      </c>
      <c r="C375" s="101">
        <f t="shared" si="20"/>
        <v>82614.047492827609</v>
      </c>
      <c r="D375" s="99">
        <f t="shared" si="21"/>
        <v>0</v>
      </c>
      <c r="E375" s="101">
        <v>517034.68997656478</v>
      </c>
      <c r="F375" s="99">
        <f>+Summary_Delivered_Sales!F374</f>
        <v>0</v>
      </c>
      <c r="G375" s="99">
        <v>0</v>
      </c>
      <c r="H375" s="99"/>
      <c r="I375" s="99"/>
      <c r="J375" s="99"/>
      <c r="K375" s="99">
        <f t="shared" si="18"/>
        <v>599648.73746939236</v>
      </c>
    </row>
    <row r="376" spans="1:11" x14ac:dyDescent="0.2">
      <c r="A376" s="97">
        <f t="shared" si="19"/>
        <v>2042</v>
      </c>
      <c r="B376" s="97">
        <f t="shared" si="22"/>
        <v>9</v>
      </c>
      <c r="C376" s="101">
        <f t="shared" si="20"/>
        <v>81614.037445859023</v>
      </c>
      <c r="D376" s="99">
        <f t="shared" si="21"/>
        <v>0</v>
      </c>
      <c r="E376" s="101">
        <v>557951.68536284205</v>
      </c>
      <c r="F376" s="99">
        <f>+Summary_Delivered_Sales!F375</f>
        <v>0</v>
      </c>
      <c r="G376" s="99">
        <v>0</v>
      </c>
      <c r="H376" s="99"/>
      <c r="I376" s="99"/>
      <c r="J376" s="99"/>
      <c r="K376" s="99">
        <f t="shared" si="18"/>
        <v>639565.7228087011</v>
      </c>
    </row>
    <row r="377" spans="1:11" x14ac:dyDescent="0.2">
      <c r="A377" s="97">
        <f t="shared" si="19"/>
        <v>2042</v>
      </c>
      <c r="B377" s="97">
        <f t="shared" si="22"/>
        <v>10</v>
      </c>
      <c r="C377" s="101">
        <f t="shared" si="20"/>
        <v>70298.875975187431</v>
      </c>
      <c r="D377" s="99">
        <f t="shared" si="21"/>
        <v>0</v>
      </c>
      <c r="E377" s="101">
        <v>508302.1433177591</v>
      </c>
      <c r="F377" s="99">
        <f>+Summary_Delivered_Sales!F376</f>
        <v>0</v>
      </c>
      <c r="G377" s="99">
        <v>0</v>
      </c>
      <c r="H377" s="99"/>
      <c r="I377" s="99"/>
      <c r="J377" s="99"/>
      <c r="K377" s="99">
        <f t="shared" si="18"/>
        <v>578601.01929294656</v>
      </c>
    </row>
    <row r="378" spans="1:11" x14ac:dyDescent="0.2">
      <c r="A378" s="97">
        <f t="shared" si="19"/>
        <v>2042</v>
      </c>
      <c r="B378" s="97">
        <f t="shared" si="22"/>
        <v>11</v>
      </c>
      <c r="C378" s="101">
        <f t="shared" si="20"/>
        <v>64316.877293424739</v>
      </c>
      <c r="D378" s="99">
        <f t="shared" si="21"/>
        <v>0</v>
      </c>
      <c r="E378" s="101">
        <v>473467.71641919907</v>
      </c>
      <c r="F378" s="99">
        <f>+Summary_Delivered_Sales!F377</f>
        <v>0</v>
      </c>
      <c r="G378" s="99">
        <v>0</v>
      </c>
      <c r="H378" s="99"/>
      <c r="I378" s="99"/>
      <c r="J378" s="99"/>
      <c r="K378" s="99">
        <f t="shared" si="18"/>
        <v>537784.59371262381</v>
      </c>
    </row>
    <row r="379" spans="1:11" x14ac:dyDescent="0.2">
      <c r="A379" s="97">
        <f t="shared" si="19"/>
        <v>2042</v>
      </c>
      <c r="B379" s="97">
        <f t="shared" si="22"/>
        <v>12</v>
      </c>
      <c r="C379" s="101">
        <f t="shared" si="20"/>
        <v>52060.055791641003</v>
      </c>
      <c r="D379" s="99">
        <f t="shared" si="21"/>
        <v>0</v>
      </c>
      <c r="E379" s="101">
        <v>335846.6757985857</v>
      </c>
      <c r="F379" s="99">
        <f>+Summary_Delivered_Sales!F378</f>
        <v>0</v>
      </c>
      <c r="G379" s="99">
        <v>0</v>
      </c>
      <c r="H379" s="99"/>
      <c r="I379" s="99"/>
      <c r="J379" s="99"/>
      <c r="K379" s="99">
        <f t="shared" si="18"/>
        <v>387906.7315902267</v>
      </c>
    </row>
    <row r="380" spans="1:11" x14ac:dyDescent="0.2">
      <c r="A380" s="97">
        <f t="shared" si="19"/>
        <v>2043</v>
      </c>
      <c r="B380" s="97">
        <f t="shared" si="22"/>
        <v>1</v>
      </c>
      <c r="C380" s="101">
        <f t="shared" si="20"/>
        <v>54226.884422134899</v>
      </c>
      <c r="D380" s="99">
        <f t="shared" si="21"/>
        <v>0</v>
      </c>
      <c r="E380" s="101">
        <v>377742.33808585122</v>
      </c>
      <c r="F380" s="99">
        <f>+Summary_Delivered_Sales!F379</f>
        <v>0</v>
      </c>
      <c r="G380" s="99">
        <v>0</v>
      </c>
      <c r="H380" s="99"/>
      <c r="I380" s="99"/>
      <c r="J380" s="99"/>
      <c r="K380" s="99">
        <f t="shared" si="18"/>
        <v>431969.22250798612</v>
      </c>
    </row>
    <row r="381" spans="1:11" x14ac:dyDescent="0.2">
      <c r="A381" s="97">
        <f t="shared" si="19"/>
        <v>2043</v>
      </c>
      <c r="B381" s="97">
        <f t="shared" si="22"/>
        <v>2</v>
      </c>
      <c r="C381" s="101">
        <f t="shared" si="20"/>
        <v>54617.925792272094</v>
      </c>
      <c r="D381" s="99">
        <f t="shared" si="21"/>
        <v>0</v>
      </c>
      <c r="E381" s="101">
        <v>401596.06354683102</v>
      </c>
      <c r="F381" s="99">
        <f>+Summary_Delivered_Sales!F380</f>
        <v>0</v>
      </c>
      <c r="G381" s="99">
        <v>0</v>
      </c>
      <c r="H381" s="99"/>
      <c r="I381" s="99"/>
      <c r="J381" s="99"/>
      <c r="K381" s="99">
        <f t="shared" si="18"/>
        <v>456213.98933910311</v>
      </c>
    </row>
    <row r="382" spans="1:11" x14ac:dyDescent="0.2">
      <c r="A382" s="97">
        <f t="shared" si="19"/>
        <v>2043</v>
      </c>
      <c r="B382" s="97">
        <f t="shared" si="22"/>
        <v>3</v>
      </c>
      <c r="C382" s="101">
        <f t="shared" si="20"/>
        <v>51327.740502162793</v>
      </c>
      <c r="D382" s="99">
        <f t="shared" si="21"/>
        <v>0</v>
      </c>
      <c r="E382" s="101">
        <v>385495.95868510543</v>
      </c>
      <c r="F382" s="99">
        <f>+Summary_Delivered_Sales!F381</f>
        <v>0</v>
      </c>
      <c r="G382" s="99">
        <v>0</v>
      </c>
      <c r="H382" s="99"/>
      <c r="I382" s="99"/>
      <c r="J382" s="99"/>
      <c r="K382" s="99">
        <f t="shared" si="18"/>
        <v>436823.69918726821</v>
      </c>
    </row>
    <row r="383" spans="1:11" x14ac:dyDescent="0.2">
      <c r="A383" s="97">
        <f t="shared" si="19"/>
        <v>2043</v>
      </c>
      <c r="B383" s="97">
        <f t="shared" si="22"/>
        <v>4</v>
      </c>
      <c r="C383" s="101">
        <f t="shared" si="20"/>
        <v>58077.846326332561</v>
      </c>
      <c r="D383" s="99">
        <f t="shared" si="21"/>
        <v>0</v>
      </c>
      <c r="E383" s="101">
        <v>423559.80126493273</v>
      </c>
      <c r="F383" s="99">
        <f>+Summary_Delivered_Sales!F382</f>
        <v>0</v>
      </c>
      <c r="G383" s="99">
        <v>0</v>
      </c>
      <c r="H383" s="99"/>
      <c r="I383" s="99"/>
      <c r="J383" s="99"/>
      <c r="K383" s="99">
        <f t="shared" si="18"/>
        <v>481637.64759126527</v>
      </c>
    </row>
    <row r="384" spans="1:11" x14ac:dyDescent="0.2">
      <c r="A384" s="97">
        <f t="shared" si="19"/>
        <v>2043</v>
      </c>
      <c r="B384" s="97">
        <f t="shared" si="22"/>
        <v>5</v>
      </c>
      <c r="C384" s="101">
        <f t="shared" si="20"/>
        <v>60744.909343515363</v>
      </c>
      <c r="D384" s="99">
        <f t="shared" si="21"/>
        <v>0</v>
      </c>
      <c r="E384" s="101">
        <v>449940.71185381006</v>
      </c>
      <c r="F384" s="99">
        <f>+Summary_Delivered_Sales!F383</f>
        <v>0</v>
      </c>
      <c r="G384" s="99">
        <v>0</v>
      </c>
      <c r="H384" s="99"/>
      <c r="I384" s="99"/>
      <c r="J384" s="99"/>
      <c r="K384" s="99">
        <f t="shared" si="18"/>
        <v>510685.62119732541</v>
      </c>
    </row>
    <row r="385" spans="1:11" x14ac:dyDescent="0.2">
      <c r="A385" s="97">
        <f t="shared" si="19"/>
        <v>2043</v>
      </c>
      <c r="B385" s="97">
        <f t="shared" si="22"/>
        <v>6</v>
      </c>
      <c r="C385" s="101">
        <f t="shared" si="20"/>
        <v>69782.470661798201</v>
      </c>
      <c r="D385" s="99">
        <f t="shared" si="21"/>
        <v>0</v>
      </c>
      <c r="E385" s="101">
        <v>478855.63765003497</v>
      </c>
      <c r="F385" s="99">
        <f>+Summary_Delivered_Sales!F384</f>
        <v>0</v>
      </c>
      <c r="G385" s="99">
        <v>0</v>
      </c>
      <c r="H385" s="99"/>
      <c r="I385" s="99"/>
      <c r="J385" s="99"/>
      <c r="K385" s="99">
        <f t="shared" si="18"/>
        <v>548638.10831183312</v>
      </c>
    </row>
    <row r="386" spans="1:11" x14ac:dyDescent="0.2">
      <c r="A386" s="97">
        <f t="shared" si="19"/>
        <v>2043</v>
      </c>
      <c r="B386" s="97">
        <f t="shared" si="22"/>
        <v>7</v>
      </c>
      <c r="C386" s="101">
        <f t="shared" si="20"/>
        <v>76115.979551797645</v>
      </c>
      <c r="D386" s="99">
        <f t="shared" si="21"/>
        <v>0</v>
      </c>
      <c r="E386" s="101">
        <v>510194.63692535314</v>
      </c>
      <c r="F386" s="99">
        <f>+Summary_Delivered_Sales!F385</f>
        <v>0</v>
      </c>
      <c r="G386" s="99">
        <v>0</v>
      </c>
      <c r="H386" s="99"/>
      <c r="I386" s="99"/>
      <c r="J386" s="99"/>
      <c r="K386" s="99">
        <f t="shared" si="18"/>
        <v>586310.61647715082</v>
      </c>
    </row>
    <row r="387" spans="1:11" x14ac:dyDescent="0.2">
      <c r="A387" s="97">
        <f t="shared" si="19"/>
        <v>2043</v>
      </c>
      <c r="B387" s="97">
        <f t="shared" si="22"/>
        <v>8</v>
      </c>
      <c r="C387" s="101">
        <f t="shared" si="20"/>
        <v>82741.595219510753</v>
      </c>
      <c r="D387" s="99">
        <f t="shared" si="21"/>
        <v>0</v>
      </c>
      <c r="E387" s="101">
        <v>524102.50293683074</v>
      </c>
      <c r="F387" s="99">
        <f>+Summary_Delivered_Sales!F386</f>
        <v>0</v>
      </c>
      <c r="G387" s="99">
        <v>0</v>
      </c>
      <c r="H387" s="99"/>
      <c r="I387" s="99"/>
      <c r="J387" s="99"/>
      <c r="K387" s="99">
        <f t="shared" si="18"/>
        <v>606844.09815634147</v>
      </c>
    </row>
    <row r="388" spans="1:11" x14ac:dyDescent="0.2">
      <c r="A388" s="97">
        <f t="shared" si="19"/>
        <v>2043</v>
      </c>
      <c r="B388" s="97">
        <f t="shared" si="22"/>
        <v>9</v>
      </c>
      <c r="C388" s="101">
        <f t="shared" si="20"/>
        <v>81740.041258256126</v>
      </c>
      <c r="D388" s="99">
        <f t="shared" si="21"/>
        <v>0</v>
      </c>
      <c r="E388" s="101">
        <v>565578.82959408988</v>
      </c>
      <c r="F388" s="99">
        <f>+Summary_Delivered_Sales!F387</f>
        <v>0</v>
      </c>
      <c r="G388" s="99">
        <v>0</v>
      </c>
      <c r="H388" s="99"/>
      <c r="I388" s="99"/>
      <c r="J388" s="99"/>
      <c r="K388" s="99">
        <f t="shared" si="18"/>
        <v>647318.87085234607</v>
      </c>
    </row>
    <row r="389" spans="1:11" x14ac:dyDescent="0.2">
      <c r="A389" s="97">
        <f t="shared" si="19"/>
        <v>2043</v>
      </c>
      <c r="B389" s="97">
        <f t="shared" si="22"/>
        <v>10</v>
      </c>
      <c r="C389" s="101">
        <f t="shared" si="20"/>
        <v>70407.410323656368</v>
      </c>
      <c r="D389" s="99">
        <f t="shared" si="21"/>
        <v>0</v>
      </c>
      <c r="E389" s="101">
        <v>515250.58323082392</v>
      </c>
      <c r="F389" s="99">
        <f>+Summary_Delivered_Sales!F388</f>
        <v>0</v>
      </c>
      <c r="G389" s="99">
        <v>0</v>
      </c>
      <c r="H389" s="99"/>
      <c r="I389" s="99"/>
      <c r="J389" s="99"/>
      <c r="K389" s="99">
        <f t="shared" si="18"/>
        <v>585657.99355448026</v>
      </c>
    </row>
    <row r="390" spans="1:11" x14ac:dyDescent="0.2">
      <c r="A390" s="97">
        <f t="shared" si="19"/>
        <v>2043</v>
      </c>
      <c r="B390" s="97">
        <f t="shared" si="22"/>
        <v>11</v>
      </c>
      <c r="C390" s="101">
        <f t="shared" si="20"/>
        <v>64416.176041459665</v>
      </c>
      <c r="D390" s="99">
        <f t="shared" si="21"/>
        <v>0</v>
      </c>
      <c r="E390" s="101">
        <v>479939.97316956689</v>
      </c>
      <c r="F390" s="99">
        <f>+Summary_Delivered_Sales!F389</f>
        <v>0</v>
      </c>
      <c r="G390" s="99">
        <v>0</v>
      </c>
      <c r="H390" s="99"/>
      <c r="I390" s="99"/>
      <c r="J390" s="99"/>
      <c r="K390" s="99">
        <f t="shared" si="18"/>
        <v>544356.1492110265</v>
      </c>
    </row>
    <row r="391" spans="1:11" x14ac:dyDescent="0.2">
      <c r="A391" s="97">
        <f t="shared" si="19"/>
        <v>2043</v>
      </c>
      <c r="B391" s="97">
        <f t="shared" si="22"/>
        <v>12</v>
      </c>
      <c r="C391" s="101">
        <f t="shared" si="20"/>
        <v>52140.431247979694</v>
      </c>
      <c r="D391" s="99">
        <f t="shared" si="21"/>
        <v>0</v>
      </c>
      <c r="E391" s="101">
        <v>340437.66656552843</v>
      </c>
      <c r="F391" s="99">
        <f>+Summary_Delivered_Sales!F390</f>
        <v>0</v>
      </c>
      <c r="G391" s="99">
        <v>0</v>
      </c>
      <c r="H391" s="99"/>
      <c r="I391" s="99"/>
      <c r="J391" s="99"/>
      <c r="K391" s="99">
        <f t="shared" si="18"/>
        <v>392578.09781350812</v>
      </c>
    </row>
    <row r="392" spans="1:11" x14ac:dyDescent="0.2">
      <c r="A392" s="97">
        <f t="shared" si="19"/>
        <v>2044</v>
      </c>
      <c r="B392" s="97">
        <f t="shared" si="22"/>
        <v>1</v>
      </c>
      <c r="C392" s="101">
        <f t="shared" si="20"/>
        <v>54310.605242540812</v>
      </c>
      <c r="D392" s="99">
        <f t="shared" si="21"/>
        <v>0</v>
      </c>
      <c r="E392" s="101">
        <v>382906.03840330068</v>
      </c>
      <c r="F392" s="99">
        <f>+Summary_Delivered_Sales!F391</f>
        <v>0</v>
      </c>
      <c r="G392" s="99">
        <v>0</v>
      </c>
      <c r="H392" s="99"/>
      <c r="I392" s="99"/>
      <c r="J392" s="99"/>
      <c r="K392" s="99">
        <f t="shared" ref="K392:K408" si="23">SUM(C392:J392)</f>
        <v>437216.64364584151</v>
      </c>
    </row>
    <row r="393" spans="1:11" x14ac:dyDescent="0.2">
      <c r="A393" s="97">
        <f t="shared" si="19"/>
        <v>2044</v>
      </c>
      <c r="B393" s="97">
        <f t="shared" si="22"/>
        <v>2</v>
      </c>
      <c r="C393" s="101">
        <f t="shared" si="20"/>
        <v>54702.250340970153</v>
      </c>
      <c r="D393" s="99">
        <f t="shared" si="21"/>
        <v>0</v>
      </c>
      <c r="E393" s="101">
        <v>407085.84192680154</v>
      </c>
      <c r="F393" s="99">
        <f>+Summary_Delivered_Sales!F392</f>
        <v>0</v>
      </c>
      <c r="G393" s="99">
        <v>0</v>
      </c>
      <c r="H393" s="99"/>
      <c r="I393" s="99"/>
      <c r="J393" s="99"/>
      <c r="K393" s="99">
        <f t="shared" si="23"/>
        <v>461788.09226777172</v>
      </c>
    </row>
    <row r="394" spans="1:11" x14ac:dyDescent="0.2">
      <c r="A394" s="97">
        <f t="shared" si="19"/>
        <v>2044</v>
      </c>
      <c r="B394" s="97">
        <f t="shared" si="22"/>
        <v>3</v>
      </c>
      <c r="C394" s="101">
        <f t="shared" si="20"/>
        <v>51406.985337823477</v>
      </c>
      <c r="D394" s="99">
        <f t="shared" si="21"/>
        <v>0</v>
      </c>
      <c r="E394" s="101">
        <v>390765.65022755932</v>
      </c>
      <c r="F394" s="99">
        <f>+Summary_Delivered_Sales!F393</f>
        <v>0</v>
      </c>
      <c r="G394" s="99">
        <v>0</v>
      </c>
      <c r="H394" s="99"/>
      <c r="I394" s="99"/>
      <c r="J394" s="99"/>
      <c r="K394" s="99">
        <f t="shared" si="23"/>
        <v>442172.63556538278</v>
      </c>
    </row>
    <row r="395" spans="1:11" x14ac:dyDescent="0.2">
      <c r="A395" s="97">
        <f t="shared" si="19"/>
        <v>2044</v>
      </c>
      <c r="B395" s="97">
        <f t="shared" si="22"/>
        <v>4</v>
      </c>
      <c r="C395" s="101">
        <f t="shared" si="20"/>
        <v>58167.512642103138</v>
      </c>
      <c r="D395" s="99">
        <f t="shared" si="21"/>
        <v>0</v>
      </c>
      <c r="E395" s="101">
        <v>429349.82176232658</v>
      </c>
      <c r="F395" s="99">
        <f>+Summary_Delivered_Sales!F394</f>
        <v>0</v>
      </c>
      <c r="G395" s="99">
        <v>0</v>
      </c>
      <c r="H395" s="99"/>
      <c r="I395" s="99"/>
      <c r="J395" s="99"/>
      <c r="K395" s="99">
        <f t="shared" si="23"/>
        <v>487517.33440442971</v>
      </c>
    </row>
    <row r="396" spans="1:11" x14ac:dyDescent="0.2">
      <c r="A396" s="97">
        <f t="shared" si="19"/>
        <v>2044</v>
      </c>
      <c r="B396" s="97">
        <f t="shared" si="22"/>
        <v>5</v>
      </c>
      <c r="C396" s="101">
        <f t="shared" si="20"/>
        <v>60838.693334609765</v>
      </c>
      <c r="D396" s="99">
        <f t="shared" si="21"/>
        <v>0</v>
      </c>
      <c r="E396" s="101">
        <v>456091.35678391298</v>
      </c>
      <c r="F396" s="99">
        <f>+Summary_Delivered_Sales!F395</f>
        <v>0</v>
      </c>
      <c r="G396" s="99">
        <v>0</v>
      </c>
      <c r="H396" s="99"/>
      <c r="I396" s="99"/>
      <c r="J396" s="99"/>
      <c r="K396" s="99">
        <f t="shared" si="23"/>
        <v>516930.05011852272</v>
      </c>
    </row>
    <row r="397" spans="1:11" x14ac:dyDescent="0.2">
      <c r="A397" s="97">
        <f t="shared" si="19"/>
        <v>2044</v>
      </c>
      <c r="B397" s="97">
        <f t="shared" si="22"/>
        <v>6</v>
      </c>
      <c r="C397" s="101">
        <f t="shared" si="20"/>
        <v>69890.207732736628</v>
      </c>
      <c r="D397" s="99">
        <f t="shared" si="21"/>
        <v>0</v>
      </c>
      <c r="E397" s="101">
        <v>485401.54674954392</v>
      </c>
      <c r="F397" s="99">
        <f>+Summary_Delivered_Sales!F396</f>
        <v>0</v>
      </c>
      <c r="G397" s="99">
        <v>0</v>
      </c>
      <c r="H397" s="99"/>
      <c r="I397" s="99"/>
      <c r="J397" s="99"/>
      <c r="K397" s="99">
        <f t="shared" si="23"/>
        <v>555291.75448228058</v>
      </c>
    </row>
    <row r="398" spans="1:11" x14ac:dyDescent="0.2">
      <c r="A398" s="97">
        <f t="shared" si="19"/>
        <v>2044</v>
      </c>
      <c r="B398" s="97">
        <f t="shared" si="22"/>
        <v>7</v>
      </c>
      <c r="C398" s="101">
        <f t="shared" si="20"/>
        <v>76233.494919349832</v>
      </c>
      <c r="D398" s="99">
        <f t="shared" si="21"/>
        <v>0</v>
      </c>
      <c r="E398" s="101">
        <v>517168.94703843794</v>
      </c>
      <c r="F398" s="99">
        <f>+Summary_Delivered_Sales!F397</f>
        <v>0</v>
      </c>
      <c r="G398" s="99">
        <v>0</v>
      </c>
      <c r="H398" s="99"/>
      <c r="I398" s="99"/>
      <c r="J398" s="99"/>
      <c r="K398" s="99">
        <f t="shared" si="23"/>
        <v>593402.44195778773</v>
      </c>
    </row>
    <row r="399" spans="1:11" x14ac:dyDescent="0.2">
      <c r="A399" s="97">
        <f t="shared" si="19"/>
        <v>2044</v>
      </c>
      <c r="B399" s="97">
        <f t="shared" si="22"/>
        <v>8</v>
      </c>
      <c r="C399" s="101">
        <f t="shared" si="20"/>
        <v>82869.339866972805</v>
      </c>
      <c r="D399" s="99">
        <f t="shared" si="21"/>
        <v>0</v>
      </c>
      <c r="E399" s="101">
        <v>531266.93219965778</v>
      </c>
      <c r="F399" s="99">
        <f>+Summary_Delivered_Sales!F398</f>
        <v>0</v>
      </c>
      <c r="G399" s="99">
        <v>0</v>
      </c>
      <c r="H399" s="99"/>
      <c r="I399" s="99"/>
      <c r="J399" s="99"/>
      <c r="K399" s="99">
        <f t="shared" si="23"/>
        <v>614136.27206663054</v>
      </c>
    </row>
    <row r="400" spans="1:11" x14ac:dyDescent="0.2">
      <c r="A400" s="97">
        <f t="shared" si="19"/>
        <v>2044</v>
      </c>
      <c r="B400" s="97">
        <f t="shared" si="22"/>
        <v>9</v>
      </c>
      <c r="C400" s="101">
        <f t="shared" si="20"/>
        <v>81866.239607784781</v>
      </c>
      <c r="D400" s="99">
        <f t="shared" si="21"/>
        <v>0</v>
      </c>
      <c r="E400" s="101">
        <v>573310.23613092862</v>
      </c>
      <c r="F400" s="99">
        <f>+Summary_Delivered_Sales!F399</f>
        <v>0</v>
      </c>
      <c r="G400" s="99">
        <v>0</v>
      </c>
      <c r="H400" s="99"/>
      <c r="I400" s="99"/>
      <c r="J400" s="99"/>
      <c r="K400" s="99">
        <f t="shared" si="23"/>
        <v>655176.4757387134</v>
      </c>
    </row>
    <row r="401" spans="1:11" x14ac:dyDescent="0.2">
      <c r="A401" s="97">
        <f t="shared" ref="A401:A464" si="24">+A389+1</f>
        <v>2044</v>
      </c>
      <c r="B401" s="97">
        <f t="shared" si="22"/>
        <v>10</v>
      </c>
      <c r="C401" s="101">
        <f t="shared" si="20"/>
        <v>70516.112238172907</v>
      </c>
      <c r="D401" s="99">
        <f t="shared" si="21"/>
        <v>0</v>
      </c>
      <c r="E401" s="101">
        <v>522294.00762872747</v>
      </c>
      <c r="F401" s="99">
        <f>+Summary_Delivered_Sales!F400</f>
        <v>0</v>
      </c>
      <c r="G401" s="99">
        <v>0</v>
      </c>
      <c r="H401" s="99"/>
      <c r="I401" s="99"/>
      <c r="J401" s="99"/>
      <c r="K401" s="99">
        <f t="shared" si="23"/>
        <v>592810.11986690038</v>
      </c>
    </row>
    <row r="402" spans="1:11" x14ac:dyDescent="0.2">
      <c r="A402" s="97">
        <f t="shared" si="24"/>
        <v>2044</v>
      </c>
      <c r="B402" s="97">
        <f t="shared" si="22"/>
        <v>11</v>
      </c>
      <c r="C402" s="101">
        <f t="shared" si="20"/>
        <v>64515.628096709996</v>
      </c>
      <c r="D402" s="99">
        <f t="shared" si="21"/>
        <v>0</v>
      </c>
      <c r="E402" s="101">
        <v>486500.70502814167</v>
      </c>
      <c r="F402" s="99">
        <f>+Summary_Delivered_Sales!F401</f>
        <v>0</v>
      </c>
      <c r="G402" s="99">
        <v>0</v>
      </c>
      <c r="H402" s="99"/>
      <c r="I402" s="99"/>
      <c r="J402" s="99"/>
      <c r="K402" s="99">
        <f t="shared" si="23"/>
        <v>551016.33312485169</v>
      </c>
    </row>
    <row r="403" spans="1:11" x14ac:dyDescent="0.2">
      <c r="A403" s="97">
        <f t="shared" si="24"/>
        <v>2044</v>
      </c>
      <c r="B403" s="97">
        <f t="shared" si="22"/>
        <v>12</v>
      </c>
      <c r="C403" s="101">
        <f t="shared" si="20"/>
        <v>52220.930795886925</v>
      </c>
      <c r="D403" s="99">
        <f t="shared" si="21"/>
        <v>0</v>
      </c>
      <c r="E403" s="101">
        <v>345091.41572116758</v>
      </c>
      <c r="F403" s="99">
        <f>+Summary_Delivered_Sales!F402</f>
        <v>0</v>
      </c>
      <c r="G403" s="99">
        <v>0</v>
      </c>
      <c r="H403" s="99"/>
      <c r="I403" s="99"/>
      <c r="J403" s="99"/>
      <c r="K403" s="99">
        <f t="shared" si="23"/>
        <v>397312.34651705448</v>
      </c>
    </row>
    <row r="404" spans="1:11" x14ac:dyDescent="0.2">
      <c r="A404" s="97">
        <f t="shared" si="24"/>
        <v>2045</v>
      </c>
      <c r="B404" s="97">
        <f t="shared" si="22"/>
        <v>1</v>
      </c>
      <c r="C404" s="101">
        <f t="shared" si="20"/>
        <v>54394.455319418754</v>
      </c>
      <c r="D404" s="99">
        <f t="shared" si="21"/>
        <v>0</v>
      </c>
      <c r="E404" s="101">
        <v>388140.32599223143</v>
      </c>
      <c r="F404" s="99">
        <f>+Summary_Delivered_Sales!F403</f>
        <v>0</v>
      </c>
      <c r="G404" s="99">
        <v>0</v>
      </c>
      <c r="H404" s="99"/>
      <c r="I404" s="99"/>
      <c r="J404" s="99"/>
      <c r="K404" s="99">
        <f t="shared" si="23"/>
        <v>442534.78131165018</v>
      </c>
    </row>
    <row r="405" spans="1:11" x14ac:dyDescent="0.2">
      <c r="A405" s="97">
        <f t="shared" si="24"/>
        <v>2045</v>
      </c>
      <c r="B405" s="97">
        <f t="shared" si="22"/>
        <v>2</v>
      </c>
      <c r="C405" s="101">
        <f t="shared" si="20"/>
        <v>54786.705078235609</v>
      </c>
      <c r="D405" s="99">
        <f t="shared" si="21"/>
        <v>0</v>
      </c>
      <c r="E405" s="101">
        <v>412650.66503304511</v>
      </c>
      <c r="F405" s="99">
        <f>+Summary_Delivered_Sales!F404</f>
        <v>0</v>
      </c>
      <c r="G405" s="99">
        <v>0</v>
      </c>
      <c r="H405" s="99"/>
      <c r="I405" s="99"/>
      <c r="J405" s="99"/>
      <c r="K405" s="99">
        <f t="shared" si="23"/>
        <v>467437.3701112807</v>
      </c>
    </row>
    <row r="406" spans="1:11" x14ac:dyDescent="0.2">
      <c r="A406" s="97">
        <f t="shared" si="24"/>
        <v>2045</v>
      </c>
      <c r="B406" s="97">
        <f t="shared" si="22"/>
        <v>3</v>
      </c>
      <c r="C406" s="101">
        <f t="shared" si="20"/>
        <v>51486.352519488821</v>
      </c>
      <c r="D406" s="99">
        <f t="shared" si="21"/>
        <v>0</v>
      </c>
      <c r="E406" s="101">
        <v>396107.37793103373</v>
      </c>
      <c r="F406" s="99">
        <f>+Summary_Delivered_Sales!F405</f>
        <v>0</v>
      </c>
      <c r="G406" s="99">
        <v>0</v>
      </c>
      <c r="H406" s="99"/>
      <c r="I406" s="99"/>
      <c r="J406" s="99"/>
      <c r="K406" s="99">
        <f t="shared" si="23"/>
        <v>447593.73045052256</v>
      </c>
    </row>
    <row r="407" spans="1:11" x14ac:dyDescent="0.2">
      <c r="A407" s="97">
        <f t="shared" si="24"/>
        <v>2045</v>
      </c>
      <c r="B407" s="97">
        <f t="shared" si="22"/>
        <v>4</v>
      </c>
      <c r="C407" s="101">
        <f t="shared" si="20"/>
        <v>58257.317393588753</v>
      </c>
      <c r="D407" s="99">
        <f t="shared" si="21"/>
        <v>0</v>
      </c>
      <c r="E407" s="101">
        <v>435218.9912659768</v>
      </c>
      <c r="F407" s="99">
        <f>+Summary_Delivered_Sales!F406</f>
        <v>0</v>
      </c>
      <c r="G407" s="99">
        <v>0</v>
      </c>
      <c r="H407" s="99"/>
      <c r="I407" s="99"/>
      <c r="J407" s="99"/>
      <c r="K407" s="99">
        <f t="shared" si="23"/>
        <v>493476.30865956558</v>
      </c>
    </row>
    <row r="408" spans="1:11" x14ac:dyDescent="0.2">
      <c r="A408" s="97">
        <f t="shared" si="24"/>
        <v>2045</v>
      </c>
      <c r="B408" s="97">
        <f t="shared" si="22"/>
        <v>5</v>
      </c>
      <c r="C408" s="101">
        <f t="shared" si="20"/>
        <v>60932.622118693085</v>
      </c>
      <c r="D408" s="99">
        <f t="shared" si="21"/>
        <v>0</v>
      </c>
      <c r="E408" s="101">
        <v>462326.08042051992</v>
      </c>
      <c r="F408" s="99">
        <f>+Summary_Delivered_Sales!F407</f>
        <v>0</v>
      </c>
      <c r="G408" s="99">
        <v>0</v>
      </c>
      <c r="H408" s="99"/>
      <c r="I408" s="99"/>
      <c r="J408" s="99"/>
      <c r="K408" s="99">
        <f t="shared" si="23"/>
        <v>523258.702539213</v>
      </c>
    </row>
    <row r="409" spans="1:11" x14ac:dyDescent="0.2">
      <c r="A409" s="97">
        <f t="shared" si="24"/>
        <v>2045</v>
      </c>
      <c r="B409" s="97">
        <f t="shared" si="22"/>
        <v>6</v>
      </c>
      <c r="C409" s="101">
        <f t="shared" si="20"/>
        <v>69998.111138806853</v>
      </c>
      <c r="D409" s="99">
        <f t="shared" si="21"/>
        <v>0</v>
      </c>
      <c r="E409" s="101">
        <v>492036.93777757161</v>
      </c>
      <c r="F409" s="99">
        <f>+Summary_Delivered_Sales!F408</f>
        <v>0</v>
      </c>
      <c r="G409" s="99">
        <v>0</v>
      </c>
      <c r="H409" s="99"/>
      <c r="I409" s="99"/>
      <c r="J409" s="99"/>
      <c r="K409" s="99">
        <f t="shared" ref="K409:K472" si="25">SUM(C409:J409)</f>
        <v>562035.04891637852</v>
      </c>
    </row>
    <row r="410" spans="1:11" x14ac:dyDescent="0.2">
      <c r="A410" s="97">
        <f t="shared" si="24"/>
        <v>2045</v>
      </c>
      <c r="B410" s="97">
        <f t="shared" si="22"/>
        <v>7</v>
      </c>
      <c r="C410" s="101">
        <f t="shared" si="20"/>
        <v>76351.191718733971</v>
      </c>
      <c r="D410" s="99">
        <f t="shared" si="21"/>
        <v>0</v>
      </c>
      <c r="E410" s="101">
        <v>524238.59527943138</v>
      </c>
      <c r="F410" s="99">
        <f>+Summary_Delivered_Sales!F409</f>
        <v>0</v>
      </c>
      <c r="G410" s="99">
        <v>0</v>
      </c>
      <c r="H410" s="99"/>
      <c r="I410" s="99"/>
      <c r="J410" s="99"/>
      <c r="K410" s="99">
        <f t="shared" si="25"/>
        <v>600589.78699816531</v>
      </c>
    </row>
    <row r="411" spans="1:11" x14ac:dyDescent="0.2">
      <c r="A411" s="97">
        <f t="shared" si="24"/>
        <v>2045</v>
      </c>
      <c r="B411" s="97">
        <f t="shared" si="22"/>
        <v>8</v>
      </c>
      <c r="C411" s="101">
        <f t="shared" si="20"/>
        <v>82997.281739239537</v>
      </c>
      <c r="D411" s="99">
        <f t="shared" si="21"/>
        <v>0</v>
      </c>
      <c r="E411" s="101">
        <v>538529.29850032448</v>
      </c>
      <c r="F411" s="99">
        <f>+Summary_Delivered_Sales!F410</f>
        <v>0</v>
      </c>
      <c r="G411" s="99">
        <v>0</v>
      </c>
      <c r="H411" s="99"/>
      <c r="I411" s="99"/>
      <c r="J411" s="99"/>
      <c r="K411" s="99">
        <f t="shared" si="25"/>
        <v>621526.58023956406</v>
      </c>
    </row>
    <row r="412" spans="1:11" x14ac:dyDescent="0.2">
      <c r="A412" s="97">
        <f t="shared" si="24"/>
        <v>2045</v>
      </c>
      <c r="B412" s="97">
        <f t="shared" si="22"/>
        <v>9</v>
      </c>
      <c r="C412" s="101">
        <f t="shared" si="20"/>
        <v>81992.632794790625</v>
      </c>
      <c r="D412" s="99">
        <f t="shared" si="21"/>
        <v>0</v>
      </c>
      <c r="E412" s="101">
        <v>581147.33022874058</v>
      </c>
      <c r="F412" s="99">
        <f>+Summary_Delivered_Sales!F411</f>
        <v>0</v>
      </c>
      <c r="G412" s="99">
        <v>0</v>
      </c>
      <c r="H412" s="99"/>
      <c r="I412" s="99"/>
      <c r="J412" s="99"/>
      <c r="K412" s="99">
        <f t="shared" si="25"/>
        <v>663139.96302353125</v>
      </c>
    </row>
    <row r="413" spans="1:11" x14ac:dyDescent="0.2">
      <c r="A413" s="97">
        <f t="shared" si="24"/>
        <v>2045</v>
      </c>
      <c r="B413" s="97">
        <f t="shared" si="22"/>
        <v>10</v>
      </c>
      <c r="C413" s="101">
        <f t="shared" si="20"/>
        <v>70624.981977442061</v>
      </c>
      <c r="D413" s="99">
        <f t="shared" si="21"/>
        <v>0</v>
      </c>
      <c r="E413" s="101">
        <v>529433.71493996214</v>
      </c>
      <c r="F413" s="99">
        <f>+Summary_Delivered_Sales!F412</f>
        <v>0</v>
      </c>
      <c r="G413" s="99">
        <v>0</v>
      </c>
      <c r="H413" s="99"/>
      <c r="I413" s="99"/>
      <c r="J413" s="99"/>
      <c r="K413" s="99">
        <f t="shared" si="25"/>
        <v>600058.69691740419</v>
      </c>
    </row>
    <row r="414" spans="1:11" x14ac:dyDescent="0.2">
      <c r="A414" s="97">
        <f t="shared" si="24"/>
        <v>2045</v>
      </c>
      <c r="B414" s="97">
        <f t="shared" si="22"/>
        <v>11</v>
      </c>
      <c r="C414" s="101">
        <f t="shared" si="20"/>
        <v>64615.233695866555</v>
      </c>
      <c r="D414" s="99">
        <f t="shared" si="21"/>
        <v>0</v>
      </c>
      <c r="E414" s="101">
        <v>493151.12144088239</v>
      </c>
      <c r="F414" s="99">
        <f>+Summary_Delivered_Sales!F413</f>
        <v>0</v>
      </c>
      <c r="G414" s="99">
        <v>0</v>
      </c>
      <c r="H414" s="99"/>
      <c r="I414" s="99"/>
      <c r="J414" s="99"/>
      <c r="K414" s="99">
        <f t="shared" si="25"/>
        <v>557766.35513674899</v>
      </c>
    </row>
    <row r="415" spans="1:11" x14ac:dyDescent="0.2">
      <c r="A415" s="97">
        <f t="shared" si="24"/>
        <v>2045</v>
      </c>
      <c r="B415" s="97">
        <f t="shared" si="22"/>
        <v>12</v>
      </c>
      <c r="C415" s="101">
        <f t="shared" si="20"/>
        <v>52301.554626947524</v>
      </c>
      <c r="D415" s="99">
        <f t="shared" si="21"/>
        <v>0</v>
      </c>
      <c r="E415" s="101">
        <v>349808.78116645553</v>
      </c>
      <c r="F415" s="99">
        <f>+Summary_Delivered_Sales!F414</f>
        <v>0</v>
      </c>
      <c r="G415" s="99">
        <v>0</v>
      </c>
      <c r="H415" s="99"/>
      <c r="I415" s="99"/>
      <c r="J415" s="99"/>
      <c r="K415" s="99">
        <f t="shared" si="25"/>
        <v>402110.33579340304</v>
      </c>
    </row>
    <row r="416" spans="1:11" x14ac:dyDescent="0.2">
      <c r="A416" s="97">
        <f t="shared" si="24"/>
        <v>2046</v>
      </c>
      <c r="B416" s="97">
        <f t="shared" si="22"/>
        <v>1</v>
      </c>
      <c r="C416" s="101">
        <f t="shared" si="20"/>
        <v>54478.434852327628</v>
      </c>
      <c r="D416" s="99">
        <f t="shared" si="21"/>
        <v>0</v>
      </c>
      <c r="E416" s="101">
        <v>393446.16577364749</v>
      </c>
      <c r="F416" s="99">
        <f>+Summary_Delivered_Sales!F415</f>
        <v>0</v>
      </c>
      <c r="G416" s="99">
        <v>0</v>
      </c>
      <c r="H416" s="99"/>
      <c r="I416" s="99"/>
      <c r="J416" s="99"/>
      <c r="K416" s="99">
        <f t="shared" si="25"/>
        <v>447924.60062597512</v>
      </c>
    </row>
    <row r="417" spans="1:11" x14ac:dyDescent="0.2">
      <c r="A417" s="97">
        <f t="shared" si="24"/>
        <v>2046</v>
      </c>
      <c r="B417" s="97">
        <f t="shared" si="22"/>
        <v>2</v>
      </c>
      <c r="C417" s="101">
        <f t="shared" si="20"/>
        <v>54871.290205066434</v>
      </c>
      <c r="D417" s="99">
        <f t="shared" si="21"/>
        <v>0</v>
      </c>
      <c r="E417" s="101">
        <v>418291.55871953093</v>
      </c>
      <c r="F417" s="99">
        <f>+Summary_Delivered_Sales!F416</f>
        <v>0</v>
      </c>
      <c r="G417" s="99">
        <v>0</v>
      </c>
      <c r="H417" s="99"/>
      <c r="I417" s="99"/>
      <c r="J417" s="99"/>
      <c r="K417" s="99">
        <f t="shared" si="25"/>
        <v>473162.84892459738</v>
      </c>
    </row>
    <row r="418" spans="1:11" x14ac:dyDescent="0.2">
      <c r="A418" s="97">
        <f t="shared" si="24"/>
        <v>2046</v>
      </c>
      <c r="B418" s="97">
        <f t="shared" si="22"/>
        <v>3</v>
      </c>
      <c r="C418" s="101">
        <f t="shared" si="20"/>
        <v>51565.84223604868</v>
      </c>
      <c r="D418" s="99">
        <f t="shared" si="21"/>
        <v>0</v>
      </c>
      <c r="E418" s="101">
        <v>401522.12652270921</v>
      </c>
      <c r="F418" s="99">
        <f>+Summary_Delivered_Sales!F417</f>
        <v>0</v>
      </c>
      <c r="G418" s="99">
        <v>0</v>
      </c>
      <c r="H418" s="99"/>
      <c r="I418" s="99"/>
      <c r="J418" s="99"/>
      <c r="K418" s="99">
        <f t="shared" si="25"/>
        <v>453087.96875875787</v>
      </c>
    </row>
    <row r="419" spans="1:11" x14ac:dyDescent="0.2">
      <c r="A419" s="97">
        <f t="shared" si="24"/>
        <v>2046</v>
      </c>
      <c r="B419" s="97">
        <f t="shared" si="22"/>
        <v>4</v>
      </c>
      <c r="C419" s="101">
        <f t="shared" si="20"/>
        <v>58347.260794520131</v>
      </c>
      <c r="D419" s="99">
        <f t="shared" si="21"/>
        <v>0</v>
      </c>
      <c r="E419" s="101">
        <v>441168.39173495304</v>
      </c>
      <c r="F419" s="99">
        <f>+Summary_Delivered_Sales!F418</f>
        <v>0</v>
      </c>
      <c r="G419" s="99">
        <v>0</v>
      </c>
      <c r="H419" s="99"/>
      <c r="I419" s="99"/>
      <c r="J419" s="99"/>
      <c r="K419" s="99">
        <f t="shared" si="25"/>
        <v>499515.65252947318</v>
      </c>
    </row>
    <row r="420" spans="1:11" x14ac:dyDescent="0.2">
      <c r="A420" s="97">
        <f t="shared" si="24"/>
        <v>2046</v>
      </c>
      <c r="B420" s="97">
        <f t="shared" si="22"/>
        <v>5</v>
      </c>
      <c r="C420" s="101">
        <f t="shared" si="20"/>
        <v>61026.695919311045</v>
      </c>
      <c r="D420" s="99">
        <f t="shared" si="21"/>
        <v>0</v>
      </c>
      <c r="E420" s="101">
        <v>468646.03211121453</v>
      </c>
      <c r="F420" s="99">
        <f>+Summary_Delivered_Sales!F419</f>
        <v>0</v>
      </c>
      <c r="G420" s="99">
        <v>0</v>
      </c>
      <c r="H420" s="99"/>
      <c r="I420" s="99"/>
      <c r="J420" s="99"/>
      <c r="K420" s="99">
        <f t="shared" si="25"/>
        <v>529672.72803052561</v>
      </c>
    </row>
    <row r="421" spans="1:11" x14ac:dyDescent="0.2">
      <c r="A421" s="97">
        <f t="shared" si="24"/>
        <v>2046</v>
      </c>
      <c r="B421" s="97">
        <f t="shared" si="22"/>
        <v>6</v>
      </c>
      <c r="C421" s="101">
        <f t="shared" ref="C421:C484" si="26">C409*(C409/C397)</f>
        <v>70106.181136813466</v>
      </c>
      <c r="D421" s="99">
        <f t="shared" ref="D421:D475" si="27">+D409</f>
        <v>0</v>
      </c>
      <c r="E421" s="101">
        <v>498763.03394321102</v>
      </c>
      <c r="F421" s="99">
        <f>+Summary_Delivered_Sales!F420</f>
        <v>0</v>
      </c>
      <c r="G421" s="99">
        <v>0</v>
      </c>
      <c r="H421" s="99"/>
      <c r="I421" s="99"/>
      <c r="J421" s="99"/>
      <c r="K421" s="99">
        <f t="shared" si="25"/>
        <v>568869.21508002444</v>
      </c>
    </row>
    <row r="422" spans="1:11" x14ac:dyDescent="0.2">
      <c r="A422" s="97">
        <f t="shared" si="24"/>
        <v>2046</v>
      </c>
      <c r="B422" s="97">
        <f t="shared" si="22"/>
        <v>7</v>
      </c>
      <c r="C422" s="101">
        <f t="shared" si="26"/>
        <v>76469.07023006244</v>
      </c>
      <c r="D422" s="99">
        <f t="shared" si="27"/>
        <v>0</v>
      </c>
      <c r="E422" s="101">
        <v>531404.88491109142</v>
      </c>
      <c r="F422" s="99">
        <f>+Summary_Delivered_Sales!F421</f>
        <v>0</v>
      </c>
      <c r="G422" s="99">
        <v>0</v>
      </c>
      <c r="H422" s="99"/>
      <c r="I422" s="99"/>
      <c r="J422" s="99"/>
      <c r="K422" s="99">
        <f t="shared" si="25"/>
        <v>607873.95514115389</v>
      </c>
    </row>
    <row r="423" spans="1:11" x14ac:dyDescent="0.2">
      <c r="A423" s="97">
        <f t="shared" si="24"/>
        <v>2046</v>
      </c>
      <c r="B423" s="97">
        <f t="shared" si="22"/>
        <v>8</v>
      </c>
      <c r="C423" s="101">
        <f t="shared" si="26"/>
        <v>83125.421140806066</v>
      </c>
      <c r="D423" s="99">
        <f t="shared" si="27"/>
        <v>0</v>
      </c>
      <c r="E423" s="101">
        <v>545890.94062843022</v>
      </c>
      <c r="F423" s="99">
        <f>+Summary_Delivered_Sales!F422</f>
        <v>0</v>
      </c>
      <c r="G423" s="99">
        <v>0</v>
      </c>
      <c r="H423" s="99"/>
      <c r="I423" s="99"/>
      <c r="J423" s="99"/>
      <c r="K423" s="99">
        <f t="shared" si="25"/>
        <v>629016.36176923627</v>
      </c>
    </row>
    <row r="424" spans="1:11" x14ac:dyDescent="0.2">
      <c r="A424" s="97">
        <f t="shared" si="24"/>
        <v>2046</v>
      </c>
      <c r="B424" s="97">
        <f t="shared" si="22"/>
        <v>9</v>
      </c>
      <c r="C424" s="101">
        <f t="shared" si="26"/>
        <v>82119.221120082992</v>
      </c>
      <c r="D424" s="99">
        <f t="shared" si="27"/>
        <v>0</v>
      </c>
      <c r="E424" s="101">
        <v>589091.55662600778</v>
      </c>
      <c r="F424" s="99">
        <f>+Summary_Delivered_Sales!F423</f>
        <v>0</v>
      </c>
      <c r="G424" s="99">
        <v>0</v>
      </c>
      <c r="H424" s="99"/>
      <c r="I424" s="99"/>
      <c r="J424" s="99"/>
      <c r="K424" s="99">
        <f t="shared" si="25"/>
        <v>671210.77774609078</v>
      </c>
    </row>
    <row r="425" spans="1:11" x14ac:dyDescent="0.2">
      <c r="A425" s="97">
        <f t="shared" si="24"/>
        <v>2046</v>
      </c>
      <c r="B425" s="97">
        <f t="shared" si="22"/>
        <v>10</v>
      </c>
      <c r="C425" s="101">
        <f t="shared" si="26"/>
        <v>70734.019800568247</v>
      </c>
      <c r="D425" s="99">
        <f t="shared" si="27"/>
        <v>0</v>
      </c>
      <c r="E425" s="101">
        <v>536671.02134240884</v>
      </c>
      <c r="F425" s="99">
        <f>+Summary_Delivered_Sales!F424</f>
        <v>0</v>
      </c>
      <c r="G425" s="99">
        <v>0</v>
      </c>
      <c r="H425" s="99"/>
      <c r="I425" s="99"/>
      <c r="J425" s="99"/>
      <c r="K425" s="99">
        <f t="shared" si="25"/>
        <v>607405.04114297708</v>
      </c>
    </row>
    <row r="426" spans="1:11" x14ac:dyDescent="0.2">
      <c r="A426" s="97">
        <f t="shared" si="24"/>
        <v>2046</v>
      </c>
      <c r="B426" s="97">
        <f t="shared" si="22"/>
        <v>11</v>
      </c>
      <c r="C426" s="101">
        <f t="shared" si="26"/>
        <v>64714.993075985585</v>
      </c>
      <c r="D426" s="99">
        <f t="shared" si="27"/>
        <v>0</v>
      </c>
      <c r="E426" s="101">
        <v>499892.44838675437</v>
      </c>
      <c r="F426" s="99">
        <f>+Summary_Delivered_Sales!F425</f>
        <v>0</v>
      </c>
      <c r="G426" s="99">
        <v>0</v>
      </c>
      <c r="H426" s="99"/>
      <c r="I426" s="99"/>
      <c r="J426" s="99"/>
      <c r="K426" s="99">
        <f t="shared" si="25"/>
        <v>564607.44146273995</v>
      </c>
    </row>
    <row r="427" spans="1:11" x14ac:dyDescent="0.2">
      <c r="A427" s="97">
        <f t="shared" si="24"/>
        <v>2046</v>
      </c>
      <c r="B427" s="97">
        <f t="shared" si="22"/>
        <v>12</v>
      </c>
      <c r="C427" s="101">
        <f t="shared" si="26"/>
        <v>52382.30293304209</v>
      </c>
      <c r="D427" s="99">
        <f t="shared" si="27"/>
        <v>0</v>
      </c>
      <c r="E427" s="101">
        <v>354590.63252976577</v>
      </c>
      <c r="F427" s="99">
        <f>+Summary_Delivered_Sales!F426</f>
        <v>0</v>
      </c>
      <c r="G427" s="99">
        <v>0</v>
      </c>
      <c r="H427" s="99"/>
      <c r="I427" s="99"/>
      <c r="J427" s="99"/>
      <c r="K427" s="99">
        <f t="shared" si="25"/>
        <v>406972.93546280789</v>
      </c>
    </row>
    <row r="428" spans="1:11" x14ac:dyDescent="0.2">
      <c r="A428" s="97">
        <f t="shared" si="24"/>
        <v>2047</v>
      </c>
      <c r="B428" s="97">
        <f t="shared" si="22"/>
        <v>1</v>
      </c>
      <c r="C428" s="101">
        <f t="shared" si="26"/>
        <v>54562.544041134446</v>
      </c>
      <c r="D428" s="99">
        <f t="shared" si="27"/>
        <v>0</v>
      </c>
      <c r="E428" s="101">
        <v>398824.53585892741</v>
      </c>
      <c r="F428" s="99">
        <f>+Summary_Delivered_Sales!F427</f>
        <v>0</v>
      </c>
      <c r="G428" s="99">
        <v>0</v>
      </c>
      <c r="H428" s="99"/>
      <c r="I428" s="99"/>
      <c r="J428" s="99"/>
      <c r="K428" s="99">
        <f t="shared" si="25"/>
        <v>453387.07990006183</v>
      </c>
    </row>
    <row r="429" spans="1:11" x14ac:dyDescent="0.2">
      <c r="A429" s="97">
        <f t="shared" si="24"/>
        <v>2047</v>
      </c>
      <c r="B429" s="97">
        <f t="shared" si="22"/>
        <v>2</v>
      </c>
      <c r="C429" s="101">
        <f t="shared" si="26"/>
        <v>54956.005922770913</v>
      </c>
      <c r="D429" s="99">
        <f t="shared" si="27"/>
        <v>0</v>
      </c>
      <c r="E429" s="101">
        <v>424009.56286355032</v>
      </c>
      <c r="F429" s="99">
        <f>+Summary_Delivered_Sales!F428</f>
        <v>0</v>
      </c>
      <c r="G429" s="99">
        <v>0</v>
      </c>
      <c r="H429" s="99"/>
      <c r="I429" s="99"/>
      <c r="J429" s="99"/>
      <c r="K429" s="99">
        <f t="shared" si="25"/>
        <v>478965.56878632121</v>
      </c>
    </row>
    <row r="430" spans="1:11" x14ac:dyDescent="0.2">
      <c r="A430" s="97">
        <f t="shared" si="24"/>
        <v>2047</v>
      </c>
      <c r="B430" s="97">
        <f t="shared" ref="B430:B493" si="28">+B418</f>
        <v>3</v>
      </c>
      <c r="C430" s="101">
        <f t="shared" si="26"/>
        <v>51645.454676684523</v>
      </c>
      <c r="D430" s="99">
        <f t="shared" si="27"/>
        <v>0</v>
      </c>
      <c r="E430" s="101">
        <v>407010.89419088908</v>
      </c>
      <c r="F430" s="99">
        <f>+Summary_Delivered_Sales!F429</f>
        <v>0</v>
      </c>
      <c r="G430" s="99">
        <v>0</v>
      </c>
      <c r="H430" s="99"/>
      <c r="I430" s="99"/>
      <c r="J430" s="99"/>
      <c r="K430" s="99">
        <f t="shared" si="25"/>
        <v>458656.3488675736</v>
      </c>
    </row>
    <row r="431" spans="1:11" x14ac:dyDescent="0.2">
      <c r="A431" s="97">
        <f t="shared" si="24"/>
        <v>2047</v>
      </c>
      <c r="B431" s="97">
        <f t="shared" si="28"/>
        <v>4</v>
      </c>
      <c r="C431" s="101">
        <f t="shared" si="26"/>
        <v>58437.343058957988</v>
      </c>
      <c r="D431" s="99">
        <f t="shared" si="27"/>
        <v>0</v>
      </c>
      <c r="E431" s="101">
        <v>447199.11991859839</v>
      </c>
      <c r="F431" s="99">
        <f>+Summary_Delivered_Sales!F430</f>
        <v>0</v>
      </c>
      <c r="G431" s="99">
        <v>0</v>
      </c>
      <c r="H431" s="99"/>
      <c r="I431" s="99"/>
      <c r="J431" s="99"/>
      <c r="K431" s="99">
        <f t="shared" si="25"/>
        <v>505636.4629775564</v>
      </c>
    </row>
    <row r="432" spans="1:11" x14ac:dyDescent="0.2">
      <c r="A432" s="97">
        <f t="shared" si="24"/>
        <v>2047</v>
      </c>
      <c r="B432" s="97">
        <f t="shared" si="28"/>
        <v>5</v>
      </c>
      <c r="C432" s="101">
        <f t="shared" si="26"/>
        <v>61120.914960354494</v>
      </c>
      <c r="D432" s="99">
        <f t="shared" si="27"/>
        <v>0</v>
      </c>
      <c r="E432" s="101">
        <v>475052.37691504776</v>
      </c>
      <c r="F432" s="99">
        <f>+Summary_Delivered_Sales!F431</f>
        <v>0</v>
      </c>
      <c r="G432" s="99">
        <v>0</v>
      </c>
      <c r="H432" s="99"/>
      <c r="I432" s="99"/>
      <c r="J432" s="99"/>
      <c r="K432" s="99">
        <f t="shared" si="25"/>
        <v>536173.29187540221</v>
      </c>
    </row>
    <row r="433" spans="1:11" x14ac:dyDescent="0.2">
      <c r="A433" s="97">
        <f t="shared" si="24"/>
        <v>2047</v>
      </c>
      <c r="B433" s="97">
        <f t="shared" si="28"/>
        <v>6</v>
      </c>
      <c r="C433" s="101">
        <f t="shared" si="26"/>
        <v>70214.417983957566</v>
      </c>
      <c r="D433" s="99">
        <f t="shared" si="27"/>
        <v>0</v>
      </c>
      <c r="E433" s="101">
        <v>505581.07517670194</v>
      </c>
      <c r="F433" s="99">
        <f>+Summary_Delivered_Sales!F432</f>
        <v>0</v>
      </c>
      <c r="G433" s="99">
        <v>0</v>
      </c>
      <c r="H433" s="99"/>
      <c r="I433" s="99"/>
      <c r="J433" s="99"/>
      <c r="K433" s="99">
        <f t="shared" si="25"/>
        <v>575795.49316065945</v>
      </c>
    </row>
    <row r="434" spans="1:11" x14ac:dyDescent="0.2">
      <c r="A434" s="97">
        <f t="shared" si="24"/>
        <v>2047</v>
      </c>
      <c r="B434" s="97">
        <f t="shared" si="28"/>
        <v>7</v>
      </c>
      <c r="C434" s="101">
        <f t="shared" si="26"/>
        <v>76587.130733880098</v>
      </c>
      <c r="D434" s="99">
        <f t="shared" si="27"/>
        <v>0</v>
      </c>
      <c r="E434" s="101">
        <v>538669.13701164874</v>
      </c>
      <c r="F434" s="99">
        <f>+Summary_Delivered_Sales!F433</f>
        <v>0</v>
      </c>
      <c r="G434" s="99">
        <v>0</v>
      </c>
      <c r="H434" s="99"/>
      <c r="I434" s="99"/>
      <c r="J434" s="99"/>
      <c r="K434" s="99">
        <f t="shared" si="25"/>
        <v>615256.26774552884</v>
      </c>
    </row>
    <row r="435" spans="1:11" x14ac:dyDescent="0.2">
      <c r="A435" s="97">
        <f t="shared" si="24"/>
        <v>2047</v>
      </c>
      <c r="B435" s="97">
        <f t="shared" si="28"/>
        <v>8</v>
      </c>
      <c r="C435" s="101">
        <f t="shared" si="26"/>
        <v>83253.758376637648</v>
      </c>
      <c r="D435" s="99">
        <f t="shared" si="27"/>
        <v>0</v>
      </c>
      <c r="E435" s="101">
        <v>553353.21567469509</v>
      </c>
      <c r="F435" s="99">
        <f>+Summary_Delivered_Sales!F434</f>
        <v>0</v>
      </c>
      <c r="G435" s="99">
        <v>0</v>
      </c>
      <c r="H435" s="99"/>
      <c r="I435" s="99"/>
      <c r="J435" s="99"/>
      <c r="K435" s="99">
        <f t="shared" si="25"/>
        <v>636606.9740513328</v>
      </c>
    </row>
    <row r="436" spans="1:11" x14ac:dyDescent="0.2">
      <c r="A436" s="97">
        <f t="shared" si="24"/>
        <v>2047</v>
      </c>
      <c r="B436" s="97">
        <f t="shared" si="28"/>
        <v>9</v>
      </c>
      <c r="C436" s="101">
        <f t="shared" si="26"/>
        <v>82246.004884935639</v>
      </c>
      <c r="D436" s="99">
        <f t="shared" si="27"/>
        <v>0</v>
      </c>
      <c r="E436" s="101">
        <v>597144.3798106442</v>
      </c>
      <c r="F436" s="99">
        <f>+Summary_Delivered_Sales!F435</f>
        <v>0</v>
      </c>
      <c r="G436" s="99">
        <v>0</v>
      </c>
      <c r="H436" s="99"/>
      <c r="I436" s="99"/>
      <c r="J436" s="99"/>
      <c r="K436" s="99">
        <f t="shared" si="25"/>
        <v>679390.38469557988</v>
      </c>
    </row>
    <row r="437" spans="1:11" x14ac:dyDescent="0.2">
      <c r="A437" s="97">
        <f t="shared" si="24"/>
        <v>2047</v>
      </c>
      <c r="B437" s="97">
        <f t="shared" si="28"/>
        <v>10</v>
      </c>
      <c r="C437" s="101">
        <f t="shared" si="26"/>
        <v>70843.225967055943</v>
      </c>
      <c r="D437" s="99">
        <f t="shared" si="27"/>
        <v>0</v>
      </c>
      <c r="E437" s="101">
        <v>544007.26100596983</v>
      </c>
      <c r="F437" s="99">
        <f>+Summary_Delivered_Sales!F436</f>
        <v>0</v>
      </c>
      <c r="G437" s="99">
        <v>0</v>
      </c>
      <c r="H437" s="99"/>
      <c r="I437" s="99"/>
      <c r="J437" s="99"/>
      <c r="K437" s="99">
        <f t="shared" si="25"/>
        <v>614850.48697302584</v>
      </c>
    </row>
    <row r="438" spans="1:11" x14ac:dyDescent="0.2">
      <c r="A438" s="97">
        <f t="shared" si="24"/>
        <v>2047</v>
      </c>
      <c r="B438" s="97">
        <f t="shared" si="28"/>
        <v>11</v>
      </c>
      <c r="C438" s="101">
        <f t="shared" si="26"/>
        <v>64814.906474489333</v>
      </c>
      <c r="D438" s="99">
        <f t="shared" si="27"/>
        <v>0</v>
      </c>
      <c r="E438" s="101">
        <v>506725.92860373395</v>
      </c>
      <c r="F438" s="99">
        <f>+Summary_Delivered_Sales!F437</f>
        <v>0</v>
      </c>
      <c r="G438" s="99">
        <v>0</v>
      </c>
      <c r="H438" s="99"/>
      <c r="I438" s="99"/>
      <c r="J438" s="99"/>
      <c r="K438" s="99">
        <f t="shared" si="25"/>
        <v>571540.83507822326</v>
      </c>
    </row>
    <row r="439" spans="1:11" x14ac:dyDescent="0.2">
      <c r="A439" s="97">
        <f t="shared" si="24"/>
        <v>2047</v>
      </c>
      <c r="B439" s="97">
        <f t="shared" si="28"/>
        <v>12</v>
      </c>
      <c r="C439" s="101">
        <f t="shared" si="26"/>
        <v>52463.175906347482</v>
      </c>
      <c r="D439" s="99">
        <f t="shared" si="27"/>
        <v>0</v>
      </c>
      <c r="E439" s="101">
        <v>359437.85132720548</v>
      </c>
      <c r="F439" s="99">
        <f>+Summary_Delivered_Sales!F438</f>
        <v>0</v>
      </c>
      <c r="G439" s="99">
        <v>0</v>
      </c>
      <c r="H439" s="99"/>
      <c r="I439" s="99"/>
      <c r="J439" s="99"/>
      <c r="K439" s="99">
        <f t="shared" si="25"/>
        <v>411901.02723355294</v>
      </c>
    </row>
    <row r="440" spans="1:11" x14ac:dyDescent="0.2">
      <c r="A440" s="97">
        <f t="shared" si="24"/>
        <v>2048</v>
      </c>
      <c r="B440" s="97">
        <f t="shared" si="28"/>
        <v>1</v>
      </c>
      <c r="C440" s="101">
        <f t="shared" si="26"/>
        <v>54646.783086014795</v>
      </c>
      <c r="D440" s="99">
        <f t="shared" si="27"/>
        <v>0</v>
      </c>
      <c r="E440" s="101">
        <v>404276.4277301355</v>
      </c>
      <c r="F440" s="99">
        <f>+Summary_Delivered_Sales!F439</f>
        <v>0</v>
      </c>
      <c r="G440" s="99">
        <v>0</v>
      </c>
      <c r="H440" s="99"/>
      <c r="I440" s="99"/>
      <c r="J440" s="99"/>
      <c r="K440" s="99">
        <f t="shared" si="25"/>
        <v>458923.2108161503</v>
      </c>
    </row>
    <row r="441" spans="1:11" x14ac:dyDescent="0.2">
      <c r="A441" s="97">
        <f t="shared" si="24"/>
        <v>2048</v>
      </c>
      <c r="B441" s="97">
        <f t="shared" si="28"/>
        <v>2</v>
      </c>
      <c r="C441" s="101">
        <f t="shared" si="26"/>
        <v>55040.852432968139</v>
      </c>
      <c r="D441" s="99">
        <f t="shared" si="27"/>
        <v>0</v>
      </c>
      <c r="E441" s="101">
        <v>429805.73155741405</v>
      </c>
      <c r="F441" s="99">
        <f>+Summary_Delivered_Sales!F440</f>
        <v>0</v>
      </c>
      <c r="G441" s="99">
        <v>0</v>
      </c>
      <c r="H441" s="99"/>
      <c r="I441" s="99"/>
      <c r="J441" s="99"/>
      <c r="K441" s="99">
        <f t="shared" si="25"/>
        <v>484846.58399038221</v>
      </c>
    </row>
    <row r="442" spans="1:11" x14ac:dyDescent="0.2">
      <c r="A442" s="97">
        <f t="shared" si="24"/>
        <v>2048</v>
      </c>
      <c r="B442" s="97">
        <f t="shared" si="28"/>
        <v>3</v>
      </c>
      <c r="C442" s="101">
        <f t="shared" si="26"/>
        <v>51725.190030869897</v>
      </c>
      <c r="D442" s="99">
        <f t="shared" si="27"/>
        <v>0</v>
      </c>
      <c r="E442" s="101">
        <v>412574.69276901195</v>
      </c>
      <c r="F442" s="99">
        <f>+Summary_Delivered_Sales!F441</f>
        <v>0</v>
      </c>
      <c r="G442" s="99">
        <v>0</v>
      </c>
      <c r="H442" s="99"/>
      <c r="I442" s="99"/>
      <c r="J442" s="99"/>
      <c r="K442" s="99">
        <f t="shared" si="25"/>
        <v>464299.88279988186</v>
      </c>
    </row>
    <row r="443" spans="1:11" x14ac:dyDescent="0.2">
      <c r="A443" s="97">
        <f t="shared" si="24"/>
        <v>2048</v>
      </c>
      <c r="B443" s="97">
        <f t="shared" si="28"/>
        <v>4</v>
      </c>
      <c r="C443" s="101">
        <f t="shared" si="26"/>
        <v>58527.564401293515</v>
      </c>
      <c r="D443" s="99">
        <f t="shared" si="27"/>
        <v>0</v>
      </c>
      <c r="E443" s="101">
        <v>453312.28755871067</v>
      </c>
      <c r="F443" s="99">
        <f>+Summary_Delivered_Sales!F442</f>
        <v>0</v>
      </c>
      <c r="G443" s="99">
        <v>0</v>
      </c>
      <c r="H443" s="99"/>
      <c r="I443" s="99"/>
      <c r="J443" s="99"/>
      <c r="K443" s="99">
        <f t="shared" si="25"/>
        <v>511839.85196000419</v>
      </c>
    </row>
    <row r="444" spans="1:11" x14ac:dyDescent="0.2">
      <c r="A444" s="97">
        <f t="shared" si="24"/>
        <v>2048</v>
      </c>
      <c r="B444" s="97">
        <f t="shared" si="28"/>
        <v>5</v>
      </c>
      <c r="C444" s="101">
        <f t="shared" si="26"/>
        <v>61215.279466059947</v>
      </c>
      <c r="D444" s="99">
        <f t="shared" si="27"/>
        <v>0</v>
      </c>
      <c r="E444" s="101">
        <v>481546.29581731244</v>
      </c>
      <c r="F444" s="99">
        <f>+Summary_Delivered_Sales!F443</f>
        <v>0</v>
      </c>
      <c r="G444" s="99">
        <v>0</v>
      </c>
      <c r="H444" s="99"/>
      <c r="I444" s="99"/>
      <c r="J444" s="99"/>
      <c r="K444" s="99">
        <f t="shared" si="25"/>
        <v>542761.57528337243</v>
      </c>
    </row>
    <row r="445" spans="1:11" x14ac:dyDescent="0.2">
      <c r="A445" s="97">
        <f t="shared" si="24"/>
        <v>2048</v>
      </c>
      <c r="B445" s="97">
        <f t="shared" si="28"/>
        <v>6</v>
      </c>
      <c r="C445" s="101">
        <f t="shared" si="26"/>
        <v>70322.821937837332</v>
      </c>
      <c r="D445" s="99">
        <f t="shared" si="27"/>
        <v>0</v>
      </c>
      <c r="E445" s="101">
        <v>512492.31835800788</v>
      </c>
      <c r="F445" s="99">
        <f>+Summary_Delivered_Sales!F444</f>
        <v>0</v>
      </c>
      <c r="G445" s="99">
        <v>0</v>
      </c>
      <c r="H445" s="99"/>
      <c r="I445" s="99"/>
      <c r="J445" s="99"/>
      <c r="K445" s="99">
        <f t="shared" si="25"/>
        <v>582815.14029584522</v>
      </c>
    </row>
    <row r="446" spans="1:11" x14ac:dyDescent="0.2">
      <c r="A446" s="97">
        <f t="shared" si="24"/>
        <v>2048</v>
      </c>
      <c r="B446" s="97">
        <f t="shared" si="28"/>
        <v>7</v>
      </c>
      <c r="C446" s="101">
        <f t="shared" si="26"/>
        <v>76705.373511164915</v>
      </c>
      <c r="D446" s="99">
        <f t="shared" si="27"/>
        <v>0</v>
      </c>
      <c r="E446" s="101">
        <v>546032.69071834267</v>
      </c>
      <c r="F446" s="99">
        <f>+Summary_Delivered_Sales!F445</f>
        <v>0</v>
      </c>
      <c r="G446" s="99">
        <v>0</v>
      </c>
      <c r="H446" s="99"/>
      <c r="I446" s="99"/>
      <c r="J446" s="99"/>
      <c r="K446" s="99">
        <f t="shared" si="25"/>
        <v>622738.06422950758</v>
      </c>
    </row>
    <row r="447" spans="1:11" x14ac:dyDescent="0.2">
      <c r="A447" s="97">
        <f t="shared" si="24"/>
        <v>2048</v>
      </c>
      <c r="B447" s="97">
        <f t="shared" si="28"/>
        <v>8</v>
      </c>
      <c r="C447" s="101">
        <f t="shared" si="26"/>
        <v>83382.293752170357</v>
      </c>
      <c r="D447" s="99">
        <f t="shared" si="27"/>
        <v>0</v>
      </c>
      <c r="E447" s="101">
        <v>560917.49928113504</v>
      </c>
      <c r="F447" s="99">
        <f>+Summary_Delivered_Sales!F446</f>
        <v>0</v>
      </c>
      <c r="G447" s="99">
        <v>0</v>
      </c>
      <c r="H447" s="99"/>
      <c r="I447" s="99"/>
      <c r="J447" s="99"/>
      <c r="K447" s="99">
        <f t="shared" si="25"/>
        <v>644299.79303330544</v>
      </c>
    </row>
    <row r="448" spans="1:11" x14ac:dyDescent="0.2">
      <c r="A448" s="97">
        <f t="shared" si="24"/>
        <v>2048</v>
      </c>
      <c r="B448" s="97">
        <f t="shared" si="28"/>
        <v>9</v>
      </c>
      <c r="C448" s="101">
        <f t="shared" si="26"/>
        <v>82372.984391087477</v>
      </c>
      <c r="D448" s="99">
        <f t="shared" si="27"/>
        <v>0</v>
      </c>
      <c r="E448" s="101">
        <v>605307.28428996832</v>
      </c>
      <c r="F448" s="99">
        <f>+Summary_Delivered_Sales!F447</f>
        <v>0</v>
      </c>
      <c r="G448" s="99">
        <v>0</v>
      </c>
      <c r="H448" s="99"/>
      <c r="I448" s="99"/>
      <c r="J448" s="99"/>
      <c r="K448" s="99">
        <f t="shared" si="25"/>
        <v>687680.26868105575</v>
      </c>
    </row>
    <row r="449" spans="1:11" x14ac:dyDescent="0.2">
      <c r="A449" s="97">
        <f t="shared" si="24"/>
        <v>2048</v>
      </c>
      <c r="B449" s="97">
        <f t="shared" si="28"/>
        <v>10</v>
      </c>
      <c r="C449" s="101">
        <f t="shared" si="26"/>
        <v>70952.600736810244</v>
      </c>
      <c r="D449" s="99">
        <f t="shared" si="27"/>
        <v>0</v>
      </c>
      <c r="E449" s="101">
        <v>551443.78633851791</v>
      </c>
      <c r="F449" s="99">
        <f>+Summary_Delivered_Sales!F448</f>
        <v>0</v>
      </c>
      <c r="G449" s="99">
        <v>0</v>
      </c>
      <c r="H449" s="99"/>
      <c r="I449" s="99"/>
      <c r="J449" s="99"/>
      <c r="K449" s="99">
        <f t="shared" si="25"/>
        <v>622396.38707532815</v>
      </c>
    </row>
    <row r="450" spans="1:11" x14ac:dyDescent="0.2">
      <c r="A450" s="97">
        <f t="shared" si="24"/>
        <v>2048</v>
      </c>
      <c r="B450" s="97">
        <f t="shared" si="28"/>
        <v>11</v>
      </c>
      <c r="C450" s="101">
        <f t="shared" si="26"/>
        <v>64914.974129166585</v>
      </c>
      <c r="D450" s="99">
        <f t="shared" si="27"/>
        <v>0</v>
      </c>
      <c r="E450" s="101">
        <v>513652.82181790232</v>
      </c>
      <c r="F450" s="99">
        <f>+Summary_Delivered_Sales!F449</f>
        <v>0</v>
      </c>
      <c r="G450" s="99">
        <v>0</v>
      </c>
      <c r="H450" s="99"/>
      <c r="I450" s="99"/>
      <c r="J450" s="99"/>
      <c r="K450" s="99">
        <f t="shared" si="25"/>
        <v>578567.79594706895</v>
      </c>
    </row>
    <row r="451" spans="1:11" x14ac:dyDescent="0.2">
      <c r="A451" s="97">
        <f t="shared" si="24"/>
        <v>2048</v>
      </c>
      <c r="B451" s="97">
        <f t="shared" si="28"/>
        <v>12</v>
      </c>
      <c r="C451" s="101">
        <f t="shared" si="26"/>
        <v>52544.173739337253</v>
      </c>
      <c r="D451" s="99">
        <f t="shared" si="27"/>
        <v>0</v>
      </c>
      <c r="E451" s="101">
        <v>364351.33112511953</v>
      </c>
      <c r="F451" s="99">
        <f>+Summary_Delivered_Sales!F450</f>
        <v>0</v>
      </c>
      <c r="G451" s="99">
        <v>0</v>
      </c>
      <c r="H451" s="99"/>
      <c r="I451" s="99"/>
      <c r="J451" s="99"/>
      <c r="K451" s="99">
        <f t="shared" si="25"/>
        <v>416895.50486445677</v>
      </c>
    </row>
    <row r="452" spans="1:11" x14ac:dyDescent="0.2">
      <c r="A452" s="97">
        <f t="shared" si="24"/>
        <v>2049</v>
      </c>
      <c r="B452" s="97">
        <f t="shared" si="28"/>
        <v>1</v>
      </c>
      <c r="C452" s="101">
        <f t="shared" si="26"/>
        <v>54731.152187453299</v>
      </c>
      <c r="D452" s="99">
        <f t="shared" si="27"/>
        <v>0</v>
      </c>
      <c r="E452" s="101">
        <v>409802.8464227973</v>
      </c>
      <c r="F452" s="99">
        <f>+Summary_Delivered_Sales!F451</f>
        <v>0</v>
      </c>
      <c r="G452" s="99">
        <v>0</v>
      </c>
      <c r="H452" s="99"/>
      <c r="I452" s="99"/>
      <c r="J452" s="99"/>
      <c r="K452" s="99">
        <f t="shared" si="25"/>
        <v>464533.99861025059</v>
      </c>
    </row>
    <row r="453" spans="1:11" x14ac:dyDescent="0.2">
      <c r="A453" s="97">
        <f t="shared" si="24"/>
        <v>2049</v>
      </c>
      <c r="B453" s="97">
        <f t="shared" si="28"/>
        <v>2</v>
      </c>
      <c r="C453" s="101">
        <f t="shared" si="26"/>
        <v>55125.829937588482</v>
      </c>
      <c r="D453" s="99">
        <f t="shared" si="27"/>
        <v>0</v>
      </c>
      <c r="E453" s="101">
        <v>435681.13330277044</v>
      </c>
      <c r="F453" s="99">
        <f>+Summary_Delivered_Sales!F452</f>
        <v>0</v>
      </c>
      <c r="G453" s="99">
        <v>0</v>
      </c>
      <c r="H453" s="99"/>
      <c r="I453" s="99"/>
      <c r="J453" s="99"/>
      <c r="K453" s="99">
        <f t="shared" si="25"/>
        <v>490806.96324035892</v>
      </c>
    </row>
    <row r="454" spans="1:11" x14ac:dyDescent="0.2">
      <c r="A454" s="97">
        <f t="shared" si="24"/>
        <v>2049</v>
      </c>
      <c r="B454" s="97">
        <f t="shared" si="28"/>
        <v>3</v>
      </c>
      <c r="C454" s="101">
        <f t="shared" si="26"/>
        <v>51805.048488370885</v>
      </c>
      <c r="D454" s="99">
        <f t="shared" si="27"/>
        <v>0</v>
      </c>
      <c r="E454" s="101">
        <v>418214.54792217928</v>
      </c>
      <c r="F454" s="99">
        <f>+Summary_Delivered_Sales!F453</f>
        <v>0</v>
      </c>
      <c r="G454" s="99">
        <v>0</v>
      </c>
      <c r="H454" s="99"/>
      <c r="I454" s="99"/>
      <c r="J454" s="99"/>
      <c r="K454" s="99">
        <f t="shared" si="25"/>
        <v>470019.59641055018</v>
      </c>
    </row>
    <row r="455" spans="1:11" x14ac:dyDescent="0.2">
      <c r="A455" s="97">
        <f t="shared" si="24"/>
        <v>2049</v>
      </c>
      <c r="B455" s="97">
        <f t="shared" si="28"/>
        <v>4</v>
      </c>
      <c r="C455" s="101">
        <f t="shared" si="26"/>
        <v>58617.925036248911</v>
      </c>
      <c r="D455" s="99">
        <f t="shared" si="27"/>
        <v>0</v>
      </c>
      <c r="E455" s="101">
        <v>459509.02159448789</v>
      </c>
      <c r="F455" s="99">
        <f>+Summary_Delivered_Sales!F454</f>
        <v>0</v>
      </c>
      <c r="G455" s="99">
        <v>0</v>
      </c>
      <c r="H455" s="99"/>
      <c r="I455" s="99"/>
      <c r="J455" s="99"/>
      <c r="K455" s="99">
        <f t="shared" si="25"/>
        <v>518126.94663073681</v>
      </c>
    </row>
    <row r="456" spans="1:11" x14ac:dyDescent="0.2">
      <c r="A456" s="97">
        <f t="shared" si="24"/>
        <v>2049</v>
      </c>
      <c r="B456" s="97">
        <f t="shared" si="28"/>
        <v>5</v>
      </c>
      <c r="C456" s="101">
        <f t="shared" si="26"/>
        <v>61309.789661010123</v>
      </c>
      <c r="D456" s="99">
        <f t="shared" si="27"/>
        <v>0</v>
      </c>
      <c r="E456" s="101">
        <v>488128.98594725318</v>
      </c>
      <c r="F456" s="99">
        <f>+Summary_Delivered_Sales!F455</f>
        <v>0</v>
      </c>
      <c r="G456" s="99">
        <v>0</v>
      </c>
      <c r="H456" s="99"/>
      <c r="I456" s="99"/>
      <c r="J456" s="99"/>
      <c r="K456" s="99">
        <f t="shared" si="25"/>
        <v>549438.77560826333</v>
      </c>
    </row>
    <row r="457" spans="1:11" x14ac:dyDescent="0.2">
      <c r="A457" s="97">
        <f t="shared" si="24"/>
        <v>2049</v>
      </c>
      <c r="B457" s="97">
        <f t="shared" si="28"/>
        <v>6</v>
      </c>
      <c r="C457" s="101">
        <f t="shared" si="26"/>
        <v>70431.393256448646</v>
      </c>
      <c r="D457" s="99">
        <f t="shared" si="27"/>
        <v>0</v>
      </c>
      <c r="E457" s="101">
        <v>519498.03754851653</v>
      </c>
      <c r="F457" s="99">
        <f>+Summary_Delivered_Sales!F456</f>
        <v>0</v>
      </c>
      <c r="G457" s="99">
        <v>0</v>
      </c>
      <c r="H457" s="99"/>
      <c r="I457" s="99"/>
      <c r="J457" s="99"/>
      <c r="K457" s="99">
        <f t="shared" si="25"/>
        <v>589929.4308049652</v>
      </c>
    </row>
    <row r="458" spans="1:11" x14ac:dyDescent="0.2">
      <c r="A458" s="97">
        <f t="shared" si="24"/>
        <v>2049</v>
      </c>
      <c r="B458" s="97">
        <f t="shared" si="28"/>
        <v>7</v>
      </c>
      <c r="C458" s="101">
        <f t="shared" si="26"/>
        <v>76823.798843328681</v>
      </c>
      <c r="D458" s="99">
        <f t="shared" si="27"/>
        <v>0</v>
      </c>
      <c r="E458" s="101">
        <v>553496.9034742855</v>
      </c>
      <c r="F458" s="99">
        <f>+Summary_Delivered_Sales!F457</f>
        <v>0</v>
      </c>
      <c r="G458" s="99">
        <v>0</v>
      </c>
      <c r="H458" s="99"/>
      <c r="I458" s="99"/>
      <c r="J458" s="99"/>
      <c r="K458" s="99">
        <f t="shared" si="25"/>
        <v>630320.70231761422</v>
      </c>
    </row>
    <row r="459" spans="1:11" x14ac:dyDescent="0.2">
      <c r="A459" s="97">
        <f t="shared" si="24"/>
        <v>2049</v>
      </c>
      <c r="B459" s="97">
        <f t="shared" si="28"/>
        <v>8</v>
      </c>
      <c r="C459" s="101">
        <f t="shared" si="26"/>
        <v>83511.027573311832</v>
      </c>
      <c r="D459" s="99">
        <f t="shared" si="27"/>
        <v>0</v>
      </c>
      <c r="E459" s="101">
        <v>568585.185894656</v>
      </c>
      <c r="F459" s="99">
        <f>+Summary_Delivered_Sales!F458</f>
        <v>0</v>
      </c>
      <c r="G459" s="99">
        <v>0</v>
      </c>
      <c r="H459" s="99"/>
      <c r="I459" s="99"/>
      <c r="J459" s="99"/>
      <c r="K459" s="99">
        <f t="shared" si="25"/>
        <v>652096.21346796781</v>
      </c>
    </row>
    <row r="460" spans="1:11" x14ac:dyDescent="0.2">
      <c r="A460" s="97">
        <f t="shared" si="24"/>
        <v>2049</v>
      </c>
      <c r="B460" s="97">
        <f t="shared" si="28"/>
        <v>9</v>
      </c>
      <c r="C460" s="101">
        <f t="shared" si="26"/>
        <v>82500.159940743251</v>
      </c>
      <c r="D460" s="99">
        <f t="shared" si="27"/>
        <v>0</v>
      </c>
      <c r="E460" s="101">
        <v>613581.77486436674</v>
      </c>
      <c r="F460" s="99">
        <f>+Summary_Delivered_Sales!F459</f>
        <v>0</v>
      </c>
      <c r="G460" s="99">
        <v>0</v>
      </c>
      <c r="H460" s="99"/>
      <c r="I460" s="99"/>
      <c r="J460" s="99"/>
      <c r="K460" s="99">
        <f t="shared" si="25"/>
        <v>696081.93480510998</v>
      </c>
    </row>
    <row r="461" spans="1:11" x14ac:dyDescent="0.2">
      <c r="A461" s="97">
        <f t="shared" si="24"/>
        <v>2049</v>
      </c>
      <c r="B461" s="97">
        <f t="shared" si="28"/>
        <v>10</v>
      </c>
      <c r="C461" s="101">
        <f t="shared" si="26"/>
        <v>71062.144370137539</v>
      </c>
      <c r="D461" s="99">
        <f t="shared" si="27"/>
        <v>0</v>
      </c>
      <c r="E461" s="101">
        <v>558981.96823520679</v>
      </c>
      <c r="F461" s="99">
        <f>+Summary_Delivered_Sales!F460</f>
        <v>0</v>
      </c>
      <c r="G461" s="99">
        <v>0</v>
      </c>
      <c r="H461" s="99"/>
      <c r="I461" s="99"/>
      <c r="J461" s="99"/>
      <c r="K461" s="99">
        <f t="shared" si="25"/>
        <v>630044.11260534427</v>
      </c>
    </row>
    <row r="462" spans="1:11" x14ac:dyDescent="0.2">
      <c r="A462" s="97">
        <f t="shared" si="24"/>
        <v>2049</v>
      </c>
      <c r="B462" s="97">
        <f t="shared" si="28"/>
        <v>11</v>
      </c>
      <c r="C462" s="101">
        <f t="shared" si="26"/>
        <v>65015.196278173265</v>
      </c>
      <c r="D462" s="99">
        <f t="shared" si="27"/>
        <v>0</v>
      </c>
      <c r="E462" s="101">
        <v>520674.40497567138</v>
      </c>
      <c r="F462" s="99">
        <f>+Summary_Delivered_Sales!F461</f>
        <v>0</v>
      </c>
      <c r="G462" s="99">
        <v>0</v>
      </c>
      <c r="H462" s="99"/>
      <c r="I462" s="99"/>
      <c r="J462" s="99"/>
      <c r="K462" s="99">
        <f t="shared" si="25"/>
        <v>585689.60125384468</v>
      </c>
    </row>
    <row r="463" spans="1:11" x14ac:dyDescent="0.2">
      <c r="A463" s="97">
        <f t="shared" si="24"/>
        <v>2049</v>
      </c>
      <c r="B463" s="97">
        <f t="shared" si="28"/>
        <v>12</v>
      </c>
      <c r="C463" s="101">
        <f t="shared" si="26"/>
        <v>52625.296624782117</v>
      </c>
      <c r="D463" s="99">
        <f t="shared" si="27"/>
        <v>0</v>
      </c>
      <c r="E463" s="101">
        <v>369331.97770481615</v>
      </c>
      <c r="F463" s="99">
        <f>+Summary_Delivered_Sales!F462</f>
        <v>0</v>
      </c>
      <c r="G463" s="99">
        <v>0</v>
      </c>
      <c r="H463" s="99"/>
      <c r="I463" s="99"/>
      <c r="J463" s="99"/>
      <c r="K463" s="99">
        <f t="shared" si="25"/>
        <v>421957.27432959829</v>
      </c>
    </row>
    <row r="464" spans="1:11" x14ac:dyDescent="0.2">
      <c r="A464" s="97">
        <f t="shared" si="24"/>
        <v>2050</v>
      </c>
      <c r="B464" s="97">
        <f t="shared" si="28"/>
        <v>1</v>
      </c>
      <c r="C464" s="101">
        <f t="shared" si="26"/>
        <v>54815.651546244124</v>
      </c>
      <c r="D464" s="99">
        <f t="shared" si="27"/>
        <v>0</v>
      </c>
      <c r="E464" s="101">
        <v>415404.81071117462</v>
      </c>
      <c r="F464" s="99">
        <f>+Summary_Delivered_Sales!F463</f>
        <v>0</v>
      </c>
      <c r="G464" s="99">
        <v>0</v>
      </c>
      <c r="H464" s="99"/>
      <c r="I464" s="99"/>
      <c r="J464" s="99"/>
      <c r="K464" s="99">
        <f t="shared" si="25"/>
        <v>470220.46225741872</v>
      </c>
    </row>
    <row r="465" spans="1:11" x14ac:dyDescent="0.2">
      <c r="A465" s="97">
        <f t="shared" ref="A465:A499" si="29">+A453+1</f>
        <v>2050</v>
      </c>
      <c r="B465" s="97">
        <f t="shared" si="28"/>
        <v>2</v>
      </c>
      <c r="C465" s="101">
        <f t="shared" si="26"/>
        <v>55210.938638874075</v>
      </c>
      <c r="D465" s="99">
        <f t="shared" si="27"/>
        <v>0</v>
      </c>
      <c r="E465" s="101">
        <v>441636.85120757925</v>
      </c>
      <c r="F465" s="99">
        <f>+Summary_Delivered_Sales!F464</f>
        <v>0</v>
      </c>
      <c r="G465" s="99">
        <v>0</v>
      </c>
      <c r="H465" s="99"/>
      <c r="I465" s="99"/>
      <c r="J465" s="99"/>
      <c r="K465" s="99">
        <f t="shared" si="25"/>
        <v>496847.78984645335</v>
      </c>
    </row>
    <row r="466" spans="1:11" x14ac:dyDescent="0.2">
      <c r="A466" s="97">
        <f t="shared" si="29"/>
        <v>2050</v>
      </c>
      <c r="B466" s="97">
        <f t="shared" si="28"/>
        <v>3</v>
      </c>
      <c r="C466" s="101">
        <f t="shared" si="26"/>
        <v>51885.030239246546</v>
      </c>
      <c r="D466" s="99">
        <f t="shared" si="27"/>
        <v>0</v>
      </c>
      <c r="E466" s="101">
        <v>423931.49933623266</v>
      </c>
      <c r="F466" s="99">
        <f>+Summary_Delivered_Sales!F465</f>
        <v>0</v>
      </c>
      <c r="G466" s="99">
        <v>0</v>
      </c>
      <c r="H466" s="99"/>
      <c r="I466" s="99"/>
      <c r="J466" s="99"/>
      <c r="K466" s="99">
        <f t="shared" si="25"/>
        <v>475816.52957547922</v>
      </c>
    </row>
    <row r="467" spans="1:11" x14ac:dyDescent="0.2">
      <c r="A467" s="97">
        <f t="shared" si="29"/>
        <v>2050</v>
      </c>
      <c r="B467" s="97">
        <f t="shared" si="28"/>
        <v>4</v>
      </c>
      <c r="C467" s="101">
        <f t="shared" si="26"/>
        <v>58708.425178877878</v>
      </c>
      <c r="D467" s="99">
        <f t="shared" si="27"/>
        <v>0</v>
      </c>
      <c r="E467" s="101">
        <v>465790.46437027515</v>
      </c>
      <c r="F467" s="99">
        <f>+Summary_Delivered_Sales!F466</f>
        <v>0</v>
      </c>
      <c r="G467" s="99">
        <v>0</v>
      </c>
      <c r="H467" s="99"/>
      <c r="I467" s="99"/>
      <c r="J467" s="99"/>
      <c r="K467" s="99">
        <f t="shared" si="25"/>
        <v>524498.88954915304</v>
      </c>
    </row>
    <row r="468" spans="1:11" x14ac:dyDescent="0.2">
      <c r="A468" s="97">
        <f t="shared" si="29"/>
        <v>2050</v>
      </c>
      <c r="B468" s="97">
        <f t="shared" si="28"/>
        <v>5</v>
      </c>
      <c r="C468" s="101">
        <f t="shared" si="26"/>
        <v>61404.445770134458</v>
      </c>
      <c r="D468" s="99">
        <f t="shared" si="27"/>
        <v>0</v>
      </c>
      <c r="E468" s="101">
        <v>494801.66079875274</v>
      </c>
      <c r="F468" s="99">
        <f>+Summary_Delivered_Sales!F467</f>
        <v>0</v>
      </c>
      <c r="G468" s="99">
        <v>0</v>
      </c>
      <c r="H468" s="99"/>
      <c r="I468" s="99"/>
      <c r="J468" s="99"/>
      <c r="K468" s="99">
        <f t="shared" si="25"/>
        <v>556206.10656888725</v>
      </c>
    </row>
    <row r="469" spans="1:11" x14ac:dyDescent="0.2">
      <c r="A469" s="97">
        <f t="shared" si="29"/>
        <v>2050</v>
      </c>
      <c r="B469" s="97">
        <f t="shared" si="28"/>
        <v>6</v>
      </c>
      <c r="C469" s="101">
        <f t="shared" si="26"/>
        <v>70540.132198185718</v>
      </c>
      <c r="D469" s="99">
        <f t="shared" si="27"/>
        <v>0</v>
      </c>
      <c r="E469" s="101">
        <v>526599.52422590868</v>
      </c>
      <c r="F469" s="99">
        <f>+Summary_Delivered_Sales!F468</f>
        <v>0</v>
      </c>
      <c r="G469" s="99">
        <v>0</v>
      </c>
      <c r="H469" s="99"/>
      <c r="I469" s="99"/>
      <c r="J469" s="99"/>
      <c r="K469" s="99">
        <f t="shared" si="25"/>
        <v>597139.65642409446</v>
      </c>
    </row>
    <row r="470" spans="1:11" x14ac:dyDescent="0.2">
      <c r="A470" s="97">
        <f t="shared" si="29"/>
        <v>2050</v>
      </c>
      <c r="B470" s="97">
        <f t="shared" si="28"/>
        <v>7</v>
      </c>
      <c r="C470" s="101">
        <f t="shared" si="26"/>
        <v>76942.407012217649</v>
      </c>
      <c r="D470" s="99">
        <f t="shared" si="27"/>
        <v>0</v>
      </c>
      <c r="E470" s="101">
        <v>561063.15127870266</v>
      </c>
      <c r="F470" s="99">
        <f>+Summary_Delivered_Sales!F469</f>
        <v>0</v>
      </c>
      <c r="G470" s="99">
        <v>0</v>
      </c>
      <c r="H470" s="99"/>
      <c r="I470" s="99"/>
      <c r="J470" s="99"/>
      <c r="K470" s="99">
        <f t="shared" si="25"/>
        <v>638005.55829092034</v>
      </c>
    </row>
    <row r="471" spans="1:11" x14ac:dyDescent="0.2">
      <c r="A471" s="97">
        <f t="shared" si="29"/>
        <v>2050</v>
      </c>
      <c r="B471" s="97">
        <f t="shared" si="28"/>
        <v>8</v>
      </c>
      <c r="C471" s="101">
        <f t="shared" si="26"/>
        <v>83639.960146442012</v>
      </c>
      <c r="D471" s="99">
        <f t="shared" si="27"/>
        <v>0</v>
      </c>
      <c r="E471" s="101">
        <v>576357.68902411463</v>
      </c>
      <c r="F471" s="99">
        <f>+Summary_Delivered_Sales!F470</f>
        <v>0</v>
      </c>
      <c r="G471" s="99">
        <v>0</v>
      </c>
      <c r="H471" s="99"/>
      <c r="I471" s="99"/>
      <c r="J471" s="99"/>
      <c r="K471" s="99">
        <f t="shared" si="25"/>
        <v>659997.64917055669</v>
      </c>
    </row>
    <row r="472" spans="1:11" x14ac:dyDescent="0.2">
      <c r="A472" s="97">
        <f t="shared" si="29"/>
        <v>2050</v>
      </c>
      <c r="B472" s="97">
        <f t="shared" si="28"/>
        <v>9</v>
      </c>
      <c r="C472" s="101">
        <f t="shared" si="26"/>
        <v>82627.531836574286</v>
      </c>
      <c r="D472" s="99">
        <f t="shared" si="27"/>
        <v>0</v>
      </c>
      <c r="E472" s="101">
        <v>621969.37690469786</v>
      </c>
      <c r="F472" s="99">
        <f>+Summary_Delivered_Sales!F471</f>
        <v>0</v>
      </c>
      <c r="G472" s="99">
        <v>0</v>
      </c>
      <c r="H472" s="99"/>
      <c r="I472" s="99"/>
      <c r="J472" s="99"/>
      <c r="K472" s="99">
        <f t="shared" si="25"/>
        <v>704596.90874127217</v>
      </c>
    </row>
    <row r="473" spans="1:11" x14ac:dyDescent="0.2">
      <c r="A473" s="97">
        <f t="shared" si="29"/>
        <v>2050</v>
      </c>
      <c r="B473" s="97">
        <f t="shared" si="28"/>
        <v>10</v>
      </c>
      <c r="C473" s="101">
        <f t="shared" si="26"/>
        <v>71171.857127746087</v>
      </c>
      <c r="D473" s="99">
        <f t="shared" si="27"/>
        <v>0</v>
      </c>
      <c r="E473" s="101">
        <v>566623.19633119181</v>
      </c>
      <c r="F473" s="99">
        <f>+Summary_Delivered_Sales!F472</f>
        <v>0</v>
      </c>
      <c r="G473" s="99">
        <v>0</v>
      </c>
      <c r="H473" s="99"/>
      <c r="I473" s="99"/>
      <c r="J473" s="99"/>
      <c r="K473" s="99">
        <f t="shared" ref="K473:K499" si="30">SUM(C473:J473)</f>
        <v>637795.05345893791</v>
      </c>
    </row>
    <row r="474" spans="1:11" x14ac:dyDescent="0.2">
      <c r="A474" s="97">
        <f t="shared" si="29"/>
        <v>2050</v>
      </c>
      <c r="B474" s="97">
        <f t="shared" si="28"/>
        <v>11</v>
      </c>
      <c r="C474" s="101">
        <f t="shared" si="26"/>
        <v>65115.573160032975</v>
      </c>
      <c r="D474" s="99">
        <f t="shared" si="27"/>
        <v>0</v>
      </c>
      <c r="E474" s="101">
        <v>527791.97247918381</v>
      </c>
      <c r="F474" s="99">
        <f>+Summary_Delivered_Sales!F473</f>
        <v>0</v>
      </c>
      <c r="G474" s="99">
        <v>0</v>
      </c>
      <c r="H474" s="99"/>
      <c r="I474" s="99"/>
      <c r="J474" s="99"/>
      <c r="K474" s="99">
        <f t="shared" si="30"/>
        <v>592907.54563921678</v>
      </c>
    </row>
    <row r="475" spans="1:11" x14ac:dyDescent="0.2">
      <c r="A475" s="97">
        <f t="shared" si="29"/>
        <v>2050</v>
      </c>
      <c r="B475" s="97">
        <f t="shared" si="28"/>
        <v>12</v>
      </c>
      <c r="C475" s="101">
        <f t="shared" si="26"/>
        <v>52706.544755750409</v>
      </c>
      <c r="D475" s="99">
        <f t="shared" si="27"/>
        <v>0</v>
      </c>
      <c r="E475" s="101">
        <v>374380.70922954439</v>
      </c>
      <c r="F475" s="99">
        <f>+Summary_Delivered_Sales!F474</f>
        <v>0</v>
      </c>
      <c r="G475" s="99">
        <v>0</v>
      </c>
      <c r="H475" s="99"/>
      <c r="I475" s="99"/>
      <c r="J475" s="99"/>
      <c r="K475" s="99">
        <f t="shared" si="30"/>
        <v>427087.25398529478</v>
      </c>
    </row>
    <row r="476" spans="1:11" x14ac:dyDescent="0.2">
      <c r="A476" s="97">
        <f t="shared" si="29"/>
        <v>2051</v>
      </c>
      <c r="B476" s="97">
        <f t="shared" si="28"/>
        <v>1</v>
      </c>
      <c r="C476" s="101">
        <f t="shared" si="26"/>
        <v>54900.281363491435</v>
      </c>
      <c r="D476" s="99"/>
      <c r="E476" s="101">
        <v>421083.35329607228</v>
      </c>
      <c r="F476" s="99"/>
      <c r="G476" s="99"/>
      <c r="H476" s="99"/>
      <c r="I476" s="99"/>
      <c r="J476" s="99"/>
      <c r="K476" s="99">
        <f t="shared" si="30"/>
        <v>475983.63465956372</v>
      </c>
    </row>
    <row r="477" spans="1:11" x14ac:dyDescent="0.2">
      <c r="A477" s="97">
        <f t="shared" si="29"/>
        <v>2051</v>
      </c>
      <c r="B477" s="97">
        <f t="shared" si="28"/>
        <v>2</v>
      </c>
      <c r="C477" s="101">
        <f t="shared" si="26"/>
        <v>55296.178739379284</v>
      </c>
      <c r="D477" s="99"/>
      <c r="E477" s="101">
        <v>447673.98318577878</v>
      </c>
      <c r="F477" s="99"/>
      <c r="G477" s="99"/>
      <c r="H477" s="99"/>
      <c r="I477" s="99"/>
      <c r="J477" s="99"/>
      <c r="K477" s="99">
        <f t="shared" si="30"/>
        <v>502970.16192515806</v>
      </c>
    </row>
    <row r="478" spans="1:11" x14ac:dyDescent="0.2">
      <c r="A478" s="97">
        <f t="shared" si="29"/>
        <v>2051</v>
      </c>
      <c r="B478" s="97">
        <f t="shared" si="28"/>
        <v>3</v>
      </c>
      <c r="C478" s="101">
        <f t="shared" si="26"/>
        <v>51965.135473849368</v>
      </c>
      <c r="D478" s="99"/>
      <c r="E478" s="101">
        <v>429726.60090941616</v>
      </c>
      <c r="F478" s="99"/>
      <c r="G478" s="99"/>
      <c r="H478" s="99"/>
      <c r="I478" s="99"/>
      <c r="J478" s="99"/>
      <c r="K478" s="99">
        <f t="shared" si="30"/>
        <v>481691.73638326552</v>
      </c>
    </row>
    <row r="479" spans="1:11" x14ac:dyDescent="0.2">
      <c r="A479" s="97">
        <f t="shared" si="29"/>
        <v>2051</v>
      </c>
      <c r="B479" s="97">
        <f t="shared" si="28"/>
        <v>4</v>
      </c>
      <c r="C479" s="101">
        <f t="shared" si="26"/>
        <v>58799.065044566145</v>
      </c>
      <c r="D479" s="99"/>
      <c r="E479" s="101">
        <v>472157.77384615148</v>
      </c>
      <c r="F479" s="99"/>
      <c r="G479" s="99"/>
      <c r="H479" s="99"/>
      <c r="I479" s="99"/>
      <c r="J479" s="99"/>
      <c r="K479" s="99">
        <f t="shared" si="30"/>
        <v>530956.8388907176</v>
      </c>
    </row>
    <row r="480" spans="1:11" x14ac:dyDescent="0.2">
      <c r="A480" s="97">
        <f t="shared" si="29"/>
        <v>2051</v>
      </c>
      <c r="B480" s="97">
        <f t="shared" si="28"/>
        <v>5</v>
      </c>
      <c r="C480" s="101">
        <f t="shared" si="26"/>
        <v>61499.248018709673</v>
      </c>
      <c r="D480" s="99"/>
      <c r="E480" s="101">
        <v>501565.55045403505</v>
      </c>
      <c r="F480" s="99"/>
      <c r="G480" s="99"/>
      <c r="H480" s="99"/>
      <c r="I480" s="99"/>
      <c r="J480" s="99"/>
      <c r="K480" s="99">
        <f t="shared" si="30"/>
        <v>563064.79847274476</v>
      </c>
    </row>
    <row r="481" spans="1:11" x14ac:dyDescent="0.2">
      <c r="A481" s="97">
        <f t="shared" si="29"/>
        <v>2051</v>
      </c>
      <c r="B481" s="97">
        <f t="shared" si="28"/>
        <v>6</v>
      </c>
      <c r="C481" s="101">
        <f t="shared" si="26"/>
        <v>70649.039021841687</v>
      </c>
      <c r="D481" s="99"/>
      <c r="E481" s="101">
        <v>533798.08752223698</v>
      </c>
      <c r="F481" s="99"/>
      <c r="G481" s="99"/>
      <c r="H481" s="99"/>
      <c r="I481" s="99"/>
      <c r="J481" s="99"/>
      <c r="K481" s="99">
        <f t="shared" si="30"/>
        <v>604447.1265440787</v>
      </c>
    </row>
    <row r="482" spans="1:11" x14ac:dyDescent="0.2">
      <c r="A482" s="97">
        <f t="shared" si="29"/>
        <v>2051</v>
      </c>
      <c r="B482" s="97">
        <f t="shared" si="28"/>
        <v>7</v>
      </c>
      <c r="C482" s="101">
        <f t="shared" si="26"/>
        <v>77061.198300113218</v>
      </c>
      <c r="D482" s="99"/>
      <c r="E482" s="101">
        <v>568732.82894059224</v>
      </c>
      <c r="F482" s="99"/>
      <c r="G482" s="99"/>
      <c r="H482" s="99"/>
      <c r="I482" s="99"/>
      <c r="J482" s="99"/>
      <c r="K482" s="99">
        <f t="shared" si="30"/>
        <v>645794.02724070544</v>
      </c>
    </row>
    <row r="483" spans="1:11" x14ac:dyDescent="0.2">
      <c r="A483" s="97">
        <f t="shared" si="29"/>
        <v>2051</v>
      </c>
      <c r="B483" s="97">
        <f t="shared" si="28"/>
        <v>8</v>
      </c>
      <c r="C483" s="101">
        <f t="shared" si="26"/>
        <v>83769.091778413844</v>
      </c>
      <c r="D483" s="99"/>
      <c r="E483" s="101">
        <v>584236.44150089379</v>
      </c>
      <c r="F483" s="99"/>
      <c r="G483" s="99"/>
      <c r="H483" s="99"/>
      <c r="I483" s="99"/>
      <c r="J483" s="99"/>
      <c r="K483" s="99">
        <f t="shared" si="30"/>
        <v>668005.53327930765</v>
      </c>
    </row>
    <row r="484" spans="1:11" x14ac:dyDescent="0.2">
      <c r="A484" s="97">
        <f t="shared" si="29"/>
        <v>2051</v>
      </c>
      <c r="B484" s="97">
        <f t="shared" si="28"/>
        <v>9</v>
      </c>
      <c r="C484" s="101">
        <f t="shared" si="26"/>
        <v>82755.10038171921</v>
      </c>
      <c r="D484" s="99"/>
      <c r="E484" s="101">
        <v>630471.63663348882</v>
      </c>
      <c r="F484" s="99"/>
      <c r="G484" s="99"/>
      <c r="H484" s="99"/>
      <c r="I484" s="99"/>
      <c r="J484" s="99"/>
      <c r="K484" s="99">
        <f t="shared" si="30"/>
        <v>713226.737015208</v>
      </c>
    </row>
    <row r="485" spans="1:11" x14ac:dyDescent="0.2">
      <c r="A485" s="97">
        <f t="shared" si="29"/>
        <v>2051</v>
      </c>
      <c r="B485" s="97">
        <f t="shared" si="28"/>
        <v>10</v>
      </c>
      <c r="C485" s="101">
        <f t="shared" ref="C485:C499" si="31">C473*(C473/C461)</f>
        <v>71281.73927074665</v>
      </c>
      <c r="D485" s="99"/>
      <c r="E485" s="101">
        <v>574368.8792578025</v>
      </c>
      <c r="F485" s="99"/>
      <c r="G485" s="99"/>
      <c r="H485" s="99"/>
      <c r="I485" s="99"/>
      <c r="J485" s="99"/>
      <c r="K485" s="99">
        <f t="shared" si="30"/>
        <v>645650.61852854909</v>
      </c>
    </row>
    <row r="486" spans="1:11" x14ac:dyDescent="0.2">
      <c r="A486" s="97">
        <f t="shared" si="29"/>
        <v>2051</v>
      </c>
      <c r="B486" s="97">
        <f t="shared" si="28"/>
        <v>11</v>
      </c>
      <c r="C486" s="101">
        <f t="shared" si="31"/>
        <v>65216.105013637578</v>
      </c>
      <c r="D486" s="99"/>
      <c r="E486" s="101">
        <v>535006.83642493153</v>
      </c>
      <c r="F486" s="99"/>
      <c r="G486" s="99"/>
      <c r="H486" s="99"/>
      <c r="I486" s="99"/>
      <c r="J486" s="99"/>
      <c r="K486" s="99">
        <f t="shared" si="30"/>
        <v>600222.94143856911</v>
      </c>
    </row>
    <row r="487" spans="1:11" x14ac:dyDescent="0.2">
      <c r="A487" s="97">
        <f t="shared" si="29"/>
        <v>2051</v>
      </c>
      <c r="B487" s="97">
        <f t="shared" si="28"/>
        <v>12</v>
      </c>
      <c r="C487" s="101">
        <f t="shared" si="31"/>
        <v>52787.918325608531</v>
      </c>
      <c r="D487" s="99"/>
      <c r="E487" s="101">
        <v>379498.4564137538</v>
      </c>
      <c r="F487" s="99"/>
      <c r="G487" s="99"/>
      <c r="H487" s="99"/>
      <c r="I487" s="99"/>
      <c r="J487" s="99"/>
      <c r="K487" s="99">
        <f t="shared" si="30"/>
        <v>432286.37473936233</v>
      </c>
    </row>
    <row r="488" spans="1:11" x14ac:dyDescent="0.2">
      <c r="A488" s="97">
        <f t="shared" si="29"/>
        <v>2052</v>
      </c>
      <c r="B488" s="97">
        <f t="shared" si="28"/>
        <v>1</v>
      </c>
      <c r="C488" s="101">
        <f t="shared" si="31"/>
        <v>54985.041840609883</v>
      </c>
      <c r="D488" s="99"/>
      <c r="E488" s="101">
        <v>426839.52099521284</v>
      </c>
      <c r="F488" s="99"/>
      <c r="G488" s="99"/>
      <c r="H488" s="99"/>
      <c r="I488" s="99"/>
      <c r="J488" s="99"/>
      <c r="K488" s="99">
        <f t="shared" si="30"/>
        <v>481824.5628358227</v>
      </c>
    </row>
    <row r="489" spans="1:11" x14ac:dyDescent="0.2">
      <c r="A489" s="97">
        <f t="shared" si="29"/>
        <v>2052</v>
      </c>
      <c r="B489" s="97">
        <f t="shared" si="28"/>
        <v>2</v>
      </c>
      <c r="C489" s="101">
        <f t="shared" si="31"/>
        <v>55381.550441971202</v>
      </c>
      <c r="D489" s="99"/>
      <c r="E489" s="101">
        <v>453793.64215968206</v>
      </c>
      <c r="F489" s="99"/>
      <c r="G489" s="99"/>
      <c r="H489" s="99"/>
      <c r="I489" s="99"/>
      <c r="J489" s="99"/>
      <c r="K489" s="99">
        <f t="shared" si="30"/>
        <v>509175.19260165328</v>
      </c>
    </row>
    <row r="490" spans="1:11" x14ac:dyDescent="0.2">
      <c r="A490" s="97">
        <f t="shared" si="29"/>
        <v>2052</v>
      </c>
      <c r="B490" s="97">
        <f t="shared" si="28"/>
        <v>3</v>
      </c>
      <c r="C490" s="101">
        <f t="shared" si="31"/>
        <v>52045.364382825726</v>
      </c>
      <c r="D490" s="99"/>
      <c r="E490" s="101">
        <v>435600.9209466583</v>
      </c>
      <c r="F490" s="99"/>
      <c r="G490" s="99"/>
      <c r="H490" s="99"/>
      <c r="I490" s="99"/>
      <c r="J490" s="99"/>
      <c r="K490" s="99">
        <f t="shared" si="30"/>
        <v>487646.28532948403</v>
      </c>
    </row>
    <row r="491" spans="1:11" x14ac:dyDescent="0.2">
      <c r="A491" s="97">
        <f t="shared" si="29"/>
        <v>2052</v>
      </c>
      <c r="B491" s="97">
        <f t="shared" si="28"/>
        <v>4</v>
      </c>
      <c r="C491" s="101">
        <f t="shared" si="31"/>
        <v>58889.844849031972</v>
      </c>
      <c r="D491" s="99"/>
      <c r="E491" s="101">
        <v>478612.12381139549</v>
      </c>
      <c r="F491" s="99"/>
      <c r="G491" s="99"/>
      <c r="H491" s="99"/>
      <c r="I491" s="99"/>
      <c r="J491" s="99"/>
      <c r="K491" s="99">
        <f t="shared" si="30"/>
        <v>537501.96866042749</v>
      </c>
    </row>
    <row r="492" spans="1:11" x14ac:dyDescent="0.2">
      <c r="A492" s="97">
        <f t="shared" si="29"/>
        <v>2052</v>
      </c>
      <c r="B492" s="97">
        <f t="shared" si="28"/>
        <v>5</v>
      </c>
      <c r="C492" s="101">
        <f t="shared" si="31"/>
        <v>61594.19663236029</v>
      </c>
      <c r="D492" s="99"/>
      <c r="E492" s="101">
        <v>508421.90181042597</v>
      </c>
      <c r="F492" s="99"/>
      <c r="G492" s="99"/>
      <c r="H492" s="99"/>
      <c r="I492" s="99"/>
      <c r="J492" s="99"/>
      <c r="K492" s="99">
        <f t="shared" si="30"/>
        <v>570016.09844278626</v>
      </c>
    </row>
    <row r="493" spans="1:11" x14ac:dyDescent="0.2">
      <c r="A493" s="97">
        <f t="shared" si="29"/>
        <v>2052</v>
      </c>
      <c r="B493" s="97">
        <f t="shared" si="28"/>
        <v>6</v>
      </c>
      <c r="C493" s="101">
        <f t="shared" si="31"/>
        <v>70758.113986609227</v>
      </c>
      <c r="D493" s="99"/>
      <c r="E493" s="101">
        <v>541095.05446525954</v>
      </c>
      <c r="F493" s="99"/>
      <c r="G493" s="99"/>
      <c r="H493" s="99"/>
      <c r="I493" s="99"/>
      <c r="J493" s="99"/>
      <c r="K493" s="99">
        <f t="shared" si="30"/>
        <v>611853.16845186881</v>
      </c>
    </row>
    <row r="494" spans="1:11" x14ac:dyDescent="0.2">
      <c r="A494" s="97">
        <f t="shared" si="29"/>
        <v>2052</v>
      </c>
      <c r="B494" s="97">
        <f t="shared" ref="B494:B499" si="32">+B482</f>
        <v>7</v>
      </c>
      <c r="C494" s="101">
        <f t="shared" si="31"/>
        <v>77180.172989732586</v>
      </c>
      <c r="D494" s="99"/>
      <c r="E494" s="101">
        <v>576507.35033585352</v>
      </c>
      <c r="F494" s="99"/>
      <c r="G494" s="99"/>
      <c r="H494" s="99"/>
      <c r="I494" s="99"/>
      <c r="J494" s="99"/>
      <c r="K494" s="99">
        <f t="shared" si="30"/>
        <v>653687.52332558611</v>
      </c>
    </row>
    <row r="495" spans="1:11" x14ac:dyDescent="0.2">
      <c r="A495" s="97">
        <f t="shared" si="29"/>
        <v>2052</v>
      </c>
      <c r="B495" s="97">
        <f t="shared" si="32"/>
        <v>8</v>
      </c>
      <c r="C495" s="101">
        <f t="shared" si="31"/>
        <v>83898.422776554027</v>
      </c>
      <c r="D495" s="99"/>
      <c r="E495" s="101">
        <v>592222.89574303932</v>
      </c>
      <c r="F495" s="99"/>
      <c r="G495" s="99"/>
      <c r="H495" s="99"/>
      <c r="I495" s="99"/>
      <c r="J495" s="99"/>
      <c r="K495" s="99">
        <f t="shared" si="30"/>
        <v>676121.31851959333</v>
      </c>
    </row>
    <row r="496" spans="1:11" x14ac:dyDescent="0.2">
      <c r="A496" s="97">
        <f t="shared" si="29"/>
        <v>2052</v>
      </c>
      <c r="B496" s="97">
        <f t="shared" si="32"/>
        <v>9</v>
      </c>
      <c r="C496" s="101">
        <f t="shared" si="31"/>
        <v>82882.865879784658</v>
      </c>
      <c r="D496" s="99"/>
      <c r="E496" s="101">
        <v>639090.12140997511</v>
      </c>
      <c r="F496" s="99"/>
      <c r="G496" s="99"/>
      <c r="H496" s="99"/>
      <c r="I496" s="99"/>
      <c r="J496" s="99"/>
      <c r="K496" s="99">
        <f t="shared" si="30"/>
        <v>721972.9872897598</v>
      </c>
    </row>
    <row r="497" spans="1:11" x14ac:dyDescent="0.2">
      <c r="A497" s="97">
        <f t="shared" si="29"/>
        <v>2052</v>
      </c>
      <c r="B497" s="97">
        <f t="shared" si="32"/>
        <v>10</v>
      </c>
      <c r="C497" s="101">
        <f t="shared" si="31"/>
        <v>71391.791060653137</v>
      </c>
      <c r="D497" s="99"/>
      <c r="E497" s="101">
        <v>582220.44490221946</v>
      </c>
      <c r="F497" s="99"/>
      <c r="G497" s="99"/>
      <c r="H497" s="99"/>
      <c r="I497" s="99"/>
      <c r="J497" s="99"/>
      <c r="K497" s="99">
        <f t="shared" si="30"/>
        <v>653612.23596287263</v>
      </c>
    </row>
    <row r="498" spans="1:11" x14ac:dyDescent="0.2">
      <c r="A498" s="97">
        <f t="shared" si="29"/>
        <v>2052</v>
      </c>
      <c r="B498" s="97">
        <f t="shared" si="32"/>
        <v>11</v>
      </c>
      <c r="C498" s="101">
        <f t="shared" si="31"/>
        <v>65316.792078247767</v>
      </c>
      <c r="D498" s="99"/>
      <c r="E498" s="101">
        <v>542320.32684563508</v>
      </c>
      <c r="F498" s="99"/>
      <c r="G498" s="99"/>
      <c r="H498" s="99"/>
      <c r="I498" s="99"/>
      <c r="J498" s="99"/>
      <c r="K498" s="99">
        <f t="shared" si="30"/>
        <v>607637.11892388284</v>
      </c>
    </row>
    <row r="499" spans="1:11" x14ac:dyDescent="0.2">
      <c r="A499" s="97">
        <f t="shared" si="29"/>
        <v>2052</v>
      </c>
      <c r="B499" s="97">
        <f t="shared" si="32"/>
        <v>12</v>
      </c>
      <c r="C499" s="101">
        <f t="shared" si="31"/>
        <v>52869.41752802144</v>
      </c>
      <c r="D499" s="99"/>
      <c r="E499" s="101">
        <v>384686.16269466822</v>
      </c>
      <c r="F499" s="99"/>
      <c r="G499" s="99"/>
      <c r="H499" s="99"/>
      <c r="I499" s="99"/>
      <c r="J499" s="99"/>
      <c r="K499" s="99">
        <f t="shared" si="30"/>
        <v>437555.58022268966</v>
      </c>
    </row>
    <row r="500" spans="1:11" x14ac:dyDescent="0.2">
      <c r="B500" s="97"/>
      <c r="C500" s="101"/>
      <c r="D500" s="99"/>
      <c r="E500" s="101"/>
      <c r="F500" s="99"/>
      <c r="G500" s="99"/>
      <c r="H500" s="99"/>
      <c r="I500" s="99"/>
      <c r="J500" s="99"/>
      <c r="K500" s="99"/>
    </row>
    <row r="501" spans="1:11" x14ac:dyDescent="0.2">
      <c r="B501" s="98"/>
      <c r="C501" s="99"/>
      <c r="D501" s="99"/>
      <c r="E501" s="99"/>
      <c r="F501" s="99"/>
      <c r="G501" s="99"/>
      <c r="H501" s="99"/>
      <c r="I501" s="99"/>
      <c r="J501" s="99"/>
      <c r="K501" s="99"/>
    </row>
    <row r="502" spans="1:11" x14ac:dyDescent="0.2">
      <c r="A502" s="97">
        <v>2012</v>
      </c>
      <c r="C502" s="99">
        <f t="shared" ref="C502:K502" si="33">SUM(C6:C17)</f>
        <v>735227.18567994563</v>
      </c>
      <c r="D502" s="99">
        <f t="shared" si="33"/>
        <v>225675</v>
      </c>
      <c r="E502" s="99">
        <f t="shared" si="33"/>
        <v>1182420.1870898379</v>
      </c>
      <c r="F502" s="99">
        <f t="shared" si="33"/>
        <v>5956.259</v>
      </c>
      <c r="G502" s="99">
        <f t="shared" si="33"/>
        <v>0</v>
      </c>
      <c r="H502" s="99">
        <f t="shared" si="33"/>
        <v>63152.559870974736</v>
      </c>
      <c r="I502" s="99">
        <f t="shared" si="33"/>
        <v>24569.087233721217</v>
      </c>
      <c r="J502" s="99">
        <f t="shared" si="33"/>
        <v>0</v>
      </c>
      <c r="K502" s="99">
        <f t="shared" si="33"/>
        <v>2237000.2788744792</v>
      </c>
    </row>
    <row r="503" spans="1:11" x14ac:dyDescent="0.2">
      <c r="A503" s="97">
        <v>2013</v>
      </c>
      <c r="C503" s="99">
        <f t="shared" ref="C503:K503" si="34">SUM(C18:C29)</f>
        <v>748013.31305585883</v>
      </c>
      <c r="D503" s="99">
        <f t="shared" si="34"/>
        <v>102285</v>
      </c>
      <c r="E503" s="99">
        <f t="shared" si="34"/>
        <v>1205920.2077666784</v>
      </c>
      <c r="F503" s="99">
        <f t="shared" si="34"/>
        <v>5845.8009000000011</v>
      </c>
      <c r="G503" s="99">
        <f t="shared" si="34"/>
        <v>0</v>
      </c>
      <c r="H503" s="99">
        <f t="shared" si="34"/>
        <v>60478.694168454502</v>
      </c>
      <c r="I503" s="99">
        <f t="shared" si="34"/>
        <v>38287.155870535404</v>
      </c>
      <c r="J503" s="99">
        <f t="shared" si="34"/>
        <v>0</v>
      </c>
      <c r="K503" s="99">
        <f t="shared" si="34"/>
        <v>2160830.1717615267</v>
      </c>
    </row>
    <row r="504" spans="1:11" x14ac:dyDescent="0.2">
      <c r="A504" s="97">
        <v>2014</v>
      </c>
      <c r="C504" s="99">
        <f t="shared" ref="C504:K504" si="35">SUM(C30:C41)</f>
        <v>742193.20028574695</v>
      </c>
      <c r="D504" s="99">
        <f t="shared" si="35"/>
        <v>0</v>
      </c>
      <c r="E504" s="99">
        <f t="shared" si="35"/>
        <v>3502937.275743613</v>
      </c>
      <c r="F504" s="99">
        <f t="shared" si="35"/>
        <v>0</v>
      </c>
      <c r="G504" s="99">
        <f t="shared" si="35"/>
        <v>416000</v>
      </c>
      <c r="H504" s="99">
        <f t="shared" si="35"/>
        <v>60501.355173709984</v>
      </c>
      <c r="I504" s="99">
        <f t="shared" si="35"/>
        <v>38214.085895370314</v>
      </c>
      <c r="J504" s="99">
        <f t="shared" si="35"/>
        <v>147492.75663950003</v>
      </c>
      <c r="K504" s="99">
        <f t="shared" si="35"/>
        <v>4907338.6737379404</v>
      </c>
    </row>
    <row r="505" spans="1:11" x14ac:dyDescent="0.2">
      <c r="A505" s="97">
        <v>2015</v>
      </c>
      <c r="C505" s="99">
        <f t="shared" ref="C505:K505" si="36">SUM(C43:C54)</f>
        <v>743518.74707027536</v>
      </c>
      <c r="D505" s="99">
        <f t="shared" si="36"/>
        <v>0</v>
      </c>
      <c r="E505" s="99">
        <f t="shared" si="36"/>
        <v>3715963.5732079437</v>
      </c>
      <c r="F505" s="99">
        <f t="shared" si="36"/>
        <v>0</v>
      </c>
      <c r="G505" s="99">
        <f t="shared" si="36"/>
        <v>835200</v>
      </c>
      <c r="H505" s="99">
        <f t="shared" si="36"/>
        <v>60669.218700093639</v>
      </c>
      <c r="I505" s="99">
        <f t="shared" si="36"/>
        <v>38214.085895370314</v>
      </c>
      <c r="J505" s="99">
        <f t="shared" si="36"/>
        <v>260707.8105439998</v>
      </c>
      <c r="K505" s="99">
        <f t="shared" si="36"/>
        <v>5654273.4354176819</v>
      </c>
    </row>
    <row r="506" spans="1:11" x14ac:dyDescent="0.2">
      <c r="A506" s="97">
        <v>2016</v>
      </c>
      <c r="C506" s="99">
        <f t="shared" ref="C506:K506" si="37">SUM(C56:C67)</f>
        <v>744666.66475271713</v>
      </c>
      <c r="D506" s="99">
        <f t="shared" si="37"/>
        <v>0</v>
      </c>
      <c r="E506" s="99">
        <f t="shared" si="37"/>
        <v>3753177.0721157244</v>
      </c>
      <c r="F506" s="99">
        <f t="shared" si="37"/>
        <v>0</v>
      </c>
      <c r="G506" s="99">
        <f t="shared" si="37"/>
        <v>838400</v>
      </c>
      <c r="H506" s="99">
        <f t="shared" si="37"/>
        <v>60871.418641154843</v>
      </c>
      <c r="I506" s="99">
        <f t="shared" si="37"/>
        <v>38214.085895370314</v>
      </c>
      <c r="J506" s="99">
        <f t="shared" si="37"/>
        <v>270200.3302899999</v>
      </c>
      <c r="K506" s="99">
        <f t="shared" si="37"/>
        <v>5705529.5716949664</v>
      </c>
    </row>
    <row r="507" spans="1:11" x14ac:dyDescent="0.2">
      <c r="A507" s="97">
        <v>2017</v>
      </c>
      <c r="C507" s="99">
        <f t="shared" ref="C507:K507" si="38">SUM(C68:C79)</f>
        <v>745816.35470386245</v>
      </c>
      <c r="D507" s="99">
        <f t="shared" si="38"/>
        <v>0</v>
      </c>
      <c r="E507" s="99">
        <f t="shared" si="38"/>
        <v>3801316.1358625079</v>
      </c>
      <c r="F507" s="99">
        <f t="shared" si="38"/>
        <v>0</v>
      </c>
      <c r="G507" s="99">
        <f t="shared" si="38"/>
        <v>835200</v>
      </c>
      <c r="H507" s="99">
        <f t="shared" si="38"/>
        <v>4309.3854261814695</v>
      </c>
      <c r="I507" s="99">
        <f t="shared" si="38"/>
        <v>14086.864205639991</v>
      </c>
      <c r="J507" s="99">
        <f t="shared" si="38"/>
        <v>18631.660261500016</v>
      </c>
      <c r="K507" s="99">
        <f t="shared" si="38"/>
        <v>5419360.4004596919</v>
      </c>
    </row>
    <row r="508" spans="1:11" x14ac:dyDescent="0.2">
      <c r="A508" s="97">
        <v>2018</v>
      </c>
      <c r="C508" s="99">
        <f t="shared" ref="C508:K508" si="39">SUM(C80:C91)</f>
        <v>746967.81965991412</v>
      </c>
      <c r="D508" s="99">
        <f t="shared" si="39"/>
        <v>0</v>
      </c>
      <c r="E508" s="99">
        <f t="shared" si="39"/>
        <v>3857540.7377160527</v>
      </c>
      <c r="F508" s="99">
        <f t="shared" si="39"/>
        <v>0</v>
      </c>
      <c r="G508" s="99">
        <f t="shared" si="39"/>
        <v>835200</v>
      </c>
      <c r="H508" s="99">
        <f t="shared" si="39"/>
        <v>0</v>
      </c>
      <c r="I508" s="99">
        <f t="shared" si="39"/>
        <v>0</v>
      </c>
      <c r="J508" s="99">
        <f t="shared" si="39"/>
        <v>0</v>
      </c>
      <c r="K508" s="99">
        <f t="shared" si="39"/>
        <v>5439708.5573759675</v>
      </c>
    </row>
    <row r="509" spans="1:11" x14ac:dyDescent="0.2">
      <c r="A509" s="97">
        <v>2019</v>
      </c>
      <c r="C509" s="99">
        <f t="shared" ref="C509:K509" si="40">SUM(C92:C103)</f>
        <v>748121.06236130057</v>
      </c>
      <c r="D509" s="99">
        <f t="shared" si="40"/>
        <v>0</v>
      </c>
      <c r="E509" s="99">
        <f t="shared" si="40"/>
        <v>3915403.8487817943</v>
      </c>
      <c r="F509" s="99">
        <f t="shared" si="40"/>
        <v>0</v>
      </c>
      <c r="G509" s="99">
        <f t="shared" si="40"/>
        <v>832000</v>
      </c>
      <c r="H509" s="99">
        <f t="shared" si="40"/>
        <v>0</v>
      </c>
      <c r="I509" s="99">
        <f t="shared" si="40"/>
        <v>0</v>
      </c>
      <c r="J509" s="99">
        <f t="shared" si="40"/>
        <v>0</v>
      </c>
      <c r="K509" s="99">
        <f t="shared" si="40"/>
        <v>5495524.9111430943</v>
      </c>
    </row>
    <row r="510" spans="1:11" x14ac:dyDescent="0.2">
      <c r="A510" s="97">
        <v>2020</v>
      </c>
      <c r="C510" s="99">
        <f t="shared" ref="C510:K510" si="41">SUM(C104:C115)</f>
        <v>749276.08555268019</v>
      </c>
      <c r="D510" s="99">
        <f t="shared" si="41"/>
        <v>0</v>
      </c>
      <c r="E510" s="99">
        <f t="shared" si="41"/>
        <v>3974134.9065135201</v>
      </c>
      <c r="F510" s="99">
        <f t="shared" si="41"/>
        <v>0</v>
      </c>
      <c r="G510" s="99">
        <f t="shared" si="41"/>
        <v>835200</v>
      </c>
      <c r="H510" s="99">
        <f t="shared" si="41"/>
        <v>0</v>
      </c>
      <c r="I510" s="99">
        <f t="shared" si="41"/>
        <v>0</v>
      </c>
      <c r="J510" s="99">
        <f t="shared" si="41"/>
        <v>0</v>
      </c>
      <c r="K510" s="99">
        <f t="shared" si="41"/>
        <v>5558610.9920661999</v>
      </c>
    </row>
    <row r="511" spans="1:11" x14ac:dyDescent="0.2">
      <c r="A511" s="97">
        <v>2021</v>
      </c>
      <c r="C511" s="99">
        <f t="shared" ref="C511:K511" si="42">SUM(C116:C127)</f>
        <v>750432.89198294957</v>
      </c>
      <c r="D511" s="99">
        <f t="shared" si="42"/>
        <v>0</v>
      </c>
      <c r="E511" s="99">
        <f t="shared" si="42"/>
        <v>4033746.9301112224</v>
      </c>
      <c r="F511" s="99">
        <f t="shared" si="42"/>
        <v>0</v>
      </c>
      <c r="G511" s="99">
        <f t="shared" si="42"/>
        <v>348800</v>
      </c>
      <c r="H511" s="99">
        <f t="shared" si="42"/>
        <v>0</v>
      </c>
      <c r="I511" s="99">
        <f t="shared" si="42"/>
        <v>0</v>
      </c>
      <c r="J511" s="99">
        <f t="shared" si="42"/>
        <v>0</v>
      </c>
      <c r="K511" s="99">
        <f t="shared" si="42"/>
        <v>5132979.8220941704</v>
      </c>
    </row>
    <row r="512" spans="1:11" x14ac:dyDescent="0.2">
      <c r="A512" s="97">
        <v>2022</v>
      </c>
      <c r="B512" s="124"/>
      <c r="C512" s="99">
        <f t="shared" ref="C512:K512" si="43">SUM(C128:C139)</f>
        <v>751591.48440524901</v>
      </c>
      <c r="D512" s="99">
        <f t="shared" si="43"/>
        <v>0</v>
      </c>
      <c r="E512" s="99">
        <f t="shared" si="43"/>
        <v>4094253.1340628909</v>
      </c>
      <c r="F512" s="99">
        <f t="shared" si="43"/>
        <v>0</v>
      </c>
      <c r="G512" s="99">
        <f t="shared" si="43"/>
        <v>0</v>
      </c>
      <c r="H512" s="99">
        <f t="shared" si="43"/>
        <v>0</v>
      </c>
      <c r="I512" s="99">
        <f t="shared" si="43"/>
        <v>0</v>
      </c>
      <c r="J512" s="99">
        <f t="shared" si="43"/>
        <v>0</v>
      </c>
      <c r="K512" s="99">
        <f t="shared" si="43"/>
        <v>4845844.6184681393</v>
      </c>
    </row>
    <row r="513" spans="1:11" x14ac:dyDescent="0.2">
      <c r="A513" s="97">
        <v>2023</v>
      </c>
      <c r="B513" s="124"/>
      <c r="C513" s="99">
        <f t="shared" ref="C513:K513" si="44">SUM(C140:C151)</f>
        <v>752751.86557696958</v>
      </c>
      <c r="D513" s="99">
        <f t="shared" si="44"/>
        <v>0</v>
      </c>
      <c r="E513" s="99">
        <f t="shared" si="44"/>
        <v>4155666.9310738328</v>
      </c>
      <c r="F513" s="99">
        <f t="shared" si="44"/>
        <v>0</v>
      </c>
      <c r="G513" s="99">
        <f t="shared" si="44"/>
        <v>0</v>
      </c>
      <c r="H513" s="99">
        <f t="shared" si="44"/>
        <v>0</v>
      </c>
      <c r="I513" s="99">
        <f t="shared" si="44"/>
        <v>0</v>
      </c>
      <c r="J513" s="99">
        <f t="shared" si="44"/>
        <v>0</v>
      </c>
      <c r="K513" s="99">
        <f t="shared" si="44"/>
        <v>4908418.7966508027</v>
      </c>
    </row>
    <row r="514" spans="1:11" x14ac:dyDescent="0.2">
      <c r="A514" s="97">
        <v>2024</v>
      </c>
      <c r="B514" s="124"/>
      <c r="C514" s="99">
        <f t="shared" ref="C514:K514" si="45">SUM(C152:C163)</f>
        <v>753914.0382597592</v>
      </c>
      <c r="D514" s="99">
        <f t="shared" si="45"/>
        <v>0</v>
      </c>
      <c r="E514" s="99">
        <f t="shared" si="45"/>
        <v>4212856.9400436226</v>
      </c>
      <c r="F514" s="99">
        <f t="shared" si="45"/>
        <v>0</v>
      </c>
      <c r="G514" s="99">
        <f t="shared" si="45"/>
        <v>0</v>
      </c>
      <c r="H514" s="99">
        <f t="shared" si="45"/>
        <v>0</v>
      </c>
      <c r="I514" s="99">
        <f t="shared" si="45"/>
        <v>0</v>
      </c>
      <c r="J514" s="99">
        <f t="shared" si="45"/>
        <v>0</v>
      </c>
      <c r="K514" s="99">
        <f t="shared" si="45"/>
        <v>4966770.9783033803</v>
      </c>
    </row>
    <row r="515" spans="1:11" x14ac:dyDescent="0.2">
      <c r="A515" s="97">
        <v>2025</v>
      </c>
      <c r="B515" s="124"/>
      <c r="C515" s="99">
        <f t="shared" ref="C515:K515" si="46">SUM(C164:C175)</f>
        <v>755078.00521952938</v>
      </c>
      <c r="D515" s="99">
        <f t="shared" si="46"/>
        <v>0</v>
      </c>
      <c r="E515" s="99">
        <f t="shared" si="46"/>
        <v>4270446.276809277</v>
      </c>
      <c r="F515" s="99">
        <f t="shared" si="46"/>
        <v>0</v>
      </c>
      <c r="G515" s="99">
        <f t="shared" si="46"/>
        <v>0</v>
      </c>
      <c r="H515" s="99">
        <f t="shared" si="46"/>
        <v>0</v>
      </c>
      <c r="I515" s="99">
        <f t="shared" si="46"/>
        <v>0</v>
      </c>
      <c r="J515" s="99">
        <f t="shared" si="46"/>
        <v>0</v>
      </c>
      <c r="K515" s="99">
        <f t="shared" si="46"/>
        <v>5025524.2820288064</v>
      </c>
    </row>
    <row r="516" spans="1:11" x14ac:dyDescent="0.2">
      <c r="A516" s="97">
        <v>2026</v>
      </c>
      <c r="B516" s="124"/>
      <c r="C516" s="99">
        <f t="shared" ref="C516:K516" si="47">SUM(C176:C187)</f>
        <v>756243.76922646246</v>
      </c>
      <c r="D516" s="99">
        <f t="shared" si="47"/>
        <v>0</v>
      </c>
      <c r="E516" s="99">
        <f t="shared" si="47"/>
        <v>4328822.8540999051</v>
      </c>
      <c r="F516" s="99">
        <f t="shared" si="47"/>
        <v>0</v>
      </c>
      <c r="G516" s="99">
        <f t="shared" si="47"/>
        <v>0</v>
      </c>
      <c r="H516" s="99">
        <f t="shared" si="47"/>
        <v>0</v>
      </c>
      <c r="I516" s="99">
        <f t="shared" si="47"/>
        <v>0</v>
      </c>
      <c r="J516" s="99">
        <f t="shared" si="47"/>
        <v>0</v>
      </c>
      <c r="K516" s="99">
        <f t="shared" si="47"/>
        <v>5085066.6233263658</v>
      </c>
    </row>
    <row r="517" spans="1:11" x14ac:dyDescent="0.2">
      <c r="A517" s="97">
        <v>2027</v>
      </c>
      <c r="B517" s="124"/>
      <c r="C517" s="99">
        <f t="shared" ref="C517:K517" si="48">SUM(C188:C199)</f>
        <v>757411.33305501728</v>
      </c>
      <c r="D517" s="99">
        <f t="shared" si="48"/>
        <v>0</v>
      </c>
      <c r="E517" s="99">
        <f t="shared" si="48"/>
        <v>4387997.4334154427</v>
      </c>
      <c r="F517" s="99">
        <f t="shared" si="48"/>
        <v>0</v>
      </c>
      <c r="G517" s="99">
        <f t="shared" si="48"/>
        <v>0</v>
      </c>
      <c r="H517" s="99">
        <f t="shared" si="48"/>
        <v>0</v>
      </c>
      <c r="I517" s="99">
        <f t="shared" si="48"/>
        <v>0</v>
      </c>
      <c r="J517" s="99">
        <f t="shared" si="48"/>
        <v>0</v>
      </c>
      <c r="K517" s="99">
        <f t="shared" si="48"/>
        <v>5145408.7664704602</v>
      </c>
    </row>
    <row r="518" spans="1:11" x14ac:dyDescent="0.2">
      <c r="A518" s="97">
        <v>2028</v>
      </c>
      <c r="B518" s="124"/>
      <c r="C518" s="99">
        <f t="shared" ref="C518:K518" si="49">SUM(C200:C211)</f>
        <v>758580.69948393619</v>
      </c>
      <c r="D518" s="99">
        <f t="shared" si="49"/>
        <v>0</v>
      </c>
      <c r="E518" s="99">
        <f t="shared" si="49"/>
        <v>4447980.9233644698</v>
      </c>
      <c r="F518" s="99">
        <f t="shared" si="49"/>
        <v>0</v>
      </c>
      <c r="G518" s="99">
        <f t="shared" si="49"/>
        <v>0</v>
      </c>
      <c r="H518" s="99">
        <f t="shared" si="49"/>
        <v>0</v>
      </c>
      <c r="I518" s="99">
        <f t="shared" si="49"/>
        <v>0</v>
      </c>
      <c r="J518" s="99">
        <f t="shared" si="49"/>
        <v>0</v>
      </c>
      <c r="K518" s="99">
        <f t="shared" si="49"/>
        <v>5206561.6228484064</v>
      </c>
    </row>
    <row r="519" spans="1:11" x14ac:dyDescent="0.2">
      <c r="A519" s="97">
        <v>2029</v>
      </c>
      <c r="B519" s="124"/>
      <c r="C519" s="99">
        <f t="shared" ref="C519:K519" si="50">SUM(C212:C223)</f>
        <v>759751.87129625166</v>
      </c>
      <c r="D519" s="99">
        <f t="shared" si="50"/>
        <v>0</v>
      </c>
      <c r="E519" s="99">
        <f t="shared" si="50"/>
        <v>4508784.3816751614</v>
      </c>
      <c r="F519" s="99">
        <f t="shared" si="50"/>
        <v>0</v>
      </c>
      <c r="G519" s="99">
        <f t="shared" si="50"/>
        <v>0</v>
      </c>
      <c r="H519" s="99">
        <f t="shared" si="50"/>
        <v>0</v>
      </c>
      <c r="I519" s="99">
        <f t="shared" si="50"/>
        <v>0</v>
      </c>
      <c r="J519" s="99">
        <f t="shared" si="50"/>
        <v>0</v>
      </c>
      <c r="K519" s="99">
        <f t="shared" si="50"/>
        <v>5268536.2529714126</v>
      </c>
    </row>
    <row r="520" spans="1:11" x14ac:dyDescent="0.2">
      <c r="A520" s="97">
        <v>2030</v>
      </c>
      <c r="B520" s="124"/>
      <c r="C520" s="99">
        <f t="shared" ref="C520:K520" si="51">SUM(C224:C235)</f>
        <v>760924.85127929284</v>
      </c>
      <c r="D520" s="99">
        <f t="shared" si="51"/>
        <v>0</v>
      </c>
      <c r="E520" s="99">
        <f t="shared" si="51"/>
        <v>4570419.0172337405</v>
      </c>
      <c r="F520" s="99">
        <f t="shared" si="51"/>
        <v>0</v>
      </c>
      <c r="G520" s="99">
        <f t="shared" si="51"/>
        <v>0</v>
      </c>
      <c r="H520" s="99">
        <f t="shared" si="51"/>
        <v>0</v>
      </c>
      <c r="I520" s="99">
        <f t="shared" si="51"/>
        <v>0</v>
      </c>
      <c r="J520" s="99">
        <f t="shared" si="51"/>
        <v>0</v>
      </c>
      <c r="K520" s="99">
        <f t="shared" si="51"/>
        <v>5331343.8685130337</v>
      </c>
    </row>
    <row r="521" spans="1:11" x14ac:dyDescent="0.2">
      <c r="A521" s="97">
        <v>2031</v>
      </c>
      <c r="B521" s="124"/>
      <c r="C521" s="99">
        <f t="shared" ref="C521:K521" si="52">SUM(C236:C247)</f>
        <v>762099.64222469251</v>
      </c>
      <c r="D521" s="99">
        <f t="shared" si="52"/>
        <v>0</v>
      </c>
      <c r="E521" s="99">
        <f t="shared" si="52"/>
        <v>4632896.1921507958</v>
      </c>
      <c r="F521" s="99">
        <f t="shared" si="52"/>
        <v>0</v>
      </c>
      <c r="G521" s="99">
        <f t="shared" si="52"/>
        <v>0</v>
      </c>
      <c r="H521" s="99">
        <f t="shared" si="52"/>
        <v>0</v>
      </c>
      <c r="I521" s="99">
        <f t="shared" si="52"/>
        <v>0</v>
      </c>
      <c r="J521" s="99">
        <f t="shared" si="52"/>
        <v>0</v>
      </c>
      <c r="K521" s="99">
        <f t="shared" si="52"/>
        <v>5394995.8343754886</v>
      </c>
    </row>
    <row r="522" spans="1:11" x14ac:dyDescent="0.2">
      <c r="A522" s="97">
        <v>2032</v>
      </c>
      <c r="B522" s="124"/>
      <c r="C522" s="99">
        <f t="shared" ref="C522:K522" si="53">SUM(C248:C259)</f>
        <v>763276.24692839291</v>
      </c>
      <c r="D522" s="99">
        <f t="shared" si="53"/>
        <v>0</v>
      </c>
      <c r="E522" s="99">
        <f t="shared" si="53"/>
        <v>4696227.4238558374</v>
      </c>
      <c r="F522" s="99">
        <f t="shared" si="53"/>
        <v>0</v>
      </c>
      <c r="G522" s="99">
        <f t="shared" si="53"/>
        <v>0</v>
      </c>
      <c r="H522" s="99">
        <f t="shared" si="53"/>
        <v>0</v>
      </c>
      <c r="I522" s="99">
        <f t="shared" si="53"/>
        <v>0</v>
      </c>
      <c r="J522" s="99">
        <f t="shared" si="53"/>
        <v>0</v>
      </c>
      <c r="K522" s="99">
        <f t="shared" si="53"/>
        <v>5459503.6707842303</v>
      </c>
    </row>
    <row r="523" spans="1:11" x14ac:dyDescent="0.2">
      <c r="A523" s="97">
        <v>2033</v>
      </c>
      <c r="B523" s="124"/>
      <c r="C523" s="99">
        <f t="shared" ref="C523:K523" si="54">SUM(C260:C271)</f>
        <v>764372.35610819422</v>
      </c>
      <c r="D523" s="99">
        <f t="shared" si="54"/>
        <v>0</v>
      </c>
      <c r="E523" s="99">
        <f t="shared" si="54"/>
        <v>4760424.3872205</v>
      </c>
      <c r="F523" s="99">
        <f t="shared" si="54"/>
        <v>0</v>
      </c>
      <c r="G523" s="99">
        <f t="shared" si="54"/>
        <v>0</v>
      </c>
      <c r="H523" s="99">
        <f t="shared" si="54"/>
        <v>0</v>
      </c>
      <c r="I523" s="99">
        <f t="shared" si="54"/>
        <v>0</v>
      </c>
      <c r="J523" s="99">
        <f t="shared" si="54"/>
        <v>0</v>
      </c>
      <c r="K523" s="99">
        <f t="shared" si="54"/>
        <v>5524796.7433286943</v>
      </c>
    </row>
    <row r="524" spans="1:11" x14ac:dyDescent="0.2">
      <c r="A524" s="97">
        <v>2034</v>
      </c>
      <c r="B524" s="124"/>
      <c r="C524" s="99">
        <f t="shared" ref="C524:K524" si="55">SUM(C272:C283)</f>
        <v>765634.90881605702</v>
      </c>
      <c r="D524" s="99">
        <f t="shared" si="55"/>
        <v>0</v>
      </c>
      <c r="E524" s="99">
        <f t="shared" si="55"/>
        <v>4825498.916710753</v>
      </c>
      <c r="F524" s="99">
        <f t="shared" si="55"/>
        <v>0</v>
      </c>
      <c r="G524" s="99">
        <f t="shared" si="55"/>
        <v>0</v>
      </c>
      <c r="H524" s="99">
        <f t="shared" si="55"/>
        <v>0</v>
      </c>
      <c r="I524" s="99">
        <f t="shared" si="55"/>
        <v>0</v>
      </c>
      <c r="J524" s="99">
        <f t="shared" si="55"/>
        <v>0</v>
      </c>
      <c r="K524" s="99">
        <f t="shared" si="55"/>
        <v>5591133.8255268093</v>
      </c>
    </row>
    <row r="525" spans="1:11" x14ac:dyDescent="0.2">
      <c r="A525" s="97">
        <v>2035</v>
      </c>
      <c r="B525" s="124"/>
      <c r="C525" s="99">
        <f t="shared" ref="C525:K525" si="56">SUM(C284:C295)</f>
        <v>766816.9716135154</v>
      </c>
      <c r="D525" s="99">
        <f t="shared" si="56"/>
        <v>0</v>
      </c>
      <c r="E525" s="99">
        <f t="shared" si="56"/>
        <v>4891463.0085685421</v>
      </c>
      <c r="F525" s="99">
        <f t="shared" si="56"/>
        <v>0</v>
      </c>
      <c r="G525" s="99">
        <f t="shared" si="56"/>
        <v>0</v>
      </c>
      <c r="H525" s="99">
        <f t="shared" si="56"/>
        <v>0</v>
      </c>
      <c r="I525" s="99">
        <f t="shared" si="56"/>
        <v>0</v>
      </c>
      <c r="J525" s="99">
        <f t="shared" si="56"/>
        <v>0</v>
      </c>
      <c r="K525" s="99">
        <f t="shared" si="56"/>
        <v>5658279.9801820582</v>
      </c>
    </row>
    <row r="526" spans="1:11" x14ac:dyDescent="0.2">
      <c r="A526" s="97">
        <v>2036</v>
      </c>
      <c r="B526" s="124"/>
      <c r="C526" s="99">
        <f t="shared" ref="C526:K526" si="57">SUM(C296:C307)</f>
        <v>768000.85939627863</v>
      </c>
      <c r="D526" s="99">
        <f t="shared" si="57"/>
        <v>0</v>
      </c>
      <c r="E526" s="99">
        <f t="shared" si="57"/>
        <v>4958328.8230232541</v>
      </c>
      <c r="F526" s="99">
        <f t="shared" si="57"/>
        <v>0</v>
      </c>
      <c r="G526" s="99">
        <f t="shared" si="57"/>
        <v>0</v>
      </c>
      <c r="H526" s="99">
        <f t="shared" si="57"/>
        <v>0</v>
      </c>
      <c r="I526" s="99">
        <f t="shared" si="57"/>
        <v>0</v>
      </c>
      <c r="J526" s="99">
        <f t="shared" si="57"/>
        <v>0</v>
      </c>
      <c r="K526" s="99">
        <f t="shared" si="57"/>
        <v>5726329.6824195329</v>
      </c>
    </row>
    <row r="527" spans="1:11" x14ac:dyDescent="0.2">
      <c r="A527" s="97">
        <v>2037</v>
      </c>
      <c r="B527" s="124"/>
      <c r="C527" s="99">
        <f t="shared" ref="C527:K527" si="58">SUM(C308:C319)</f>
        <v>769186.57498193847</v>
      </c>
      <c r="D527" s="99">
        <f t="shared" si="58"/>
        <v>0</v>
      </c>
      <c r="E527" s="99">
        <f t="shared" si="58"/>
        <v>5026108.6865334036</v>
      </c>
      <c r="F527" s="99">
        <f t="shared" si="58"/>
        <v>0</v>
      </c>
      <c r="G527" s="99">
        <f t="shared" si="58"/>
        <v>0</v>
      </c>
      <c r="H527" s="99">
        <f t="shared" si="58"/>
        <v>0</v>
      </c>
      <c r="I527" s="99">
        <f t="shared" si="58"/>
        <v>0</v>
      </c>
      <c r="J527" s="99">
        <f t="shared" si="58"/>
        <v>0</v>
      </c>
      <c r="K527" s="99">
        <f t="shared" si="58"/>
        <v>5795295.2615153426</v>
      </c>
    </row>
    <row r="528" spans="1:11" x14ac:dyDescent="0.2">
      <c r="A528" s="97">
        <v>2038</v>
      </c>
      <c r="B528" s="124"/>
      <c r="C528" s="99">
        <f t="shared" ref="C528:K528" si="59">SUM(C320:C331)</f>
        <v>770374.1211924383</v>
      </c>
      <c r="D528" s="99">
        <f t="shared" si="59"/>
        <v>0</v>
      </c>
      <c r="E528" s="99">
        <f t="shared" si="59"/>
        <v>5094815.0940589737</v>
      </c>
      <c r="F528" s="99">
        <f t="shared" si="59"/>
        <v>0</v>
      </c>
      <c r="G528" s="99">
        <f t="shared" si="59"/>
        <v>0</v>
      </c>
      <c r="H528" s="99">
        <f t="shared" si="59"/>
        <v>0</v>
      </c>
      <c r="I528" s="99">
        <f t="shared" si="59"/>
        <v>0</v>
      </c>
      <c r="J528" s="99">
        <f t="shared" si="59"/>
        <v>0</v>
      </c>
      <c r="K528" s="99">
        <f t="shared" si="59"/>
        <v>5865189.2152514122</v>
      </c>
    </row>
    <row r="529" spans="1:11" x14ac:dyDescent="0.2">
      <c r="A529" s="97">
        <v>2039</v>
      </c>
      <c r="B529" s="124"/>
      <c r="C529" s="99">
        <f t="shared" ref="C529:K529" si="60">SUM(C332:C343)</f>
        <v>771563.50085407682</v>
      </c>
      <c r="D529" s="99">
        <f t="shared" si="60"/>
        <v>0</v>
      </c>
      <c r="E529" s="99">
        <f t="shared" si="60"/>
        <v>5164460.7113648085</v>
      </c>
      <c r="F529" s="99">
        <f t="shared" si="60"/>
        <v>0</v>
      </c>
      <c r="G529" s="99">
        <f t="shared" si="60"/>
        <v>0</v>
      </c>
      <c r="H529" s="99">
        <f t="shared" si="60"/>
        <v>0</v>
      </c>
      <c r="I529" s="99">
        <f t="shared" si="60"/>
        <v>0</v>
      </c>
      <c r="J529" s="99">
        <f t="shared" si="60"/>
        <v>0</v>
      </c>
      <c r="K529" s="99">
        <f t="shared" si="60"/>
        <v>5936024.2122188853</v>
      </c>
    </row>
    <row r="530" spans="1:11" x14ac:dyDescent="0.2">
      <c r="A530" s="97">
        <v>2040</v>
      </c>
      <c r="B530" s="124"/>
      <c r="C530" s="99">
        <f t="shared" ref="C530:K530" si="61">SUM(C344:C355)</f>
        <v>772754.7167975175</v>
      </c>
      <c r="D530" s="99">
        <f t="shared" si="61"/>
        <v>0</v>
      </c>
      <c r="E530" s="99">
        <f t="shared" si="61"/>
        <v>5235058.3773555048</v>
      </c>
      <c r="F530" s="99">
        <f t="shared" si="61"/>
        <v>0</v>
      </c>
      <c r="G530" s="99">
        <f t="shared" si="61"/>
        <v>0</v>
      </c>
      <c r="H530" s="99">
        <f t="shared" si="61"/>
        <v>0</v>
      </c>
      <c r="I530" s="99">
        <f t="shared" si="61"/>
        <v>0</v>
      </c>
      <c r="J530" s="99">
        <f t="shared" si="61"/>
        <v>0</v>
      </c>
      <c r="K530" s="99">
        <f t="shared" si="61"/>
        <v>6007813.0941530224</v>
      </c>
    </row>
    <row r="531" spans="1:11" x14ac:dyDescent="0.2">
      <c r="A531" s="97">
        <v>2041</v>
      </c>
      <c r="B531" s="124"/>
      <c r="C531" s="99">
        <f t="shared" ref="C531:K531" si="62">SUM(C356:C367)</f>
        <v>773947.77185779344</v>
      </c>
      <c r="D531" s="99">
        <f t="shared" si="62"/>
        <v>0</v>
      </c>
      <c r="E531" s="99">
        <f t="shared" si="62"/>
        <v>5306621.1064422131</v>
      </c>
      <c r="F531" s="99">
        <f t="shared" si="62"/>
        <v>0</v>
      </c>
      <c r="G531" s="99">
        <f t="shared" si="62"/>
        <v>0</v>
      </c>
      <c r="H531" s="99">
        <f t="shared" si="62"/>
        <v>0</v>
      </c>
      <c r="I531" s="99">
        <f t="shared" si="62"/>
        <v>0</v>
      </c>
      <c r="J531" s="99">
        <f t="shared" si="62"/>
        <v>0</v>
      </c>
      <c r="K531" s="99">
        <f t="shared" si="62"/>
        <v>6080568.8783000056</v>
      </c>
    </row>
    <row r="532" spans="1:11" x14ac:dyDescent="0.2">
      <c r="A532" s="97">
        <v>2042</v>
      </c>
      <c r="B532" s="124"/>
      <c r="C532" s="99">
        <f t="shared" ref="C532:K532" si="63">SUM(C368:C379)</f>
        <v>775142.6688743151</v>
      </c>
      <c r="D532" s="99">
        <f t="shared" si="63"/>
        <v>0</v>
      </c>
      <c r="E532" s="99">
        <f t="shared" si="63"/>
        <v>5379162.0909417896</v>
      </c>
      <c r="F532" s="99">
        <f t="shared" si="63"/>
        <v>0</v>
      </c>
      <c r="G532" s="99">
        <f t="shared" si="63"/>
        <v>0</v>
      </c>
      <c r="H532" s="99">
        <f t="shared" si="63"/>
        <v>0</v>
      </c>
      <c r="I532" s="99">
        <f t="shared" si="63"/>
        <v>0</v>
      </c>
      <c r="J532" s="99">
        <f t="shared" si="63"/>
        <v>0</v>
      </c>
      <c r="K532" s="99">
        <f t="shared" si="63"/>
        <v>6154304.7598161045</v>
      </c>
    </row>
    <row r="533" spans="1:11" x14ac:dyDescent="0.2">
      <c r="A533" s="97">
        <v>2043</v>
      </c>
      <c r="B533" s="124"/>
      <c r="C533" s="99">
        <f t="shared" ref="C533:K533" si="64">SUM(C380:C391)</f>
        <v>776339.41069087619</v>
      </c>
      <c r="D533" s="99">
        <f t="shared" si="64"/>
        <v>0</v>
      </c>
      <c r="E533" s="99">
        <f t="shared" si="64"/>
        <v>5452694.7035087589</v>
      </c>
      <c r="F533" s="99">
        <f t="shared" si="64"/>
        <v>0</v>
      </c>
      <c r="G533" s="99">
        <f t="shared" si="64"/>
        <v>0</v>
      </c>
      <c r="H533" s="99">
        <f t="shared" si="64"/>
        <v>0</v>
      </c>
      <c r="I533" s="99">
        <f t="shared" si="64"/>
        <v>0</v>
      </c>
      <c r="J533" s="99">
        <f t="shared" si="64"/>
        <v>0</v>
      </c>
      <c r="K533" s="99">
        <f t="shared" si="64"/>
        <v>6229034.1141996346</v>
      </c>
    </row>
    <row r="534" spans="1:11" x14ac:dyDescent="0.2">
      <c r="A534" s="97">
        <v>2044</v>
      </c>
      <c r="B534" s="124"/>
      <c r="C534" s="99">
        <f t="shared" ref="C534:K534" si="65">SUM(C392:C403)</f>
        <v>777538.00015566114</v>
      </c>
      <c r="D534" s="99">
        <f t="shared" si="65"/>
        <v>0</v>
      </c>
      <c r="E534" s="99">
        <f t="shared" si="65"/>
        <v>5527232.4996005073</v>
      </c>
      <c r="F534" s="99">
        <f t="shared" si="65"/>
        <v>0</v>
      </c>
      <c r="G534" s="99">
        <f t="shared" si="65"/>
        <v>0</v>
      </c>
      <c r="H534" s="99">
        <f t="shared" si="65"/>
        <v>0</v>
      </c>
      <c r="I534" s="99">
        <f t="shared" si="65"/>
        <v>0</v>
      </c>
      <c r="J534" s="99">
        <f t="shared" si="65"/>
        <v>0</v>
      </c>
      <c r="K534" s="99">
        <f t="shared" si="65"/>
        <v>6304770.4997561667</v>
      </c>
    </row>
    <row r="535" spans="1:11" x14ac:dyDescent="0.2">
      <c r="A535" s="97">
        <v>2045</v>
      </c>
      <c r="B535" s="124"/>
      <c r="C535" s="99">
        <f t="shared" ref="C535:K535" si="66">SUM(C404:C415)</f>
        <v>778738.44012125209</v>
      </c>
      <c r="D535" s="99">
        <f t="shared" si="66"/>
        <v>0</v>
      </c>
      <c r="E535" s="99">
        <f t="shared" si="66"/>
        <v>5602789.2199761756</v>
      </c>
      <c r="F535" s="99">
        <f t="shared" si="66"/>
        <v>0</v>
      </c>
      <c r="G535" s="99">
        <f t="shared" si="66"/>
        <v>0</v>
      </c>
      <c r="H535" s="99">
        <f t="shared" si="66"/>
        <v>0</v>
      </c>
      <c r="I535" s="99">
        <f t="shared" si="66"/>
        <v>0</v>
      </c>
      <c r="J535" s="99">
        <f t="shared" si="66"/>
        <v>0</v>
      </c>
      <c r="K535" s="99">
        <f t="shared" si="66"/>
        <v>6381527.6600974286</v>
      </c>
    </row>
    <row r="536" spans="1:11" x14ac:dyDescent="0.2">
      <c r="A536" s="97">
        <v>2046</v>
      </c>
      <c r="B536" s="124"/>
      <c r="C536" s="99">
        <f t="shared" ref="C536:K536" si="67">SUM(C416:C427)</f>
        <v>779940.73344463471</v>
      </c>
      <c r="D536" s="99">
        <f t="shared" si="67"/>
        <v>0</v>
      </c>
      <c r="E536" s="99">
        <f t="shared" si="67"/>
        <v>5679378.7932297252</v>
      </c>
      <c r="F536" s="99">
        <f t="shared" si="67"/>
        <v>0</v>
      </c>
      <c r="G536" s="99">
        <f t="shared" si="67"/>
        <v>0</v>
      </c>
      <c r="H536" s="99">
        <f t="shared" si="67"/>
        <v>0</v>
      </c>
      <c r="I536" s="99">
        <f t="shared" si="67"/>
        <v>0</v>
      </c>
      <c r="J536" s="99">
        <f t="shared" si="67"/>
        <v>0</v>
      </c>
      <c r="K536" s="99">
        <f t="shared" si="67"/>
        <v>6459319.526674361</v>
      </c>
    </row>
    <row r="537" spans="1:11" x14ac:dyDescent="0.2">
      <c r="A537" s="97">
        <v>2047</v>
      </c>
      <c r="B537" s="124"/>
      <c r="C537" s="99">
        <f t="shared" ref="C537:K537" si="68">SUM(C428:C439)</f>
        <v>781144.8829872061</v>
      </c>
      <c r="D537" s="99">
        <f t="shared" si="68"/>
        <v>0</v>
      </c>
      <c r="E537" s="99">
        <f t="shared" si="68"/>
        <v>5757015.3383576116</v>
      </c>
      <c r="F537" s="99">
        <f t="shared" si="68"/>
        <v>0</v>
      </c>
      <c r="G537" s="99">
        <f t="shared" si="68"/>
        <v>0</v>
      </c>
      <c r="H537" s="99">
        <f t="shared" si="68"/>
        <v>0</v>
      </c>
      <c r="I537" s="99">
        <f t="shared" si="68"/>
        <v>0</v>
      </c>
      <c r="J537" s="99">
        <f t="shared" si="68"/>
        <v>0</v>
      </c>
      <c r="K537" s="99">
        <f t="shared" si="68"/>
        <v>6538160.2213448193</v>
      </c>
    </row>
    <row r="538" spans="1:11" x14ac:dyDescent="0.2">
      <c r="A538" s="97">
        <v>2048</v>
      </c>
      <c r="B538" s="124"/>
      <c r="C538" s="99">
        <f t="shared" ref="C538:K538" si="69">SUM(C440:C451)</f>
        <v>782350.89161478041</v>
      </c>
      <c r="D538" s="99">
        <f t="shared" si="69"/>
        <v>0</v>
      </c>
      <c r="E538" s="99">
        <f t="shared" si="69"/>
        <v>5835713.167361577</v>
      </c>
      <c r="F538" s="99">
        <f t="shared" si="69"/>
        <v>0</v>
      </c>
      <c r="G538" s="99">
        <f t="shared" si="69"/>
        <v>0</v>
      </c>
      <c r="H538" s="99">
        <f t="shared" si="69"/>
        <v>0</v>
      </c>
      <c r="I538" s="99">
        <f t="shared" si="69"/>
        <v>0</v>
      </c>
      <c r="J538" s="99">
        <f t="shared" si="69"/>
        <v>0</v>
      </c>
      <c r="K538" s="99">
        <f t="shared" si="69"/>
        <v>6618064.0589763597</v>
      </c>
    </row>
    <row r="539" spans="1:11" x14ac:dyDescent="0.2">
      <c r="A539" s="97">
        <v>2049</v>
      </c>
      <c r="B539" s="124"/>
      <c r="C539" s="99">
        <f t="shared" ref="C539:K539" si="70">SUM(C452:C463)</f>
        <v>783558.76219759707</v>
      </c>
      <c r="D539" s="99">
        <f t="shared" si="70"/>
        <v>0</v>
      </c>
      <c r="E539" s="99">
        <f t="shared" si="70"/>
        <v>5915486.787887007</v>
      </c>
      <c r="F539" s="99">
        <f t="shared" si="70"/>
        <v>0</v>
      </c>
      <c r="G539" s="99">
        <f t="shared" si="70"/>
        <v>0</v>
      </c>
      <c r="H539" s="99">
        <f t="shared" si="70"/>
        <v>0</v>
      </c>
      <c r="I539" s="99">
        <f t="shared" si="70"/>
        <v>0</v>
      </c>
      <c r="J539" s="99">
        <f t="shared" si="70"/>
        <v>0</v>
      </c>
      <c r="K539" s="99">
        <f t="shared" si="70"/>
        <v>6699045.5500846049</v>
      </c>
    </row>
    <row r="540" spans="1:11" x14ac:dyDescent="0.2">
      <c r="A540" s="97">
        <v>2050</v>
      </c>
      <c r="B540" s="124"/>
      <c r="C540" s="99">
        <f t="shared" ref="C540:K540" si="71">SUM(C464:C475)</f>
        <v>784768.49761032627</v>
      </c>
      <c r="D540" s="99">
        <f t="shared" si="71"/>
        <v>0</v>
      </c>
      <c r="E540" s="99">
        <f t="shared" si="71"/>
        <v>5996350.9058973594</v>
      </c>
      <c r="F540" s="99">
        <f t="shared" si="71"/>
        <v>0</v>
      </c>
      <c r="G540" s="99">
        <f t="shared" si="71"/>
        <v>0</v>
      </c>
      <c r="H540" s="99">
        <f t="shared" si="71"/>
        <v>0</v>
      </c>
      <c r="I540" s="99">
        <f t="shared" si="71"/>
        <v>0</v>
      </c>
      <c r="J540" s="99">
        <f t="shared" si="71"/>
        <v>0</v>
      </c>
      <c r="K540" s="99">
        <f t="shared" si="71"/>
        <v>6781119.4035076853</v>
      </c>
    </row>
    <row r="541" spans="1:11" x14ac:dyDescent="0.2">
      <c r="C541" s="99"/>
      <c r="D541" s="99"/>
      <c r="E541" s="99"/>
      <c r="F541" s="99"/>
      <c r="G541" s="99"/>
      <c r="H541" s="99"/>
      <c r="I541" s="99"/>
      <c r="J541" s="99"/>
      <c r="K541" s="99"/>
    </row>
    <row r="542" spans="1:11" x14ac:dyDescent="0.2">
      <c r="D542" s="99"/>
      <c r="E542" s="99"/>
      <c r="F542" s="99"/>
      <c r="G542" s="99"/>
      <c r="H542" s="99"/>
      <c r="I542" s="99"/>
      <c r="J542" s="99"/>
      <c r="K542" s="99"/>
    </row>
    <row r="543" spans="1:11" x14ac:dyDescent="0.2">
      <c r="D543" s="99"/>
      <c r="E543" s="99"/>
      <c r="F543" s="99"/>
      <c r="G543" s="99"/>
      <c r="H543" s="99"/>
      <c r="I543" s="99"/>
      <c r="J543" s="99"/>
      <c r="K543" s="99"/>
    </row>
    <row r="544" spans="1:11" x14ac:dyDescent="0.2">
      <c r="D544" s="99"/>
    </row>
    <row r="545" spans="4:4" x14ac:dyDescent="0.2">
      <c r="D545" s="99"/>
    </row>
    <row r="546" spans="4:4" x14ac:dyDescent="0.2">
      <c r="D546" s="99"/>
    </row>
    <row r="547" spans="4:4" x14ac:dyDescent="0.2">
      <c r="D547" s="99"/>
    </row>
    <row r="548" spans="4:4" x14ac:dyDescent="0.2">
      <c r="D548" s="99"/>
    </row>
    <row r="549" spans="4:4" x14ac:dyDescent="0.2">
      <c r="D549" s="99"/>
    </row>
    <row r="550" spans="4:4" x14ac:dyDescent="0.2">
      <c r="D550" s="99"/>
    </row>
    <row r="552" spans="4:4" x14ac:dyDescent="0.2">
      <c r="D552" s="99"/>
    </row>
    <row r="553" spans="4:4" x14ac:dyDescent="0.2">
      <c r="D553" s="99"/>
    </row>
    <row r="554" spans="4:4" x14ac:dyDescent="0.2">
      <c r="D554" s="99"/>
    </row>
    <row r="555" spans="4:4" x14ac:dyDescent="0.2">
      <c r="D555" s="99"/>
    </row>
    <row r="556" spans="4:4" x14ac:dyDescent="0.2">
      <c r="D556" s="99"/>
    </row>
    <row r="557" spans="4:4" x14ac:dyDescent="0.2">
      <c r="D557" s="99"/>
    </row>
    <row r="558" spans="4:4" x14ac:dyDescent="0.2">
      <c r="D558" s="99"/>
    </row>
    <row r="559" spans="4:4" x14ac:dyDescent="0.2">
      <c r="D559" s="99"/>
    </row>
    <row r="560" spans="4:4" x14ac:dyDescent="0.2">
      <c r="D560" s="99"/>
    </row>
    <row r="561" spans="4:4" x14ac:dyDescent="0.2">
      <c r="D561" s="99"/>
    </row>
    <row r="562" spans="4:4" x14ac:dyDescent="0.2">
      <c r="D562" s="99"/>
    </row>
    <row r="576" spans="4:4" x14ac:dyDescent="0.2">
      <c r="D576" s="99"/>
    </row>
    <row r="577" spans="4:4" x14ac:dyDescent="0.2">
      <c r="D577" s="99"/>
    </row>
    <row r="578" spans="4:4" x14ac:dyDescent="0.2">
      <c r="D578" s="99"/>
    </row>
    <row r="579" spans="4:4" x14ac:dyDescent="0.2">
      <c r="D579" s="99"/>
    </row>
    <row r="580" spans="4:4" x14ac:dyDescent="0.2">
      <c r="D580" s="99"/>
    </row>
    <row r="581" spans="4:4" x14ac:dyDescent="0.2">
      <c r="D581" s="99"/>
    </row>
    <row r="582" spans="4:4" x14ac:dyDescent="0.2">
      <c r="D582" s="99"/>
    </row>
    <row r="583" spans="4:4" x14ac:dyDescent="0.2">
      <c r="D583" s="99"/>
    </row>
    <row r="584" spans="4:4" x14ac:dyDescent="0.2">
      <c r="D584" s="99"/>
    </row>
    <row r="585" spans="4:4" x14ac:dyDescent="0.2">
      <c r="D585" s="99"/>
    </row>
    <row r="586" spans="4:4" x14ac:dyDescent="0.2">
      <c r="D586" s="99"/>
    </row>
    <row r="588" spans="4:4" x14ac:dyDescent="0.2">
      <c r="D588" s="99"/>
    </row>
    <row r="589" spans="4:4" x14ac:dyDescent="0.2">
      <c r="D589" s="99"/>
    </row>
    <row r="590" spans="4:4" x14ac:dyDescent="0.2">
      <c r="D590" s="99"/>
    </row>
    <row r="591" spans="4:4" x14ac:dyDescent="0.2">
      <c r="D591" s="99"/>
    </row>
    <row r="592" spans="4:4" x14ac:dyDescent="0.2">
      <c r="D592" s="99"/>
    </row>
    <row r="593" spans="4:4" x14ac:dyDescent="0.2">
      <c r="D593" s="99"/>
    </row>
    <row r="594" spans="4:4" x14ac:dyDescent="0.2">
      <c r="D594" s="99"/>
    </row>
    <row r="595" spans="4:4" x14ac:dyDescent="0.2">
      <c r="D595" s="99"/>
    </row>
    <row r="596" spans="4:4" x14ac:dyDescent="0.2">
      <c r="D596" s="99"/>
    </row>
    <row r="597" spans="4:4" x14ac:dyDescent="0.2">
      <c r="D597" s="99"/>
    </row>
    <row r="598" spans="4:4" x14ac:dyDescent="0.2">
      <c r="D598" s="99"/>
    </row>
    <row r="600" spans="4:4" x14ac:dyDescent="0.2">
      <c r="D600" s="99"/>
    </row>
    <row r="601" spans="4:4" x14ac:dyDescent="0.2">
      <c r="D601" s="99"/>
    </row>
    <row r="602" spans="4:4" x14ac:dyDescent="0.2">
      <c r="D602" s="99"/>
    </row>
    <row r="603" spans="4:4" x14ac:dyDescent="0.2">
      <c r="D603" s="99"/>
    </row>
    <row r="604" spans="4:4" x14ac:dyDescent="0.2">
      <c r="D604" s="99"/>
    </row>
    <row r="605" spans="4:4" x14ac:dyDescent="0.2">
      <c r="D605" s="99"/>
    </row>
    <row r="606" spans="4:4" x14ac:dyDescent="0.2">
      <c r="D606" s="99"/>
    </row>
    <row r="607" spans="4:4" x14ac:dyDescent="0.2">
      <c r="D607" s="99"/>
    </row>
    <row r="608" spans="4:4" x14ac:dyDescent="0.2">
      <c r="D608" s="99"/>
    </row>
    <row r="609" spans="4:4" x14ac:dyDescent="0.2">
      <c r="D609" s="99"/>
    </row>
    <row r="610" spans="4:4" x14ac:dyDescent="0.2">
      <c r="D610" s="99"/>
    </row>
    <row r="612" spans="4:4" x14ac:dyDescent="0.2">
      <c r="D612" s="99"/>
    </row>
    <row r="613" spans="4:4" x14ac:dyDescent="0.2">
      <c r="D613" s="99"/>
    </row>
    <row r="614" spans="4:4" x14ac:dyDescent="0.2">
      <c r="D614" s="99"/>
    </row>
    <row r="615" spans="4:4" x14ac:dyDescent="0.2">
      <c r="D615" s="99"/>
    </row>
    <row r="616" spans="4:4" x14ac:dyDescent="0.2">
      <c r="D616" s="99"/>
    </row>
    <row r="617" spans="4:4" x14ac:dyDescent="0.2">
      <c r="D617" s="99"/>
    </row>
    <row r="618" spans="4:4" x14ac:dyDescent="0.2">
      <c r="D618" s="99"/>
    </row>
    <row r="619" spans="4:4" x14ac:dyDescent="0.2">
      <c r="D619" s="99"/>
    </row>
    <row r="620" spans="4:4" x14ac:dyDescent="0.2">
      <c r="D620" s="99"/>
    </row>
    <row r="621" spans="4:4" x14ac:dyDescent="0.2">
      <c r="D621" s="99"/>
    </row>
    <row r="622" spans="4:4" x14ac:dyDescent="0.2">
      <c r="D622" s="99"/>
    </row>
    <row r="624" spans="4:4" x14ac:dyDescent="0.2">
      <c r="D624" s="99"/>
    </row>
    <row r="625" spans="4:4" x14ac:dyDescent="0.2">
      <c r="D625" s="99"/>
    </row>
    <row r="626" spans="4:4" x14ac:dyDescent="0.2">
      <c r="D626" s="99"/>
    </row>
    <row r="627" spans="4:4" x14ac:dyDescent="0.2">
      <c r="D627" s="99"/>
    </row>
    <row r="628" spans="4:4" x14ac:dyDescent="0.2">
      <c r="D628" s="99"/>
    </row>
    <row r="629" spans="4:4" x14ac:dyDescent="0.2">
      <c r="D629" s="99"/>
    </row>
    <row r="630" spans="4:4" x14ac:dyDescent="0.2">
      <c r="D630" s="99"/>
    </row>
    <row r="631" spans="4:4" x14ac:dyDescent="0.2">
      <c r="D631" s="99"/>
    </row>
    <row r="632" spans="4:4" x14ac:dyDescent="0.2">
      <c r="D632" s="99"/>
    </row>
    <row r="633" spans="4:4" x14ac:dyDescent="0.2">
      <c r="D633" s="99"/>
    </row>
    <row r="634" spans="4:4" x14ac:dyDescent="0.2">
      <c r="D634" s="99"/>
    </row>
    <row r="648" spans="4:4" x14ac:dyDescent="0.2">
      <c r="D648" s="99"/>
    </row>
    <row r="649" spans="4:4" x14ac:dyDescent="0.2">
      <c r="D649" s="99"/>
    </row>
    <row r="650" spans="4:4" x14ac:dyDescent="0.2">
      <c r="D650" s="99"/>
    </row>
    <row r="651" spans="4:4" x14ac:dyDescent="0.2">
      <c r="D651" s="99"/>
    </row>
    <row r="652" spans="4:4" x14ac:dyDescent="0.2">
      <c r="D652" s="99"/>
    </row>
    <row r="653" spans="4:4" x14ac:dyDescent="0.2">
      <c r="D653" s="99"/>
    </row>
    <row r="654" spans="4:4" x14ac:dyDescent="0.2">
      <c r="D654" s="99"/>
    </row>
    <row r="655" spans="4:4" x14ac:dyDescent="0.2">
      <c r="D655" s="99"/>
    </row>
    <row r="656" spans="4:4" x14ac:dyDescent="0.2">
      <c r="D656" s="99"/>
    </row>
    <row r="657" spans="4:4" x14ac:dyDescent="0.2">
      <c r="D657" s="99"/>
    </row>
    <row r="658" spans="4:4" x14ac:dyDescent="0.2">
      <c r="D658" s="99"/>
    </row>
    <row r="660" spans="4:4" x14ac:dyDescent="0.2">
      <c r="D660" s="99"/>
    </row>
    <row r="661" spans="4:4" x14ac:dyDescent="0.2">
      <c r="D661" s="99"/>
    </row>
    <row r="662" spans="4:4" x14ac:dyDescent="0.2">
      <c r="D662" s="99"/>
    </row>
    <row r="663" spans="4:4" x14ac:dyDescent="0.2">
      <c r="D663" s="99"/>
    </row>
    <row r="664" spans="4:4" x14ac:dyDescent="0.2">
      <c r="D664" s="99"/>
    </row>
    <row r="665" spans="4:4" x14ac:dyDescent="0.2">
      <c r="D665" s="99"/>
    </row>
    <row r="666" spans="4:4" x14ac:dyDescent="0.2">
      <c r="D666" s="99"/>
    </row>
    <row r="667" spans="4:4" x14ac:dyDescent="0.2">
      <c r="D667" s="99"/>
    </row>
    <row r="668" spans="4:4" x14ac:dyDescent="0.2">
      <c r="D668" s="99"/>
    </row>
    <row r="669" spans="4:4" x14ac:dyDescent="0.2">
      <c r="D669" s="99"/>
    </row>
    <row r="670" spans="4:4" x14ac:dyDescent="0.2">
      <c r="D670" s="99"/>
    </row>
    <row r="672" spans="4:4" x14ac:dyDescent="0.2">
      <c r="D672" s="99"/>
    </row>
    <row r="673" spans="4:4" x14ac:dyDescent="0.2">
      <c r="D673" s="99"/>
    </row>
    <row r="674" spans="4:4" x14ac:dyDescent="0.2">
      <c r="D674" s="99"/>
    </row>
    <row r="675" spans="4:4" x14ac:dyDescent="0.2">
      <c r="D675" s="99"/>
    </row>
    <row r="676" spans="4:4" x14ac:dyDescent="0.2">
      <c r="D676" s="99"/>
    </row>
    <row r="677" spans="4:4" x14ac:dyDescent="0.2">
      <c r="D677" s="99"/>
    </row>
    <row r="678" spans="4:4" x14ac:dyDescent="0.2">
      <c r="D678" s="99"/>
    </row>
    <row r="679" spans="4:4" x14ac:dyDescent="0.2">
      <c r="D679" s="99"/>
    </row>
    <row r="680" spans="4:4" x14ac:dyDescent="0.2">
      <c r="D680" s="99"/>
    </row>
    <row r="681" spans="4:4" x14ac:dyDescent="0.2">
      <c r="D681" s="99"/>
    </row>
    <row r="682" spans="4:4" x14ac:dyDescent="0.2">
      <c r="D682" s="99"/>
    </row>
    <row r="684" spans="4:4" x14ac:dyDescent="0.2">
      <c r="D684" s="99"/>
    </row>
    <row r="685" spans="4:4" x14ac:dyDescent="0.2">
      <c r="D685" s="99"/>
    </row>
    <row r="686" spans="4:4" x14ac:dyDescent="0.2">
      <c r="D686" s="99"/>
    </row>
    <row r="687" spans="4:4" x14ac:dyDescent="0.2">
      <c r="D687" s="99"/>
    </row>
    <row r="688" spans="4:4" x14ac:dyDescent="0.2">
      <c r="D688" s="99"/>
    </row>
    <row r="689" spans="4:4" x14ac:dyDescent="0.2">
      <c r="D689" s="99"/>
    </row>
    <row r="690" spans="4:4" x14ac:dyDescent="0.2">
      <c r="D690" s="99"/>
    </row>
    <row r="691" spans="4:4" x14ac:dyDescent="0.2">
      <c r="D691" s="99"/>
    </row>
    <row r="692" spans="4:4" x14ac:dyDescent="0.2">
      <c r="D692" s="99"/>
    </row>
    <row r="693" spans="4:4" x14ac:dyDescent="0.2">
      <c r="D693" s="99"/>
    </row>
    <row r="694" spans="4:4" x14ac:dyDescent="0.2">
      <c r="D694" s="99"/>
    </row>
    <row r="696" spans="4:4" x14ac:dyDescent="0.2">
      <c r="D696" s="99"/>
    </row>
    <row r="697" spans="4:4" x14ac:dyDescent="0.2">
      <c r="D697" s="99"/>
    </row>
    <row r="698" spans="4:4" x14ac:dyDescent="0.2">
      <c r="D698" s="99"/>
    </row>
    <row r="699" spans="4:4" x14ac:dyDescent="0.2">
      <c r="D699" s="99"/>
    </row>
    <row r="700" spans="4:4" x14ac:dyDescent="0.2">
      <c r="D700" s="99"/>
    </row>
    <row r="701" spans="4:4" x14ac:dyDescent="0.2">
      <c r="D701" s="99"/>
    </row>
    <row r="702" spans="4:4" x14ac:dyDescent="0.2">
      <c r="D702" s="99"/>
    </row>
    <row r="703" spans="4:4" x14ac:dyDescent="0.2">
      <c r="D703" s="99"/>
    </row>
    <row r="704" spans="4:4" x14ac:dyDescent="0.2">
      <c r="D704" s="99"/>
    </row>
    <row r="705" spans="4:4" x14ac:dyDescent="0.2">
      <c r="D705" s="99"/>
    </row>
    <row r="706" spans="4:4" x14ac:dyDescent="0.2">
      <c r="D706" s="99"/>
    </row>
    <row r="720" spans="4:4" x14ac:dyDescent="0.2">
      <c r="D720" s="99"/>
    </row>
    <row r="721" spans="4:4" x14ac:dyDescent="0.2">
      <c r="D721" s="99"/>
    </row>
    <row r="722" spans="4:4" x14ac:dyDescent="0.2">
      <c r="D722" s="99"/>
    </row>
    <row r="723" spans="4:4" x14ac:dyDescent="0.2">
      <c r="D723" s="99"/>
    </row>
    <row r="724" spans="4:4" x14ac:dyDescent="0.2">
      <c r="D724" s="99"/>
    </row>
    <row r="725" spans="4:4" x14ac:dyDescent="0.2">
      <c r="D725" s="99"/>
    </row>
    <row r="726" spans="4:4" x14ac:dyDescent="0.2">
      <c r="D726" s="99"/>
    </row>
    <row r="727" spans="4:4" x14ac:dyDescent="0.2">
      <c r="D727" s="99"/>
    </row>
    <row r="728" spans="4:4" x14ac:dyDescent="0.2">
      <c r="D728" s="99"/>
    </row>
    <row r="729" spans="4:4" x14ac:dyDescent="0.2">
      <c r="D729" s="99"/>
    </row>
    <row r="730" spans="4:4" x14ac:dyDescent="0.2">
      <c r="D730" s="99"/>
    </row>
    <row r="732" spans="4:4" x14ac:dyDescent="0.2">
      <c r="D732" s="99"/>
    </row>
    <row r="733" spans="4:4" x14ac:dyDescent="0.2">
      <c r="D733" s="99"/>
    </row>
    <row r="734" spans="4:4" x14ac:dyDescent="0.2">
      <c r="D734" s="99"/>
    </row>
    <row r="735" spans="4:4" x14ac:dyDescent="0.2">
      <c r="D735" s="99"/>
    </row>
    <row r="736" spans="4:4" x14ac:dyDescent="0.2">
      <c r="D736" s="99"/>
    </row>
    <row r="737" spans="4:4" x14ac:dyDescent="0.2">
      <c r="D737" s="99"/>
    </row>
    <row r="738" spans="4:4" x14ac:dyDescent="0.2">
      <c r="D738" s="99"/>
    </row>
    <row r="739" spans="4:4" x14ac:dyDescent="0.2">
      <c r="D739" s="99"/>
    </row>
    <row r="740" spans="4:4" x14ac:dyDescent="0.2">
      <c r="D740" s="99"/>
    </row>
    <row r="741" spans="4:4" x14ac:dyDescent="0.2">
      <c r="D741" s="99"/>
    </row>
    <row r="742" spans="4:4" x14ac:dyDescent="0.2">
      <c r="D742" s="99"/>
    </row>
    <row r="744" spans="4:4" x14ac:dyDescent="0.2">
      <c r="D744" s="99"/>
    </row>
    <row r="745" spans="4:4" x14ac:dyDescent="0.2">
      <c r="D745" s="99"/>
    </row>
    <row r="746" spans="4:4" x14ac:dyDescent="0.2">
      <c r="D746" s="99"/>
    </row>
    <row r="747" spans="4:4" x14ac:dyDescent="0.2">
      <c r="D747" s="99"/>
    </row>
    <row r="748" spans="4:4" x14ac:dyDescent="0.2">
      <c r="D748" s="99"/>
    </row>
    <row r="749" spans="4:4" x14ac:dyDescent="0.2">
      <c r="D749" s="99"/>
    </row>
    <row r="750" spans="4:4" x14ac:dyDescent="0.2">
      <c r="D750" s="99"/>
    </row>
    <row r="751" spans="4:4" x14ac:dyDescent="0.2">
      <c r="D751" s="99"/>
    </row>
    <row r="752" spans="4:4" x14ac:dyDescent="0.2">
      <c r="D752" s="99"/>
    </row>
    <row r="753" spans="4:4" x14ac:dyDescent="0.2">
      <c r="D753" s="99"/>
    </row>
    <row r="754" spans="4:4" x14ac:dyDescent="0.2">
      <c r="D754" s="99"/>
    </row>
    <row r="756" spans="4:4" x14ac:dyDescent="0.2">
      <c r="D756" s="99"/>
    </row>
    <row r="757" spans="4:4" x14ac:dyDescent="0.2">
      <c r="D757" s="99"/>
    </row>
    <row r="758" spans="4:4" x14ac:dyDescent="0.2">
      <c r="D758" s="99"/>
    </row>
    <row r="759" spans="4:4" x14ac:dyDescent="0.2">
      <c r="D759" s="99"/>
    </row>
    <row r="760" spans="4:4" x14ac:dyDescent="0.2">
      <c r="D760" s="99"/>
    </row>
    <row r="761" spans="4:4" x14ac:dyDescent="0.2">
      <c r="D761" s="99"/>
    </row>
    <row r="762" spans="4:4" x14ac:dyDescent="0.2">
      <c r="D762" s="99"/>
    </row>
    <row r="763" spans="4:4" x14ac:dyDescent="0.2">
      <c r="D763" s="99"/>
    </row>
    <row r="764" spans="4:4" x14ac:dyDescent="0.2">
      <c r="D764" s="99"/>
    </row>
    <row r="765" spans="4:4" x14ac:dyDescent="0.2">
      <c r="D765" s="99"/>
    </row>
    <row r="766" spans="4:4" x14ac:dyDescent="0.2">
      <c r="D766" s="99"/>
    </row>
    <row r="768" spans="4:4" x14ac:dyDescent="0.2">
      <c r="D768" s="99"/>
    </row>
    <row r="769" spans="4:4" x14ac:dyDescent="0.2">
      <c r="D769" s="99"/>
    </row>
    <row r="770" spans="4:4" x14ac:dyDescent="0.2">
      <c r="D770" s="99"/>
    </row>
    <row r="771" spans="4:4" x14ac:dyDescent="0.2">
      <c r="D771" s="99"/>
    </row>
    <row r="772" spans="4:4" x14ac:dyDescent="0.2">
      <c r="D772" s="99"/>
    </row>
    <row r="773" spans="4:4" x14ac:dyDescent="0.2">
      <c r="D773" s="99"/>
    </row>
    <row r="774" spans="4:4" x14ac:dyDescent="0.2">
      <c r="D774" s="99"/>
    </row>
    <row r="775" spans="4:4" x14ac:dyDescent="0.2">
      <c r="D775" s="99"/>
    </row>
    <row r="776" spans="4:4" x14ac:dyDescent="0.2">
      <c r="D776" s="99"/>
    </row>
    <row r="777" spans="4:4" x14ac:dyDescent="0.2">
      <c r="D777" s="99"/>
    </row>
    <row r="778" spans="4:4" x14ac:dyDescent="0.2">
      <c r="D778" s="99"/>
    </row>
    <row r="792" spans="4:4" x14ac:dyDescent="0.2">
      <c r="D792" s="99"/>
    </row>
    <row r="793" spans="4:4" x14ac:dyDescent="0.2">
      <c r="D793" s="99"/>
    </row>
    <row r="794" spans="4:4" x14ac:dyDescent="0.2">
      <c r="D794" s="99"/>
    </row>
    <row r="795" spans="4:4" x14ac:dyDescent="0.2">
      <c r="D795" s="99"/>
    </row>
    <row r="796" spans="4:4" x14ac:dyDescent="0.2">
      <c r="D796" s="99"/>
    </row>
    <row r="797" spans="4:4" x14ac:dyDescent="0.2">
      <c r="D797" s="99"/>
    </row>
    <row r="798" spans="4:4" x14ac:dyDescent="0.2">
      <c r="D798" s="99"/>
    </row>
    <row r="799" spans="4:4" x14ac:dyDescent="0.2">
      <c r="D799" s="99"/>
    </row>
    <row r="800" spans="4:4" x14ac:dyDescent="0.2">
      <c r="D800" s="99"/>
    </row>
    <row r="801" spans="4:4" x14ac:dyDescent="0.2">
      <c r="D801" s="99"/>
    </row>
    <row r="802" spans="4:4" x14ac:dyDescent="0.2">
      <c r="D802" s="99"/>
    </row>
    <row r="804" spans="4:4" x14ac:dyDescent="0.2">
      <c r="D804" s="99"/>
    </row>
    <row r="805" spans="4:4" x14ac:dyDescent="0.2">
      <c r="D805" s="99"/>
    </row>
    <row r="806" spans="4:4" x14ac:dyDescent="0.2">
      <c r="D806" s="99"/>
    </row>
    <row r="807" spans="4:4" x14ac:dyDescent="0.2">
      <c r="D807" s="99"/>
    </row>
    <row r="808" spans="4:4" x14ac:dyDescent="0.2">
      <c r="D808" s="99"/>
    </row>
    <row r="809" spans="4:4" x14ac:dyDescent="0.2">
      <c r="D809" s="99"/>
    </row>
    <row r="810" spans="4:4" x14ac:dyDescent="0.2">
      <c r="D810" s="99"/>
    </row>
    <row r="811" spans="4:4" x14ac:dyDescent="0.2">
      <c r="D811" s="99"/>
    </row>
    <row r="812" spans="4:4" x14ac:dyDescent="0.2">
      <c r="D812" s="99"/>
    </row>
    <row r="813" spans="4:4" x14ac:dyDescent="0.2">
      <c r="D813" s="99"/>
    </row>
    <row r="814" spans="4:4" x14ac:dyDescent="0.2">
      <c r="D814" s="99"/>
    </row>
    <row r="816" spans="4:4" x14ac:dyDescent="0.2">
      <c r="D816" s="99"/>
    </row>
    <row r="817" spans="4:4" x14ac:dyDescent="0.2">
      <c r="D817" s="99"/>
    </row>
    <row r="818" spans="4:4" x14ac:dyDescent="0.2">
      <c r="D818" s="99"/>
    </row>
    <row r="819" spans="4:4" x14ac:dyDescent="0.2">
      <c r="D819" s="99"/>
    </row>
    <row r="820" spans="4:4" x14ac:dyDescent="0.2">
      <c r="D820" s="99"/>
    </row>
    <row r="821" spans="4:4" x14ac:dyDescent="0.2">
      <c r="D821" s="99"/>
    </row>
    <row r="822" spans="4:4" x14ac:dyDescent="0.2">
      <c r="D822" s="99"/>
    </row>
    <row r="823" spans="4:4" x14ac:dyDescent="0.2">
      <c r="D823" s="99"/>
    </row>
    <row r="824" spans="4:4" x14ac:dyDescent="0.2">
      <c r="D824" s="99"/>
    </row>
    <row r="825" spans="4:4" x14ac:dyDescent="0.2">
      <c r="D825" s="99"/>
    </row>
    <row r="826" spans="4:4" x14ac:dyDescent="0.2">
      <c r="D826" s="99"/>
    </row>
  </sheetData>
  <mergeCells count="1">
    <mergeCell ref="A4:K4"/>
  </mergeCells>
  <pageMargins left="0.25" right="0.24" top="0.19" bottom="0.2" header="0.17" footer="0.18"/>
  <pageSetup scale="70" fitToHeight="0" orientation="landscape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3"/>
  <sheetViews>
    <sheetView workbookViewId="0">
      <pane xSplit="2" ySplit="5" topLeftCell="C6" activePane="bottomRight" state="frozen"/>
      <selection sqref="A1:XFD379"/>
      <selection pane="topRight" sqref="A1:XFD379"/>
      <selection pane="bottomLeft" sqref="A1:XFD379"/>
      <selection pane="bottomRight" activeCell="A2" sqref="A1:A2"/>
    </sheetView>
  </sheetViews>
  <sheetFormatPr defaultColWidth="9.109375" defaultRowHeight="11.4" x14ac:dyDescent="0.2"/>
  <cols>
    <col min="1" max="1" width="5" style="97" bestFit="1" customWidth="1"/>
    <col min="2" max="2" width="6.109375" style="93" bestFit="1" customWidth="1"/>
    <col min="3" max="3" width="10.6640625" style="93" bestFit="1" customWidth="1"/>
    <col min="4" max="4" width="8.33203125" style="93" bestFit="1" customWidth="1"/>
    <col min="5" max="5" width="9.88671875" style="93" bestFit="1" customWidth="1"/>
    <col min="6" max="6" width="10" style="93" bestFit="1" customWidth="1"/>
    <col min="7" max="7" width="17.88671875" style="93" bestFit="1" customWidth="1"/>
    <col min="8" max="8" width="8.88671875" style="93" bestFit="1" customWidth="1"/>
    <col min="9" max="9" width="10.6640625" style="93" bestFit="1" customWidth="1"/>
    <col min="10" max="10" width="10" style="93" bestFit="1" customWidth="1"/>
    <col min="11" max="11" width="15.44140625" style="93" bestFit="1" customWidth="1"/>
    <col min="12" max="12" width="28.88671875" style="93" bestFit="1" customWidth="1"/>
    <col min="13" max="13" width="6" style="93" bestFit="1" customWidth="1"/>
    <col min="14" max="16384" width="9.109375" style="93"/>
  </cols>
  <sheetData>
    <row r="1" spans="1:13" ht="13.2" x14ac:dyDescent="0.25">
      <c r="A1" s="31" t="s">
        <v>305</v>
      </c>
    </row>
    <row r="2" spans="1:13" ht="13.2" x14ac:dyDescent="0.25">
      <c r="A2" s="31" t="s">
        <v>302</v>
      </c>
    </row>
    <row r="4" spans="1:13" ht="13.2" x14ac:dyDescent="0.25">
      <c r="A4" s="138" t="s">
        <v>294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</row>
    <row r="5" spans="1:13" ht="12" thickBot="1" x14ac:dyDescent="0.25">
      <c r="A5" s="94" t="s">
        <v>281</v>
      </c>
      <c r="B5" s="94" t="s">
        <v>282</v>
      </c>
      <c r="C5" s="95" t="s">
        <v>283</v>
      </c>
      <c r="D5" s="95" t="s">
        <v>284</v>
      </c>
      <c r="E5" s="95" t="s">
        <v>285</v>
      </c>
      <c r="F5" s="95" t="s">
        <v>286</v>
      </c>
      <c r="G5" s="95" t="s">
        <v>287</v>
      </c>
      <c r="H5" s="96" t="s">
        <v>234</v>
      </c>
      <c r="I5" s="95" t="s">
        <v>235</v>
      </c>
      <c r="J5" s="95" t="s">
        <v>278</v>
      </c>
      <c r="K5" s="95" t="s">
        <v>288</v>
      </c>
    </row>
    <row r="6" spans="1:13" x14ac:dyDescent="0.2">
      <c r="A6" s="97">
        <v>2012</v>
      </c>
      <c r="B6" s="98">
        <v>1</v>
      </c>
      <c r="C6" s="99">
        <v>50699.966999999997</v>
      </c>
      <c r="D6" s="99">
        <v>16110</v>
      </c>
      <c r="E6" s="99">
        <v>88374.347054389073</v>
      </c>
      <c r="F6" s="99">
        <v>573.01</v>
      </c>
      <c r="G6" s="99">
        <v>0</v>
      </c>
      <c r="H6" s="99">
        <v>4531.9442497999999</v>
      </c>
      <c r="I6" s="99"/>
      <c r="J6" s="99"/>
      <c r="K6" s="99">
        <f t="shared" ref="K6:K71" si="0">SUM(C6:J6)</f>
        <v>160289.26830418909</v>
      </c>
      <c r="M6" s="125"/>
    </row>
    <row r="7" spans="1:13" x14ac:dyDescent="0.2">
      <c r="A7" s="97">
        <v>2012</v>
      </c>
      <c r="B7" s="98">
        <v>2</v>
      </c>
      <c r="C7" s="99">
        <v>52001.394</v>
      </c>
      <c r="D7" s="99">
        <v>15975</v>
      </c>
      <c r="E7" s="99">
        <v>85322.624430737022</v>
      </c>
      <c r="F7" s="99">
        <v>365.38</v>
      </c>
      <c r="G7" s="99">
        <v>0</v>
      </c>
      <c r="H7" s="99">
        <v>4233.8239213000006</v>
      </c>
      <c r="I7" s="99"/>
      <c r="J7" s="99"/>
      <c r="K7" s="99">
        <f t="shared" si="0"/>
        <v>157898.22235203703</v>
      </c>
      <c r="M7" s="125"/>
    </row>
    <row r="8" spans="1:13" x14ac:dyDescent="0.2">
      <c r="A8" s="97">
        <v>2012</v>
      </c>
      <c r="B8" s="98">
        <v>3</v>
      </c>
      <c r="C8" s="99">
        <v>59426.750999999997</v>
      </c>
      <c r="D8" s="99">
        <v>17100</v>
      </c>
      <c r="E8" s="99">
        <v>95777.375583697096</v>
      </c>
      <c r="F8" s="99">
        <v>568.66899999999998</v>
      </c>
      <c r="G8" s="99">
        <v>0</v>
      </c>
      <c r="H8" s="99">
        <v>4750.3773468999998</v>
      </c>
      <c r="I8" s="99"/>
      <c r="J8" s="99"/>
      <c r="K8" s="99">
        <f t="shared" si="0"/>
        <v>177623.17293059709</v>
      </c>
      <c r="M8" s="125"/>
    </row>
    <row r="9" spans="1:13" x14ac:dyDescent="0.2">
      <c r="A9" s="97">
        <v>2012</v>
      </c>
      <c r="B9" s="98">
        <v>4</v>
      </c>
      <c r="C9" s="99">
        <v>56813.245033112587</v>
      </c>
      <c r="D9" s="99">
        <v>17235</v>
      </c>
      <c r="E9" s="99">
        <v>93380.661874460493</v>
      </c>
      <c r="F9" s="99">
        <v>500.34399999999999</v>
      </c>
      <c r="G9" s="99">
        <v>0</v>
      </c>
      <c r="H9" s="99">
        <v>4808.4095467690413</v>
      </c>
      <c r="I9" s="99"/>
      <c r="J9" s="99"/>
      <c r="K9" s="99">
        <f t="shared" si="0"/>
        <v>172737.66045434214</v>
      </c>
      <c r="M9" s="125"/>
    </row>
    <row r="10" spans="1:13" x14ac:dyDescent="0.2">
      <c r="A10" s="97">
        <v>2012</v>
      </c>
      <c r="B10" s="98">
        <v>5</v>
      </c>
      <c r="C10" s="99">
        <v>65762.341</v>
      </c>
      <c r="D10" s="99">
        <v>20115</v>
      </c>
      <c r="E10" s="99">
        <v>107300.28345650113</v>
      </c>
      <c r="F10" s="99">
        <v>520.57500000000005</v>
      </c>
      <c r="G10" s="99">
        <v>0</v>
      </c>
      <c r="H10" s="99">
        <v>5906.1952274283931</v>
      </c>
      <c r="I10" s="99">
        <v>3431.5376149999997</v>
      </c>
      <c r="J10" s="99"/>
      <c r="K10" s="99">
        <f t="shared" si="0"/>
        <v>203035.93229892955</v>
      </c>
      <c r="M10" s="125"/>
    </row>
    <row r="11" spans="1:13" x14ac:dyDescent="0.2">
      <c r="A11" s="97">
        <v>2012</v>
      </c>
      <c r="B11" s="98">
        <v>6</v>
      </c>
      <c r="C11" s="99">
        <v>69687.191999999995</v>
      </c>
      <c r="D11" s="99">
        <v>21060</v>
      </c>
      <c r="E11" s="99">
        <v>103306.30480636374</v>
      </c>
      <c r="F11" s="99">
        <v>532.69100000000003</v>
      </c>
      <c r="G11" s="99">
        <v>0</v>
      </c>
      <c r="H11" s="99">
        <v>5527.6660505</v>
      </c>
      <c r="I11" s="99">
        <v>3512.1840302999999</v>
      </c>
      <c r="J11" s="99"/>
      <c r="K11" s="99">
        <f t="shared" si="0"/>
        <v>203626.03788716375</v>
      </c>
      <c r="M11" s="125"/>
    </row>
    <row r="12" spans="1:13" x14ac:dyDescent="0.2">
      <c r="A12" s="97">
        <v>2012</v>
      </c>
      <c r="B12" s="98">
        <v>7</v>
      </c>
      <c r="C12" s="99">
        <v>77143.074929336013</v>
      </c>
      <c r="D12" s="99">
        <v>22140</v>
      </c>
      <c r="E12" s="99">
        <v>111066.81496752457</v>
      </c>
      <c r="F12" s="99">
        <v>551.08500000000004</v>
      </c>
      <c r="G12" s="99">
        <v>0</v>
      </c>
      <c r="H12" s="99">
        <v>6019.9340276299254</v>
      </c>
      <c r="I12" s="99">
        <v>3934.5216439475121</v>
      </c>
      <c r="J12" s="99"/>
      <c r="K12" s="99">
        <f t="shared" si="0"/>
        <v>220855.43056843802</v>
      </c>
      <c r="M12" s="125"/>
    </row>
    <row r="13" spans="1:13" x14ac:dyDescent="0.2">
      <c r="A13" s="97">
        <v>2012</v>
      </c>
      <c r="B13" s="98">
        <v>8</v>
      </c>
      <c r="C13" s="100">
        <v>77510.92</v>
      </c>
      <c r="D13" s="100">
        <v>22815</v>
      </c>
      <c r="E13" s="100">
        <v>113271.90370422146</v>
      </c>
      <c r="F13" s="100">
        <v>497.99200000000002</v>
      </c>
      <c r="G13" s="100">
        <v>0</v>
      </c>
      <c r="H13" s="100">
        <v>6190.6044550999995</v>
      </c>
      <c r="I13" s="99">
        <v>3725.2082570999996</v>
      </c>
      <c r="J13" s="99"/>
      <c r="K13" s="99">
        <f t="shared" si="0"/>
        <v>224011.62841642144</v>
      </c>
      <c r="M13" s="125"/>
    </row>
    <row r="14" spans="1:13" x14ac:dyDescent="0.2">
      <c r="A14" s="97">
        <v>2012</v>
      </c>
      <c r="B14" s="98">
        <v>9</v>
      </c>
      <c r="C14" s="100">
        <v>67200.520999999993</v>
      </c>
      <c r="D14" s="100">
        <v>21060</v>
      </c>
      <c r="E14" s="100">
        <v>103096.24358427488</v>
      </c>
      <c r="F14" s="100">
        <v>479.16399999999999</v>
      </c>
      <c r="G14" s="100">
        <v>0</v>
      </c>
      <c r="H14" s="100">
        <v>5547.2776429999994</v>
      </c>
      <c r="I14" s="100">
        <v>3337.0172671</v>
      </c>
      <c r="J14" s="100"/>
      <c r="K14" s="99">
        <f t="shared" si="0"/>
        <v>200720.22349437486</v>
      </c>
      <c r="M14" s="125"/>
    </row>
    <row r="15" spans="1:13" x14ac:dyDescent="0.2">
      <c r="A15" s="97">
        <v>2012</v>
      </c>
      <c r="B15" s="98">
        <v>10</v>
      </c>
      <c r="C15" s="100">
        <v>62224.503311258282</v>
      </c>
      <c r="D15" s="100">
        <v>19395</v>
      </c>
      <c r="E15" s="100">
        <v>98210.137571818326</v>
      </c>
      <c r="F15" s="100">
        <v>437.06900000000002</v>
      </c>
      <c r="G15" s="100">
        <v>0</v>
      </c>
      <c r="H15" s="100">
        <v>5150.5827172220343</v>
      </c>
      <c r="I15" s="100">
        <v>2905.825310840868</v>
      </c>
      <c r="J15" s="100"/>
      <c r="K15" s="99">
        <f t="shared" si="0"/>
        <v>188323.1179111395</v>
      </c>
      <c r="M15" s="125"/>
    </row>
    <row r="16" spans="1:13" x14ac:dyDescent="0.2">
      <c r="A16" s="97">
        <v>2012</v>
      </c>
      <c r="B16" s="98">
        <v>11</v>
      </c>
      <c r="C16" s="100">
        <v>45517.811406238841</v>
      </c>
      <c r="D16" s="100">
        <v>16560</v>
      </c>
      <c r="E16" s="100">
        <v>78039.822167246253</v>
      </c>
      <c r="F16" s="100">
        <v>487.79899999999998</v>
      </c>
      <c r="G16" s="100">
        <v>0</v>
      </c>
      <c r="H16" s="100">
        <v>3977.8099771541256</v>
      </c>
      <c r="I16" s="100">
        <v>2639.2963624257295</v>
      </c>
      <c r="J16" s="100"/>
      <c r="K16" s="99">
        <f t="shared" si="0"/>
        <v>147222.53891306496</v>
      </c>
      <c r="M16" s="125"/>
    </row>
    <row r="17" spans="1:13" x14ac:dyDescent="0.2">
      <c r="A17" s="97">
        <v>2012</v>
      </c>
      <c r="B17" s="98">
        <v>12</v>
      </c>
      <c r="C17" s="100">
        <v>52972.151756650572</v>
      </c>
      <c r="D17" s="100">
        <v>16110</v>
      </c>
      <c r="E17" s="100">
        <v>85933.831670079424</v>
      </c>
      <c r="F17" s="100">
        <v>594.61800000000005</v>
      </c>
      <c r="G17" s="100">
        <v>0</v>
      </c>
      <c r="H17" s="100">
        <v>4418.6466714759963</v>
      </c>
      <c r="I17" s="100">
        <v>2909.5254775957851</v>
      </c>
      <c r="J17" s="100"/>
      <c r="K17" s="99">
        <f t="shared" si="0"/>
        <v>162938.77357580172</v>
      </c>
      <c r="M17" s="125"/>
    </row>
    <row r="18" spans="1:13" x14ac:dyDescent="0.2">
      <c r="A18" s="97">
        <v>2013</v>
      </c>
      <c r="B18" s="98">
        <v>1</v>
      </c>
      <c r="C18" s="100">
        <v>55278.136511597055</v>
      </c>
      <c r="D18" s="100">
        <v>16110</v>
      </c>
      <c r="E18" s="100">
        <v>88172.640200922018</v>
      </c>
      <c r="F18" s="100">
        <v>495.65699999999998</v>
      </c>
      <c r="G18" s="100">
        <v>0</v>
      </c>
      <c r="H18" s="100">
        <v>4275.0183842410597</v>
      </c>
      <c r="I18" s="100">
        <v>2815.3461386847148</v>
      </c>
      <c r="J18" s="100"/>
      <c r="K18" s="99">
        <f t="shared" si="0"/>
        <v>167146.79823544485</v>
      </c>
      <c r="M18" s="125"/>
    </row>
    <row r="19" spans="1:13" x14ac:dyDescent="0.2">
      <c r="A19" s="97">
        <v>2013</v>
      </c>
      <c r="B19" s="98">
        <v>2</v>
      </c>
      <c r="C19" s="100">
        <v>50969.71193583608</v>
      </c>
      <c r="D19" s="100">
        <v>15615</v>
      </c>
      <c r="E19" s="100">
        <v>83431.661015365127</v>
      </c>
      <c r="F19" s="100">
        <v>262.108</v>
      </c>
      <c r="G19" s="100">
        <v>0</v>
      </c>
      <c r="H19" s="100">
        <v>4068.1662193533389</v>
      </c>
      <c r="I19" s="100">
        <v>2540.492314823412</v>
      </c>
      <c r="J19" s="100"/>
      <c r="K19" s="99">
        <f t="shared" si="0"/>
        <v>156887.13948537796</v>
      </c>
      <c r="M19" s="125"/>
    </row>
    <row r="20" spans="1:13" x14ac:dyDescent="0.2">
      <c r="A20" s="97">
        <v>2013</v>
      </c>
      <c r="B20" s="98">
        <v>3</v>
      </c>
      <c r="C20" s="100">
        <v>53074.278308962334</v>
      </c>
      <c r="D20" s="100">
        <v>17100</v>
      </c>
      <c r="E20" s="100">
        <v>90996.729405708989</v>
      </c>
      <c r="F20" s="100">
        <v>399.06799999999998</v>
      </c>
      <c r="G20" s="100">
        <v>0</v>
      </c>
      <c r="H20" s="100">
        <v>4353.1955027061031</v>
      </c>
      <c r="I20" s="100">
        <v>2818.5035743353847</v>
      </c>
      <c r="J20" s="100"/>
      <c r="K20" s="99">
        <f t="shared" si="0"/>
        <v>168741.77479171281</v>
      </c>
      <c r="M20" s="125"/>
    </row>
    <row r="21" spans="1:13" x14ac:dyDescent="0.2">
      <c r="A21" s="97">
        <v>2013</v>
      </c>
      <c r="B21" s="98">
        <v>4</v>
      </c>
      <c r="C21" s="100">
        <v>61920.623679833465</v>
      </c>
      <c r="D21" s="100">
        <v>17235</v>
      </c>
      <c r="E21" s="100">
        <v>99695.794320879257</v>
      </c>
      <c r="F21" s="100">
        <v>563.31700000000001</v>
      </c>
      <c r="G21" s="100">
        <v>0</v>
      </c>
      <c r="H21" s="100">
        <v>4839.567704381785</v>
      </c>
      <c r="I21" s="100">
        <v>2650.1619790634118</v>
      </c>
      <c r="J21" s="100"/>
      <c r="K21" s="99">
        <f t="shared" si="0"/>
        <v>186904.46468415792</v>
      </c>
      <c r="M21" s="125"/>
    </row>
    <row r="22" spans="1:13" x14ac:dyDescent="0.2">
      <c r="A22" s="97">
        <v>2013</v>
      </c>
      <c r="B22" s="98">
        <v>5</v>
      </c>
      <c r="C22" s="100">
        <v>64215.762405738831</v>
      </c>
      <c r="D22" s="100">
        <v>20115</v>
      </c>
      <c r="E22" s="100">
        <v>101081.91466513921</v>
      </c>
      <c r="F22" s="100">
        <v>547.91300000000001</v>
      </c>
      <c r="G22" s="100">
        <v>0</v>
      </c>
      <c r="H22" s="100">
        <v>5226.5745312068257</v>
      </c>
      <c r="I22" s="100">
        <v>3059.8518139226576</v>
      </c>
      <c r="J22" s="100"/>
      <c r="K22" s="99">
        <f t="shared" si="0"/>
        <v>194247.01641600754</v>
      </c>
      <c r="M22" s="125"/>
    </row>
    <row r="23" spans="1:13" x14ac:dyDescent="0.2">
      <c r="A23" s="97">
        <v>2013</v>
      </c>
      <c r="B23" s="98">
        <v>6</v>
      </c>
      <c r="C23" s="100">
        <v>71685.378247100394</v>
      </c>
      <c r="D23" s="99">
        <v>0</v>
      </c>
      <c r="E23" s="100">
        <v>105448.43738793739</v>
      </c>
      <c r="F23" s="100">
        <v>531.08699999999999</v>
      </c>
      <c r="G23" s="100">
        <v>0</v>
      </c>
      <c r="H23" s="100">
        <v>5522.5593277339131</v>
      </c>
      <c r="I23" s="100">
        <v>3470.0662840373252</v>
      </c>
      <c r="J23" s="100"/>
      <c r="K23" s="99">
        <f t="shared" si="0"/>
        <v>186657.528246809</v>
      </c>
      <c r="M23" s="125"/>
    </row>
    <row r="24" spans="1:13" x14ac:dyDescent="0.2">
      <c r="A24" s="97">
        <v>2013</v>
      </c>
      <c r="B24" s="98">
        <v>7</v>
      </c>
      <c r="C24" s="101">
        <v>79549.990212780642</v>
      </c>
      <c r="D24" s="99">
        <v>0</v>
      </c>
      <c r="E24" s="101">
        <v>106986.498734263</v>
      </c>
      <c r="F24" s="101">
        <v>540.61865999999998</v>
      </c>
      <c r="G24" s="99">
        <v>0</v>
      </c>
      <c r="H24" s="101">
        <v>5748.5579447798818</v>
      </c>
      <c r="I24" s="101">
        <v>3934.5216439475121</v>
      </c>
      <c r="J24" s="100"/>
      <c r="K24" s="99">
        <f t="shared" si="0"/>
        <v>196760.18719577108</v>
      </c>
      <c r="M24" s="125"/>
    </row>
    <row r="25" spans="1:13" x14ac:dyDescent="0.2">
      <c r="A25" s="97">
        <v>2013</v>
      </c>
      <c r="B25" s="98">
        <v>8</v>
      </c>
      <c r="C25" s="101">
        <v>78326.267875184378</v>
      </c>
      <c r="D25" s="99">
        <v>0</v>
      </c>
      <c r="E25" s="101">
        <v>117420.47759124656</v>
      </c>
      <c r="F25" s="101">
        <v>502.01190000000003</v>
      </c>
      <c r="G25" s="99">
        <v>0</v>
      </c>
      <c r="H25" s="101">
        <v>5910.3540725445664</v>
      </c>
      <c r="I25" s="101">
        <v>3725.2082570999996</v>
      </c>
      <c r="J25" s="100"/>
      <c r="K25" s="99">
        <f t="shared" si="0"/>
        <v>205884.31969607552</v>
      </c>
      <c r="M25" s="125"/>
    </row>
    <row r="26" spans="1:13" x14ac:dyDescent="0.2">
      <c r="A26" s="97">
        <v>2013</v>
      </c>
      <c r="B26" s="98">
        <v>9</v>
      </c>
      <c r="C26" s="101">
        <v>67613.944810655681</v>
      </c>
      <c r="D26" s="99">
        <v>0</v>
      </c>
      <c r="E26" s="101">
        <v>113126.66446334911</v>
      </c>
      <c r="F26" s="101">
        <v>500.28677999999996</v>
      </c>
      <c r="G26" s="99">
        <v>0</v>
      </c>
      <c r="H26" s="101">
        <v>5488.5653536753025</v>
      </c>
      <c r="I26" s="101">
        <v>3023.9420222506765</v>
      </c>
      <c r="J26" s="100"/>
      <c r="K26" s="99">
        <f t="shared" si="0"/>
        <v>189753.40342993077</v>
      </c>
      <c r="M26" s="125"/>
    </row>
    <row r="27" spans="1:13" x14ac:dyDescent="0.2">
      <c r="A27" s="97">
        <v>2013</v>
      </c>
      <c r="B27" s="98">
        <v>10</v>
      </c>
      <c r="C27" s="101">
        <v>60959.201665326531</v>
      </c>
      <c r="D27" s="99">
        <v>0</v>
      </c>
      <c r="E27" s="101">
        <v>103175.52737474666</v>
      </c>
      <c r="F27" s="101">
        <v>455.32223999999997</v>
      </c>
      <c r="G27" s="99">
        <v>0</v>
      </c>
      <c r="H27" s="101">
        <v>4490.2343923510907</v>
      </c>
      <c r="I27" s="101">
        <v>2937.2893525786831</v>
      </c>
      <c r="J27" s="100"/>
      <c r="K27" s="99">
        <f t="shared" si="0"/>
        <v>172017.57502500297</v>
      </c>
      <c r="M27" s="125"/>
    </row>
    <row r="28" spans="1:13" x14ac:dyDescent="0.2">
      <c r="A28" s="97">
        <v>2013</v>
      </c>
      <c r="B28" s="98">
        <v>11</v>
      </c>
      <c r="C28" s="101">
        <v>51447.865646192928</v>
      </c>
      <c r="D28" s="99">
        <v>0</v>
      </c>
      <c r="E28" s="101">
        <v>88775.291701237089</v>
      </c>
      <c r="F28" s="101">
        <v>453.79331999999999</v>
      </c>
      <c r="G28" s="99">
        <v>0</v>
      </c>
      <c r="H28" s="101">
        <v>4014.4518986918843</v>
      </c>
      <c r="I28" s="101">
        <v>3236.3604105855652</v>
      </c>
      <c r="J28" s="100"/>
      <c r="K28" s="99">
        <f t="shared" si="0"/>
        <v>147927.76297670745</v>
      </c>
      <c r="M28" s="125"/>
    </row>
    <row r="29" spans="1:13" x14ac:dyDescent="0.2">
      <c r="A29" s="97">
        <v>2013</v>
      </c>
      <c r="B29" s="98">
        <v>12</v>
      </c>
      <c r="C29" s="101">
        <v>51674.922506913186</v>
      </c>
      <c r="D29" s="99">
        <v>0</v>
      </c>
      <c r="E29" s="101">
        <v>78971.011078392388</v>
      </c>
      <c r="F29" s="99">
        <v>0</v>
      </c>
      <c r="G29" s="99">
        <v>0</v>
      </c>
      <c r="H29" s="101">
        <v>4117.7574311098042</v>
      </c>
      <c r="I29" s="101">
        <v>2826.7952419079938</v>
      </c>
      <c r="J29" s="100"/>
      <c r="K29" s="99">
        <f t="shared" si="0"/>
        <v>137590.48625832339</v>
      </c>
      <c r="M29" s="125"/>
    </row>
    <row r="30" spans="1:13" x14ac:dyDescent="0.2">
      <c r="A30" s="103">
        <v>2014</v>
      </c>
      <c r="B30" s="104">
        <v>1</v>
      </c>
      <c r="C30" s="126">
        <v>52228.253467377283</v>
      </c>
      <c r="D30" s="126">
        <v>0</v>
      </c>
      <c r="E30" s="126">
        <v>266292.29700000008</v>
      </c>
      <c r="F30" s="126">
        <v>0</v>
      </c>
      <c r="G30" s="126">
        <v>0</v>
      </c>
      <c r="H30" s="126">
        <v>4347.4242095132904</v>
      </c>
      <c r="I30" s="126">
        <v>2500.523018531997</v>
      </c>
      <c r="J30" s="126">
        <v>16293.357701359195</v>
      </c>
      <c r="K30" s="126">
        <f t="shared" si="0"/>
        <v>341661.85539678187</v>
      </c>
      <c r="L30" s="127"/>
    </row>
    <row r="31" spans="1:13" x14ac:dyDescent="0.2">
      <c r="A31" s="103">
        <v>2014</v>
      </c>
      <c r="B31" s="104">
        <v>2</v>
      </c>
      <c r="C31" s="126">
        <v>49082.022101140028</v>
      </c>
      <c r="D31" s="126">
        <v>0</v>
      </c>
      <c r="E31" s="126">
        <v>254956.899</v>
      </c>
      <c r="F31" s="126">
        <v>0</v>
      </c>
      <c r="G31" s="126">
        <v>0</v>
      </c>
      <c r="H31" s="126">
        <v>4060.2609487392988</v>
      </c>
      <c r="I31" s="126">
        <v>2585.7377564039994</v>
      </c>
      <c r="J31" s="126">
        <v>14750.035840108803</v>
      </c>
      <c r="K31" s="126">
        <f t="shared" si="0"/>
        <v>325434.95564639213</v>
      </c>
      <c r="L31" s="127"/>
    </row>
    <row r="32" spans="1:13" x14ac:dyDescent="0.2">
      <c r="A32" s="103">
        <v>2014</v>
      </c>
      <c r="B32" s="104">
        <v>3</v>
      </c>
      <c r="C32" s="126">
        <v>55536.793731560079</v>
      </c>
      <c r="D32" s="126">
        <v>0</v>
      </c>
      <c r="E32" s="126">
        <v>280456.65299999993</v>
      </c>
      <c r="F32" s="126">
        <v>0</v>
      </c>
      <c r="G32" s="126">
        <v>0</v>
      </c>
      <c r="H32" s="126">
        <v>4554.3154615188914</v>
      </c>
      <c r="I32" s="126">
        <v>2768.9645154600034</v>
      </c>
      <c r="J32" s="126">
        <v>16297.159818164408</v>
      </c>
      <c r="K32" s="126">
        <f t="shared" si="0"/>
        <v>359613.88652670331</v>
      </c>
      <c r="L32" s="127"/>
    </row>
    <row r="33" spans="1:12" x14ac:dyDescent="0.2">
      <c r="A33" s="103">
        <v>2014</v>
      </c>
      <c r="B33" s="104">
        <v>4</v>
      </c>
      <c r="C33" s="126">
        <v>58087.165999534416</v>
      </c>
      <c r="D33" s="126">
        <v>0</v>
      </c>
      <c r="E33" s="126">
        <v>298702.04599999997</v>
      </c>
      <c r="F33" s="126">
        <v>0</v>
      </c>
      <c r="G33" s="126">
        <v>0</v>
      </c>
      <c r="H33" s="126">
        <v>4608.6152269206714</v>
      </c>
      <c r="I33" s="126">
        <v>3214.4020622999969</v>
      </c>
      <c r="J33" s="126">
        <v>15819.484250757601</v>
      </c>
      <c r="K33" s="126">
        <f t="shared" si="0"/>
        <v>380431.71353951271</v>
      </c>
      <c r="L33" s="127"/>
    </row>
    <row r="34" spans="1:12" ht="12" x14ac:dyDescent="0.25">
      <c r="A34" s="103">
        <v>2014</v>
      </c>
      <c r="B34" s="104">
        <v>5</v>
      </c>
      <c r="C34" s="126">
        <v>66729.311163623395</v>
      </c>
      <c r="D34" s="126">
        <v>0</v>
      </c>
      <c r="E34" s="126">
        <v>317762.50399999996</v>
      </c>
      <c r="F34" s="126">
        <v>0</v>
      </c>
      <c r="G34" s="126">
        <v>0</v>
      </c>
      <c r="H34" s="126">
        <v>5660.9676807541609</v>
      </c>
      <c r="I34" s="126">
        <v>3431.5378469250927</v>
      </c>
      <c r="J34" s="126">
        <v>16384.932149065196</v>
      </c>
      <c r="K34" s="126">
        <f t="shared" si="0"/>
        <v>409969.25284036779</v>
      </c>
      <c r="L34" s="128" t="s">
        <v>295</v>
      </c>
    </row>
    <row r="35" spans="1:12" ht="12" x14ac:dyDescent="0.25">
      <c r="A35" s="103">
        <v>2014</v>
      </c>
      <c r="B35" s="104">
        <v>6</v>
      </c>
      <c r="C35" s="126">
        <v>72785.713028879909</v>
      </c>
      <c r="D35" s="126">
        <v>0</v>
      </c>
      <c r="E35" s="126">
        <v>338560.28399999999</v>
      </c>
      <c r="F35" s="126">
        <v>0</v>
      </c>
      <c r="G35" s="126">
        <v>67200</v>
      </c>
      <c r="H35" s="126">
        <v>5296.7776678836699</v>
      </c>
      <c r="I35" s="126">
        <v>3512.1840302999999</v>
      </c>
      <c r="J35" s="126">
        <v>15857.856</v>
      </c>
      <c r="K35" s="126">
        <f t="shared" si="0"/>
        <v>503212.81472706352</v>
      </c>
      <c r="L35" s="119" t="s">
        <v>291</v>
      </c>
    </row>
    <row r="36" spans="1:12" ht="12" x14ac:dyDescent="0.25">
      <c r="A36" s="103">
        <v>2014</v>
      </c>
      <c r="B36" s="104">
        <v>7</v>
      </c>
      <c r="C36" s="126">
        <v>79121.441261893953</v>
      </c>
      <c r="D36" s="126">
        <v>0</v>
      </c>
      <c r="E36" s="126">
        <v>347469.59899999999</v>
      </c>
      <c r="F36" s="126">
        <v>0</v>
      </c>
      <c r="G36" s="126">
        <v>73600</v>
      </c>
      <c r="H36" s="126">
        <v>5766.9866166361417</v>
      </c>
      <c r="I36" s="126">
        <v>3934.5216439475121</v>
      </c>
      <c r="J36" s="126">
        <v>9491.7312000000002</v>
      </c>
      <c r="K36" s="126">
        <f t="shared" si="0"/>
        <v>519384.2797224776</v>
      </c>
      <c r="L36" s="129">
        <v>111373682187.74228</v>
      </c>
    </row>
    <row r="37" spans="1:12" x14ac:dyDescent="0.2">
      <c r="A37" s="103">
        <v>2014</v>
      </c>
      <c r="B37" s="104">
        <v>8</v>
      </c>
      <c r="C37" s="126">
        <v>78163.707818324358</v>
      </c>
      <c r="D37" s="126">
        <v>0</v>
      </c>
      <c r="E37" s="126">
        <v>374702.99199999997</v>
      </c>
      <c r="F37" s="126">
        <v>0</v>
      </c>
      <c r="G37" s="126">
        <v>67200</v>
      </c>
      <c r="H37" s="126">
        <v>5928.9491955702442</v>
      </c>
      <c r="I37" s="126">
        <v>3725.2082570999996</v>
      </c>
      <c r="J37" s="126">
        <v>9261.9071999999996</v>
      </c>
      <c r="K37" s="126">
        <f t="shared" si="0"/>
        <v>538982.76447099447</v>
      </c>
    </row>
    <row r="38" spans="1:12" ht="12" x14ac:dyDescent="0.25">
      <c r="A38" s="103">
        <v>2014</v>
      </c>
      <c r="B38" s="104">
        <v>9</v>
      </c>
      <c r="C38" s="126">
        <v>67326.908135457619</v>
      </c>
      <c r="D38" s="126">
        <v>0</v>
      </c>
      <c r="E38" s="126">
        <v>340758.951</v>
      </c>
      <c r="F38" s="126">
        <v>0</v>
      </c>
      <c r="G38" s="126">
        <v>70400</v>
      </c>
      <c r="H38" s="126">
        <v>5505.5071256419196</v>
      </c>
      <c r="I38" s="126">
        <v>3023.9420222506765</v>
      </c>
      <c r="J38" s="126">
        <v>8963.1360000000004</v>
      </c>
      <c r="K38" s="126">
        <f t="shared" si="0"/>
        <v>495978.4442833502</v>
      </c>
      <c r="L38" s="130" t="s">
        <v>296</v>
      </c>
    </row>
    <row r="39" spans="1:12" ht="12" x14ac:dyDescent="0.25">
      <c r="A39" s="103">
        <v>2014</v>
      </c>
      <c r="B39" s="104">
        <v>10</v>
      </c>
      <c r="C39" s="126">
        <v>61597.805498658432</v>
      </c>
      <c r="D39" s="126">
        <v>0</v>
      </c>
      <c r="E39" s="126">
        <v>317263.12200000003</v>
      </c>
      <c r="F39" s="126">
        <v>0</v>
      </c>
      <c r="G39" s="126">
        <v>73600</v>
      </c>
      <c r="H39" s="126">
        <v>4503.8282419604302</v>
      </c>
      <c r="I39" s="126">
        <v>2937.2893525786831</v>
      </c>
      <c r="J39" s="126">
        <v>9208.8449484192042</v>
      </c>
      <c r="K39" s="126">
        <f t="shared" si="0"/>
        <v>469110.8900416168</v>
      </c>
      <c r="L39" s="129">
        <f>+L36-(K42*1000)</f>
        <v>106279772463.14015</v>
      </c>
    </row>
    <row r="40" spans="1:12" x14ac:dyDescent="0.2">
      <c r="A40" s="103">
        <v>2014</v>
      </c>
      <c r="B40" s="104">
        <v>11</v>
      </c>
      <c r="C40" s="126">
        <v>49859.15557238421</v>
      </c>
      <c r="D40" s="126">
        <v>0</v>
      </c>
      <c r="E40" s="126">
        <v>224080.49</v>
      </c>
      <c r="F40" s="126">
        <v>0</v>
      </c>
      <c r="G40" s="126">
        <v>64000</v>
      </c>
      <c r="H40" s="126">
        <v>4026.3678008642332</v>
      </c>
      <c r="I40" s="126">
        <v>3236.3604105855652</v>
      </c>
      <c r="J40" s="126">
        <v>8910.6186501108023</v>
      </c>
      <c r="K40" s="126">
        <f t="shared" si="0"/>
        <v>354112.99243394478</v>
      </c>
    </row>
    <row r="41" spans="1:12" ht="12" x14ac:dyDescent="0.25">
      <c r="A41" s="103">
        <v>2014</v>
      </c>
      <c r="B41" s="104">
        <v>12</v>
      </c>
      <c r="C41" s="126">
        <v>51934.378968588288</v>
      </c>
      <c r="D41" s="126">
        <v>0</v>
      </c>
      <c r="E41" s="126">
        <v>254303.32500000001</v>
      </c>
      <c r="F41" s="126">
        <v>0</v>
      </c>
      <c r="G41" s="126">
        <v>73600</v>
      </c>
      <c r="H41" s="126">
        <v>4129.7368806082923</v>
      </c>
      <c r="I41" s="126">
        <v>2826.7952419079938</v>
      </c>
      <c r="J41" s="126">
        <v>9221.638881823199</v>
      </c>
      <c r="K41" s="126">
        <f t="shared" si="0"/>
        <v>396015.87497292785</v>
      </c>
      <c r="L41" s="130" t="s">
        <v>297</v>
      </c>
    </row>
    <row r="42" spans="1:12" ht="12" x14ac:dyDescent="0.25">
      <c r="A42" s="111" t="s">
        <v>290</v>
      </c>
      <c r="B42" s="131"/>
      <c r="C42" s="132">
        <f>SUM(C30:C41)</f>
        <v>742452.65674742206</v>
      </c>
      <c r="D42" s="132">
        <f t="shared" ref="D42:J42" si="1">SUM(D30:D41)</f>
        <v>0</v>
      </c>
      <c r="E42" s="132">
        <f t="shared" si="1"/>
        <v>3615309.1620000005</v>
      </c>
      <c r="F42" s="132">
        <f t="shared" si="1"/>
        <v>0</v>
      </c>
      <c r="G42" s="132">
        <f t="shared" si="1"/>
        <v>489600</v>
      </c>
      <c r="H42" s="132">
        <f t="shared" si="1"/>
        <v>58389.737056611237</v>
      </c>
      <c r="I42" s="132">
        <f t="shared" si="1"/>
        <v>37697.466158291521</v>
      </c>
      <c r="J42" s="132">
        <f t="shared" si="1"/>
        <v>150460.70263980838</v>
      </c>
      <c r="K42" s="132">
        <f>SUM(C42:J42)</f>
        <v>5093909.724602133</v>
      </c>
      <c r="L42" s="129">
        <f>+K42*1000</f>
        <v>5093909724.6021328</v>
      </c>
    </row>
    <row r="43" spans="1:12" x14ac:dyDescent="0.2">
      <c r="A43" s="116">
        <f t="shared" ref="A43:A54" si="2">+A30+1</f>
        <v>2015</v>
      </c>
      <c r="B43" s="117">
        <v>1</v>
      </c>
      <c r="C43" s="118">
        <v>52308.888603901411</v>
      </c>
      <c r="D43" s="118">
        <v>0</v>
      </c>
      <c r="E43" s="118">
        <v>268874.45199999999</v>
      </c>
      <c r="F43" s="118">
        <v>0</v>
      </c>
      <c r="G43" s="118">
        <v>70400</v>
      </c>
      <c r="H43" s="118">
        <v>4359.8157666777406</v>
      </c>
      <c r="I43" s="118">
        <v>2500.523018531997</v>
      </c>
      <c r="J43" s="118">
        <v>18345.768519077996</v>
      </c>
      <c r="K43" s="118">
        <f t="shared" si="0"/>
        <v>416789.44790818915</v>
      </c>
      <c r="L43" s="127"/>
    </row>
    <row r="44" spans="1:12" x14ac:dyDescent="0.2">
      <c r="A44" s="116">
        <f t="shared" si="2"/>
        <v>2015</v>
      </c>
      <c r="B44" s="117">
        <v>2</v>
      </c>
      <c r="C44" s="118">
        <v>49157.79977491343</v>
      </c>
      <c r="D44" s="118">
        <v>0</v>
      </c>
      <c r="E44" s="118">
        <v>257633.26800000001</v>
      </c>
      <c r="F44" s="118">
        <v>0</v>
      </c>
      <c r="G44" s="118">
        <v>64000</v>
      </c>
      <c r="H44" s="118">
        <v>4071.5954309497583</v>
      </c>
      <c r="I44" s="118">
        <v>2585.7377564039994</v>
      </c>
      <c r="J44" s="118">
        <v>16782.285605500801</v>
      </c>
      <c r="K44" s="118">
        <f t="shared" si="0"/>
        <v>394230.68656776799</v>
      </c>
      <c r="L44" s="127"/>
    </row>
    <row r="45" spans="1:12" x14ac:dyDescent="0.2">
      <c r="A45" s="116">
        <f t="shared" si="2"/>
        <v>2015</v>
      </c>
      <c r="B45" s="117">
        <v>3</v>
      </c>
      <c r="C45" s="118">
        <v>55622.536919343569</v>
      </c>
      <c r="D45" s="118">
        <v>0</v>
      </c>
      <c r="E45" s="118">
        <v>283299.76899999997</v>
      </c>
      <c r="F45" s="118">
        <v>0</v>
      </c>
      <c r="G45" s="118">
        <v>70400</v>
      </c>
      <c r="H45" s="118">
        <v>4566.7621619016727</v>
      </c>
      <c r="I45" s="118">
        <v>2768.9645154600034</v>
      </c>
      <c r="J45" s="118">
        <v>17570.244438053996</v>
      </c>
      <c r="K45" s="118">
        <f t="shared" si="0"/>
        <v>434228.27703475923</v>
      </c>
      <c r="L45" s="127"/>
    </row>
    <row r="46" spans="1:12" x14ac:dyDescent="0.2">
      <c r="A46" s="116">
        <f t="shared" si="2"/>
        <v>2015</v>
      </c>
      <c r="B46" s="117">
        <v>4</v>
      </c>
      <c r="C46" s="118">
        <v>58176.846703937015</v>
      </c>
      <c r="D46" s="118">
        <v>0</v>
      </c>
      <c r="E46" s="118">
        <v>301489.19099999999</v>
      </c>
      <c r="F46" s="118">
        <v>0</v>
      </c>
      <c r="G46" s="118">
        <v>70400</v>
      </c>
      <c r="H46" s="118">
        <v>4620.9408100319488</v>
      </c>
      <c r="I46" s="118">
        <v>3214.4020622999969</v>
      </c>
      <c r="J46" s="118">
        <v>18034.106761439984</v>
      </c>
      <c r="K46" s="118">
        <f t="shared" si="0"/>
        <v>455935.487337709</v>
      </c>
      <c r="L46" s="127"/>
    </row>
    <row r="47" spans="1:12" ht="12" x14ac:dyDescent="0.25">
      <c r="A47" s="116">
        <f t="shared" si="2"/>
        <v>2015</v>
      </c>
      <c r="B47" s="117">
        <v>5</v>
      </c>
      <c r="C47" s="118">
        <v>66832.334465354143</v>
      </c>
      <c r="D47" s="118">
        <v>0</v>
      </c>
      <c r="E47" s="118">
        <v>320769.31399999995</v>
      </c>
      <c r="F47" s="118">
        <v>0</v>
      </c>
      <c r="G47" s="118">
        <v>67200</v>
      </c>
      <c r="H47" s="118">
        <v>5676.0013138467066</v>
      </c>
      <c r="I47" s="118">
        <v>3431.5378469250927</v>
      </c>
      <c r="J47" s="118">
        <v>23211.374289919182</v>
      </c>
      <c r="K47" s="118">
        <f t="shared" si="0"/>
        <v>487120.56191604509</v>
      </c>
      <c r="L47" s="128" t="s">
        <v>295</v>
      </c>
    </row>
    <row r="48" spans="1:12" ht="12" x14ac:dyDescent="0.25">
      <c r="A48" s="116">
        <f t="shared" si="2"/>
        <v>2015</v>
      </c>
      <c r="B48" s="117">
        <v>6</v>
      </c>
      <c r="C48" s="118">
        <v>72898.086802028498</v>
      </c>
      <c r="D48" s="118">
        <v>0</v>
      </c>
      <c r="E48" s="118">
        <v>341763.39199999999</v>
      </c>
      <c r="F48" s="118">
        <v>0</v>
      </c>
      <c r="G48" s="118">
        <v>70400</v>
      </c>
      <c r="H48" s="118">
        <v>5311.0520822378912</v>
      </c>
      <c r="I48" s="118">
        <v>3512.1840302999999</v>
      </c>
      <c r="J48" s="118">
        <v>26666.659188338403</v>
      </c>
      <c r="K48" s="118">
        <f t="shared" si="0"/>
        <v>520551.37410290475</v>
      </c>
      <c r="L48" s="119" t="s">
        <v>291</v>
      </c>
    </row>
    <row r="49" spans="1:12" ht="12" x14ac:dyDescent="0.25">
      <c r="A49" s="116">
        <f t="shared" si="2"/>
        <v>2015</v>
      </c>
      <c r="B49" s="117">
        <v>7</v>
      </c>
      <c r="C49" s="118">
        <v>79243.596758097236</v>
      </c>
      <c r="D49" s="118">
        <v>0</v>
      </c>
      <c r="E49" s="118">
        <v>350855.886</v>
      </c>
      <c r="F49" s="118">
        <v>0</v>
      </c>
      <c r="G49" s="118">
        <v>73600</v>
      </c>
      <c r="H49" s="118">
        <v>5782.7547199926885</v>
      </c>
      <c r="I49" s="118">
        <v>3934.5216439475121</v>
      </c>
      <c r="J49" s="118">
        <v>26766.667498863575</v>
      </c>
      <c r="K49" s="118">
        <f t="shared" si="0"/>
        <v>540183.42662090098</v>
      </c>
      <c r="L49" s="133">
        <v>113978031851.39497</v>
      </c>
    </row>
    <row r="50" spans="1:12" x14ac:dyDescent="0.2">
      <c r="A50" s="116">
        <f t="shared" si="2"/>
        <v>2015</v>
      </c>
      <c r="B50" s="117">
        <v>8</v>
      </c>
      <c r="C50" s="118">
        <v>78284.384671037798</v>
      </c>
      <c r="D50" s="118">
        <v>0</v>
      </c>
      <c r="E50" s="118">
        <v>378436.57400000002</v>
      </c>
      <c r="F50" s="118">
        <v>0</v>
      </c>
      <c r="G50" s="118">
        <v>67200</v>
      </c>
      <c r="H50" s="118">
        <v>5945.3931155643213</v>
      </c>
      <c r="I50" s="118">
        <v>3725.2082570999996</v>
      </c>
      <c r="J50" s="118">
        <v>27345.887046878357</v>
      </c>
      <c r="K50" s="118">
        <f t="shared" si="0"/>
        <v>560937.44709058048</v>
      </c>
    </row>
    <row r="51" spans="1:12" ht="12" x14ac:dyDescent="0.25">
      <c r="A51" s="116">
        <f t="shared" si="2"/>
        <v>2015</v>
      </c>
      <c r="B51" s="117">
        <v>9</v>
      </c>
      <c r="C51" s="118">
        <v>67430.854066420856</v>
      </c>
      <c r="D51" s="118">
        <v>0</v>
      </c>
      <c r="E51" s="118">
        <v>344340.43300000002</v>
      </c>
      <c r="F51" s="118">
        <v>0</v>
      </c>
      <c r="G51" s="118">
        <v>70400</v>
      </c>
      <c r="H51" s="118">
        <v>5520.993066453123</v>
      </c>
      <c r="I51" s="118">
        <v>3023.9420222506765</v>
      </c>
      <c r="J51" s="118">
        <v>26632.730009793562</v>
      </c>
      <c r="K51" s="118">
        <f t="shared" si="0"/>
        <v>517348.95216491824</v>
      </c>
      <c r="L51" s="130" t="s">
        <v>296</v>
      </c>
    </row>
    <row r="52" spans="1:12" ht="12" x14ac:dyDescent="0.25">
      <c r="A52" s="116">
        <f t="shared" si="2"/>
        <v>2015</v>
      </c>
      <c r="B52" s="117">
        <v>10</v>
      </c>
      <c r="C52" s="118">
        <v>61692.906275081557</v>
      </c>
      <c r="D52" s="118">
        <v>0</v>
      </c>
      <c r="E52" s="118">
        <v>320642.11499999999</v>
      </c>
      <c r="F52" s="118">
        <v>0</v>
      </c>
      <c r="G52" s="118">
        <v>70400</v>
      </c>
      <c r="H52" s="118">
        <v>4516.6737868856899</v>
      </c>
      <c r="I52" s="118">
        <v>2937.2893525786831</v>
      </c>
      <c r="J52" s="118">
        <v>22235.506487963979</v>
      </c>
      <c r="K52" s="118">
        <f t="shared" si="0"/>
        <v>482424.49090250989</v>
      </c>
      <c r="L52" s="133">
        <f>+L49-(K55*1000)</f>
        <v>108393194636.61513</v>
      </c>
    </row>
    <row r="53" spans="1:12" x14ac:dyDescent="0.2">
      <c r="A53" s="116">
        <f t="shared" si="2"/>
        <v>2015</v>
      </c>
      <c r="B53" s="117">
        <v>11</v>
      </c>
      <c r="C53" s="118">
        <v>49936.13306157152</v>
      </c>
      <c r="D53" s="118">
        <v>0</v>
      </c>
      <c r="E53" s="118">
        <v>226766.57500000001</v>
      </c>
      <c r="F53" s="118">
        <v>0</v>
      </c>
      <c r="G53" s="118">
        <v>67200</v>
      </c>
      <c r="H53" s="118">
        <v>4038.0099885705108</v>
      </c>
      <c r="I53" s="118">
        <v>3236.3604105855652</v>
      </c>
      <c r="J53" s="118">
        <v>16840.930649281188</v>
      </c>
      <c r="K53" s="118">
        <f t="shared" si="0"/>
        <v>368018.00911000883</v>
      </c>
    </row>
    <row r="54" spans="1:12" ht="12" x14ac:dyDescent="0.25">
      <c r="A54" s="116">
        <f t="shared" si="2"/>
        <v>2015</v>
      </c>
      <c r="B54" s="117">
        <v>12</v>
      </c>
      <c r="C54" s="118">
        <v>52014.560392633866</v>
      </c>
      <c r="D54" s="118">
        <v>0</v>
      </c>
      <c r="E54" s="118">
        <v>256644.18000000002</v>
      </c>
      <c r="F54" s="118">
        <v>0</v>
      </c>
      <c r="G54" s="118">
        <v>73600</v>
      </c>
      <c r="H54" s="118">
        <v>4141.8405226044579</v>
      </c>
      <c r="I54" s="118">
        <v>2826.7952419079938</v>
      </c>
      <c r="J54" s="118">
        <v>17841.677866412414</v>
      </c>
      <c r="K54" s="118">
        <f t="shared" si="0"/>
        <v>407069.05402355874</v>
      </c>
      <c r="L54" s="130" t="s">
        <v>297</v>
      </c>
    </row>
    <row r="55" spans="1:12" ht="12" x14ac:dyDescent="0.25">
      <c r="A55" s="111" t="s">
        <v>290</v>
      </c>
      <c r="B55" s="131"/>
      <c r="C55" s="132">
        <f>SUM(C43:C54)</f>
        <v>743598.92849432095</v>
      </c>
      <c r="D55" s="132">
        <f t="shared" ref="D55:J55" si="3">SUM(D43:D54)</f>
        <v>0</v>
      </c>
      <c r="E55" s="132">
        <f t="shared" si="3"/>
        <v>3651515.1490000007</v>
      </c>
      <c r="F55" s="132">
        <f t="shared" si="3"/>
        <v>0</v>
      </c>
      <c r="G55" s="132">
        <f t="shared" si="3"/>
        <v>835200</v>
      </c>
      <c r="H55" s="132">
        <f t="shared" si="3"/>
        <v>58551.832765716499</v>
      </c>
      <c r="I55" s="132">
        <f t="shared" si="3"/>
        <v>37697.466158291521</v>
      </c>
      <c r="J55" s="132">
        <f t="shared" si="3"/>
        <v>258273.83836152343</v>
      </c>
      <c r="K55" s="132">
        <f>SUM(C55:J55)</f>
        <v>5584837.214779852</v>
      </c>
      <c r="L55" s="133">
        <f>+K55*1000</f>
        <v>5584837214.7798519</v>
      </c>
    </row>
    <row r="56" spans="1:12" x14ac:dyDescent="0.2">
      <c r="A56" s="97">
        <f t="shared" ref="A56:A67" si="4">+A43+1</f>
        <v>2016</v>
      </c>
      <c r="B56" s="98">
        <v>1</v>
      </c>
      <c r="C56" s="101">
        <v>52389.648232914005</v>
      </c>
      <c r="D56" s="99">
        <v>0</v>
      </c>
      <c r="E56" s="101">
        <v>271482.43</v>
      </c>
      <c r="F56" s="99">
        <v>0</v>
      </c>
      <c r="G56" s="101">
        <v>67200</v>
      </c>
      <c r="H56" s="101">
        <v>4372.7654298427524</v>
      </c>
      <c r="I56" s="101">
        <v>2500.523018531997</v>
      </c>
      <c r="J56" s="101">
        <v>18345.768519077996</v>
      </c>
      <c r="K56" s="99">
        <f t="shared" si="0"/>
        <v>416291.13520036673</v>
      </c>
      <c r="L56" s="127"/>
    </row>
    <row r="57" spans="1:12" x14ac:dyDescent="0.2">
      <c r="A57" s="97">
        <f t="shared" si="4"/>
        <v>2016</v>
      </c>
      <c r="B57" s="98">
        <v>2</v>
      </c>
      <c r="C57" s="101">
        <v>49233.694441744519</v>
      </c>
      <c r="D57" s="99">
        <v>0</v>
      </c>
      <c r="E57" s="101">
        <v>260336.4</v>
      </c>
      <c r="F57" s="99">
        <v>0</v>
      </c>
      <c r="G57" s="101">
        <v>67200</v>
      </c>
      <c r="H57" s="101">
        <v>4083.8494246495065</v>
      </c>
      <c r="I57" s="101">
        <v>2585.7377564039994</v>
      </c>
      <c r="J57" s="101">
        <v>17252.283529681208</v>
      </c>
      <c r="K57" s="99">
        <f t="shared" si="0"/>
        <v>400691.96515247918</v>
      </c>
      <c r="L57" s="127"/>
    </row>
    <row r="58" spans="1:12" x14ac:dyDescent="0.2">
      <c r="A58" s="97">
        <f t="shared" si="4"/>
        <v>2016</v>
      </c>
      <c r="B58" s="98">
        <v>3</v>
      </c>
      <c r="C58" s="101">
        <v>55708.412485929592</v>
      </c>
      <c r="D58" s="99">
        <v>0</v>
      </c>
      <c r="E58" s="101">
        <v>286171.31699999998</v>
      </c>
      <c r="F58" s="99">
        <v>0</v>
      </c>
      <c r="G58" s="101">
        <v>73600</v>
      </c>
      <c r="H58" s="101">
        <v>4580.6864194466589</v>
      </c>
      <c r="I58" s="101">
        <v>2768.9645154600034</v>
      </c>
      <c r="J58" s="101">
        <v>17570.244438053996</v>
      </c>
      <c r="K58" s="99">
        <f t="shared" si="0"/>
        <v>440399.62485889025</v>
      </c>
      <c r="L58" s="127"/>
    </row>
    <row r="59" spans="1:12" x14ac:dyDescent="0.2">
      <c r="A59" s="97">
        <f t="shared" si="4"/>
        <v>2016</v>
      </c>
      <c r="B59" s="98">
        <v>4</v>
      </c>
      <c r="C59" s="101">
        <v>58266.665866269257</v>
      </c>
      <c r="D59" s="99">
        <v>0</v>
      </c>
      <c r="E59" s="101">
        <v>304304.20800000004</v>
      </c>
      <c r="F59" s="99">
        <v>0</v>
      </c>
      <c r="G59" s="101">
        <v>67200</v>
      </c>
      <c r="H59" s="101">
        <v>4635.2124668314264</v>
      </c>
      <c r="I59" s="101">
        <v>3214.4020622999969</v>
      </c>
      <c r="J59" s="101">
        <v>18034.106761439984</v>
      </c>
      <c r="K59" s="99">
        <f t="shared" si="0"/>
        <v>455654.59515684075</v>
      </c>
      <c r="L59" s="127"/>
    </row>
    <row r="60" spans="1:12" x14ac:dyDescent="0.2">
      <c r="A60" s="97">
        <f t="shared" si="4"/>
        <v>2016</v>
      </c>
      <c r="B60" s="98">
        <v>5</v>
      </c>
      <c r="C60" s="101">
        <v>66935.516824634193</v>
      </c>
      <c r="D60" s="99">
        <v>0</v>
      </c>
      <c r="E60" s="101">
        <v>323806.19199999998</v>
      </c>
      <c r="F60" s="99">
        <v>0</v>
      </c>
      <c r="G60" s="101">
        <v>70400</v>
      </c>
      <c r="H60" s="101">
        <v>5694.4229191583063</v>
      </c>
      <c r="I60" s="101">
        <v>3431.5378469250927</v>
      </c>
      <c r="J60" s="101">
        <v>23211.374289919182</v>
      </c>
      <c r="K60" s="99">
        <f t="shared" si="0"/>
        <v>493479.04388063675</v>
      </c>
      <c r="L60" s="127"/>
    </row>
    <row r="61" spans="1:12" x14ac:dyDescent="0.2">
      <c r="A61" s="97">
        <f t="shared" si="4"/>
        <v>2016</v>
      </c>
      <c r="B61" s="98">
        <v>6</v>
      </c>
      <c r="C61" s="101">
        <v>73010.634068907733</v>
      </c>
      <c r="D61" s="99">
        <v>0</v>
      </c>
      <c r="E61" s="101">
        <v>344998.52999999997</v>
      </c>
      <c r="F61" s="99">
        <v>0</v>
      </c>
      <c r="G61" s="101">
        <v>70400</v>
      </c>
      <c r="H61" s="101">
        <v>5328.8136994261513</v>
      </c>
      <c r="I61" s="101">
        <v>3512.1840302999999</v>
      </c>
      <c r="J61" s="101">
        <v>26666.659188338403</v>
      </c>
      <c r="K61" s="99">
        <f t="shared" si="0"/>
        <v>523916.82098697225</v>
      </c>
      <c r="L61" s="127"/>
    </row>
    <row r="62" spans="1:12" x14ac:dyDescent="0.2">
      <c r="A62" s="97">
        <f t="shared" si="4"/>
        <v>2016</v>
      </c>
      <c r="B62" s="98">
        <v>7</v>
      </c>
      <c r="C62" s="101">
        <v>79365.940850021419</v>
      </c>
      <c r="D62" s="99">
        <v>0</v>
      </c>
      <c r="E62" s="101">
        <v>354276.03599999996</v>
      </c>
      <c r="F62" s="99">
        <v>0</v>
      </c>
      <c r="G62" s="101">
        <v>67200</v>
      </c>
      <c r="H62" s="101">
        <v>5802.6635467867</v>
      </c>
      <c r="I62" s="101">
        <v>3934.5216439475121</v>
      </c>
      <c r="J62" s="101">
        <v>26766.667498863575</v>
      </c>
      <c r="K62" s="99">
        <f t="shared" si="0"/>
        <v>537345.82953961915</v>
      </c>
      <c r="L62" s="127"/>
    </row>
    <row r="63" spans="1:12" x14ac:dyDescent="0.2">
      <c r="A63" s="97">
        <f t="shared" si="4"/>
        <v>2016</v>
      </c>
      <c r="B63" s="98">
        <v>8</v>
      </c>
      <c r="C63" s="101">
        <v>78405.247836596245</v>
      </c>
      <c r="D63" s="99">
        <v>0</v>
      </c>
      <c r="E63" s="101">
        <v>382207.49100000004</v>
      </c>
      <c r="F63" s="99">
        <v>0</v>
      </c>
      <c r="G63" s="101">
        <v>73600</v>
      </c>
      <c r="H63" s="101">
        <v>5966.4462312612022</v>
      </c>
      <c r="I63" s="101">
        <v>3725.2082570999996</v>
      </c>
      <c r="J63" s="101">
        <v>27345.887046878357</v>
      </c>
      <c r="K63" s="99">
        <f t="shared" si="0"/>
        <v>571250.2803718358</v>
      </c>
      <c r="L63" s="127"/>
    </row>
    <row r="64" spans="1:12" x14ac:dyDescent="0.2">
      <c r="A64" s="97">
        <f t="shared" si="4"/>
        <v>2016</v>
      </c>
      <c r="B64" s="98">
        <v>9</v>
      </c>
      <c r="C64" s="101">
        <v>67534.960479379501</v>
      </c>
      <c r="D64" s="99">
        <v>0</v>
      </c>
      <c r="E64" s="101">
        <v>347957.73000000004</v>
      </c>
      <c r="F64" s="99">
        <v>0</v>
      </c>
      <c r="G64" s="101">
        <v>70400</v>
      </c>
      <c r="H64" s="101">
        <v>5541.0847243459411</v>
      </c>
      <c r="I64" s="101">
        <v>3023.9420222506765</v>
      </c>
      <c r="J64" s="101">
        <v>26632.730009793562</v>
      </c>
      <c r="K64" s="99">
        <f t="shared" si="0"/>
        <v>521090.44723576971</v>
      </c>
      <c r="L64" s="127"/>
    </row>
    <row r="65" spans="1:12" x14ac:dyDescent="0.2">
      <c r="A65" s="97">
        <f t="shared" si="4"/>
        <v>2016</v>
      </c>
      <c r="B65" s="98">
        <v>10</v>
      </c>
      <c r="C65" s="101">
        <v>61788.153877476849</v>
      </c>
      <c r="D65" s="99">
        <v>0</v>
      </c>
      <c r="E65" s="101">
        <v>324054.897</v>
      </c>
      <c r="F65" s="99">
        <v>0</v>
      </c>
      <c r="G65" s="101">
        <v>67200</v>
      </c>
      <c r="H65" s="101">
        <v>4533.5524493830444</v>
      </c>
      <c r="I65" s="101">
        <v>2937.2893525786831</v>
      </c>
      <c r="J65" s="101">
        <v>22235.506487963979</v>
      </c>
      <c r="K65" s="99">
        <f t="shared" si="0"/>
        <v>482749.39916740253</v>
      </c>
      <c r="L65" s="127"/>
    </row>
    <row r="66" spans="1:12" x14ac:dyDescent="0.2">
      <c r="A66" s="97">
        <f t="shared" si="4"/>
        <v>2016</v>
      </c>
      <c r="B66" s="98">
        <v>11</v>
      </c>
      <c r="C66" s="101">
        <v>50013.229396210045</v>
      </c>
      <c r="D66" s="99">
        <v>0</v>
      </c>
      <c r="E66" s="101">
        <v>229479.52099999998</v>
      </c>
      <c r="F66" s="99">
        <v>0</v>
      </c>
      <c r="G66" s="101">
        <v>70400</v>
      </c>
      <c r="H66" s="101">
        <v>4053.4940131141539</v>
      </c>
      <c r="I66" s="101">
        <v>3236.3604105855652</v>
      </c>
      <c r="J66" s="101">
        <v>16840.930649281188</v>
      </c>
      <c r="K66" s="99">
        <f t="shared" si="0"/>
        <v>374023.53546919092</v>
      </c>
      <c r="L66" s="127"/>
    </row>
    <row r="67" spans="1:12" x14ac:dyDescent="0.2">
      <c r="A67" s="97">
        <f t="shared" si="4"/>
        <v>2016</v>
      </c>
      <c r="B67" s="98">
        <v>12</v>
      </c>
      <c r="C67" s="101">
        <v>52094.865608681772</v>
      </c>
      <c r="D67" s="99">
        <v>0</v>
      </c>
      <c r="E67" s="101">
        <v>259008.44300000003</v>
      </c>
      <c r="F67" s="99">
        <v>0</v>
      </c>
      <c r="G67" s="101">
        <v>70400</v>
      </c>
      <c r="H67" s="101">
        <v>4158.1259977225</v>
      </c>
      <c r="I67" s="101">
        <v>2826.7952419079938</v>
      </c>
      <c r="J67" s="101">
        <v>17841.677866412414</v>
      </c>
      <c r="K67" s="99">
        <f t="shared" si="0"/>
        <v>406329.90771472466</v>
      </c>
      <c r="L67" s="127"/>
    </row>
    <row r="68" spans="1:12" x14ac:dyDescent="0.2">
      <c r="A68" s="97">
        <f t="shared" ref="A68:A131" si="5">+A56+1</f>
        <v>2017</v>
      </c>
      <c r="B68" s="98">
        <v>1</v>
      </c>
      <c r="C68" s="101">
        <v>52470.532546618866</v>
      </c>
      <c r="D68" s="99">
        <v>0</v>
      </c>
      <c r="E68" s="101">
        <v>274906.70399999997</v>
      </c>
      <c r="F68" s="99">
        <v>0</v>
      </c>
      <c r="G68" s="101">
        <v>70400</v>
      </c>
      <c r="H68" s="99"/>
      <c r="I68" s="101">
        <v>2500.523018531997</v>
      </c>
      <c r="J68" s="101">
        <v>0</v>
      </c>
      <c r="K68" s="99">
        <f t="shared" si="0"/>
        <v>400277.75956515089</v>
      </c>
      <c r="L68" s="127"/>
    </row>
    <row r="69" spans="1:12" x14ac:dyDescent="0.2">
      <c r="A69" s="97">
        <f t="shared" si="5"/>
        <v>2017</v>
      </c>
      <c r="B69" s="98">
        <v>2</v>
      </c>
      <c r="C69" s="101">
        <v>49309.706282258718</v>
      </c>
      <c r="D69" s="99">
        <v>0</v>
      </c>
      <c r="E69" s="101">
        <v>263885.61299999995</v>
      </c>
      <c r="F69" s="99">
        <v>0</v>
      </c>
      <c r="G69" s="101">
        <v>64000</v>
      </c>
      <c r="H69" s="99"/>
      <c r="I69" s="101">
        <v>2585.7377564039994</v>
      </c>
      <c r="J69" s="101">
        <v>0</v>
      </c>
      <c r="K69" s="99">
        <f t="shared" si="0"/>
        <v>379781.05703866266</v>
      </c>
      <c r="L69" s="127"/>
    </row>
    <row r="70" spans="1:12" x14ac:dyDescent="0.2">
      <c r="A70" s="97">
        <f t="shared" si="5"/>
        <v>2017</v>
      </c>
      <c r="B70" s="98">
        <v>3</v>
      </c>
      <c r="C70" s="101">
        <v>55794.420635697643</v>
      </c>
      <c r="D70" s="99">
        <v>0</v>
      </c>
      <c r="E70" s="101">
        <v>289941.65899999999</v>
      </c>
      <c r="F70" s="99">
        <v>0</v>
      </c>
      <c r="G70" s="101">
        <v>73600</v>
      </c>
      <c r="H70" s="99"/>
      <c r="I70" s="101">
        <v>2768.9645154600034</v>
      </c>
      <c r="J70" s="101">
        <v>0</v>
      </c>
      <c r="K70" s="99">
        <f t="shared" si="0"/>
        <v>422105.04415115766</v>
      </c>
      <c r="L70" s="127"/>
    </row>
    <row r="71" spans="1:12" x14ac:dyDescent="0.2">
      <c r="A71" s="97">
        <f t="shared" si="5"/>
        <v>2017</v>
      </c>
      <c r="B71" s="98">
        <v>4</v>
      </c>
      <c r="C71" s="101">
        <v>58356.623700296142</v>
      </c>
      <c r="D71" s="99">
        <v>0</v>
      </c>
      <c r="E71" s="101">
        <v>308000.32500000001</v>
      </c>
      <c r="F71" s="99">
        <v>0</v>
      </c>
      <c r="G71" s="101">
        <v>64000</v>
      </c>
      <c r="H71" s="99"/>
      <c r="I71" s="101">
        <v>3214.4020622999969</v>
      </c>
      <c r="J71" s="101">
        <v>0</v>
      </c>
      <c r="K71" s="99">
        <f t="shared" si="0"/>
        <v>433571.35076259618</v>
      </c>
      <c r="L71" s="127"/>
    </row>
    <row r="72" spans="1:12" x14ac:dyDescent="0.2">
      <c r="A72" s="97">
        <f t="shared" si="5"/>
        <v>2017</v>
      </c>
      <c r="B72" s="98">
        <v>5</v>
      </c>
      <c r="C72" s="101">
        <v>67038.858487032281</v>
      </c>
      <c r="D72" s="99">
        <v>0</v>
      </c>
      <c r="E72" s="101">
        <v>327793.61400000006</v>
      </c>
      <c r="F72" s="99">
        <v>0</v>
      </c>
      <c r="G72" s="101">
        <v>73600</v>
      </c>
      <c r="H72" s="99"/>
      <c r="I72" s="100"/>
      <c r="J72" s="101">
        <v>0</v>
      </c>
      <c r="K72" s="99">
        <f t="shared" ref="K72:K135" si="6">SUM(C72:J72)</f>
        <v>468432.47248703236</v>
      </c>
      <c r="L72" s="127"/>
    </row>
    <row r="73" spans="1:12" x14ac:dyDescent="0.2">
      <c r="A73" s="97">
        <f t="shared" si="5"/>
        <v>2017</v>
      </c>
      <c r="B73" s="98">
        <v>6</v>
      </c>
      <c r="C73" s="101">
        <v>73123.355097374384</v>
      </c>
      <c r="D73" s="99">
        <v>0</v>
      </c>
      <c r="E73" s="101">
        <v>349246.26700000005</v>
      </c>
      <c r="F73" s="99">
        <v>0</v>
      </c>
      <c r="G73" s="101">
        <v>70400</v>
      </c>
      <c r="H73" s="99"/>
      <c r="I73" s="99"/>
      <c r="J73" s="101">
        <v>0</v>
      </c>
      <c r="K73" s="99">
        <f t="shared" si="6"/>
        <v>492769.62209737441</v>
      </c>
      <c r="L73" s="127"/>
    </row>
    <row r="74" spans="1:12" x14ac:dyDescent="0.2">
      <c r="A74" s="97">
        <f t="shared" si="5"/>
        <v>2017</v>
      </c>
      <c r="B74" s="98">
        <v>7</v>
      </c>
      <c r="C74" s="101">
        <v>79488.473828839196</v>
      </c>
      <c r="D74" s="99">
        <v>0</v>
      </c>
      <c r="E74" s="101">
        <v>358766.69300000003</v>
      </c>
      <c r="F74" s="99">
        <v>0</v>
      </c>
      <c r="G74" s="101">
        <v>67200</v>
      </c>
      <c r="H74" s="99"/>
      <c r="I74" s="99"/>
      <c r="J74" s="101">
        <v>0</v>
      </c>
      <c r="K74" s="99">
        <f t="shared" si="6"/>
        <v>505455.16682883922</v>
      </c>
      <c r="L74" s="127"/>
    </row>
    <row r="75" spans="1:12" x14ac:dyDescent="0.2">
      <c r="A75" s="97">
        <f t="shared" si="5"/>
        <v>2017</v>
      </c>
      <c r="B75" s="98">
        <v>8</v>
      </c>
      <c r="C75" s="101">
        <v>78526.297602647901</v>
      </c>
      <c r="D75" s="99">
        <v>0</v>
      </c>
      <c r="E75" s="101">
        <v>387158.70499999996</v>
      </c>
      <c r="F75" s="99">
        <v>0</v>
      </c>
      <c r="G75" s="101">
        <v>73600</v>
      </c>
      <c r="H75" s="99"/>
      <c r="I75" s="99"/>
      <c r="J75" s="101">
        <v>0</v>
      </c>
      <c r="K75" s="99">
        <f t="shared" si="6"/>
        <v>539285.00260264787</v>
      </c>
      <c r="L75" s="127"/>
    </row>
    <row r="76" spans="1:12" x14ac:dyDescent="0.2">
      <c r="A76" s="97">
        <f t="shared" si="5"/>
        <v>2017</v>
      </c>
      <c r="B76" s="98">
        <v>9</v>
      </c>
      <c r="C76" s="101">
        <v>67639.227622101564</v>
      </c>
      <c r="D76" s="99">
        <v>0</v>
      </c>
      <c r="E76" s="101">
        <v>352707.24099999998</v>
      </c>
      <c r="F76" s="99">
        <v>0</v>
      </c>
      <c r="G76" s="101">
        <v>67200</v>
      </c>
      <c r="H76" s="99"/>
      <c r="I76" s="99"/>
      <c r="J76" s="101">
        <v>0</v>
      </c>
      <c r="K76" s="99">
        <f t="shared" si="6"/>
        <v>487546.46862210153</v>
      </c>
      <c r="L76" s="127"/>
    </row>
    <row r="77" spans="1:12" x14ac:dyDescent="0.2">
      <c r="A77" s="97">
        <f t="shared" si="5"/>
        <v>2017</v>
      </c>
      <c r="B77" s="98">
        <v>10</v>
      </c>
      <c r="C77" s="101">
        <v>61883.548532528766</v>
      </c>
      <c r="D77" s="99">
        <v>0</v>
      </c>
      <c r="E77" s="101">
        <v>328535.88</v>
      </c>
      <c r="F77" s="99">
        <v>0</v>
      </c>
      <c r="G77" s="101">
        <v>70400</v>
      </c>
      <c r="H77" s="99"/>
      <c r="I77" s="99"/>
      <c r="J77" s="101">
        <v>0</v>
      </c>
      <c r="K77" s="99">
        <f t="shared" si="6"/>
        <v>460819.42853252875</v>
      </c>
      <c r="L77" s="127"/>
    </row>
    <row r="78" spans="1:12" x14ac:dyDescent="0.2">
      <c r="A78" s="97">
        <f t="shared" si="5"/>
        <v>2017</v>
      </c>
      <c r="B78" s="98">
        <v>11</v>
      </c>
      <c r="C78" s="101">
        <v>50090.444759785147</v>
      </c>
      <c r="D78" s="99">
        <v>0</v>
      </c>
      <c r="E78" s="101">
        <v>233041.61900000001</v>
      </c>
      <c r="F78" s="99">
        <v>0</v>
      </c>
      <c r="G78" s="101">
        <v>70400</v>
      </c>
      <c r="H78" s="99"/>
      <c r="I78" s="99"/>
      <c r="J78" s="101">
        <v>0</v>
      </c>
      <c r="K78" s="99">
        <f t="shared" si="6"/>
        <v>353532.06375978515</v>
      </c>
      <c r="L78" s="127"/>
    </row>
    <row r="79" spans="1:12" x14ac:dyDescent="0.2">
      <c r="A79" s="97">
        <f t="shared" si="5"/>
        <v>2017</v>
      </c>
      <c r="B79" s="98">
        <v>12</v>
      </c>
      <c r="C79" s="101">
        <v>52175.294807854327</v>
      </c>
      <c r="D79" s="99">
        <v>0</v>
      </c>
      <c r="E79" s="101">
        <v>262112.72099999999</v>
      </c>
      <c r="F79" s="99">
        <v>0</v>
      </c>
      <c r="G79" s="101">
        <v>67200</v>
      </c>
      <c r="H79" s="99"/>
      <c r="I79" s="99"/>
      <c r="J79" s="101">
        <v>0</v>
      </c>
      <c r="K79" s="99">
        <f t="shared" si="6"/>
        <v>381488.0158078543</v>
      </c>
      <c r="L79" s="127"/>
    </row>
    <row r="80" spans="1:12" x14ac:dyDescent="0.2">
      <c r="A80" s="97">
        <f t="shared" si="5"/>
        <v>2018</v>
      </c>
      <c r="B80" s="98">
        <v>1</v>
      </c>
      <c r="C80" s="101">
        <v>52551.541737516527</v>
      </c>
      <c r="D80" s="99">
        <v>0</v>
      </c>
      <c r="E80" s="101">
        <v>279030.30456000002</v>
      </c>
      <c r="F80" s="99">
        <v>0</v>
      </c>
      <c r="G80" s="101">
        <v>73600</v>
      </c>
      <c r="H80" s="99"/>
      <c r="I80" s="99"/>
      <c r="J80" s="101">
        <v>0</v>
      </c>
      <c r="K80" s="99">
        <f t="shared" si="6"/>
        <v>405181.84629751655</v>
      </c>
      <c r="L80" s="127"/>
    </row>
    <row r="81" spans="1:12" x14ac:dyDescent="0.2">
      <c r="A81" s="97">
        <f t="shared" si="5"/>
        <v>2018</v>
      </c>
      <c r="B81" s="98">
        <v>2</v>
      </c>
      <c r="C81" s="101">
        <v>49385.835477360335</v>
      </c>
      <c r="D81" s="99">
        <v>0</v>
      </c>
      <c r="E81" s="101">
        <v>267843.89719499991</v>
      </c>
      <c r="F81" s="99">
        <v>0</v>
      </c>
      <c r="G81" s="101">
        <v>64000</v>
      </c>
      <c r="H81" s="99"/>
      <c r="I81" s="99"/>
      <c r="J81" s="101">
        <v>0</v>
      </c>
      <c r="K81" s="99">
        <f t="shared" si="6"/>
        <v>381229.73267236026</v>
      </c>
      <c r="L81" s="127"/>
    </row>
    <row r="82" spans="1:12" x14ac:dyDescent="0.2">
      <c r="A82" s="97">
        <f t="shared" si="5"/>
        <v>2018</v>
      </c>
      <c r="B82" s="98">
        <v>3</v>
      </c>
      <c r="C82" s="101">
        <v>55880.561573342704</v>
      </c>
      <c r="D82" s="99">
        <v>0</v>
      </c>
      <c r="E82" s="101">
        <v>294290.78388499998</v>
      </c>
      <c r="F82" s="99">
        <v>0</v>
      </c>
      <c r="G82" s="101">
        <v>70400</v>
      </c>
      <c r="H82" s="99"/>
      <c r="I82" s="99"/>
      <c r="J82" s="101">
        <v>0</v>
      </c>
      <c r="K82" s="99">
        <f t="shared" si="6"/>
        <v>420571.34545834269</v>
      </c>
      <c r="L82" s="127"/>
    </row>
    <row r="83" spans="1:12" x14ac:dyDescent="0.2">
      <c r="A83" s="97">
        <f t="shared" si="5"/>
        <v>2018</v>
      </c>
      <c r="B83" s="98">
        <v>4</v>
      </c>
      <c r="C83" s="101">
        <v>58446.720420112739</v>
      </c>
      <c r="D83" s="99">
        <v>0</v>
      </c>
      <c r="E83" s="101">
        <v>312620.32987499994</v>
      </c>
      <c r="F83" s="99">
        <v>0</v>
      </c>
      <c r="G83" s="101">
        <v>67200</v>
      </c>
      <c r="H83" s="99"/>
      <c r="I83" s="99"/>
      <c r="J83" s="101">
        <v>0</v>
      </c>
      <c r="K83" s="99">
        <f t="shared" si="6"/>
        <v>438267.05029511265</v>
      </c>
      <c r="L83" s="127"/>
    </row>
    <row r="84" spans="1:12" x14ac:dyDescent="0.2">
      <c r="A84" s="97">
        <f t="shared" si="5"/>
        <v>2018</v>
      </c>
      <c r="B84" s="98">
        <v>5</v>
      </c>
      <c r="C84" s="101">
        <v>67142.359698496308</v>
      </c>
      <c r="D84" s="99">
        <v>0</v>
      </c>
      <c r="E84" s="101">
        <v>332710.51821000001</v>
      </c>
      <c r="F84" s="99">
        <v>0</v>
      </c>
      <c r="G84" s="101">
        <v>73600</v>
      </c>
      <c r="H84" s="99"/>
      <c r="I84" s="99"/>
      <c r="J84" s="101">
        <v>0</v>
      </c>
      <c r="K84" s="99">
        <f t="shared" si="6"/>
        <v>473452.8779084963</v>
      </c>
      <c r="L84" s="127"/>
    </row>
    <row r="85" spans="1:12" x14ac:dyDescent="0.2">
      <c r="A85" s="97">
        <f t="shared" si="5"/>
        <v>2018</v>
      </c>
      <c r="B85" s="98">
        <v>6</v>
      </c>
      <c r="C85" s="101">
        <v>73236.250155698741</v>
      </c>
      <c r="D85" s="99">
        <v>0</v>
      </c>
      <c r="E85" s="101">
        <v>354484.96100499999</v>
      </c>
      <c r="F85" s="99">
        <v>0</v>
      </c>
      <c r="G85" s="101">
        <v>67200</v>
      </c>
      <c r="H85" s="99"/>
      <c r="I85" s="99"/>
      <c r="J85" s="101">
        <v>0</v>
      </c>
      <c r="K85" s="99">
        <f t="shared" si="6"/>
        <v>494921.21116069873</v>
      </c>
      <c r="L85" s="127"/>
    </row>
    <row r="86" spans="1:12" x14ac:dyDescent="0.2">
      <c r="A86" s="97">
        <f t="shared" si="5"/>
        <v>2018</v>
      </c>
      <c r="B86" s="98">
        <v>7</v>
      </c>
      <c r="C86" s="101">
        <v>79611.195986172796</v>
      </c>
      <c r="D86" s="99">
        <v>0</v>
      </c>
      <c r="E86" s="101">
        <v>364148.19339499995</v>
      </c>
      <c r="F86" s="99">
        <v>0</v>
      </c>
      <c r="G86" s="101">
        <v>70400</v>
      </c>
      <c r="H86" s="99"/>
      <c r="I86" s="99"/>
      <c r="J86" s="101">
        <v>0</v>
      </c>
      <c r="K86" s="99">
        <f t="shared" si="6"/>
        <v>514159.38938117272</v>
      </c>
      <c r="L86" s="127"/>
    </row>
    <row r="87" spans="1:12" x14ac:dyDescent="0.2">
      <c r="A87" s="97">
        <f t="shared" si="5"/>
        <v>2018</v>
      </c>
      <c r="B87" s="98">
        <v>8</v>
      </c>
      <c r="C87" s="101">
        <v>78647.53425728502</v>
      </c>
      <c r="D87" s="99">
        <v>0</v>
      </c>
      <c r="E87" s="101">
        <v>392966.08557500003</v>
      </c>
      <c r="F87" s="99">
        <v>0</v>
      </c>
      <c r="G87" s="101">
        <v>73600</v>
      </c>
      <c r="H87" s="99"/>
      <c r="I87" s="99"/>
      <c r="J87" s="101">
        <v>0</v>
      </c>
      <c r="K87" s="99">
        <f t="shared" si="6"/>
        <v>545213.61983228498</v>
      </c>
      <c r="L87" s="127"/>
    </row>
    <row r="88" spans="1:12" x14ac:dyDescent="0.2">
      <c r="A88" s="97">
        <f t="shared" si="5"/>
        <v>2018</v>
      </c>
      <c r="B88" s="98">
        <v>9</v>
      </c>
      <c r="C88" s="101">
        <v>67743.655742737494</v>
      </c>
      <c r="D88" s="99">
        <v>0</v>
      </c>
      <c r="E88" s="101">
        <v>357997.8496149999</v>
      </c>
      <c r="F88" s="99">
        <v>0</v>
      </c>
      <c r="G88" s="101">
        <v>64000</v>
      </c>
      <c r="H88" s="99"/>
      <c r="I88" s="99"/>
      <c r="J88" s="101">
        <v>0</v>
      </c>
      <c r="K88" s="99">
        <f t="shared" si="6"/>
        <v>489741.50535773742</v>
      </c>
      <c r="L88" s="127"/>
    </row>
    <row r="89" spans="1:12" x14ac:dyDescent="0.2">
      <c r="A89" s="97">
        <f t="shared" si="5"/>
        <v>2018</v>
      </c>
      <c r="B89" s="98">
        <v>10</v>
      </c>
      <c r="C89" s="101">
        <v>61979.090467271701</v>
      </c>
      <c r="D89" s="99">
        <v>0</v>
      </c>
      <c r="E89" s="101">
        <v>333463.91820000001</v>
      </c>
      <c r="F89" s="99">
        <v>0</v>
      </c>
      <c r="G89" s="101">
        <v>73600</v>
      </c>
      <c r="H89" s="99"/>
      <c r="I89" s="99"/>
      <c r="J89" s="101">
        <v>0</v>
      </c>
      <c r="K89" s="99">
        <f t="shared" si="6"/>
        <v>469043.0086672717</v>
      </c>
      <c r="L89" s="127"/>
    </row>
    <row r="90" spans="1:12" x14ac:dyDescent="0.2">
      <c r="A90" s="97">
        <f t="shared" si="5"/>
        <v>2018</v>
      </c>
      <c r="B90" s="98">
        <v>11</v>
      </c>
      <c r="C90" s="101">
        <v>50167.77933606544</v>
      </c>
      <c r="D90" s="99">
        <v>0</v>
      </c>
      <c r="E90" s="101">
        <v>236537.24328499998</v>
      </c>
      <c r="F90" s="99">
        <v>0</v>
      </c>
      <c r="G90" s="101">
        <v>70400</v>
      </c>
      <c r="H90" s="99"/>
      <c r="I90" s="99"/>
      <c r="J90" s="101">
        <v>0</v>
      </c>
      <c r="K90" s="99">
        <f t="shared" si="6"/>
        <v>357105.02262106544</v>
      </c>
      <c r="L90" s="127"/>
    </row>
    <row r="91" spans="1:12" x14ac:dyDescent="0.2">
      <c r="A91" s="97">
        <f t="shared" si="5"/>
        <v>2018</v>
      </c>
      <c r="B91" s="98">
        <v>12</v>
      </c>
      <c r="C91" s="101">
        <v>52255.848181568916</v>
      </c>
      <c r="D91" s="99">
        <v>0</v>
      </c>
      <c r="E91" s="101">
        <v>266044.41181499994</v>
      </c>
      <c r="F91" s="99">
        <v>0</v>
      </c>
      <c r="G91" s="101">
        <v>67200</v>
      </c>
      <c r="H91" s="99"/>
      <c r="I91" s="99"/>
      <c r="J91" s="101">
        <v>0</v>
      </c>
      <c r="K91" s="99">
        <f t="shared" si="6"/>
        <v>385500.25999656884</v>
      </c>
      <c r="L91" s="127"/>
    </row>
    <row r="92" spans="1:12" x14ac:dyDescent="0.2">
      <c r="A92" s="97">
        <f t="shared" si="5"/>
        <v>2019</v>
      </c>
      <c r="B92" s="98">
        <v>1</v>
      </c>
      <c r="C92" s="101">
        <v>52632.675998404746</v>
      </c>
      <c r="D92" s="99">
        <v>0</v>
      </c>
      <c r="E92" s="101">
        <v>283215.75912839995</v>
      </c>
      <c r="F92" s="99">
        <v>0</v>
      </c>
      <c r="G92" s="101">
        <v>73600</v>
      </c>
      <c r="H92" s="99"/>
      <c r="I92" s="99"/>
      <c r="J92" s="101">
        <v>0</v>
      </c>
      <c r="K92" s="99">
        <f t="shared" si="6"/>
        <v>409448.43512680469</v>
      </c>
      <c r="L92" s="127"/>
    </row>
    <row r="93" spans="1:12" x14ac:dyDescent="0.2">
      <c r="A93" s="97">
        <f t="shared" si="5"/>
        <v>2019</v>
      </c>
      <c r="B93" s="98">
        <v>2</v>
      </c>
      <c r="C93" s="101">
        <v>49462.082208232969</v>
      </c>
      <c r="D93" s="99">
        <v>0</v>
      </c>
      <c r="E93" s="101">
        <v>271861.55565292499</v>
      </c>
      <c r="F93" s="99">
        <v>0</v>
      </c>
      <c r="G93" s="101">
        <v>64000</v>
      </c>
      <c r="H93" s="99"/>
      <c r="I93" s="99"/>
      <c r="J93" s="101">
        <v>0</v>
      </c>
      <c r="K93" s="99">
        <f t="shared" si="6"/>
        <v>385323.63786115794</v>
      </c>
      <c r="L93" s="127"/>
    </row>
    <row r="94" spans="1:12" x14ac:dyDescent="0.2">
      <c r="A94" s="97">
        <f t="shared" si="5"/>
        <v>2019</v>
      </c>
      <c r="B94" s="98">
        <v>3</v>
      </c>
      <c r="C94" s="101">
        <v>55966.835503875838</v>
      </c>
      <c r="D94" s="99">
        <v>0</v>
      </c>
      <c r="E94" s="101">
        <v>298705.145643275</v>
      </c>
      <c r="F94" s="99">
        <v>0</v>
      </c>
      <c r="G94" s="101">
        <v>67200</v>
      </c>
      <c r="H94" s="99"/>
      <c r="I94" s="99"/>
      <c r="J94" s="101">
        <v>0</v>
      </c>
      <c r="K94" s="99">
        <f t="shared" si="6"/>
        <v>421871.98114715086</v>
      </c>
      <c r="L94" s="127"/>
    </row>
    <row r="95" spans="1:12" x14ac:dyDescent="0.2">
      <c r="A95" s="97">
        <f t="shared" si="5"/>
        <v>2019</v>
      </c>
      <c r="B95" s="98">
        <v>4</v>
      </c>
      <c r="C95" s="101">
        <v>58536.956240144646</v>
      </c>
      <c r="D95" s="99">
        <v>0</v>
      </c>
      <c r="E95" s="101">
        <v>317309.63482312491</v>
      </c>
      <c r="F95" s="99">
        <v>0</v>
      </c>
      <c r="G95" s="101">
        <v>70400</v>
      </c>
      <c r="H95" s="99"/>
      <c r="I95" s="99"/>
      <c r="J95" s="101">
        <v>0</v>
      </c>
      <c r="K95" s="99">
        <f t="shared" si="6"/>
        <v>446246.59106326953</v>
      </c>
      <c r="L95" s="127"/>
    </row>
    <row r="96" spans="1:12" x14ac:dyDescent="0.2">
      <c r="A96" s="97">
        <f t="shared" si="5"/>
        <v>2019</v>
      </c>
      <c r="B96" s="98">
        <v>5</v>
      </c>
      <c r="C96" s="101">
        <v>67246.020705353876</v>
      </c>
      <c r="D96" s="99">
        <v>0</v>
      </c>
      <c r="E96" s="101">
        <v>337701.17598314997</v>
      </c>
      <c r="F96" s="99">
        <v>0</v>
      </c>
      <c r="G96" s="101">
        <v>73600</v>
      </c>
      <c r="H96" s="99"/>
      <c r="I96" s="99"/>
      <c r="J96" s="101">
        <v>0</v>
      </c>
      <c r="K96" s="99">
        <f t="shared" si="6"/>
        <v>478547.19668850384</v>
      </c>
      <c r="L96" s="127"/>
    </row>
    <row r="97" spans="1:12" x14ac:dyDescent="0.2">
      <c r="A97" s="97">
        <f t="shared" si="5"/>
        <v>2019</v>
      </c>
      <c r="B97" s="98">
        <v>6</v>
      </c>
      <c r="C97" s="101">
        <v>73349.3195125653</v>
      </c>
      <c r="D97" s="99">
        <v>0</v>
      </c>
      <c r="E97" s="101">
        <v>359802.23542007495</v>
      </c>
      <c r="F97" s="99">
        <v>0</v>
      </c>
      <c r="G97" s="101">
        <v>64000</v>
      </c>
      <c r="H97" s="99"/>
      <c r="I97" s="99"/>
      <c r="J97" s="101">
        <v>0</v>
      </c>
      <c r="K97" s="99">
        <f t="shared" si="6"/>
        <v>497151.55493264028</v>
      </c>
      <c r="L97" s="127"/>
    </row>
    <row r="98" spans="1:12" x14ac:dyDescent="0.2">
      <c r="A98" s="97">
        <f t="shared" si="5"/>
        <v>2019</v>
      </c>
      <c r="B98" s="98">
        <v>7</v>
      </c>
      <c r="C98" s="101">
        <v>79734.107614094726</v>
      </c>
      <c r="D98" s="99">
        <v>0</v>
      </c>
      <c r="E98" s="101">
        <v>369610.41629592498</v>
      </c>
      <c r="F98" s="99">
        <v>0</v>
      </c>
      <c r="G98" s="101">
        <v>73600</v>
      </c>
      <c r="H98" s="99"/>
      <c r="I98" s="99"/>
      <c r="J98" s="101">
        <v>0</v>
      </c>
      <c r="K98" s="99">
        <f t="shared" si="6"/>
        <v>522944.52391001972</v>
      </c>
      <c r="L98" s="127"/>
    </row>
    <row r="99" spans="1:12" x14ac:dyDescent="0.2">
      <c r="A99" s="97">
        <f t="shared" si="5"/>
        <v>2019</v>
      </c>
      <c r="B99" s="98">
        <v>8</v>
      </c>
      <c r="C99" s="101">
        <v>78768.958089044652</v>
      </c>
      <c r="D99" s="99">
        <v>0</v>
      </c>
      <c r="E99" s="101">
        <v>398860.57685862493</v>
      </c>
      <c r="F99" s="99">
        <v>0</v>
      </c>
      <c r="G99" s="101">
        <v>70400</v>
      </c>
      <c r="H99" s="99"/>
      <c r="I99" s="99"/>
      <c r="J99" s="101">
        <v>0</v>
      </c>
      <c r="K99" s="99">
        <f t="shared" si="6"/>
        <v>548029.5349476696</v>
      </c>
      <c r="L99" s="127"/>
    </row>
    <row r="100" spans="1:12" x14ac:dyDescent="0.2">
      <c r="A100" s="97">
        <f t="shared" si="5"/>
        <v>2019</v>
      </c>
      <c r="B100" s="98">
        <v>9</v>
      </c>
      <c r="C100" s="101">
        <v>67848.245089820877</v>
      </c>
      <c r="D100" s="99">
        <v>0</v>
      </c>
      <c r="E100" s="101">
        <v>363367.81735922495</v>
      </c>
      <c r="F100" s="99">
        <v>0</v>
      </c>
      <c r="G100" s="101">
        <v>67200</v>
      </c>
      <c r="H100" s="99"/>
      <c r="I100" s="99"/>
      <c r="J100" s="101">
        <v>0</v>
      </c>
      <c r="K100" s="99">
        <f t="shared" si="6"/>
        <v>498416.06244904583</v>
      </c>
      <c r="L100" s="127"/>
    </row>
    <row r="101" spans="1:12" x14ac:dyDescent="0.2">
      <c r="A101" s="97">
        <f t="shared" si="5"/>
        <v>2019</v>
      </c>
      <c r="B101" s="98">
        <v>10</v>
      </c>
      <c r="C101" s="101">
        <v>62074.779909090612</v>
      </c>
      <c r="D101" s="99">
        <v>0</v>
      </c>
      <c r="E101" s="101">
        <v>338465.87697299983</v>
      </c>
      <c r="F101" s="99">
        <v>0</v>
      </c>
      <c r="G101" s="101">
        <v>73600</v>
      </c>
      <c r="H101" s="99"/>
      <c r="I101" s="99"/>
      <c r="J101" s="101">
        <v>0</v>
      </c>
      <c r="K101" s="99">
        <f t="shared" si="6"/>
        <v>474140.65688209044</v>
      </c>
      <c r="L101" s="127"/>
    </row>
    <row r="102" spans="1:12" x14ac:dyDescent="0.2">
      <c r="A102" s="97">
        <f t="shared" si="5"/>
        <v>2019</v>
      </c>
      <c r="B102" s="98">
        <v>11</v>
      </c>
      <c r="C102" s="101">
        <v>50245.233309103292</v>
      </c>
      <c r="D102" s="99">
        <v>0</v>
      </c>
      <c r="E102" s="101">
        <v>240085.30193427493</v>
      </c>
      <c r="F102" s="99">
        <v>0</v>
      </c>
      <c r="G102" s="101">
        <v>67200</v>
      </c>
      <c r="H102" s="99"/>
      <c r="I102" s="99"/>
      <c r="J102" s="101">
        <v>0</v>
      </c>
      <c r="K102" s="99">
        <f t="shared" si="6"/>
        <v>357530.53524337825</v>
      </c>
      <c r="L102" s="127"/>
    </row>
    <row r="103" spans="1:12" x14ac:dyDescent="0.2">
      <c r="A103" s="97">
        <f t="shared" si="5"/>
        <v>2019</v>
      </c>
      <c r="B103" s="98">
        <v>12</v>
      </c>
      <c r="C103" s="101">
        <v>52336.525921538465</v>
      </c>
      <c r="D103" s="99">
        <v>0</v>
      </c>
      <c r="E103" s="101">
        <v>270035.07799222495</v>
      </c>
      <c r="F103" s="99">
        <v>0</v>
      </c>
      <c r="G103" s="101">
        <v>70400</v>
      </c>
      <c r="H103" s="99"/>
      <c r="I103" s="99"/>
      <c r="J103" s="101">
        <v>0</v>
      </c>
      <c r="K103" s="99">
        <f t="shared" si="6"/>
        <v>392771.60391376342</v>
      </c>
      <c r="L103" s="127"/>
    </row>
    <row r="104" spans="1:12" x14ac:dyDescent="0.2">
      <c r="A104" s="97">
        <f t="shared" si="5"/>
        <v>2020</v>
      </c>
      <c r="B104" s="98">
        <v>1</v>
      </c>
      <c r="C104" s="101">
        <v>52713.93552237891</v>
      </c>
      <c r="D104" s="99">
        <v>0</v>
      </c>
      <c r="E104" s="101">
        <v>287463.99551532598</v>
      </c>
      <c r="F104" s="99">
        <v>0</v>
      </c>
      <c r="G104" s="101">
        <v>73600</v>
      </c>
      <c r="H104" s="99"/>
      <c r="I104" s="99"/>
      <c r="J104" s="99"/>
      <c r="K104" s="99">
        <f t="shared" si="6"/>
        <v>413777.93103770487</v>
      </c>
      <c r="L104" s="127"/>
    </row>
    <row r="105" spans="1:12" x14ac:dyDescent="0.2">
      <c r="A105" s="97">
        <f t="shared" si="5"/>
        <v>2020</v>
      </c>
      <c r="B105" s="98">
        <v>2</v>
      </c>
      <c r="C105" s="101">
        <v>49538.446656339962</v>
      </c>
      <c r="D105" s="99">
        <v>0</v>
      </c>
      <c r="E105" s="101">
        <v>275939.47898771882</v>
      </c>
      <c r="F105" s="99">
        <v>0</v>
      </c>
      <c r="G105" s="101">
        <v>64000</v>
      </c>
      <c r="H105" s="99"/>
      <c r="I105" s="99"/>
      <c r="J105" s="99"/>
      <c r="K105" s="99">
        <f t="shared" si="6"/>
        <v>389477.92564405879</v>
      </c>
      <c r="L105" s="127"/>
    </row>
    <row r="106" spans="1:12" x14ac:dyDescent="0.2">
      <c r="A106" s="97">
        <f t="shared" si="5"/>
        <v>2020</v>
      </c>
      <c r="B106" s="98">
        <v>3</v>
      </c>
      <c r="C106" s="101">
        <v>56053.242632624599</v>
      </c>
      <c r="D106" s="99">
        <v>0</v>
      </c>
      <c r="E106" s="101">
        <v>303185.72282792407</v>
      </c>
      <c r="F106" s="99">
        <v>0</v>
      </c>
      <c r="G106" s="101">
        <v>70400</v>
      </c>
      <c r="H106" s="99"/>
      <c r="I106" s="99"/>
      <c r="J106" s="99"/>
      <c r="K106" s="99">
        <f t="shared" si="6"/>
        <v>429638.96546054864</v>
      </c>
      <c r="L106" s="127"/>
    </row>
    <row r="107" spans="1:12" x14ac:dyDescent="0.2">
      <c r="A107" s="97">
        <f t="shared" si="5"/>
        <v>2020</v>
      </c>
      <c r="B107" s="98">
        <v>4</v>
      </c>
      <c r="C107" s="101">
        <v>58627.331375148518</v>
      </c>
      <c r="D107" s="99">
        <v>0</v>
      </c>
      <c r="E107" s="101">
        <v>322069.27934547176</v>
      </c>
      <c r="F107" s="99">
        <v>0</v>
      </c>
      <c r="G107" s="101">
        <v>70400</v>
      </c>
      <c r="H107" s="99"/>
      <c r="I107" s="99"/>
      <c r="J107" s="99"/>
      <c r="K107" s="99">
        <f t="shared" si="6"/>
        <v>451096.61072062026</v>
      </c>
      <c r="L107" s="127"/>
    </row>
    <row r="108" spans="1:12" x14ac:dyDescent="0.2">
      <c r="A108" s="97">
        <f t="shared" si="5"/>
        <v>2020</v>
      </c>
      <c r="B108" s="98">
        <v>5</v>
      </c>
      <c r="C108" s="101">
        <v>67349.841754312889</v>
      </c>
      <c r="D108" s="99">
        <v>0</v>
      </c>
      <c r="E108" s="101">
        <v>342766.69362289715</v>
      </c>
      <c r="F108" s="99">
        <v>0</v>
      </c>
      <c r="G108" s="101">
        <v>67200</v>
      </c>
      <c r="H108" s="99"/>
      <c r="I108" s="99"/>
      <c r="J108" s="99"/>
      <c r="K108" s="99">
        <f t="shared" si="6"/>
        <v>477316.53537721001</v>
      </c>
      <c r="L108" s="127"/>
    </row>
    <row r="109" spans="1:12" x14ac:dyDescent="0.2">
      <c r="A109" s="97">
        <f t="shared" si="5"/>
        <v>2020</v>
      </c>
      <c r="B109" s="98">
        <v>6</v>
      </c>
      <c r="C109" s="101">
        <v>73462.563437073361</v>
      </c>
      <c r="D109" s="99">
        <v>0</v>
      </c>
      <c r="E109" s="101">
        <v>365199.26895137597</v>
      </c>
      <c r="F109" s="99">
        <v>0</v>
      </c>
      <c r="G109" s="101">
        <v>70400</v>
      </c>
      <c r="H109" s="99"/>
      <c r="I109" s="99"/>
      <c r="J109" s="99"/>
      <c r="K109" s="99">
        <f t="shared" si="6"/>
        <v>509061.83238844934</v>
      </c>
      <c r="L109" s="127"/>
    </row>
    <row r="110" spans="1:12" x14ac:dyDescent="0.2">
      <c r="A110" s="97">
        <f t="shared" si="5"/>
        <v>2020</v>
      </c>
      <c r="B110" s="98">
        <v>7</v>
      </c>
      <c r="C110" s="101">
        <v>79857.209005128374</v>
      </c>
      <c r="D110" s="99">
        <v>0</v>
      </c>
      <c r="E110" s="101">
        <v>375154.57254036382</v>
      </c>
      <c r="F110" s="99">
        <v>0</v>
      </c>
      <c r="G110" s="101">
        <v>73600</v>
      </c>
      <c r="H110" s="99"/>
      <c r="I110" s="99"/>
      <c r="J110" s="99"/>
      <c r="K110" s="99">
        <f t="shared" si="6"/>
        <v>528611.78154549212</v>
      </c>
      <c r="L110" s="127"/>
    </row>
    <row r="111" spans="1:12" x14ac:dyDescent="0.2">
      <c r="A111" s="97">
        <f t="shared" si="5"/>
        <v>2020</v>
      </c>
      <c r="B111" s="98">
        <v>8</v>
      </c>
      <c r="C111" s="101">
        <v>78890.569386909323</v>
      </c>
      <c r="D111" s="99">
        <v>0</v>
      </c>
      <c r="E111" s="101">
        <v>404843.48551150429</v>
      </c>
      <c r="F111" s="99">
        <v>0</v>
      </c>
      <c r="G111" s="101">
        <v>67200</v>
      </c>
      <c r="H111" s="99"/>
      <c r="I111" s="99"/>
      <c r="J111" s="99"/>
      <c r="K111" s="99">
        <f t="shared" si="6"/>
        <v>550934.0548984136</v>
      </c>
      <c r="L111" s="127"/>
    </row>
    <row r="112" spans="1:12" x14ac:dyDescent="0.2">
      <c r="A112" s="97">
        <f t="shared" si="5"/>
        <v>2020</v>
      </c>
      <c r="B112" s="98">
        <v>9</v>
      </c>
      <c r="C112" s="101">
        <v>67952.995912269078</v>
      </c>
      <c r="D112" s="99">
        <v>0</v>
      </c>
      <c r="E112" s="101">
        <v>368818.33461961325</v>
      </c>
      <c r="F112" s="99">
        <v>0</v>
      </c>
      <c r="G112" s="101">
        <v>70400</v>
      </c>
      <c r="H112" s="99"/>
      <c r="I112" s="99"/>
      <c r="J112" s="99"/>
      <c r="K112" s="99">
        <f t="shared" si="6"/>
        <v>507171.33053188235</v>
      </c>
      <c r="L112" s="127"/>
    </row>
    <row r="113" spans="1:12" x14ac:dyDescent="0.2">
      <c r="A113" s="97">
        <f t="shared" si="5"/>
        <v>2020</v>
      </c>
      <c r="B113" s="98">
        <v>10</v>
      </c>
      <c r="C113" s="101">
        <v>62170.617085721475</v>
      </c>
      <c r="D113" s="99">
        <v>0</v>
      </c>
      <c r="E113" s="101">
        <v>343542.86512759491</v>
      </c>
      <c r="F113" s="99">
        <v>0</v>
      </c>
      <c r="G113" s="101">
        <v>70400</v>
      </c>
      <c r="H113" s="99"/>
      <c r="I113" s="99"/>
      <c r="J113" s="99"/>
      <c r="K113" s="99">
        <f t="shared" si="6"/>
        <v>476113.48221331637</v>
      </c>
      <c r="L113" s="127"/>
    </row>
    <row r="114" spans="1:12" x14ac:dyDescent="0.2">
      <c r="A114" s="97">
        <f t="shared" si="5"/>
        <v>2020</v>
      </c>
      <c r="B114" s="98">
        <v>11</v>
      </c>
      <c r="C114" s="101">
        <v>50322.806863235186</v>
      </c>
      <c r="D114" s="99">
        <v>0</v>
      </c>
      <c r="E114" s="101">
        <v>243686.58146328904</v>
      </c>
      <c r="F114" s="99">
        <v>0</v>
      </c>
      <c r="G114" s="101">
        <v>67200</v>
      </c>
      <c r="H114" s="99"/>
      <c r="I114" s="99"/>
      <c r="J114" s="99"/>
      <c r="K114" s="99">
        <f t="shared" si="6"/>
        <v>361209.38832652423</v>
      </c>
      <c r="L114" s="127"/>
    </row>
    <row r="115" spans="1:12" x14ac:dyDescent="0.2">
      <c r="A115" s="97">
        <f t="shared" si="5"/>
        <v>2020</v>
      </c>
      <c r="B115" s="98">
        <v>12</v>
      </c>
      <c r="C115" s="101">
        <v>52417.328219771887</v>
      </c>
      <c r="D115" s="99">
        <v>0</v>
      </c>
      <c r="E115" s="101">
        <v>274085.60416210833</v>
      </c>
      <c r="F115" s="99">
        <v>0</v>
      </c>
      <c r="G115" s="101">
        <v>73600</v>
      </c>
      <c r="H115" s="99"/>
      <c r="I115" s="99"/>
      <c r="J115" s="99"/>
      <c r="K115" s="99">
        <f t="shared" si="6"/>
        <v>400102.93238188024</v>
      </c>
      <c r="L115" s="127"/>
    </row>
    <row r="116" spans="1:12" x14ac:dyDescent="0.2">
      <c r="A116" s="97">
        <f t="shared" si="5"/>
        <v>2021</v>
      </c>
      <c r="B116" s="98">
        <v>1</v>
      </c>
      <c r="C116" s="101">
        <v>52795.320502832568</v>
      </c>
      <c r="D116" s="99">
        <v>0</v>
      </c>
      <c r="E116" s="101">
        <v>291775.95544805576</v>
      </c>
      <c r="F116" s="99">
        <v>0</v>
      </c>
      <c r="G116" s="101">
        <v>67200</v>
      </c>
      <c r="H116" s="99"/>
      <c r="I116" s="99"/>
      <c r="J116" s="99"/>
      <c r="K116" s="99">
        <f t="shared" si="6"/>
        <v>411771.27595088835</v>
      </c>
      <c r="L116" s="127"/>
    </row>
    <row r="117" spans="1:12" x14ac:dyDescent="0.2">
      <c r="A117" s="97">
        <f t="shared" si="5"/>
        <v>2021</v>
      </c>
      <c r="B117" s="98">
        <v>2</v>
      </c>
      <c r="C117" s="101">
        <v>49614.929003424812</v>
      </c>
      <c r="D117" s="99">
        <v>0</v>
      </c>
      <c r="E117" s="101">
        <v>280078.57117253455</v>
      </c>
      <c r="F117" s="99">
        <v>0</v>
      </c>
      <c r="G117" s="101">
        <v>64000</v>
      </c>
      <c r="H117" s="99"/>
      <c r="I117" s="99"/>
      <c r="J117" s="99"/>
      <c r="K117" s="99">
        <f t="shared" si="6"/>
        <v>393693.50017595937</v>
      </c>
      <c r="L117" s="127"/>
    </row>
    <row r="118" spans="1:12" x14ac:dyDescent="0.2">
      <c r="A118" s="97">
        <f t="shared" si="5"/>
        <v>2021</v>
      </c>
      <c r="B118" s="98">
        <v>3</v>
      </c>
      <c r="C118" s="101">
        <v>56139.783165233537</v>
      </c>
      <c r="D118" s="99">
        <v>0</v>
      </c>
      <c r="E118" s="101">
        <v>307733.50867034291</v>
      </c>
      <c r="F118" s="99">
        <v>0</v>
      </c>
      <c r="G118" s="101">
        <v>73600</v>
      </c>
      <c r="H118" s="99"/>
      <c r="I118" s="99"/>
      <c r="J118" s="99"/>
      <c r="K118" s="99">
        <f t="shared" si="6"/>
        <v>437473.29183557647</v>
      </c>
      <c r="L118" s="127"/>
    </row>
    <row r="119" spans="1:12" x14ac:dyDescent="0.2">
      <c r="A119" s="97">
        <f t="shared" si="5"/>
        <v>2021</v>
      </c>
      <c r="B119" s="98">
        <v>4</v>
      </c>
      <c r="C119" s="101">
        <v>58717.846040212578</v>
      </c>
      <c r="D119" s="99">
        <v>0</v>
      </c>
      <c r="E119" s="101">
        <v>326900.31853565376</v>
      </c>
      <c r="F119" s="99">
        <v>0</v>
      </c>
      <c r="G119" s="101">
        <v>70400</v>
      </c>
      <c r="H119" s="99"/>
      <c r="I119" s="99"/>
      <c r="J119" s="99"/>
      <c r="K119" s="99">
        <f t="shared" si="6"/>
        <v>456018.16457586631</v>
      </c>
      <c r="L119" s="127"/>
    </row>
    <row r="120" spans="1:12" x14ac:dyDescent="0.2">
      <c r="A120" s="97">
        <f t="shared" si="5"/>
        <v>2021</v>
      </c>
      <c r="B120" s="98">
        <v>5</v>
      </c>
      <c r="C120" s="101">
        <v>67453.823092462175</v>
      </c>
      <c r="D120" s="99">
        <v>0</v>
      </c>
      <c r="E120" s="101">
        <v>347908.19402724062</v>
      </c>
      <c r="F120" s="99">
        <v>0</v>
      </c>
      <c r="G120" s="101">
        <v>67200</v>
      </c>
      <c r="H120" s="99"/>
      <c r="I120" s="99"/>
      <c r="J120" s="99"/>
      <c r="K120" s="99">
        <f t="shared" si="6"/>
        <v>482562.01711970277</v>
      </c>
      <c r="L120" s="127"/>
    </row>
    <row r="121" spans="1:12" x14ac:dyDescent="0.2">
      <c r="A121" s="97">
        <f t="shared" si="5"/>
        <v>2021</v>
      </c>
      <c r="B121" s="98">
        <v>6</v>
      </c>
      <c r="C121" s="101">
        <v>73575.982198737693</v>
      </c>
      <c r="D121" s="99">
        <v>0</v>
      </c>
      <c r="E121" s="101">
        <v>370677.2579856466</v>
      </c>
      <c r="F121" s="99">
        <v>0</v>
      </c>
      <c r="G121" s="100">
        <v>0</v>
      </c>
      <c r="H121" s="99"/>
      <c r="I121" s="99"/>
      <c r="J121" s="99"/>
      <c r="K121" s="99">
        <f t="shared" si="6"/>
        <v>444253.24018438428</v>
      </c>
      <c r="L121" s="127"/>
    </row>
    <row r="122" spans="1:12" x14ac:dyDescent="0.2">
      <c r="A122" s="97">
        <f t="shared" si="5"/>
        <v>2021</v>
      </c>
      <c r="B122" s="98">
        <v>7</v>
      </c>
      <c r="C122" s="101">
        <v>79980.500452248787</v>
      </c>
      <c r="D122" s="99">
        <v>0</v>
      </c>
      <c r="E122" s="101">
        <v>380781.8911284692</v>
      </c>
      <c r="F122" s="99">
        <v>0</v>
      </c>
      <c r="G122" s="100">
        <v>0</v>
      </c>
      <c r="H122" s="99"/>
      <c r="I122" s="99"/>
      <c r="J122" s="99"/>
      <c r="K122" s="99">
        <f t="shared" si="6"/>
        <v>460762.39158071799</v>
      </c>
      <c r="L122" s="127"/>
    </row>
    <row r="123" spans="1:12" x14ac:dyDescent="0.2">
      <c r="A123" s="97">
        <f t="shared" si="5"/>
        <v>2021</v>
      </c>
      <c r="B123" s="98">
        <v>8</v>
      </c>
      <c r="C123" s="101">
        <v>79012.36844030775</v>
      </c>
      <c r="D123" s="99">
        <v>0</v>
      </c>
      <c r="E123" s="101">
        <v>410916.13779417682</v>
      </c>
      <c r="F123" s="99">
        <v>0</v>
      </c>
      <c r="G123" s="99">
        <v>0</v>
      </c>
      <c r="H123" s="99"/>
      <c r="I123" s="99"/>
      <c r="J123" s="99"/>
      <c r="K123" s="99">
        <f t="shared" si="6"/>
        <v>489928.50623448455</v>
      </c>
      <c r="L123" s="127"/>
    </row>
    <row r="124" spans="1:12" x14ac:dyDescent="0.2">
      <c r="A124" s="97">
        <f t="shared" si="5"/>
        <v>2021</v>
      </c>
      <c r="B124" s="98">
        <v>9</v>
      </c>
      <c r="C124" s="101">
        <v>68057.908459383674</v>
      </c>
      <c r="D124" s="99">
        <v>0</v>
      </c>
      <c r="E124" s="101">
        <v>374350.60963890736</v>
      </c>
      <c r="F124" s="99">
        <v>0</v>
      </c>
      <c r="G124" s="99">
        <v>0</v>
      </c>
      <c r="H124" s="99"/>
      <c r="I124" s="99"/>
      <c r="J124" s="99"/>
      <c r="K124" s="99">
        <f t="shared" si="6"/>
        <v>442408.51809829101</v>
      </c>
      <c r="L124" s="127"/>
    </row>
    <row r="125" spans="1:12" x14ac:dyDescent="0.2">
      <c r="A125" s="97">
        <f t="shared" si="5"/>
        <v>2021</v>
      </c>
      <c r="B125" s="98">
        <v>10</v>
      </c>
      <c r="C125" s="101">
        <v>62266.602225251896</v>
      </c>
      <c r="D125" s="99">
        <v>0</v>
      </c>
      <c r="E125" s="101">
        <v>348696.00810450874</v>
      </c>
      <c r="F125" s="99">
        <v>0</v>
      </c>
      <c r="G125" s="99">
        <v>0</v>
      </c>
      <c r="H125" s="99"/>
      <c r="I125" s="99"/>
      <c r="J125" s="99"/>
      <c r="K125" s="99">
        <f t="shared" si="6"/>
        <v>410962.61032976065</v>
      </c>
      <c r="L125" s="127"/>
    </row>
    <row r="126" spans="1:12" x14ac:dyDescent="0.2">
      <c r="A126" s="97">
        <f t="shared" si="5"/>
        <v>2021</v>
      </c>
      <c r="B126" s="98">
        <v>11</v>
      </c>
      <c r="C126" s="101">
        <v>50400.500183082244</v>
      </c>
      <c r="D126" s="99">
        <v>0</v>
      </c>
      <c r="E126" s="101">
        <v>247341.88018523835</v>
      </c>
      <c r="F126" s="99">
        <v>0</v>
      </c>
      <c r="G126" s="99">
        <v>0</v>
      </c>
      <c r="H126" s="99"/>
      <c r="I126" s="99"/>
      <c r="J126" s="99"/>
      <c r="K126" s="99">
        <f t="shared" si="6"/>
        <v>297742.38036832062</v>
      </c>
      <c r="L126" s="127"/>
    </row>
    <row r="127" spans="1:12" x14ac:dyDescent="0.2">
      <c r="A127" s="97">
        <f t="shared" si="5"/>
        <v>2021</v>
      </c>
      <c r="B127" s="98">
        <v>12</v>
      </c>
      <c r="C127" s="101">
        <v>52498.25526857454</v>
      </c>
      <c r="D127" s="99">
        <v>0</v>
      </c>
      <c r="E127" s="101">
        <v>278196.88822453987</v>
      </c>
      <c r="F127" s="99">
        <v>0</v>
      </c>
      <c r="G127" s="99">
        <v>0</v>
      </c>
      <c r="H127" s="99"/>
      <c r="I127" s="99"/>
      <c r="J127" s="99"/>
      <c r="K127" s="99">
        <f t="shared" si="6"/>
        <v>330695.14349311439</v>
      </c>
      <c r="L127" s="127"/>
    </row>
    <row r="128" spans="1:12" x14ac:dyDescent="0.2">
      <c r="A128" s="97">
        <f t="shared" si="5"/>
        <v>2022</v>
      </c>
      <c r="B128" s="98">
        <v>1</v>
      </c>
      <c r="C128" s="101">
        <v>52876.831133457817</v>
      </c>
      <c r="D128" s="99">
        <v>0</v>
      </c>
      <c r="E128" s="101">
        <v>296152.59477977664</v>
      </c>
      <c r="F128" s="99">
        <v>0</v>
      </c>
      <c r="G128" s="99">
        <v>0</v>
      </c>
      <c r="H128" s="99"/>
      <c r="I128" s="99"/>
      <c r="J128" s="99"/>
      <c r="K128" s="99">
        <f t="shared" si="6"/>
        <v>349029.42591323447</v>
      </c>
      <c r="L128" s="127"/>
    </row>
    <row r="129" spans="1:12" x14ac:dyDescent="0.2">
      <c r="A129" s="97">
        <f t="shared" si="5"/>
        <v>2022</v>
      </c>
      <c r="B129" s="98">
        <v>2</v>
      </c>
      <c r="C129" s="101">
        <v>49691.529431511597</v>
      </c>
      <c r="D129" s="99">
        <v>0</v>
      </c>
      <c r="E129" s="101">
        <v>284279.74974012258</v>
      </c>
      <c r="F129" s="99">
        <v>0</v>
      </c>
      <c r="G129" s="99">
        <v>0</v>
      </c>
      <c r="H129" s="99"/>
      <c r="I129" s="99"/>
      <c r="J129" s="99"/>
      <c r="K129" s="99">
        <f t="shared" si="6"/>
        <v>333971.27917163417</v>
      </c>
      <c r="L129" s="127"/>
    </row>
    <row r="130" spans="1:12" x14ac:dyDescent="0.2">
      <c r="A130" s="97">
        <f t="shared" si="5"/>
        <v>2022</v>
      </c>
      <c r="B130" s="98">
        <v>3</v>
      </c>
      <c r="C130" s="101">
        <v>56226.457307664728</v>
      </c>
      <c r="D130" s="99">
        <v>0</v>
      </c>
      <c r="E130" s="101">
        <v>312349.5113003981</v>
      </c>
      <c r="F130" s="99">
        <v>0</v>
      </c>
      <c r="G130" s="99">
        <v>0</v>
      </c>
      <c r="H130" s="99"/>
      <c r="I130" s="99"/>
      <c r="J130" s="99"/>
      <c r="K130" s="99">
        <f t="shared" si="6"/>
        <v>368575.96860806283</v>
      </c>
      <c r="L130" s="127"/>
    </row>
    <row r="131" spans="1:12" x14ac:dyDescent="0.2">
      <c r="A131" s="97">
        <f t="shared" si="5"/>
        <v>2022</v>
      </c>
      <c r="B131" s="98">
        <v>4</v>
      </c>
      <c r="C131" s="101">
        <v>58808.500450757107</v>
      </c>
      <c r="D131" s="99">
        <v>0</v>
      </c>
      <c r="E131" s="101">
        <v>331803.82331368851</v>
      </c>
      <c r="F131" s="99">
        <v>0</v>
      </c>
      <c r="G131" s="99">
        <v>0</v>
      </c>
      <c r="H131" s="99"/>
      <c r="I131" s="99"/>
      <c r="J131" s="99"/>
      <c r="K131" s="99">
        <f t="shared" si="6"/>
        <v>390612.32376444561</v>
      </c>
      <c r="L131" s="127"/>
    </row>
    <row r="132" spans="1:12" x14ac:dyDescent="0.2">
      <c r="A132" s="97">
        <f t="shared" ref="A132:A195" si="7">+A120+1</f>
        <v>2022</v>
      </c>
      <c r="B132" s="98">
        <v>5</v>
      </c>
      <c r="C132" s="101">
        <v>67557.964967271982</v>
      </c>
      <c r="D132" s="99">
        <v>0</v>
      </c>
      <c r="E132" s="101">
        <v>353126.8169376491</v>
      </c>
      <c r="F132" s="99">
        <v>0</v>
      </c>
      <c r="G132" s="99">
        <v>0</v>
      </c>
      <c r="H132" s="99"/>
      <c r="I132" s="99"/>
      <c r="J132" s="99"/>
      <c r="K132" s="99">
        <f t="shared" si="6"/>
        <v>420684.78190492105</v>
      </c>
      <c r="L132" s="127"/>
    </row>
    <row r="133" spans="1:12" x14ac:dyDescent="0.2">
      <c r="A133" s="97">
        <f t="shared" si="7"/>
        <v>2022</v>
      </c>
      <c r="B133" s="98">
        <v>6</v>
      </c>
      <c r="C133" s="101">
        <v>73689.576067489179</v>
      </c>
      <c r="D133" s="99">
        <v>0</v>
      </c>
      <c r="E133" s="101">
        <v>376237.41685543134</v>
      </c>
      <c r="F133" s="99">
        <v>0</v>
      </c>
      <c r="G133" s="99">
        <v>0</v>
      </c>
      <c r="H133" s="99"/>
      <c r="I133" s="99"/>
      <c r="J133" s="99"/>
      <c r="K133" s="99">
        <f t="shared" si="6"/>
        <v>449926.9929229205</v>
      </c>
      <c r="L133" s="127"/>
    </row>
    <row r="134" spans="1:12" x14ac:dyDescent="0.2">
      <c r="A134" s="97">
        <f t="shared" si="7"/>
        <v>2022</v>
      </c>
      <c r="B134" s="98">
        <v>7</v>
      </c>
      <c r="C134" s="101">
        <v>80103.982248883302</v>
      </c>
      <c r="D134" s="99">
        <v>0</v>
      </c>
      <c r="E134" s="101">
        <v>386493.61949539627</v>
      </c>
      <c r="F134" s="99">
        <v>0</v>
      </c>
      <c r="G134" s="99">
        <v>0</v>
      </c>
      <c r="H134" s="99"/>
      <c r="I134" s="99"/>
      <c r="J134" s="99"/>
      <c r="K134" s="99">
        <f t="shared" si="6"/>
        <v>466597.60174427956</v>
      </c>
      <c r="L134" s="127"/>
    </row>
    <row r="135" spans="1:12" x14ac:dyDescent="0.2">
      <c r="A135" s="97">
        <f t="shared" si="7"/>
        <v>2022</v>
      </c>
      <c r="B135" s="98">
        <v>8</v>
      </c>
      <c r="C135" s="101">
        <v>79134.355539115466</v>
      </c>
      <c r="D135" s="99">
        <v>0</v>
      </c>
      <c r="E135" s="101">
        <v>417079.8798610894</v>
      </c>
      <c r="F135" s="99">
        <v>0</v>
      </c>
      <c r="G135" s="99">
        <v>0</v>
      </c>
      <c r="H135" s="99"/>
      <c r="I135" s="99"/>
      <c r="J135" s="99"/>
      <c r="K135" s="99">
        <f t="shared" si="6"/>
        <v>496214.2354002049</v>
      </c>
      <c r="L135" s="127"/>
    </row>
    <row r="136" spans="1:12" x14ac:dyDescent="0.2">
      <c r="A136" s="97">
        <f t="shared" si="7"/>
        <v>2022</v>
      </c>
      <c r="B136" s="98">
        <v>9</v>
      </c>
      <c r="C136" s="101">
        <v>68162.982980851186</v>
      </c>
      <c r="D136" s="99">
        <v>0</v>
      </c>
      <c r="E136" s="101">
        <v>379965.86878349097</v>
      </c>
      <c r="F136" s="99">
        <v>0</v>
      </c>
      <c r="G136" s="99">
        <v>0</v>
      </c>
      <c r="H136" s="99"/>
      <c r="I136" s="99"/>
      <c r="J136" s="99"/>
      <c r="K136" s="99">
        <f t="shared" ref="K136:K199" si="8">SUM(C136:J136)</f>
        <v>448128.85176434217</v>
      </c>
      <c r="L136" s="127"/>
    </row>
    <row r="137" spans="1:12" x14ac:dyDescent="0.2">
      <c r="A137" s="97">
        <f t="shared" si="7"/>
        <v>2022</v>
      </c>
      <c r="B137" s="98">
        <v>10</v>
      </c>
      <c r="C137" s="101">
        <v>62362.735556121617</v>
      </c>
      <c r="D137" s="99">
        <v>0</v>
      </c>
      <c r="E137" s="101">
        <v>353926.44822607638</v>
      </c>
      <c r="F137" s="99">
        <v>0</v>
      </c>
      <c r="G137" s="99">
        <v>0</v>
      </c>
      <c r="H137" s="99"/>
      <c r="I137" s="99"/>
      <c r="J137" s="99"/>
      <c r="K137" s="99">
        <f t="shared" si="8"/>
        <v>416289.183782198</v>
      </c>
      <c r="L137" s="127"/>
    </row>
    <row r="138" spans="1:12" x14ac:dyDescent="0.2">
      <c r="A138" s="97">
        <f t="shared" si="7"/>
        <v>2022</v>
      </c>
      <c r="B138" s="98">
        <v>11</v>
      </c>
      <c r="C138" s="101">
        <v>50478.313453550611</v>
      </c>
      <c r="D138" s="99">
        <v>0</v>
      </c>
      <c r="E138" s="101">
        <v>251052.00838801693</v>
      </c>
      <c r="F138" s="99">
        <v>0</v>
      </c>
      <c r="G138" s="99">
        <v>0</v>
      </c>
      <c r="H138" s="99"/>
      <c r="I138" s="99"/>
      <c r="J138" s="99"/>
      <c r="K138" s="99">
        <f t="shared" si="8"/>
        <v>301530.32184156752</v>
      </c>
      <c r="L138" s="127"/>
    </row>
    <row r="139" spans="1:12" x14ac:dyDescent="0.2">
      <c r="A139" s="97">
        <f t="shared" si="7"/>
        <v>2022</v>
      </c>
      <c r="B139" s="98">
        <v>12</v>
      </c>
      <c r="C139" s="101">
        <v>52579.307260548652</v>
      </c>
      <c r="D139" s="99">
        <v>0</v>
      </c>
      <c r="E139" s="101">
        <v>282369.84154790791</v>
      </c>
      <c r="F139" s="99">
        <v>0</v>
      </c>
      <c r="G139" s="99">
        <v>0</v>
      </c>
      <c r="H139" s="99"/>
      <c r="I139" s="99"/>
      <c r="J139" s="99"/>
      <c r="K139" s="99">
        <f t="shared" si="8"/>
        <v>334949.14880845655</v>
      </c>
      <c r="L139" s="127"/>
    </row>
    <row r="140" spans="1:12" x14ac:dyDescent="0.2">
      <c r="A140" s="97">
        <f t="shared" si="7"/>
        <v>2023</v>
      </c>
      <c r="B140" s="98">
        <v>1</v>
      </c>
      <c r="C140" s="101">
        <v>52958.467608245788</v>
      </c>
      <c r="D140" s="99">
        <v>0</v>
      </c>
      <c r="E140" s="101">
        <v>300594.88370147313</v>
      </c>
      <c r="F140" s="99">
        <v>0</v>
      </c>
      <c r="G140" s="99">
        <v>0</v>
      </c>
      <c r="H140" s="99"/>
      <c r="I140" s="99"/>
      <c r="J140" s="99"/>
      <c r="K140" s="99">
        <f t="shared" si="8"/>
        <v>353553.35130971891</v>
      </c>
      <c r="L140" s="127"/>
    </row>
    <row r="141" spans="1:12" x14ac:dyDescent="0.2">
      <c r="A141" s="97">
        <f t="shared" si="7"/>
        <v>2023</v>
      </c>
      <c r="B141" s="98">
        <v>2</v>
      </c>
      <c r="C141" s="101">
        <v>49768.248122905425</v>
      </c>
      <c r="D141" s="99">
        <v>0</v>
      </c>
      <c r="E141" s="101">
        <v>288543.9459862244</v>
      </c>
      <c r="F141" s="99">
        <v>0</v>
      </c>
      <c r="G141" s="99">
        <v>0</v>
      </c>
      <c r="H141" s="99"/>
      <c r="I141" s="99"/>
      <c r="J141" s="99"/>
      <c r="K141" s="99">
        <f t="shared" si="8"/>
        <v>338312.19410912984</v>
      </c>
      <c r="L141" s="127"/>
    </row>
    <row r="142" spans="1:12" x14ac:dyDescent="0.2">
      <c r="A142" s="97">
        <f t="shared" si="7"/>
        <v>2023</v>
      </c>
      <c r="B142" s="98">
        <v>3</v>
      </c>
      <c r="C142" s="101">
        <v>56313.265266198207</v>
      </c>
      <c r="D142" s="99">
        <v>0</v>
      </c>
      <c r="E142" s="101">
        <v>317034.75396990404</v>
      </c>
      <c r="F142" s="99">
        <v>0</v>
      </c>
      <c r="G142" s="99">
        <v>0</v>
      </c>
      <c r="H142" s="99"/>
      <c r="I142" s="99"/>
      <c r="J142" s="99"/>
      <c r="K142" s="99">
        <f t="shared" si="8"/>
        <v>373348.01923610223</v>
      </c>
      <c r="L142" s="127"/>
    </row>
    <row r="143" spans="1:12" x14ac:dyDescent="0.2">
      <c r="A143" s="97">
        <f t="shared" si="7"/>
        <v>2023</v>
      </c>
      <c r="B143" s="98">
        <v>4</v>
      </c>
      <c r="C143" s="101">
        <v>58899.29482253499</v>
      </c>
      <c r="D143" s="99">
        <v>0</v>
      </c>
      <c r="E143" s="101">
        <v>336780.88066339376</v>
      </c>
      <c r="F143" s="99">
        <v>0</v>
      </c>
      <c r="G143" s="99">
        <v>0</v>
      </c>
      <c r="H143" s="99"/>
      <c r="I143" s="99"/>
      <c r="J143" s="99"/>
      <c r="K143" s="99">
        <f t="shared" si="8"/>
        <v>395680.17548592878</v>
      </c>
      <c r="L143" s="127"/>
    </row>
    <row r="144" spans="1:12" x14ac:dyDescent="0.2">
      <c r="A144" s="97">
        <f t="shared" si="7"/>
        <v>2023</v>
      </c>
      <c r="B144" s="98">
        <v>5</v>
      </c>
      <c r="C144" s="101">
        <v>67662.267626594694</v>
      </c>
      <c r="D144" s="99">
        <v>0</v>
      </c>
      <c r="E144" s="101">
        <v>358423.71919171384</v>
      </c>
      <c r="F144" s="99">
        <v>0</v>
      </c>
      <c r="G144" s="99">
        <v>0</v>
      </c>
      <c r="H144" s="99"/>
      <c r="I144" s="99"/>
      <c r="J144" s="99"/>
      <c r="K144" s="99">
        <f t="shared" si="8"/>
        <v>426085.98681830853</v>
      </c>
      <c r="L144" s="127"/>
    </row>
    <row r="145" spans="1:12" x14ac:dyDescent="0.2">
      <c r="A145" s="97">
        <f t="shared" si="7"/>
        <v>2023</v>
      </c>
      <c r="B145" s="98">
        <v>6</v>
      </c>
      <c r="C145" s="101">
        <v>73803.345313675425</v>
      </c>
      <c r="D145" s="99">
        <v>0</v>
      </c>
      <c r="E145" s="101">
        <v>381880.9781082627</v>
      </c>
      <c r="F145" s="99">
        <v>0</v>
      </c>
      <c r="G145" s="99">
        <v>0</v>
      </c>
      <c r="H145" s="99"/>
      <c r="I145" s="99"/>
      <c r="J145" s="99"/>
      <c r="K145" s="99">
        <f t="shared" si="8"/>
        <v>455684.32342193811</v>
      </c>
      <c r="L145" s="127"/>
    </row>
    <row r="146" spans="1:12" x14ac:dyDescent="0.2">
      <c r="A146" s="97">
        <f t="shared" si="7"/>
        <v>2023</v>
      </c>
      <c r="B146" s="98">
        <v>7</v>
      </c>
      <c r="C146" s="101">
        <v>80227.654688912327</v>
      </c>
      <c r="D146" s="99">
        <v>0</v>
      </c>
      <c r="E146" s="101">
        <v>392291.02378782711</v>
      </c>
      <c r="F146" s="99">
        <v>0</v>
      </c>
      <c r="G146" s="99">
        <v>0</v>
      </c>
      <c r="H146" s="99"/>
      <c r="I146" s="99"/>
      <c r="J146" s="99"/>
      <c r="K146" s="99">
        <f t="shared" si="8"/>
        <v>472518.67847673944</v>
      </c>
      <c r="L146" s="127"/>
    </row>
    <row r="147" spans="1:12" x14ac:dyDescent="0.2">
      <c r="A147" s="97">
        <f t="shared" si="7"/>
        <v>2023</v>
      </c>
      <c r="B147" s="98">
        <v>8</v>
      </c>
      <c r="C147" s="101">
        <v>79256.530973655521</v>
      </c>
      <c r="D147" s="99">
        <v>0</v>
      </c>
      <c r="E147" s="101">
        <v>423336.07805900573</v>
      </c>
      <c r="F147" s="99">
        <v>0</v>
      </c>
      <c r="G147" s="99">
        <v>0</v>
      </c>
      <c r="H147" s="99"/>
      <c r="I147" s="99"/>
      <c r="J147" s="99"/>
      <c r="K147" s="99">
        <f t="shared" si="8"/>
        <v>502592.60903266125</v>
      </c>
      <c r="L147" s="127"/>
    </row>
    <row r="148" spans="1:12" x14ac:dyDescent="0.2">
      <c r="A148" s="97">
        <f t="shared" si="7"/>
        <v>2023</v>
      </c>
      <c r="B148" s="98">
        <v>9</v>
      </c>
      <c r="C148" s="101">
        <v>68268.219726743642</v>
      </c>
      <c r="D148" s="99">
        <v>0</v>
      </c>
      <c r="E148" s="101">
        <v>385665.35681524326</v>
      </c>
      <c r="F148" s="99">
        <v>0</v>
      </c>
      <c r="G148" s="99">
        <v>0</v>
      </c>
      <c r="H148" s="99"/>
      <c r="I148" s="99"/>
      <c r="J148" s="99"/>
      <c r="K148" s="99">
        <f t="shared" si="8"/>
        <v>453933.5765419869</v>
      </c>
      <c r="L148" s="127"/>
    </row>
    <row r="149" spans="1:12" x14ac:dyDescent="0.2">
      <c r="A149" s="97">
        <f t="shared" si="7"/>
        <v>2023</v>
      </c>
      <c r="B149" s="98">
        <v>10</v>
      </c>
      <c r="C149" s="101">
        <v>62459.01730712306</v>
      </c>
      <c r="D149" s="99">
        <v>0</v>
      </c>
      <c r="E149" s="101">
        <v>359235.34494946752</v>
      </c>
      <c r="F149" s="99">
        <v>0</v>
      </c>
      <c r="G149" s="99">
        <v>0</v>
      </c>
      <c r="H149" s="99"/>
      <c r="I149" s="99"/>
      <c r="J149" s="99"/>
      <c r="K149" s="99">
        <f t="shared" si="8"/>
        <v>421694.36225659057</v>
      </c>
      <c r="L149" s="127"/>
    </row>
    <row r="150" spans="1:12" x14ac:dyDescent="0.2">
      <c r="A150" s="97">
        <f t="shared" si="7"/>
        <v>2023</v>
      </c>
      <c r="B150" s="98">
        <v>11</v>
      </c>
      <c r="C150" s="101">
        <v>50556.246859831896</v>
      </c>
      <c r="D150" s="99">
        <v>0</v>
      </c>
      <c r="E150" s="101">
        <v>254817.78851383709</v>
      </c>
      <c r="F150" s="99">
        <v>0</v>
      </c>
      <c r="G150" s="99">
        <v>0</v>
      </c>
      <c r="H150" s="99"/>
      <c r="I150" s="99"/>
      <c r="J150" s="99"/>
      <c r="K150" s="99">
        <f t="shared" si="8"/>
        <v>305374.035373669</v>
      </c>
      <c r="L150" s="127"/>
    </row>
    <row r="151" spans="1:12" x14ac:dyDescent="0.2">
      <c r="A151" s="97">
        <f t="shared" si="7"/>
        <v>2023</v>
      </c>
      <c r="B151" s="98">
        <v>12</v>
      </c>
      <c r="C151" s="101">
        <v>52660.484388593854</v>
      </c>
      <c r="D151" s="99">
        <v>0</v>
      </c>
      <c r="E151" s="101">
        <v>286605.38917112653</v>
      </c>
      <c r="F151" s="99">
        <v>0</v>
      </c>
      <c r="G151" s="99">
        <v>0</v>
      </c>
      <c r="H151" s="99"/>
      <c r="I151" s="99"/>
      <c r="J151" s="99"/>
      <c r="K151" s="99">
        <f t="shared" si="8"/>
        <v>339265.87355972041</v>
      </c>
      <c r="L151" s="127"/>
    </row>
    <row r="152" spans="1:12" x14ac:dyDescent="0.2">
      <c r="A152" s="97">
        <f t="shared" si="7"/>
        <v>2024</v>
      </c>
      <c r="B152" s="98">
        <v>1</v>
      </c>
      <c r="C152" s="101">
        <v>53040.230121487148</v>
      </c>
      <c r="D152" s="99">
        <v>0</v>
      </c>
      <c r="E152" s="101">
        <v>304703.98596482654</v>
      </c>
      <c r="F152" s="99">
        <v>0</v>
      </c>
      <c r="G152" s="99">
        <v>0</v>
      </c>
      <c r="H152" s="99"/>
      <c r="I152" s="99"/>
      <c r="J152" s="99"/>
      <c r="K152" s="99">
        <f t="shared" si="8"/>
        <v>357744.21608631371</v>
      </c>
      <c r="L152" s="127"/>
    </row>
    <row r="153" spans="1:12" x14ac:dyDescent="0.2">
      <c r="A153" s="97">
        <f t="shared" si="7"/>
        <v>2024</v>
      </c>
      <c r="B153" s="98">
        <v>2</v>
      </c>
      <c r="C153" s="101">
        <v>49845.085260192885</v>
      </c>
      <c r="D153" s="99">
        <v>0</v>
      </c>
      <c r="E153" s="101">
        <v>292488.31312557467</v>
      </c>
      <c r="F153" s="99">
        <v>0</v>
      </c>
      <c r="G153" s="99">
        <v>0</v>
      </c>
      <c r="H153" s="99"/>
      <c r="I153" s="99"/>
      <c r="J153" s="99"/>
      <c r="K153" s="99">
        <f t="shared" si="8"/>
        <v>342333.39838576753</v>
      </c>
      <c r="L153" s="127"/>
    </row>
    <row r="154" spans="1:12" x14ac:dyDescent="0.2">
      <c r="A154" s="97">
        <f t="shared" si="7"/>
        <v>2024</v>
      </c>
      <c r="B154" s="98">
        <v>3</v>
      </c>
      <c r="C154" s="101">
        <v>56400.207247432481</v>
      </c>
      <c r="D154" s="99">
        <v>0</v>
      </c>
      <c r="E154" s="101">
        <v>321368.58763020404</v>
      </c>
      <c r="F154" s="99">
        <v>0</v>
      </c>
      <c r="G154" s="99">
        <v>0</v>
      </c>
      <c r="H154" s="99"/>
      <c r="I154" s="99"/>
      <c r="J154" s="99"/>
      <c r="K154" s="99">
        <f t="shared" si="8"/>
        <v>377768.79487763654</v>
      </c>
      <c r="L154" s="127"/>
    </row>
    <row r="155" spans="1:12" x14ac:dyDescent="0.2">
      <c r="A155" s="97">
        <f t="shared" si="7"/>
        <v>2024</v>
      </c>
      <c r="B155" s="98">
        <v>4</v>
      </c>
      <c r="C155" s="101">
        <v>58990.229371632195</v>
      </c>
      <c r="D155" s="99">
        <v>0</v>
      </c>
      <c r="E155" s="101">
        <v>341384.64191823424</v>
      </c>
      <c r="F155" s="99">
        <v>0</v>
      </c>
      <c r="G155" s="99">
        <v>0</v>
      </c>
      <c r="H155" s="99"/>
      <c r="I155" s="99"/>
      <c r="J155" s="99"/>
      <c r="K155" s="99">
        <f t="shared" si="8"/>
        <v>400374.87128986645</v>
      </c>
      <c r="L155" s="127"/>
    </row>
    <row r="156" spans="1:12" x14ac:dyDescent="0.2">
      <c r="A156" s="97">
        <f t="shared" si="7"/>
        <v>2024</v>
      </c>
      <c r="B156" s="98">
        <v>5</v>
      </c>
      <c r="C156" s="101">
        <v>67766.731318665319</v>
      </c>
      <c r="D156" s="99">
        <v>0</v>
      </c>
      <c r="E156" s="101">
        <v>363323.33590386284</v>
      </c>
      <c r="F156" s="99">
        <v>0</v>
      </c>
      <c r="G156" s="99">
        <v>0</v>
      </c>
      <c r="H156" s="99"/>
      <c r="I156" s="99"/>
      <c r="J156" s="99"/>
      <c r="K156" s="99">
        <f t="shared" si="8"/>
        <v>431090.06722252816</v>
      </c>
      <c r="L156" s="127"/>
    </row>
    <row r="157" spans="1:12" x14ac:dyDescent="0.2">
      <c r="A157" s="97">
        <f t="shared" si="7"/>
        <v>2024</v>
      </c>
      <c r="B157" s="98">
        <v>6</v>
      </c>
      <c r="C157" s="101">
        <v>73917.290208061444</v>
      </c>
      <c r="D157" s="99">
        <v>0</v>
      </c>
      <c r="E157" s="101">
        <v>387101.25322457065</v>
      </c>
      <c r="F157" s="99">
        <v>0</v>
      </c>
      <c r="G157" s="99">
        <v>0</v>
      </c>
      <c r="H157" s="99"/>
      <c r="I157" s="99"/>
      <c r="J157" s="99"/>
      <c r="K157" s="99">
        <f t="shared" si="8"/>
        <v>461018.54343263211</v>
      </c>
      <c r="L157" s="127"/>
    </row>
    <row r="158" spans="1:12" x14ac:dyDescent="0.2">
      <c r="A158" s="97">
        <f t="shared" si="7"/>
        <v>2024</v>
      </c>
      <c r="B158" s="98">
        <v>7</v>
      </c>
      <c r="C158" s="101">
        <v>80351.51806666996</v>
      </c>
      <c r="D158" s="99">
        <v>0</v>
      </c>
      <c r="E158" s="101">
        <v>397653.60319666588</v>
      </c>
      <c r="F158" s="99">
        <v>0</v>
      </c>
      <c r="G158" s="99">
        <v>0</v>
      </c>
      <c r="H158" s="99"/>
      <c r="I158" s="99"/>
      <c r="J158" s="99"/>
      <c r="K158" s="99">
        <f t="shared" si="8"/>
        <v>478005.12126333581</v>
      </c>
      <c r="L158" s="127"/>
    </row>
    <row r="159" spans="1:12" x14ac:dyDescent="0.2">
      <c r="A159" s="97">
        <f t="shared" si="7"/>
        <v>2024</v>
      </c>
      <c r="B159" s="98">
        <v>8</v>
      </c>
      <c r="C159" s="101">
        <v>79378.89503469925</v>
      </c>
      <c r="D159" s="99">
        <v>0</v>
      </c>
      <c r="E159" s="101">
        <v>429123.04028235143</v>
      </c>
      <c r="F159" s="99">
        <v>0</v>
      </c>
      <c r="G159" s="99">
        <v>0</v>
      </c>
      <c r="H159" s="99"/>
      <c r="I159" s="99"/>
      <c r="J159" s="99"/>
      <c r="K159" s="99">
        <f t="shared" si="8"/>
        <v>508501.93531705067</v>
      </c>
      <c r="L159" s="127"/>
    </row>
    <row r="160" spans="1:12" x14ac:dyDescent="0.2">
      <c r="A160" s="97">
        <f t="shared" si="7"/>
        <v>2024</v>
      </c>
      <c r="B160" s="98">
        <v>9</v>
      </c>
      <c r="C160" s="101">
        <v>68373.61894751912</v>
      </c>
      <c r="D160" s="99">
        <v>0</v>
      </c>
      <c r="E160" s="101">
        <v>390937.36401334428</v>
      </c>
      <c r="F160" s="99">
        <v>0</v>
      </c>
      <c r="G160" s="99">
        <v>0</v>
      </c>
      <c r="H160" s="99"/>
      <c r="I160" s="99"/>
      <c r="J160" s="99"/>
      <c r="K160" s="99">
        <f t="shared" si="8"/>
        <v>459310.98296086339</v>
      </c>
      <c r="L160" s="127"/>
    </row>
    <row r="161" spans="1:12" x14ac:dyDescent="0.2">
      <c r="A161" s="97">
        <f t="shared" si="7"/>
        <v>2024</v>
      </c>
      <c r="B161" s="98">
        <v>10</v>
      </c>
      <c r="C161" s="101">
        <v>62555.447707401887</v>
      </c>
      <c r="D161" s="99">
        <v>0</v>
      </c>
      <c r="E161" s="101">
        <v>364146.05650527158</v>
      </c>
      <c r="F161" s="99">
        <v>0</v>
      </c>
      <c r="G161" s="99">
        <v>0</v>
      </c>
      <c r="H161" s="99"/>
      <c r="I161" s="99"/>
      <c r="J161" s="99"/>
      <c r="K161" s="99">
        <f t="shared" si="8"/>
        <v>426701.50421267346</v>
      </c>
      <c r="L161" s="127"/>
    </row>
    <row r="162" spans="1:12" x14ac:dyDescent="0.2">
      <c r="A162" s="97">
        <f t="shared" si="7"/>
        <v>2024</v>
      </c>
      <c r="B162" s="98">
        <v>11</v>
      </c>
      <c r="C162" s="101">
        <v>50634.300587403639</v>
      </c>
      <c r="D162" s="99">
        <v>0</v>
      </c>
      <c r="E162" s="101">
        <v>258301.12242368763</v>
      </c>
      <c r="F162" s="99">
        <v>0</v>
      </c>
      <c r="G162" s="99">
        <v>0</v>
      </c>
      <c r="H162" s="99"/>
      <c r="I162" s="99"/>
      <c r="J162" s="99"/>
      <c r="K162" s="99">
        <f t="shared" si="8"/>
        <v>308935.42301109125</v>
      </c>
      <c r="L162" s="127"/>
    </row>
    <row r="163" spans="1:12" x14ac:dyDescent="0.2">
      <c r="A163" s="97">
        <f t="shared" si="7"/>
        <v>2024</v>
      </c>
      <c r="B163" s="98">
        <v>12</v>
      </c>
      <c r="C163" s="101">
        <v>52741.786845907562</v>
      </c>
      <c r="D163" s="99">
        <v>0</v>
      </c>
      <c r="E163" s="101">
        <v>290523.25643097633</v>
      </c>
      <c r="F163" s="99">
        <v>0</v>
      </c>
      <c r="G163" s="99">
        <v>0</v>
      </c>
      <c r="H163" s="99"/>
      <c r="I163" s="99"/>
      <c r="J163" s="99"/>
      <c r="K163" s="99">
        <f t="shared" si="8"/>
        <v>343265.04327688389</v>
      </c>
      <c r="L163" s="127"/>
    </row>
    <row r="164" spans="1:12" x14ac:dyDescent="0.2">
      <c r="A164" s="97">
        <f t="shared" si="7"/>
        <v>2025</v>
      </c>
      <c r="B164" s="98">
        <v>1</v>
      </c>
      <c r="C164" s="101">
        <v>53122.1188677725</v>
      </c>
      <c r="D164" s="99">
        <v>0</v>
      </c>
      <c r="E164" s="101">
        <v>308869.25924880011</v>
      </c>
      <c r="F164" s="99">
        <v>0</v>
      </c>
      <c r="G164" s="99">
        <v>0</v>
      </c>
      <c r="H164" s="99"/>
      <c r="I164" s="99"/>
      <c r="J164" s="99"/>
      <c r="K164" s="99">
        <f t="shared" si="8"/>
        <v>361991.37811657263</v>
      </c>
      <c r="L164" s="127"/>
    </row>
    <row r="165" spans="1:12" x14ac:dyDescent="0.2">
      <c r="A165" s="97">
        <f t="shared" si="7"/>
        <v>2025</v>
      </c>
      <c r="B165" s="98">
        <v>2</v>
      </c>
      <c r="C165" s="101">
        <v>49922.041026242441</v>
      </c>
      <c r="D165" s="99">
        <v>0</v>
      </c>
      <c r="E165" s="101">
        <v>296486.59937272948</v>
      </c>
      <c r="F165" s="99">
        <v>0</v>
      </c>
      <c r="G165" s="99">
        <v>0</v>
      </c>
      <c r="H165" s="99"/>
      <c r="I165" s="99"/>
      <c r="J165" s="99"/>
      <c r="K165" s="99">
        <f t="shared" si="8"/>
        <v>346408.64039897191</v>
      </c>
      <c r="L165" s="127"/>
    </row>
    <row r="166" spans="1:12" x14ac:dyDescent="0.2">
      <c r="A166" s="97">
        <f t="shared" si="7"/>
        <v>2025</v>
      </c>
      <c r="B166" s="98">
        <v>3</v>
      </c>
      <c r="C166" s="101">
        <v>56487.283458285041</v>
      </c>
      <c r="D166" s="99">
        <v>0</v>
      </c>
      <c r="E166" s="101">
        <v>325761.66436704365</v>
      </c>
      <c r="F166" s="99">
        <v>0</v>
      </c>
      <c r="G166" s="99">
        <v>0</v>
      </c>
      <c r="H166" s="99"/>
      <c r="I166" s="99"/>
      <c r="J166" s="99"/>
      <c r="K166" s="99">
        <f t="shared" si="8"/>
        <v>382248.94782532868</v>
      </c>
      <c r="L166" s="127"/>
    </row>
    <row r="167" spans="1:12" x14ac:dyDescent="0.2">
      <c r="A167" s="97">
        <f t="shared" si="7"/>
        <v>2025</v>
      </c>
      <c r="B167" s="98">
        <v>4</v>
      </c>
      <c r="C167" s="101">
        <v>59081.304314468311</v>
      </c>
      <c r="D167" s="99">
        <v>0</v>
      </c>
      <c r="E167" s="101">
        <v>346051.33613307471</v>
      </c>
      <c r="F167" s="99">
        <v>0</v>
      </c>
      <c r="G167" s="99">
        <v>0</v>
      </c>
      <c r="H167" s="99"/>
      <c r="I167" s="99"/>
      <c r="J167" s="99"/>
      <c r="K167" s="99">
        <f t="shared" si="8"/>
        <v>405132.640447543</v>
      </c>
      <c r="L167" s="127"/>
    </row>
    <row r="168" spans="1:12" x14ac:dyDescent="0.2">
      <c r="A168" s="97">
        <f t="shared" si="7"/>
        <v>2025</v>
      </c>
      <c r="B168" s="98">
        <v>5</v>
      </c>
      <c r="C168" s="101">
        <v>67871.356292102108</v>
      </c>
      <c r="D168" s="99">
        <v>0</v>
      </c>
      <c r="E168" s="101">
        <v>368289.92989078618</v>
      </c>
      <c r="F168" s="99">
        <v>0</v>
      </c>
      <c r="G168" s="99">
        <v>0</v>
      </c>
      <c r="H168" s="99"/>
      <c r="I168" s="99"/>
      <c r="J168" s="99"/>
      <c r="K168" s="99">
        <f t="shared" si="8"/>
        <v>436161.28618288832</v>
      </c>
      <c r="L168" s="127"/>
    </row>
    <row r="169" spans="1:12" x14ac:dyDescent="0.2">
      <c r="A169" s="97">
        <f t="shared" si="7"/>
        <v>2025</v>
      </c>
      <c r="B169" s="98">
        <v>6</v>
      </c>
      <c r="C169" s="101">
        <v>74031.411021830267</v>
      </c>
      <c r="D169" s="99">
        <v>0</v>
      </c>
      <c r="E169" s="101">
        <v>392392.88898425217</v>
      </c>
      <c r="F169" s="99">
        <v>0</v>
      </c>
      <c r="G169" s="99">
        <v>0</v>
      </c>
      <c r="H169" s="99"/>
      <c r="I169" s="99"/>
      <c r="J169" s="99"/>
      <c r="K169" s="99">
        <f t="shared" si="8"/>
        <v>466424.30000608246</v>
      </c>
      <c r="L169" s="127"/>
    </row>
    <row r="170" spans="1:12" x14ac:dyDescent="0.2">
      <c r="A170" s="97">
        <f t="shared" si="7"/>
        <v>2025</v>
      </c>
      <c r="B170" s="98">
        <v>7</v>
      </c>
      <c r="C170" s="101">
        <v>80475.572676944721</v>
      </c>
      <c r="D170" s="99">
        <v>0</v>
      </c>
      <c r="E170" s="101">
        <v>403089.488534451</v>
      </c>
      <c r="F170" s="99">
        <v>0</v>
      </c>
      <c r="G170" s="99">
        <v>0</v>
      </c>
      <c r="H170" s="99"/>
      <c r="I170" s="99"/>
      <c r="J170" s="99"/>
      <c r="K170" s="99">
        <f t="shared" si="8"/>
        <v>483565.06121139572</v>
      </c>
      <c r="L170" s="127"/>
    </row>
    <row r="171" spans="1:12" x14ac:dyDescent="0.2">
      <c r="A171" s="97">
        <f t="shared" si="7"/>
        <v>2025</v>
      </c>
      <c r="B171" s="98">
        <v>8</v>
      </c>
      <c r="C171" s="101">
        <v>79501.44801346687</v>
      </c>
      <c r="D171" s="99">
        <v>0</v>
      </c>
      <c r="E171" s="101">
        <v>434989.10970565036</v>
      </c>
      <c r="F171" s="99">
        <v>0</v>
      </c>
      <c r="G171" s="99">
        <v>0</v>
      </c>
      <c r="H171" s="99"/>
      <c r="I171" s="99"/>
      <c r="J171" s="99"/>
      <c r="K171" s="99">
        <f t="shared" si="8"/>
        <v>514490.55771911726</v>
      </c>
      <c r="L171" s="127"/>
    </row>
    <row r="172" spans="1:12" x14ac:dyDescent="0.2">
      <c r="A172" s="97">
        <f t="shared" si="7"/>
        <v>2025</v>
      </c>
      <c r="B172" s="98">
        <v>9</v>
      </c>
      <c r="C172" s="101">
        <v>68479.180894022385</v>
      </c>
      <c r="D172" s="99">
        <v>0</v>
      </c>
      <c r="E172" s="101">
        <v>396281.43902724906</v>
      </c>
      <c r="F172" s="99">
        <v>0</v>
      </c>
      <c r="G172" s="99">
        <v>0</v>
      </c>
      <c r="H172" s="99"/>
      <c r="I172" s="99"/>
      <c r="J172" s="99"/>
      <c r="K172" s="99">
        <f t="shared" si="8"/>
        <v>464760.61992127146</v>
      </c>
      <c r="L172" s="127"/>
    </row>
    <row r="173" spans="1:12" x14ac:dyDescent="0.2">
      <c r="A173" s="97">
        <f t="shared" si="7"/>
        <v>2025</v>
      </c>
      <c r="B173" s="98">
        <v>10</v>
      </c>
      <c r="C173" s="101">
        <v>62652.026986457531</v>
      </c>
      <c r="D173" s="99">
        <v>0</v>
      </c>
      <c r="E173" s="101">
        <v>369123.89700126293</v>
      </c>
      <c r="F173" s="99">
        <v>0</v>
      </c>
      <c r="G173" s="99">
        <v>0</v>
      </c>
      <c r="H173" s="99"/>
      <c r="I173" s="99"/>
      <c r="J173" s="99"/>
      <c r="K173" s="99">
        <f t="shared" si="8"/>
        <v>431775.92398772045</v>
      </c>
      <c r="L173" s="127"/>
    </row>
    <row r="174" spans="1:12" x14ac:dyDescent="0.2">
      <c r="A174" s="97">
        <f t="shared" si="7"/>
        <v>2025</v>
      </c>
      <c r="B174" s="98">
        <v>11</v>
      </c>
      <c r="C174" s="101">
        <v>50712.474822029726</v>
      </c>
      <c r="D174" s="99">
        <v>0</v>
      </c>
      <c r="E174" s="101">
        <v>261832.07316279595</v>
      </c>
      <c r="F174" s="99">
        <v>0</v>
      </c>
      <c r="G174" s="99">
        <v>0</v>
      </c>
      <c r="H174" s="99"/>
      <c r="I174" s="99"/>
      <c r="J174" s="99"/>
      <c r="K174" s="99">
        <f t="shared" si="8"/>
        <v>312544.54798482568</v>
      </c>
      <c r="L174" s="127"/>
    </row>
    <row r="175" spans="1:12" x14ac:dyDescent="0.2">
      <c r="A175" s="97">
        <f t="shared" si="7"/>
        <v>2025</v>
      </c>
      <c r="B175" s="98">
        <v>12</v>
      </c>
      <c r="C175" s="101">
        <v>52823.21482598548</v>
      </c>
      <c r="D175" s="99">
        <v>0</v>
      </c>
      <c r="E175" s="101">
        <v>294494.68054790475</v>
      </c>
      <c r="F175" s="99">
        <v>0</v>
      </c>
      <c r="G175" s="99">
        <v>0</v>
      </c>
      <c r="H175" s="99"/>
      <c r="I175" s="99"/>
      <c r="J175" s="99"/>
      <c r="K175" s="99">
        <f t="shared" si="8"/>
        <v>347317.89537389023</v>
      </c>
      <c r="L175" s="127"/>
    </row>
    <row r="176" spans="1:12" x14ac:dyDescent="0.2">
      <c r="A176" s="97">
        <f t="shared" si="7"/>
        <v>2026</v>
      </c>
      <c r="B176" s="98">
        <v>1</v>
      </c>
      <c r="C176" s="101">
        <v>53204.134041992889</v>
      </c>
      <c r="D176" s="99">
        <v>0</v>
      </c>
      <c r="E176" s="101">
        <v>313091.47140567761</v>
      </c>
      <c r="F176" s="99">
        <v>0</v>
      </c>
      <c r="G176" s="99">
        <v>0</v>
      </c>
      <c r="H176" s="99"/>
      <c r="I176" s="99"/>
      <c r="J176" s="99"/>
      <c r="K176" s="99">
        <f t="shared" si="8"/>
        <v>366295.6054476705</v>
      </c>
      <c r="L176" s="127"/>
    </row>
    <row r="177" spans="1:12" x14ac:dyDescent="0.2">
      <c r="A177" s="97">
        <f t="shared" si="7"/>
        <v>2026</v>
      </c>
      <c r="B177" s="98">
        <v>2</v>
      </c>
      <c r="C177" s="101">
        <v>49999.11560420489</v>
      </c>
      <c r="D177" s="99">
        <v>0</v>
      </c>
      <c r="E177" s="101">
        <v>300539.54179654783</v>
      </c>
      <c r="F177" s="99">
        <v>0</v>
      </c>
      <c r="G177" s="99">
        <v>0</v>
      </c>
      <c r="H177" s="99"/>
      <c r="I177" s="99"/>
      <c r="J177" s="99"/>
      <c r="K177" s="99">
        <f t="shared" si="8"/>
        <v>350538.65740075271</v>
      </c>
      <c r="L177" s="127"/>
    </row>
    <row r="178" spans="1:12" x14ac:dyDescent="0.2">
      <c r="A178" s="97">
        <f t="shared" si="7"/>
        <v>2026</v>
      </c>
      <c r="B178" s="98">
        <v>3</v>
      </c>
      <c r="C178" s="101">
        <v>56574.494105992824</v>
      </c>
      <c r="D178" s="99">
        <v>0</v>
      </c>
      <c r="E178" s="101">
        <v>330214.79402740661</v>
      </c>
      <c r="F178" s="99">
        <v>0</v>
      </c>
      <c r="G178" s="99">
        <v>0</v>
      </c>
      <c r="H178" s="99"/>
      <c r="I178" s="99"/>
      <c r="J178" s="99"/>
      <c r="K178" s="99">
        <f t="shared" si="8"/>
        <v>386789.28813339944</v>
      </c>
      <c r="L178" s="127"/>
    </row>
    <row r="179" spans="1:12" x14ac:dyDescent="0.2">
      <c r="A179" s="97">
        <f t="shared" si="7"/>
        <v>2026</v>
      </c>
      <c r="B179" s="98">
        <v>4</v>
      </c>
      <c r="C179" s="101">
        <v>59172.519867797062</v>
      </c>
      <c r="D179" s="99">
        <v>0</v>
      </c>
      <c r="E179" s="101">
        <v>350781.82359524013</v>
      </c>
      <c r="F179" s="99">
        <v>0</v>
      </c>
      <c r="G179" s="99">
        <v>0</v>
      </c>
      <c r="H179" s="99"/>
      <c r="I179" s="99"/>
      <c r="J179" s="99"/>
      <c r="K179" s="99">
        <f t="shared" si="8"/>
        <v>409954.34346303716</v>
      </c>
      <c r="L179" s="127"/>
    </row>
    <row r="180" spans="1:12" x14ac:dyDescent="0.2">
      <c r="A180" s="97">
        <f t="shared" si="7"/>
        <v>2026</v>
      </c>
      <c r="B180" s="98">
        <v>5</v>
      </c>
      <c r="C180" s="101">
        <v>67976.142795907173</v>
      </c>
      <c r="D180" s="99">
        <v>0</v>
      </c>
      <c r="E180" s="101">
        <v>373324.41672519094</v>
      </c>
      <c r="F180" s="99">
        <v>0</v>
      </c>
      <c r="G180" s="99">
        <v>0</v>
      </c>
      <c r="H180" s="99"/>
      <c r="I180" s="99"/>
      <c r="J180" s="99"/>
      <c r="K180" s="99">
        <f t="shared" si="8"/>
        <v>441300.5595210981</v>
      </c>
      <c r="L180" s="127"/>
    </row>
    <row r="181" spans="1:12" x14ac:dyDescent="0.2">
      <c r="A181" s="97">
        <f t="shared" si="7"/>
        <v>2026</v>
      </c>
      <c r="B181" s="98">
        <v>6</v>
      </c>
      <c r="C181" s="101">
        <v>74145.708026583612</v>
      </c>
      <c r="D181" s="99">
        <v>0</v>
      </c>
      <c r="E181" s="101">
        <v>397756.8608802284</v>
      </c>
      <c r="F181" s="99">
        <v>0</v>
      </c>
      <c r="G181" s="99">
        <v>0</v>
      </c>
      <c r="H181" s="99"/>
      <c r="I181" s="99"/>
      <c r="J181" s="99"/>
      <c r="K181" s="99">
        <f t="shared" si="8"/>
        <v>471902.568906812</v>
      </c>
      <c r="L181" s="127"/>
    </row>
    <row r="182" spans="1:12" x14ac:dyDescent="0.2">
      <c r="A182" s="97">
        <f t="shared" si="7"/>
        <v>2026</v>
      </c>
      <c r="B182" s="98">
        <v>7</v>
      </c>
      <c r="C182" s="101">
        <v>80599.818814980259</v>
      </c>
      <c r="D182" s="99">
        <v>0</v>
      </c>
      <c r="E182" s="101">
        <v>408599.68188596464</v>
      </c>
      <c r="F182" s="99">
        <v>0</v>
      </c>
      <c r="G182" s="99">
        <v>0</v>
      </c>
      <c r="H182" s="99"/>
      <c r="I182" s="99"/>
      <c r="J182" s="99"/>
      <c r="K182" s="99">
        <f t="shared" si="8"/>
        <v>489199.50070094492</v>
      </c>
      <c r="L182" s="127"/>
    </row>
    <row r="183" spans="1:12" x14ac:dyDescent="0.2">
      <c r="A183" s="97">
        <f t="shared" si="7"/>
        <v>2026</v>
      </c>
      <c r="B183" s="98">
        <v>8</v>
      </c>
      <c r="C183" s="101">
        <v>79624.190201628226</v>
      </c>
      <c r="D183" s="99">
        <v>0</v>
      </c>
      <c r="E183" s="101">
        <v>440935.36771648424</v>
      </c>
      <c r="F183" s="99">
        <v>0</v>
      </c>
      <c r="G183" s="99">
        <v>0</v>
      </c>
      <c r="H183" s="99"/>
      <c r="I183" s="99"/>
      <c r="J183" s="99"/>
      <c r="K183" s="99">
        <f t="shared" si="8"/>
        <v>520559.55791811249</v>
      </c>
      <c r="L183" s="127"/>
    </row>
    <row r="184" spans="1:12" x14ac:dyDescent="0.2">
      <c r="A184" s="97">
        <f t="shared" si="7"/>
        <v>2026</v>
      </c>
      <c r="B184" s="98">
        <v>9</v>
      </c>
      <c r="C184" s="101">
        <v>68584.905817485502</v>
      </c>
      <c r="D184" s="99">
        <v>0</v>
      </c>
      <c r="E184" s="101">
        <v>401698.56701685576</v>
      </c>
      <c r="F184" s="99">
        <v>0</v>
      </c>
      <c r="G184" s="99">
        <v>0</v>
      </c>
      <c r="H184" s="99"/>
      <c r="I184" s="99"/>
      <c r="J184" s="99"/>
      <c r="K184" s="99">
        <f t="shared" si="8"/>
        <v>470283.47283434123</v>
      </c>
      <c r="L184" s="127"/>
    </row>
    <row r="185" spans="1:12" x14ac:dyDescent="0.2">
      <c r="A185" s="97">
        <f t="shared" si="7"/>
        <v>2026</v>
      </c>
      <c r="B185" s="98">
        <v>10</v>
      </c>
      <c r="C185" s="101">
        <v>62748.755374143759</v>
      </c>
      <c r="D185" s="99">
        <v>0</v>
      </c>
      <c r="E185" s="101">
        <v>374169.78408339992</v>
      </c>
      <c r="F185" s="99">
        <v>0</v>
      </c>
      <c r="G185" s="99">
        <v>0</v>
      </c>
      <c r="H185" s="99"/>
      <c r="I185" s="99"/>
      <c r="J185" s="99"/>
      <c r="K185" s="99">
        <f t="shared" si="8"/>
        <v>436918.53945754369</v>
      </c>
      <c r="L185" s="127"/>
    </row>
    <row r="186" spans="1:12" x14ac:dyDescent="0.2">
      <c r="A186" s="97">
        <f t="shared" si="7"/>
        <v>2026</v>
      </c>
      <c r="B186" s="98">
        <v>11</v>
      </c>
      <c r="C186" s="101">
        <v>50790.769749760853</v>
      </c>
      <c r="D186" s="99">
        <v>0</v>
      </c>
      <c r="E186" s="101">
        <v>265411.29164849798</v>
      </c>
      <c r="F186" s="99">
        <v>0</v>
      </c>
      <c r="G186" s="99">
        <v>0</v>
      </c>
      <c r="H186" s="99"/>
      <c r="I186" s="99"/>
      <c r="J186" s="99"/>
      <c r="K186" s="99">
        <f t="shared" si="8"/>
        <v>316202.06139825884</v>
      </c>
      <c r="L186" s="127"/>
    </row>
    <row r="187" spans="1:12" x14ac:dyDescent="0.2">
      <c r="A187" s="97">
        <f t="shared" si="7"/>
        <v>2026</v>
      </c>
      <c r="B187" s="98">
        <v>12</v>
      </c>
      <c r="C187" s="101">
        <v>52904.768522622056</v>
      </c>
      <c r="D187" s="99">
        <v>0</v>
      </c>
      <c r="E187" s="101">
        <v>298520.39363883913</v>
      </c>
      <c r="F187" s="99">
        <v>0</v>
      </c>
      <c r="G187" s="99">
        <v>0</v>
      </c>
      <c r="H187" s="99"/>
      <c r="I187" s="99"/>
      <c r="J187" s="99"/>
      <c r="K187" s="99">
        <f t="shared" si="8"/>
        <v>351425.16216146119</v>
      </c>
      <c r="L187" s="127"/>
    </row>
    <row r="188" spans="1:12" x14ac:dyDescent="0.2">
      <c r="A188" s="97">
        <f t="shared" si="7"/>
        <v>2027</v>
      </c>
      <c r="B188" s="98">
        <v>1</v>
      </c>
      <c r="C188" s="101">
        <v>53286.275839340255</v>
      </c>
      <c r="D188" s="99">
        <v>0</v>
      </c>
      <c r="E188" s="101">
        <v>317371.40078420751</v>
      </c>
      <c r="F188" s="99">
        <v>0</v>
      </c>
      <c r="G188" s="99">
        <v>0</v>
      </c>
      <c r="H188" s="99"/>
      <c r="I188" s="99"/>
      <c r="J188" s="99"/>
      <c r="K188" s="99">
        <f t="shared" si="8"/>
        <v>370657.67662354774</v>
      </c>
      <c r="L188" s="127"/>
    </row>
    <row r="189" spans="1:12" x14ac:dyDescent="0.2">
      <c r="A189" s="97">
        <f t="shared" si="7"/>
        <v>2027</v>
      </c>
      <c r="B189" s="98">
        <v>2</v>
      </c>
      <c r="C189" s="101">
        <v>50076.309177513802</v>
      </c>
      <c r="D189" s="99">
        <v>0</v>
      </c>
      <c r="E189" s="101">
        <v>304647.88754154672</v>
      </c>
      <c r="F189" s="99">
        <v>0</v>
      </c>
      <c r="G189" s="99">
        <v>0</v>
      </c>
      <c r="H189" s="99"/>
      <c r="I189" s="99"/>
      <c r="J189" s="99"/>
      <c r="K189" s="99">
        <f t="shared" si="8"/>
        <v>354724.19671906054</v>
      </c>
      <c r="L189" s="127"/>
    </row>
    <row r="190" spans="1:12" x14ac:dyDescent="0.2">
      <c r="A190" s="97">
        <f t="shared" si="7"/>
        <v>2027</v>
      </c>
      <c r="B190" s="98">
        <v>3</v>
      </c>
      <c r="C190" s="101">
        <v>56661.83939811273</v>
      </c>
      <c r="D190" s="99">
        <v>0</v>
      </c>
      <c r="E190" s="101">
        <v>334728.79752880469</v>
      </c>
      <c r="F190" s="99">
        <v>0</v>
      </c>
      <c r="G190" s="99">
        <v>0</v>
      </c>
      <c r="H190" s="99"/>
      <c r="I190" s="99"/>
      <c r="J190" s="99"/>
      <c r="K190" s="99">
        <f t="shared" si="8"/>
        <v>391390.63692691742</v>
      </c>
      <c r="L190" s="127"/>
    </row>
    <row r="191" spans="1:12" x14ac:dyDescent="0.2">
      <c r="A191" s="97">
        <f t="shared" si="7"/>
        <v>2027</v>
      </c>
      <c r="B191" s="98">
        <v>4</v>
      </c>
      <c r="C191" s="101">
        <v>59263.876248706816</v>
      </c>
      <c r="D191" s="99">
        <v>0</v>
      </c>
      <c r="E191" s="101">
        <v>355576.97635209782</v>
      </c>
      <c r="F191" s="99">
        <v>0</v>
      </c>
      <c r="G191" s="99">
        <v>0</v>
      </c>
      <c r="H191" s="99"/>
      <c r="I191" s="99"/>
      <c r="J191" s="99"/>
      <c r="K191" s="99">
        <f t="shared" si="8"/>
        <v>414840.85260080465</v>
      </c>
      <c r="L191" s="127"/>
    </row>
    <row r="192" spans="1:12" x14ac:dyDescent="0.2">
      <c r="A192" s="97">
        <f t="shared" si="7"/>
        <v>2027</v>
      </c>
      <c r="B192" s="98">
        <v>5</v>
      </c>
      <c r="C192" s="101">
        <v>68081.091079467049</v>
      </c>
      <c r="D192" s="99">
        <v>0</v>
      </c>
      <c r="E192" s="101">
        <v>378427.72449557221</v>
      </c>
      <c r="F192" s="99">
        <v>0</v>
      </c>
      <c r="G192" s="99">
        <v>0</v>
      </c>
      <c r="H192" s="99"/>
      <c r="I192" s="99"/>
      <c r="J192" s="99"/>
      <c r="K192" s="99">
        <f t="shared" si="8"/>
        <v>446508.81557503925</v>
      </c>
      <c r="L192" s="127"/>
    </row>
    <row r="193" spans="1:12" x14ac:dyDescent="0.2">
      <c r="A193" s="97">
        <f t="shared" si="7"/>
        <v>2027</v>
      </c>
      <c r="B193" s="98">
        <v>6</v>
      </c>
      <c r="C193" s="101">
        <v>74260.181494342527</v>
      </c>
      <c r="D193" s="99">
        <v>0</v>
      </c>
      <c r="E193" s="101">
        <v>403194.15774031228</v>
      </c>
      <c r="F193" s="99">
        <v>0</v>
      </c>
      <c r="G193" s="99">
        <v>0</v>
      </c>
      <c r="H193" s="99"/>
      <c r="I193" s="99"/>
      <c r="J193" s="99"/>
      <c r="K193" s="99">
        <f t="shared" si="8"/>
        <v>477454.33923465479</v>
      </c>
      <c r="L193" s="127"/>
    </row>
    <row r="194" spans="1:12" x14ac:dyDescent="0.2">
      <c r="A194" s="97">
        <f t="shared" si="7"/>
        <v>2027</v>
      </c>
      <c r="B194" s="98">
        <v>7</v>
      </c>
      <c r="C194" s="101">
        <v>80724.256776476046</v>
      </c>
      <c r="D194" s="99">
        <v>0</v>
      </c>
      <c r="E194" s="101">
        <v>414185.19903438858</v>
      </c>
      <c r="F194" s="99">
        <v>0</v>
      </c>
      <c r="G194" s="99">
        <v>0</v>
      </c>
      <c r="H194" s="99"/>
      <c r="I194" s="99"/>
      <c r="J194" s="99"/>
      <c r="K194" s="99">
        <f t="shared" si="8"/>
        <v>494909.45581086463</v>
      </c>
      <c r="L194" s="127"/>
    </row>
    <row r="195" spans="1:12" x14ac:dyDescent="0.2">
      <c r="A195" s="97">
        <f t="shared" si="7"/>
        <v>2027</v>
      </c>
      <c r="B195" s="98">
        <v>8</v>
      </c>
      <c r="C195" s="101">
        <v>79747.121891303468</v>
      </c>
      <c r="D195" s="99">
        <v>0</v>
      </c>
      <c r="E195" s="101">
        <v>446962.91048489598</v>
      </c>
      <c r="F195" s="99">
        <v>0</v>
      </c>
      <c r="G195" s="99">
        <v>0</v>
      </c>
      <c r="H195" s="99"/>
      <c r="I195" s="99"/>
      <c r="J195" s="99"/>
      <c r="K195" s="99">
        <f t="shared" si="8"/>
        <v>526710.0323761995</v>
      </c>
      <c r="L195" s="127"/>
    </row>
    <row r="196" spans="1:12" x14ac:dyDescent="0.2">
      <c r="A196" s="97">
        <f t="shared" ref="A196:A199" si="9">+A184+1</f>
        <v>2027</v>
      </c>
      <c r="B196" s="98">
        <v>9</v>
      </c>
      <c r="C196" s="101">
        <v>68690.793969528386</v>
      </c>
      <c r="D196" s="99">
        <v>0</v>
      </c>
      <c r="E196" s="101">
        <v>407189.74660910066</v>
      </c>
      <c r="F196" s="99">
        <v>0</v>
      </c>
      <c r="G196" s="99">
        <v>0</v>
      </c>
      <c r="H196" s="99"/>
      <c r="I196" s="99"/>
      <c r="J196" s="99"/>
      <c r="K196" s="99">
        <f t="shared" si="8"/>
        <v>475880.54057862906</v>
      </c>
      <c r="L196" s="127"/>
    </row>
    <row r="197" spans="1:12" x14ac:dyDescent="0.2">
      <c r="A197" s="97">
        <f t="shared" si="9"/>
        <v>2027</v>
      </c>
      <c r="B197" s="98">
        <v>10</v>
      </c>
      <c r="C197" s="101">
        <v>62845.633100669198</v>
      </c>
      <c r="D197" s="99">
        <v>0</v>
      </c>
      <c r="E197" s="101">
        <v>379284.64794176974</v>
      </c>
      <c r="F197" s="99">
        <v>0</v>
      </c>
      <c r="G197" s="99">
        <v>0</v>
      </c>
      <c r="H197" s="99"/>
      <c r="I197" s="99"/>
      <c r="J197" s="99"/>
      <c r="K197" s="99">
        <f t="shared" si="8"/>
        <v>442130.28104243893</v>
      </c>
      <c r="L197" s="127"/>
    </row>
    <row r="198" spans="1:12" x14ac:dyDescent="0.2">
      <c r="A198" s="97">
        <f t="shared" si="9"/>
        <v>2027</v>
      </c>
      <c r="B198" s="98">
        <v>11</v>
      </c>
      <c r="C198" s="101">
        <v>50869.185556934957</v>
      </c>
      <c r="D198" s="99">
        <v>0</v>
      </c>
      <c r="E198" s="101">
        <v>269039.43769610504</v>
      </c>
      <c r="F198" s="99">
        <v>0</v>
      </c>
      <c r="G198" s="99">
        <v>0</v>
      </c>
      <c r="H198" s="99"/>
      <c r="I198" s="99"/>
      <c r="J198" s="99"/>
      <c r="K198" s="99">
        <f t="shared" si="8"/>
        <v>319908.62325304002</v>
      </c>
      <c r="L198" s="127"/>
    </row>
    <row r="199" spans="1:12" x14ac:dyDescent="0.2">
      <c r="A199" s="97">
        <f t="shared" si="9"/>
        <v>2027</v>
      </c>
      <c r="B199" s="98">
        <v>12</v>
      </c>
      <c r="C199" s="101">
        <v>52986.448129910925</v>
      </c>
      <c r="D199" s="99">
        <v>0</v>
      </c>
      <c r="E199" s="101">
        <v>302601.13782867283</v>
      </c>
      <c r="F199" s="99">
        <v>0</v>
      </c>
      <c r="G199" s="99">
        <v>0</v>
      </c>
      <c r="H199" s="99"/>
      <c r="I199" s="99"/>
      <c r="J199" s="99"/>
      <c r="K199" s="99">
        <f t="shared" si="8"/>
        <v>355587.58595858375</v>
      </c>
      <c r="L199" s="127"/>
    </row>
    <row r="200" spans="1:12" x14ac:dyDescent="0.2">
      <c r="A200" s="97">
        <v>2028</v>
      </c>
      <c r="B200" s="97">
        <v>1</v>
      </c>
      <c r="C200" s="101">
        <v>53368.544455307878</v>
      </c>
      <c r="D200" s="99">
        <v>0</v>
      </c>
      <c r="E200" s="101">
        <v>321709.83637308847</v>
      </c>
      <c r="F200" s="99">
        <v>0</v>
      </c>
      <c r="G200" s="99">
        <v>0</v>
      </c>
      <c r="H200" s="99"/>
      <c r="I200" s="99"/>
      <c r="J200" s="99"/>
      <c r="K200" s="99">
        <f t="shared" ref="K200:K263" si="10">SUM(C200:J200)</f>
        <v>375078.38082839636</v>
      </c>
      <c r="L200" s="127"/>
    </row>
    <row r="201" spans="1:12" x14ac:dyDescent="0.2">
      <c r="A201" s="97">
        <v>2028</v>
      </c>
      <c r="B201" s="97">
        <v>2</v>
      </c>
      <c r="C201" s="101">
        <v>50153.621929885951</v>
      </c>
      <c r="D201" s="99">
        <v>0</v>
      </c>
      <c r="E201" s="101">
        <v>308812.39396563487</v>
      </c>
      <c r="F201" s="99">
        <v>0</v>
      </c>
      <c r="G201" s="99">
        <v>0</v>
      </c>
      <c r="H201" s="99"/>
      <c r="I201" s="99"/>
      <c r="J201" s="99"/>
      <c r="K201" s="99">
        <f t="shared" si="10"/>
        <v>358966.0158955208</v>
      </c>
      <c r="L201" s="127"/>
    </row>
    <row r="202" spans="1:12" x14ac:dyDescent="0.2">
      <c r="A202" s="97">
        <v>2028</v>
      </c>
      <c r="B202" s="97">
        <v>3</v>
      </c>
      <c r="C202" s="101">
        <v>56749.319542522106</v>
      </c>
      <c r="D202" s="99">
        <v>0</v>
      </c>
      <c r="E202" s="101">
        <v>339304.5070106106</v>
      </c>
      <c r="F202" s="99">
        <v>0</v>
      </c>
      <c r="G202" s="99">
        <v>0</v>
      </c>
      <c r="H202" s="99"/>
      <c r="I202" s="99"/>
      <c r="J202" s="99"/>
      <c r="K202" s="99">
        <f t="shared" si="10"/>
        <v>396053.82655313273</v>
      </c>
      <c r="L202" s="127"/>
    </row>
    <row r="203" spans="1:12" x14ac:dyDescent="0.2">
      <c r="A203" s="97">
        <v>2028</v>
      </c>
      <c r="B203" s="97">
        <v>4</v>
      </c>
      <c r="C203" s="101">
        <v>59355.373674621107</v>
      </c>
      <c r="D203" s="99">
        <v>0</v>
      </c>
      <c r="E203" s="101">
        <v>360437.67837181623</v>
      </c>
      <c r="F203" s="99">
        <v>0</v>
      </c>
      <c r="G203" s="99">
        <v>0</v>
      </c>
      <c r="H203" s="99"/>
      <c r="I203" s="99"/>
      <c r="J203" s="99"/>
      <c r="K203" s="99">
        <f t="shared" si="10"/>
        <v>419793.05204643734</v>
      </c>
      <c r="L203" s="127"/>
    </row>
    <row r="204" spans="1:12" x14ac:dyDescent="0.2">
      <c r="A204" s="97">
        <v>2028</v>
      </c>
      <c r="B204" s="97">
        <v>5</v>
      </c>
      <c r="C204" s="101">
        <v>68186.201392553296</v>
      </c>
      <c r="D204" s="99">
        <v>0</v>
      </c>
      <c r="E204" s="101">
        <v>383600.79397730273</v>
      </c>
      <c r="F204" s="99">
        <v>0</v>
      </c>
      <c r="G204" s="99">
        <v>0</v>
      </c>
      <c r="H204" s="99"/>
      <c r="I204" s="99"/>
      <c r="J204" s="99"/>
      <c r="K204" s="99">
        <f t="shared" si="10"/>
        <v>451786.99536985601</v>
      </c>
      <c r="L204" s="127"/>
    </row>
    <row r="205" spans="1:12" x14ac:dyDescent="0.2">
      <c r="A205" s="97">
        <v>2028</v>
      </c>
      <c r="B205" s="97">
        <v>6</v>
      </c>
      <c r="C205" s="101">
        <v>74374.831697548027</v>
      </c>
      <c r="D205" s="99">
        <v>0</v>
      </c>
      <c r="E205" s="101">
        <v>408705.78190949454</v>
      </c>
      <c r="F205" s="99">
        <v>0</v>
      </c>
      <c r="G205" s="99">
        <v>0</v>
      </c>
      <c r="H205" s="99"/>
      <c r="I205" s="99"/>
      <c r="J205" s="99"/>
      <c r="K205" s="99">
        <f t="shared" si="10"/>
        <v>483080.61360704259</v>
      </c>
      <c r="L205" s="127"/>
    </row>
    <row r="206" spans="1:12" x14ac:dyDescent="0.2">
      <c r="A206" s="97">
        <v>2028</v>
      </c>
      <c r="B206" s="97">
        <v>7</v>
      </c>
      <c r="C206" s="101">
        <v>80848.886857588092</v>
      </c>
      <c r="D206" s="99">
        <v>0</v>
      </c>
      <c r="E206" s="101">
        <v>419847.06964856014</v>
      </c>
      <c r="F206" s="99">
        <v>0</v>
      </c>
      <c r="G206" s="99">
        <v>0</v>
      </c>
      <c r="H206" s="99"/>
      <c r="I206" s="99"/>
      <c r="J206" s="99"/>
      <c r="K206" s="99">
        <f t="shared" si="10"/>
        <v>500695.95650614821</v>
      </c>
      <c r="L206" s="127"/>
    </row>
    <row r="207" spans="1:12" x14ac:dyDescent="0.2">
      <c r="A207" s="97">
        <v>2028</v>
      </c>
      <c r="B207" s="97">
        <v>8</v>
      </c>
      <c r="C207" s="101">
        <v>79870.243375063743</v>
      </c>
      <c r="D207" s="99">
        <v>0</v>
      </c>
      <c r="E207" s="101">
        <v>453072.84916546411</v>
      </c>
      <c r="F207" s="99">
        <v>0</v>
      </c>
      <c r="G207" s="99">
        <v>0</v>
      </c>
      <c r="H207" s="99"/>
      <c r="I207" s="99"/>
      <c r="J207" s="99"/>
      <c r="K207" s="99">
        <f t="shared" si="10"/>
        <v>532943.09254052781</v>
      </c>
      <c r="L207" s="127"/>
    </row>
    <row r="208" spans="1:12" x14ac:dyDescent="0.2">
      <c r="A208" s="97">
        <v>2028</v>
      </c>
      <c r="B208" s="97">
        <v>9</v>
      </c>
      <c r="C208" s="101">
        <v>68796.845602159447</v>
      </c>
      <c r="D208" s="99">
        <v>0</v>
      </c>
      <c r="E208" s="101">
        <v>412755.9900820516</v>
      </c>
      <c r="F208" s="99">
        <v>0</v>
      </c>
      <c r="G208" s="99">
        <v>0</v>
      </c>
      <c r="H208" s="99"/>
      <c r="I208" s="99"/>
      <c r="J208" s="99"/>
      <c r="K208" s="99">
        <f t="shared" si="10"/>
        <v>481552.83568421105</v>
      </c>
      <c r="L208" s="127"/>
    </row>
    <row r="209" spans="1:12" x14ac:dyDescent="0.2">
      <c r="A209" s="97">
        <v>2028</v>
      </c>
      <c r="B209" s="97">
        <v>10</v>
      </c>
      <c r="C209" s="101">
        <v>62942.660396597894</v>
      </c>
      <c r="D209" s="99">
        <v>0</v>
      </c>
      <c r="E209" s="101">
        <v>384469.43148206617</v>
      </c>
      <c r="F209" s="99">
        <v>0</v>
      </c>
      <c r="G209" s="99">
        <v>0</v>
      </c>
      <c r="H209" s="99"/>
      <c r="I209" s="99"/>
      <c r="J209" s="99"/>
      <c r="K209" s="99">
        <f t="shared" si="10"/>
        <v>447412.09187866404</v>
      </c>
      <c r="L209" s="127"/>
    </row>
    <row r="210" spans="1:12" x14ac:dyDescent="0.2">
      <c r="A210" s="97">
        <v>2028</v>
      </c>
      <c r="B210" s="97">
        <v>11</v>
      </c>
      <c r="C210" s="101">
        <v>50947.722430177659</v>
      </c>
      <c r="D210" s="99">
        <v>0</v>
      </c>
      <c r="E210" s="101">
        <v>272717.18014053826</v>
      </c>
      <c r="F210" s="99">
        <v>0</v>
      </c>
      <c r="G210" s="99">
        <v>0</v>
      </c>
      <c r="H210" s="99"/>
      <c r="I210" s="99"/>
      <c r="J210" s="99"/>
      <c r="K210" s="99">
        <f t="shared" si="10"/>
        <v>323664.90257071593</v>
      </c>
      <c r="L210" s="127"/>
    </row>
    <row r="211" spans="1:12" x14ac:dyDescent="0.2">
      <c r="A211" s="97">
        <v>2028</v>
      </c>
      <c r="B211" s="97">
        <v>12</v>
      </c>
      <c r="C211" s="101">
        <v>53068.253842245387</v>
      </c>
      <c r="D211" s="99">
        <v>0</v>
      </c>
      <c r="E211" s="101">
        <v>306737.6653870726</v>
      </c>
      <c r="F211" s="99">
        <v>0</v>
      </c>
      <c r="G211" s="99">
        <v>0</v>
      </c>
      <c r="H211" s="99"/>
      <c r="I211" s="99"/>
      <c r="J211" s="99"/>
      <c r="K211" s="99">
        <f t="shared" si="10"/>
        <v>359805.91922931798</v>
      </c>
      <c r="L211" s="127"/>
    </row>
    <row r="212" spans="1:12" x14ac:dyDescent="0.2">
      <c r="A212" s="97">
        <v>2029</v>
      </c>
      <c r="B212" s="97">
        <v>1</v>
      </c>
      <c r="C212" s="101">
        <v>53450.940085690876</v>
      </c>
      <c r="D212" s="99">
        <v>0</v>
      </c>
      <c r="E212" s="101">
        <v>326107.57794641668</v>
      </c>
      <c r="F212" s="99">
        <v>0</v>
      </c>
      <c r="G212" s="99">
        <v>0</v>
      </c>
      <c r="H212" s="99"/>
      <c r="I212" s="99"/>
      <c r="J212" s="99"/>
      <c r="K212" s="99">
        <f t="shared" si="10"/>
        <v>379558.51803210756</v>
      </c>
      <c r="L212" s="127"/>
    </row>
    <row r="213" spans="1:12" x14ac:dyDescent="0.2">
      <c r="A213" s="97">
        <v>2029</v>
      </c>
      <c r="B213" s="97">
        <v>2</v>
      </c>
      <c r="C213" s="101">
        <v>50231.05404532174</v>
      </c>
      <c r="D213" s="99">
        <v>0</v>
      </c>
      <c r="E213" s="101">
        <v>313033.82877972827</v>
      </c>
      <c r="F213" s="99">
        <v>0</v>
      </c>
      <c r="G213" s="99">
        <v>0</v>
      </c>
      <c r="H213" s="99"/>
      <c r="I213" s="99"/>
      <c r="J213" s="99"/>
      <c r="K213" s="99">
        <f t="shared" si="10"/>
        <v>363264.88282505004</v>
      </c>
      <c r="L213" s="127"/>
    </row>
    <row r="214" spans="1:12" x14ac:dyDescent="0.2">
      <c r="A214" s="97">
        <v>2029</v>
      </c>
      <c r="B214" s="97">
        <v>3</v>
      </c>
      <c r="C214" s="101">
        <v>56836.934747419225</v>
      </c>
      <c r="D214" s="99">
        <v>0</v>
      </c>
      <c r="E214" s="101">
        <v>343942.7659874598</v>
      </c>
      <c r="F214" s="99">
        <v>0</v>
      </c>
      <c r="G214" s="99">
        <v>0</v>
      </c>
      <c r="H214" s="99"/>
      <c r="I214" s="99"/>
      <c r="J214" s="99"/>
      <c r="K214" s="99">
        <f t="shared" si="10"/>
        <v>400779.70073487901</v>
      </c>
      <c r="L214" s="127"/>
    </row>
    <row r="215" spans="1:12" x14ac:dyDescent="0.2">
      <c r="A215" s="97">
        <v>2029</v>
      </c>
      <c r="B215" s="97">
        <v>4</v>
      </c>
      <c r="C215" s="101">
        <v>59447.012363299138</v>
      </c>
      <c r="D215" s="99">
        <v>0</v>
      </c>
      <c r="E215" s="101">
        <v>365364.82570632099</v>
      </c>
      <c r="F215" s="99">
        <v>0</v>
      </c>
      <c r="G215" s="99">
        <v>0</v>
      </c>
      <c r="H215" s="99"/>
      <c r="I215" s="99"/>
      <c r="J215" s="99"/>
      <c r="K215" s="99">
        <f t="shared" si="10"/>
        <v>424811.83806962013</v>
      </c>
      <c r="L215" s="127"/>
    </row>
    <row r="216" spans="1:12" x14ac:dyDescent="0.2">
      <c r="A216" s="97">
        <v>2029</v>
      </c>
      <c r="B216" s="97">
        <v>5</v>
      </c>
      <c r="C216" s="101">
        <v>68291.473985323115</v>
      </c>
      <c r="D216" s="99">
        <v>0</v>
      </c>
      <c r="E216" s="101">
        <v>388844.57880606159</v>
      </c>
      <c r="F216" s="99">
        <v>0</v>
      </c>
      <c r="G216" s="99">
        <v>0</v>
      </c>
      <c r="H216" s="99"/>
      <c r="I216" s="99"/>
      <c r="J216" s="99"/>
      <c r="K216" s="99">
        <f t="shared" si="10"/>
        <v>457136.05279138469</v>
      </c>
      <c r="L216" s="127"/>
    </row>
    <row r="217" spans="1:12" x14ac:dyDescent="0.2">
      <c r="A217" s="97">
        <v>2029</v>
      </c>
      <c r="B217" s="97">
        <v>6</v>
      </c>
      <c r="C217" s="101">
        <v>74489.658909061764</v>
      </c>
      <c r="D217" s="99">
        <v>0</v>
      </c>
      <c r="E217" s="101">
        <v>414292.74943472294</v>
      </c>
      <c r="F217" s="99">
        <v>0</v>
      </c>
      <c r="G217" s="99">
        <v>0</v>
      </c>
      <c r="H217" s="99"/>
      <c r="I217" s="99"/>
      <c r="J217" s="99"/>
      <c r="K217" s="99">
        <f t="shared" si="10"/>
        <v>488782.40834378469</v>
      </c>
      <c r="L217" s="127"/>
    </row>
    <row r="218" spans="1:12" x14ac:dyDescent="0.2">
      <c r="A218" s="97">
        <v>2029</v>
      </c>
      <c r="B218" s="97">
        <v>7</v>
      </c>
      <c r="C218" s="101">
        <v>80973.709354929641</v>
      </c>
      <c r="D218" s="99">
        <v>0</v>
      </c>
      <c r="E218" s="101">
        <v>425586.33747278742</v>
      </c>
      <c r="F218" s="99">
        <v>0</v>
      </c>
      <c r="G218" s="99">
        <v>0</v>
      </c>
      <c r="H218" s="99"/>
      <c r="I218" s="99"/>
      <c r="J218" s="99"/>
      <c r="K218" s="99">
        <f t="shared" si="10"/>
        <v>506560.04682771704</v>
      </c>
      <c r="L218" s="127"/>
    </row>
    <row r="219" spans="1:12" x14ac:dyDescent="0.2">
      <c r="A219" s="97">
        <v>2029</v>
      </c>
      <c r="B219" s="97">
        <v>8</v>
      </c>
      <c r="C219" s="101">
        <v>79993.554945931915</v>
      </c>
      <c r="D219" s="99">
        <v>0</v>
      </c>
      <c r="E219" s="101">
        <v>459266.3101021403</v>
      </c>
      <c r="F219" s="99">
        <v>0</v>
      </c>
      <c r="G219" s="99">
        <v>0</v>
      </c>
      <c r="H219" s="99"/>
      <c r="I219" s="99"/>
      <c r="J219" s="99"/>
      <c r="K219" s="99">
        <f t="shared" si="10"/>
        <v>539259.86504807218</v>
      </c>
      <c r="L219" s="127"/>
    </row>
    <row r="220" spans="1:12" x14ac:dyDescent="0.2">
      <c r="A220" s="97">
        <v>2029</v>
      </c>
      <c r="B220" s="97">
        <v>9</v>
      </c>
      <c r="C220" s="101">
        <v>68903.060967776168</v>
      </c>
      <c r="D220" s="99">
        <v>0</v>
      </c>
      <c r="E220" s="101">
        <v>418398.32355151686</v>
      </c>
      <c r="F220" s="99">
        <v>0</v>
      </c>
      <c r="G220" s="99">
        <v>0</v>
      </c>
      <c r="H220" s="99"/>
      <c r="I220" s="99"/>
      <c r="J220" s="99"/>
      <c r="K220" s="99">
        <f t="shared" si="10"/>
        <v>487301.38451929303</v>
      </c>
      <c r="L220" s="127"/>
    </row>
    <row r="221" spans="1:12" x14ac:dyDescent="0.2">
      <c r="A221" s="97">
        <v>2029</v>
      </c>
      <c r="B221" s="97">
        <v>10</v>
      </c>
      <c r="C221" s="101">
        <v>63039.837492849874</v>
      </c>
      <c r="D221" s="99">
        <v>0</v>
      </c>
      <c r="E221" s="101">
        <v>389725.09049941029</v>
      </c>
      <c r="F221" s="99">
        <v>0</v>
      </c>
      <c r="G221" s="99">
        <v>0</v>
      </c>
      <c r="H221" s="99"/>
      <c r="I221" s="99"/>
      <c r="J221" s="99"/>
      <c r="K221" s="99">
        <f t="shared" si="10"/>
        <v>452764.92799226014</v>
      </c>
      <c r="L221" s="127"/>
    </row>
    <row r="222" spans="1:12" x14ac:dyDescent="0.2">
      <c r="A222" s="97">
        <v>2029</v>
      </c>
      <c r="B222" s="97">
        <v>11</v>
      </c>
      <c r="C222" s="101">
        <v>51026.380556402713</v>
      </c>
      <c r="D222" s="99">
        <v>0</v>
      </c>
      <c r="E222" s="101">
        <v>276445.19695962616</v>
      </c>
      <c r="F222" s="99">
        <v>0</v>
      </c>
      <c r="G222" s="99">
        <v>0</v>
      </c>
      <c r="H222" s="99"/>
      <c r="I222" s="99"/>
      <c r="J222" s="99"/>
      <c r="K222" s="99">
        <f t="shared" si="10"/>
        <v>327471.57751602889</v>
      </c>
      <c r="L222" s="127"/>
    </row>
    <row r="223" spans="1:12" x14ac:dyDescent="0.2">
      <c r="A223" s="97">
        <v>2029</v>
      </c>
      <c r="B223" s="97">
        <v>12</v>
      </c>
      <c r="C223" s="101">
        <v>53150.185854318879</v>
      </c>
      <c r="D223" s="99">
        <v>0</v>
      </c>
      <c r="E223" s="101">
        <v>310930.7388671572</v>
      </c>
      <c r="F223" s="99">
        <v>0</v>
      </c>
      <c r="G223" s="99">
        <v>0</v>
      </c>
      <c r="H223" s="99"/>
      <c r="I223" s="99"/>
      <c r="J223" s="99"/>
      <c r="K223" s="99">
        <f t="shared" si="10"/>
        <v>364080.9247214761</v>
      </c>
      <c r="L223" s="127"/>
    </row>
    <row r="224" spans="1:12" x14ac:dyDescent="0.2">
      <c r="A224" s="97">
        <v>2030</v>
      </c>
      <c r="B224" s="97">
        <v>1</v>
      </c>
      <c r="C224" s="101">
        <v>53533.462926586653</v>
      </c>
      <c r="D224" s="99">
        <v>0</v>
      </c>
      <c r="E224" s="101">
        <v>330565.43621112051</v>
      </c>
      <c r="F224" s="99">
        <v>0</v>
      </c>
      <c r="G224" s="99">
        <v>0</v>
      </c>
      <c r="H224" s="99"/>
      <c r="I224" s="99"/>
      <c r="J224" s="99"/>
      <c r="K224" s="99">
        <f t="shared" si="10"/>
        <v>384098.89913770719</v>
      </c>
      <c r="L224" s="127"/>
    </row>
    <row r="225" spans="1:12" x14ac:dyDescent="0.2">
      <c r="A225" s="97">
        <v>2030</v>
      </c>
      <c r="B225" s="97">
        <v>2</v>
      </c>
      <c r="C225" s="101">
        <v>50308.605708105664</v>
      </c>
      <c r="D225" s="99">
        <v>0</v>
      </c>
      <c r="E225" s="101">
        <v>317312.97018927539</v>
      </c>
      <c r="F225" s="99">
        <v>0</v>
      </c>
      <c r="G225" s="99">
        <v>0</v>
      </c>
      <c r="H225" s="99"/>
      <c r="I225" s="99"/>
      <c r="J225" s="99"/>
      <c r="K225" s="99">
        <f t="shared" si="10"/>
        <v>367621.57589738106</v>
      </c>
      <c r="L225" s="127"/>
    </row>
    <row r="226" spans="1:12" x14ac:dyDescent="0.2">
      <c r="A226" s="97">
        <v>2030</v>
      </c>
      <c r="B226" s="97">
        <v>3</v>
      </c>
      <c r="C226" s="101">
        <v>56924.685221323816</v>
      </c>
      <c r="D226" s="99">
        <v>0</v>
      </c>
      <c r="E226" s="101">
        <v>348644.42950474937</v>
      </c>
      <c r="F226" s="99">
        <v>0</v>
      </c>
      <c r="G226" s="99">
        <v>0</v>
      </c>
      <c r="H226" s="99"/>
      <c r="I226" s="99"/>
      <c r="J226" s="99"/>
      <c r="K226" s="99">
        <f t="shared" si="10"/>
        <v>405569.11472607317</v>
      </c>
      <c r="L226" s="127"/>
    </row>
    <row r="227" spans="1:12" x14ac:dyDescent="0.2">
      <c r="A227" s="97">
        <v>2030</v>
      </c>
      <c r="B227" s="97">
        <v>4</v>
      </c>
      <c r="C227" s="101">
        <v>59538.79253283632</v>
      </c>
      <c r="D227" s="99">
        <v>0</v>
      </c>
      <c r="E227" s="101">
        <v>370359.32665647875</v>
      </c>
      <c r="F227" s="99">
        <v>0</v>
      </c>
      <c r="G227" s="99">
        <v>0</v>
      </c>
      <c r="H227" s="99"/>
      <c r="I227" s="99"/>
      <c r="J227" s="99"/>
      <c r="K227" s="99">
        <f t="shared" si="10"/>
        <v>429898.11918931507</v>
      </c>
      <c r="L227" s="127"/>
    </row>
    <row r="228" spans="1:12" x14ac:dyDescent="0.2">
      <c r="A228" s="97">
        <v>2030</v>
      </c>
      <c r="B228" s="97">
        <v>5</v>
      </c>
      <c r="C228" s="101">
        <v>68396.909108319902</v>
      </c>
      <c r="D228" s="99">
        <v>0</v>
      </c>
      <c r="E228" s="101">
        <v>394160.04565363273</v>
      </c>
      <c r="F228" s="99">
        <v>0</v>
      </c>
      <c r="G228" s="99">
        <v>0</v>
      </c>
      <c r="H228" s="99"/>
      <c r="I228" s="99"/>
      <c r="J228" s="99"/>
      <c r="K228" s="99">
        <f t="shared" si="10"/>
        <v>462556.95476195263</v>
      </c>
      <c r="L228" s="127"/>
    </row>
    <row r="229" spans="1:12" x14ac:dyDescent="0.2">
      <c r="A229" s="97">
        <v>2030</v>
      </c>
      <c r="B229" s="97">
        <v>6</v>
      </c>
      <c r="C229" s="101">
        <v>74604.66340216664</v>
      </c>
      <c r="D229" s="99">
        <v>0</v>
      </c>
      <c r="E229" s="101">
        <v>419956.09025220596</v>
      </c>
      <c r="F229" s="99">
        <v>0</v>
      </c>
      <c r="G229" s="99">
        <v>0</v>
      </c>
      <c r="H229" s="99"/>
      <c r="I229" s="99"/>
      <c r="J229" s="99"/>
      <c r="K229" s="99">
        <f t="shared" si="10"/>
        <v>494560.75365437259</v>
      </c>
      <c r="L229" s="127"/>
    </row>
    <row r="230" spans="1:12" x14ac:dyDescent="0.2">
      <c r="A230" s="97">
        <v>2030</v>
      </c>
      <c r="B230" s="97">
        <v>7</v>
      </c>
      <c r="C230" s="101">
        <v>81098.724565571858</v>
      </c>
      <c r="D230" s="99">
        <v>0</v>
      </c>
      <c r="E230" s="101">
        <v>431404.06051925966</v>
      </c>
      <c r="F230" s="99">
        <v>0</v>
      </c>
      <c r="G230" s="99">
        <v>0</v>
      </c>
      <c r="H230" s="99"/>
      <c r="I230" s="99"/>
      <c r="J230" s="99"/>
      <c r="K230" s="99">
        <f t="shared" si="10"/>
        <v>512502.78508483153</v>
      </c>
      <c r="L230" s="127"/>
    </row>
    <row r="231" spans="1:12" x14ac:dyDescent="0.2">
      <c r="A231" s="97">
        <v>2030</v>
      </c>
      <c r="B231" s="97">
        <v>8</v>
      </c>
      <c r="C231" s="101">
        <v>80117.056897383241</v>
      </c>
      <c r="D231" s="99">
        <v>0</v>
      </c>
      <c r="E231" s="101">
        <v>465544.43503588618</v>
      </c>
      <c r="F231" s="99">
        <v>0</v>
      </c>
      <c r="G231" s="99">
        <v>0</v>
      </c>
      <c r="H231" s="99"/>
      <c r="I231" s="99"/>
      <c r="J231" s="99"/>
      <c r="K231" s="99">
        <f t="shared" si="10"/>
        <v>545661.49193326943</v>
      </c>
      <c r="L231" s="127"/>
    </row>
    <row r="232" spans="1:12" x14ac:dyDescent="0.2">
      <c r="A232" s="97">
        <v>2030</v>
      </c>
      <c r="B232" s="97">
        <v>9</v>
      </c>
      <c r="C232" s="101">
        <v>69009.440319165704</v>
      </c>
      <c r="D232" s="99">
        <v>0</v>
      </c>
      <c r="E232" s="101">
        <v>424117.78716020624</v>
      </c>
      <c r="F232" s="99">
        <v>0</v>
      </c>
      <c r="G232" s="99">
        <v>0</v>
      </c>
      <c r="H232" s="99"/>
      <c r="I232" s="99"/>
      <c r="J232" s="99"/>
      <c r="K232" s="99">
        <f t="shared" si="10"/>
        <v>493127.22747937194</v>
      </c>
      <c r="L232" s="127"/>
    </row>
    <row r="233" spans="1:12" x14ac:dyDescent="0.2">
      <c r="A233" s="97">
        <v>2030</v>
      </c>
      <c r="B233" s="97">
        <v>10</v>
      </c>
      <c r="C233" s="101">
        <v>63137.164620701667</v>
      </c>
      <c r="D233" s="99">
        <v>0</v>
      </c>
      <c r="E233" s="101">
        <v>395052.59385454765</v>
      </c>
      <c r="F233" s="99">
        <v>0</v>
      </c>
      <c r="G233" s="99">
        <v>0</v>
      </c>
      <c r="H233" s="99"/>
      <c r="I233" s="99"/>
      <c r="J233" s="99"/>
      <c r="K233" s="99">
        <f t="shared" si="10"/>
        <v>458189.75847524934</v>
      </c>
      <c r="L233" s="127"/>
    </row>
    <row r="234" spans="1:12" x14ac:dyDescent="0.2">
      <c r="A234" s="97">
        <v>2030</v>
      </c>
      <c r="B234" s="97">
        <v>11</v>
      </c>
      <c r="C234" s="101">
        <v>51105.160122812456</v>
      </c>
      <c r="D234" s="99">
        <v>0</v>
      </c>
      <c r="E234" s="101">
        <v>280224.1753990865</v>
      </c>
      <c r="F234" s="99">
        <v>0</v>
      </c>
      <c r="G234" s="99">
        <v>0</v>
      </c>
      <c r="H234" s="99"/>
      <c r="I234" s="99"/>
      <c r="J234" s="99"/>
      <c r="K234" s="99">
        <f t="shared" si="10"/>
        <v>331329.33552189893</v>
      </c>
      <c r="L234" s="127"/>
    </row>
    <row r="235" spans="1:12" x14ac:dyDescent="0.2">
      <c r="A235" s="97">
        <v>2030</v>
      </c>
      <c r="B235" s="97">
        <v>12</v>
      </c>
      <c r="C235" s="101">
        <v>53232.244361125406</v>
      </c>
      <c r="D235" s="99">
        <v>0</v>
      </c>
      <c r="E235" s="101">
        <v>315181.1312460709</v>
      </c>
      <c r="F235" s="99">
        <v>0</v>
      </c>
      <c r="G235" s="99">
        <v>0</v>
      </c>
      <c r="H235" s="99"/>
      <c r="I235" s="99"/>
      <c r="J235" s="99"/>
      <c r="K235" s="99">
        <f t="shared" si="10"/>
        <v>368413.3756071963</v>
      </c>
      <c r="L235" s="127"/>
    </row>
    <row r="236" spans="1:12" x14ac:dyDescent="0.2">
      <c r="A236" s="97">
        <v>2031</v>
      </c>
      <c r="B236" s="97">
        <v>1</v>
      </c>
      <c r="C236" s="101">
        <v>53616.113174395359</v>
      </c>
      <c r="D236" s="99">
        <v>0</v>
      </c>
      <c r="E236" s="101">
        <v>335084.23295641213</v>
      </c>
      <c r="F236" s="99">
        <v>0</v>
      </c>
      <c r="G236" s="99">
        <v>0</v>
      </c>
      <c r="H236" s="99"/>
      <c r="I236" s="99"/>
      <c r="J236" s="99"/>
      <c r="K236" s="99">
        <f t="shared" si="10"/>
        <v>388700.34613080748</v>
      </c>
      <c r="L236" s="127"/>
    </row>
    <row r="237" spans="1:12" x14ac:dyDescent="0.2">
      <c r="A237" s="97">
        <v>2031</v>
      </c>
      <c r="B237" s="97">
        <v>2</v>
      </c>
      <c r="C237" s="101">
        <v>50386.277102806722</v>
      </c>
      <c r="D237" s="99">
        <v>0</v>
      </c>
      <c r="E237" s="101">
        <v>321650.60703771573</v>
      </c>
      <c r="F237" s="99">
        <v>0</v>
      </c>
      <c r="G237" s="99">
        <v>0</v>
      </c>
      <c r="H237" s="99"/>
      <c r="I237" s="99"/>
      <c r="J237" s="99"/>
      <c r="K237" s="99">
        <f t="shared" si="10"/>
        <v>372036.88414052245</v>
      </c>
      <c r="L237" s="127"/>
    </row>
    <row r="238" spans="1:12" x14ac:dyDescent="0.2">
      <c r="A238" s="97">
        <v>2031</v>
      </c>
      <c r="B238" s="97">
        <v>3</v>
      </c>
      <c r="C238" s="101">
        <v>57012.571173077537</v>
      </c>
      <c r="D238" s="99">
        <v>0</v>
      </c>
      <c r="E238" s="101">
        <v>353410.36429626192</v>
      </c>
      <c r="F238" s="99">
        <v>0</v>
      </c>
      <c r="G238" s="99">
        <v>0</v>
      </c>
      <c r="H238" s="99"/>
      <c r="I238" s="99"/>
      <c r="J238" s="99"/>
      <c r="K238" s="99">
        <f t="shared" si="10"/>
        <v>410422.93546933949</v>
      </c>
      <c r="L238" s="127"/>
    </row>
    <row r="239" spans="1:12" x14ac:dyDescent="0.2">
      <c r="A239" s="97">
        <v>2031</v>
      </c>
      <c r="B239" s="97">
        <v>4</v>
      </c>
      <c r="C239" s="101">
        <v>59630.714401664773</v>
      </c>
      <c r="D239" s="99">
        <v>0</v>
      </c>
      <c r="E239" s="101">
        <v>375422.1019395389</v>
      </c>
      <c r="F239" s="99">
        <v>0</v>
      </c>
      <c r="G239" s="99">
        <v>0</v>
      </c>
      <c r="H239" s="99"/>
      <c r="I239" s="99"/>
      <c r="J239" s="99"/>
      <c r="K239" s="99">
        <f t="shared" si="10"/>
        <v>435052.8163412037</v>
      </c>
      <c r="L239" s="127"/>
    </row>
    <row r="240" spans="1:12" x14ac:dyDescent="0.2">
      <c r="A240" s="97">
        <v>2031</v>
      </c>
      <c r="B240" s="97">
        <v>5</v>
      </c>
      <c r="C240" s="101">
        <v>68502.50701247387</v>
      </c>
      <c r="D240" s="99">
        <v>0</v>
      </c>
      <c r="E240" s="101">
        <v>399548.17440610781</v>
      </c>
      <c r="F240" s="99">
        <v>0</v>
      </c>
      <c r="G240" s="99">
        <v>0</v>
      </c>
      <c r="H240" s="99"/>
      <c r="I240" s="99"/>
      <c r="J240" s="99"/>
      <c r="K240" s="99">
        <f t="shared" si="10"/>
        <v>468050.68141858169</v>
      </c>
      <c r="L240" s="127"/>
    </row>
    <row r="241" spans="1:12" x14ac:dyDescent="0.2">
      <c r="A241" s="97">
        <v>2031</v>
      </c>
      <c r="B241" s="97">
        <v>6</v>
      </c>
      <c r="C241" s="101">
        <v>74719.845450567489</v>
      </c>
      <c r="D241" s="99">
        <v>0</v>
      </c>
      <c r="E241" s="101">
        <v>425696.84837727825</v>
      </c>
      <c r="F241" s="99">
        <v>0</v>
      </c>
      <c r="G241" s="99">
        <v>0</v>
      </c>
      <c r="H241" s="99"/>
      <c r="I241" s="99"/>
      <c r="J241" s="99"/>
      <c r="K241" s="99">
        <f t="shared" si="10"/>
        <v>500416.69382784574</v>
      </c>
      <c r="L241" s="127"/>
    </row>
    <row r="242" spans="1:12" x14ac:dyDescent="0.2">
      <c r="A242" s="97">
        <v>2031</v>
      </c>
      <c r="B242" s="97">
        <v>7</v>
      </c>
      <c r="C242" s="101">
        <v>81223.932787044585</v>
      </c>
      <c r="D242" s="99">
        <v>0</v>
      </c>
      <c r="E242" s="101">
        <v>437301.31126308808</v>
      </c>
      <c r="F242" s="99">
        <v>0</v>
      </c>
      <c r="G242" s="99">
        <v>0</v>
      </c>
      <c r="H242" s="99"/>
      <c r="I242" s="99"/>
      <c r="J242" s="99"/>
      <c r="K242" s="99">
        <f t="shared" si="10"/>
        <v>518525.24405013269</v>
      </c>
      <c r="L242" s="127"/>
    </row>
    <row r="243" spans="1:12" x14ac:dyDescent="0.2">
      <c r="A243" s="97">
        <v>2031</v>
      </c>
      <c r="B243" s="97">
        <v>8</v>
      </c>
      <c r="C243" s="101">
        <v>80240.749523346065</v>
      </c>
      <c r="D243" s="99">
        <v>0</v>
      </c>
      <c r="E243" s="101">
        <v>471908.38131514937</v>
      </c>
      <c r="F243" s="99">
        <v>0</v>
      </c>
      <c r="G243" s="99">
        <v>0</v>
      </c>
      <c r="H243" s="99"/>
      <c r="I243" s="99"/>
      <c r="J243" s="99"/>
      <c r="K243" s="99">
        <f t="shared" si="10"/>
        <v>552149.13083849545</v>
      </c>
      <c r="L243" s="127"/>
    </row>
    <row r="244" spans="1:12" x14ac:dyDescent="0.2">
      <c r="A244" s="97">
        <v>2031</v>
      </c>
      <c r="B244" s="97">
        <v>9</v>
      </c>
      <c r="C244" s="101">
        <v>69115.983909505478</v>
      </c>
      <c r="D244" s="99">
        <v>0</v>
      </c>
      <c r="E244" s="101">
        <v>429915.43526947743</v>
      </c>
      <c r="F244" s="99">
        <v>0</v>
      </c>
      <c r="G244" s="99">
        <v>0</v>
      </c>
      <c r="H244" s="99"/>
      <c r="I244" s="99"/>
      <c r="J244" s="99"/>
      <c r="K244" s="99">
        <f t="shared" si="10"/>
        <v>499031.41917898291</v>
      </c>
      <c r="L244" s="127"/>
    </row>
    <row r="245" spans="1:12" x14ac:dyDescent="0.2">
      <c r="A245" s="97">
        <v>2031</v>
      </c>
      <c r="B245" s="97">
        <v>10</v>
      </c>
      <c r="C245" s="101">
        <v>63234.642011786884</v>
      </c>
      <c r="D245" s="99">
        <v>0</v>
      </c>
      <c r="E245" s="101">
        <v>400452.9236524544</v>
      </c>
      <c r="F245" s="99">
        <v>0</v>
      </c>
      <c r="G245" s="99">
        <v>0</v>
      </c>
      <c r="H245" s="99"/>
      <c r="I245" s="99"/>
      <c r="J245" s="99"/>
      <c r="K245" s="99">
        <f t="shared" si="10"/>
        <v>463687.56566424127</v>
      </c>
      <c r="L245" s="127"/>
    </row>
    <row r="246" spans="1:12" x14ac:dyDescent="0.2">
      <c r="A246" s="97">
        <v>2031</v>
      </c>
      <c r="B246" s="97">
        <v>11</v>
      </c>
      <c r="C246" s="101">
        <v>51184.061316898238</v>
      </c>
      <c r="D246" s="99">
        <v>0</v>
      </c>
      <c r="E246" s="101">
        <v>284054.81209921837</v>
      </c>
      <c r="F246" s="99">
        <v>0</v>
      </c>
      <c r="G246" s="99">
        <v>0</v>
      </c>
      <c r="H246" s="99"/>
      <c r="I246" s="99"/>
      <c r="J246" s="99"/>
      <c r="K246" s="99">
        <f t="shared" si="10"/>
        <v>335238.87341611658</v>
      </c>
      <c r="L246" s="127"/>
    </row>
    <row r="247" spans="1:12" x14ac:dyDescent="0.2">
      <c r="A247" s="97">
        <v>2031</v>
      </c>
      <c r="B247" s="97">
        <v>12</v>
      </c>
      <c r="C247" s="101">
        <v>53314.429557960029</v>
      </c>
      <c r="D247" s="99">
        <v>0</v>
      </c>
      <c r="E247" s="101">
        <v>319489.62606747879</v>
      </c>
      <c r="F247" s="99">
        <v>0</v>
      </c>
      <c r="G247" s="99">
        <v>0</v>
      </c>
      <c r="H247" s="99"/>
      <c r="I247" s="99"/>
      <c r="J247" s="99"/>
      <c r="K247" s="99">
        <f t="shared" si="10"/>
        <v>372804.05562543881</v>
      </c>
      <c r="L247" s="127"/>
    </row>
    <row r="248" spans="1:12" x14ac:dyDescent="0.2">
      <c r="A248" s="97">
        <v>2032</v>
      </c>
      <c r="B248" s="97">
        <v>1</v>
      </c>
      <c r="C248" s="101">
        <v>53698.891025820369</v>
      </c>
      <c r="D248" s="99">
        <v>0</v>
      </c>
      <c r="E248" s="101">
        <v>339664.80120528041</v>
      </c>
      <c r="F248" s="99">
        <v>0</v>
      </c>
      <c r="G248" s="99">
        <v>0</v>
      </c>
      <c r="H248" s="99"/>
      <c r="I248" s="99"/>
      <c r="J248" s="99"/>
      <c r="K248" s="99">
        <f t="shared" si="10"/>
        <v>393363.69223110075</v>
      </c>
      <c r="L248" s="127"/>
    </row>
    <row r="249" spans="1:12" x14ac:dyDescent="0.2">
      <c r="A249" s="97">
        <v>2032</v>
      </c>
      <c r="B249" s="97">
        <v>2</v>
      </c>
      <c r="C249" s="101">
        <v>50464.068414278874</v>
      </c>
      <c r="D249" s="99">
        <v>0</v>
      </c>
      <c r="E249" s="101">
        <v>326047.5389519005</v>
      </c>
      <c r="F249" s="99">
        <v>0</v>
      </c>
      <c r="G249" s="99">
        <v>0</v>
      </c>
      <c r="H249" s="99"/>
      <c r="I249" s="99"/>
      <c r="J249" s="99"/>
      <c r="K249" s="99">
        <f t="shared" si="10"/>
        <v>376511.60736617935</v>
      </c>
      <c r="L249" s="127"/>
    </row>
    <row r="250" spans="1:12" x14ac:dyDescent="0.2">
      <c r="A250" s="97">
        <v>2032</v>
      </c>
      <c r="B250" s="97">
        <v>3</v>
      </c>
      <c r="C250" s="101">
        <v>57100.592811844464</v>
      </c>
      <c r="D250" s="99">
        <v>0</v>
      </c>
      <c r="E250" s="101">
        <v>358241.44894394523</v>
      </c>
      <c r="F250" s="99">
        <v>0</v>
      </c>
      <c r="G250" s="99">
        <v>0</v>
      </c>
      <c r="H250" s="99"/>
      <c r="I250" s="99"/>
      <c r="J250" s="99"/>
      <c r="K250" s="99">
        <f t="shared" si="10"/>
        <v>415342.04175578972</v>
      </c>
      <c r="L250" s="127"/>
    </row>
    <row r="251" spans="1:12" x14ac:dyDescent="0.2">
      <c r="A251" s="97">
        <v>2032</v>
      </c>
      <c r="B251" s="97">
        <v>4</v>
      </c>
      <c r="C251" s="101">
        <v>59722.778188553864</v>
      </c>
      <c r="D251" s="99">
        <v>0</v>
      </c>
      <c r="E251" s="101">
        <v>380554.0848588646</v>
      </c>
      <c r="F251" s="99">
        <v>0</v>
      </c>
      <c r="G251" s="99">
        <v>0</v>
      </c>
      <c r="H251" s="99"/>
      <c r="I251" s="99"/>
      <c r="J251" s="99"/>
      <c r="K251" s="99">
        <f t="shared" si="10"/>
        <v>440276.86304741848</v>
      </c>
      <c r="L251" s="127"/>
    </row>
    <row r="252" spans="1:12" x14ac:dyDescent="0.2">
      <c r="A252" s="97">
        <v>2032</v>
      </c>
      <c r="B252" s="97">
        <v>5</v>
      </c>
      <c r="C252" s="101">
        <v>68608.267949102665</v>
      </c>
      <c r="D252" s="99">
        <v>0</v>
      </c>
      <c r="E252" s="101">
        <v>405009.9583445242</v>
      </c>
      <c r="F252" s="99">
        <v>0</v>
      </c>
      <c r="G252" s="99">
        <v>0</v>
      </c>
      <c r="H252" s="99"/>
      <c r="I252" s="99"/>
      <c r="J252" s="99"/>
      <c r="K252" s="99">
        <f t="shared" si="10"/>
        <v>473618.22629362688</v>
      </c>
      <c r="L252" s="127"/>
    </row>
    <row r="253" spans="1:12" x14ac:dyDescent="0.2">
      <c r="A253" s="97">
        <v>2032</v>
      </c>
      <c r="B253" s="97">
        <v>6</v>
      </c>
      <c r="C253" s="101">
        <v>74835.205328391705</v>
      </c>
      <c r="D253" s="99">
        <v>0</v>
      </c>
      <c r="E253" s="101">
        <v>431516.08209686034</v>
      </c>
      <c r="F253" s="99">
        <v>0</v>
      </c>
      <c r="G253" s="99">
        <v>0</v>
      </c>
      <c r="H253" s="99"/>
      <c r="I253" s="99"/>
      <c r="J253" s="99"/>
      <c r="K253" s="99">
        <f t="shared" si="10"/>
        <v>506351.28742525203</v>
      </c>
      <c r="L253" s="127"/>
    </row>
    <row r="254" spans="1:12" x14ac:dyDescent="0.2">
      <c r="A254" s="97">
        <v>2032</v>
      </c>
      <c r="B254" s="97">
        <v>7</v>
      </c>
      <c r="C254" s="101">
        <v>81349.334317337009</v>
      </c>
      <c r="D254" s="99">
        <v>0</v>
      </c>
      <c r="E254" s="101">
        <v>443279.17684001231</v>
      </c>
      <c r="F254" s="99">
        <v>0</v>
      </c>
      <c r="G254" s="99">
        <v>0</v>
      </c>
      <c r="H254" s="99"/>
      <c r="I254" s="99"/>
      <c r="J254" s="99"/>
      <c r="K254" s="99">
        <f t="shared" si="10"/>
        <v>524628.51115734933</v>
      </c>
      <c r="L254" s="127"/>
    </row>
    <row r="255" spans="1:12" x14ac:dyDescent="0.2">
      <c r="A255" s="97">
        <v>2032</v>
      </c>
      <c r="B255" s="97">
        <v>8</v>
      </c>
      <c r="C255" s="101">
        <v>80364.633118202531</v>
      </c>
      <c r="D255" s="99">
        <v>0</v>
      </c>
      <c r="E255" s="101">
        <v>478359.32210921595</v>
      </c>
      <c r="F255" s="99">
        <v>0</v>
      </c>
      <c r="G255" s="99">
        <v>0</v>
      </c>
      <c r="H255" s="99"/>
      <c r="I255" s="99"/>
      <c r="J255" s="99"/>
      <c r="K255" s="99">
        <f t="shared" si="10"/>
        <v>558723.95522741845</v>
      </c>
      <c r="L255" s="127"/>
    </row>
    <row r="256" spans="1:12" x14ac:dyDescent="0.2">
      <c r="A256" s="97">
        <v>2032</v>
      </c>
      <c r="B256" s="97">
        <v>9</v>
      </c>
      <c r="C256" s="101">
        <v>69222.69199236382</v>
      </c>
      <c r="D256" s="99">
        <v>0</v>
      </c>
      <c r="E256" s="101">
        <v>435792.33665370324</v>
      </c>
      <c r="F256" s="99">
        <v>0</v>
      </c>
      <c r="G256" s="99">
        <v>0</v>
      </c>
      <c r="H256" s="99"/>
      <c r="I256" s="99"/>
      <c r="J256" s="99"/>
      <c r="K256" s="99">
        <f t="shared" si="10"/>
        <v>505015.02864606708</v>
      </c>
      <c r="L256" s="127"/>
    </row>
    <row r="257" spans="1:12" x14ac:dyDescent="0.2">
      <c r="A257" s="97">
        <v>2032</v>
      </c>
      <c r="B257" s="97">
        <v>10</v>
      </c>
      <c r="C257" s="101">
        <v>63332.26989809674</v>
      </c>
      <c r="D257" s="99">
        <v>0</v>
      </c>
      <c r="E257" s="101">
        <v>405927.07542338391</v>
      </c>
      <c r="F257" s="99">
        <v>0</v>
      </c>
      <c r="G257" s="99">
        <v>0</v>
      </c>
      <c r="H257" s="99"/>
      <c r="I257" s="99"/>
      <c r="J257" s="99"/>
      <c r="K257" s="99">
        <f t="shared" si="10"/>
        <v>469259.34532148065</v>
      </c>
      <c r="L257" s="127"/>
    </row>
    <row r="258" spans="1:12" x14ac:dyDescent="0.2">
      <c r="A258" s="97">
        <v>2032</v>
      </c>
      <c r="B258" s="97">
        <v>11</v>
      </c>
      <c r="C258" s="101">
        <v>51263.084326440876</v>
      </c>
      <c r="D258" s="99">
        <v>0</v>
      </c>
      <c r="E258" s="101">
        <v>287937.81322332437</v>
      </c>
      <c r="F258" s="99">
        <v>0</v>
      </c>
      <c r="G258" s="99">
        <v>0</v>
      </c>
      <c r="H258" s="99"/>
      <c r="I258" s="99"/>
      <c r="J258" s="99"/>
      <c r="K258" s="99">
        <f t="shared" si="10"/>
        <v>339200.89754976524</v>
      </c>
      <c r="L258" s="127"/>
    </row>
    <row r="259" spans="1:12" x14ac:dyDescent="0.2">
      <c r="A259" s="97">
        <v>2032</v>
      </c>
      <c r="B259" s="97">
        <v>12</v>
      </c>
      <c r="C259" s="101">
        <v>53396.741640419328</v>
      </c>
      <c r="D259" s="99">
        <v>0</v>
      </c>
      <c r="E259" s="101">
        <v>323857.01758601045</v>
      </c>
      <c r="F259" s="99">
        <v>0</v>
      </c>
      <c r="G259" s="99">
        <v>0</v>
      </c>
      <c r="H259" s="99"/>
      <c r="I259" s="99"/>
      <c r="J259" s="99"/>
      <c r="K259" s="99">
        <f t="shared" si="10"/>
        <v>377253.7592264298</v>
      </c>
      <c r="L259" s="127"/>
    </row>
    <row r="260" spans="1:12" x14ac:dyDescent="0.2">
      <c r="A260" s="97">
        <v>2033</v>
      </c>
      <c r="B260" s="97">
        <v>1</v>
      </c>
      <c r="C260" s="101">
        <v>53781.796677868755</v>
      </c>
      <c r="D260" s="99">
        <v>0</v>
      </c>
      <c r="E260" s="101">
        <v>344307.98536805611</v>
      </c>
      <c r="F260" s="99">
        <v>0</v>
      </c>
      <c r="G260" s="99">
        <v>0</v>
      </c>
      <c r="H260" s="99"/>
      <c r="I260" s="99"/>
      <c r="J260" s="99"/>
      <c r="K260" s="99">
        <f t="shared" si="10"/>
        <v>398089.78204592486</v>
      </c>
      <c r="L260" s="127"/>
    </row>
    <row r="261" spans="1:12" x14ac:dyDescent="0.2">
      <c r="A261" s="97">
        <v>2033</v>
      </c>
      <c r="B261" s="97">
        <v>2</v>
      </c>
      <c r="C261" s="101">
        <v>50541.979827661475</v>
      </c>
      <c r="D261" s="99">
        <v>0</v>
      </c>
      <c r="E261" s="101">
        <v>330504.57648950082</v>
      </c>
      <c r="F261" s="99">
        <v>0</v>
      </c>
      <c r="G261" s="99">
        <v>0</v>
      </c>
      <c r="H261" s="99"/>
      <c r="I261" s="99"/>
      <c r="J261" s="99"/>
      <c r="K261" s="99">
        <f t="shared" si="10"/>
        <v>381046.55631716229</v>
      </c>
      <c r="L261" s="127"/>
    </row>
    <row r="262" spans="1:12" x14ac:dyDescent="0.2">
      <c r="A262" s="97">
        <v>2033</v>
      </c>
      <c r="B262" s="97">
        <v>3</v>
      </c>
      <c r="C262" s="101">
        <v>57188.750347111622</v>
      </c>
      <c r="D262" s="99">
        <v>0</v>
      </c>
      <c r="E262" s="101">
        <v>363138.57403987495</v>
      </c>
      <c r="F262" s="99">
        <v>0</v>
      </c>
      <c r="G262" s="99">
        <v>0</v>
      </c>
      <c r="H262" s="99"/>
      <c r="I262" s="99"/>
      <c r="J262" s="99"/>
      <c r="K262" s="99">
        <f t="shared" si="10"/>
        <v>420327.32438698655</v>
      </c>
      <c r="L262" s="127"/>
    </row>
    <row r="263" spans="1:12" x14ac:dyDescent="0.2">
      <c r="A263" s="97">
        <v>2033</v>
      </c>
      <c r="B263" s="97">
        <v>4</v>
      </c>
      <c r="C263" s="101">
        <v>59814.984112610713</v>
      </c>
      <c r="D263" s="99">
        <v>0</v>
      </c>
      <c r="E263" s="101">
        <v>385756.22147598327</v>
      </c>
      <c r="F263" s="99">
        <v>0</v>
      </c>
      <c r="G263" s="99">
        <v>0</v>
      </c>
      <c r="H263" s="99"/>
      <c r="I263" s="99"/>
      <c r="J263" s="99"/>
      <c r="K263" s="99">
        <f t="shared" si="10"/>
        <v>445571.20558859396</v>
      </c>
      <c r="L263" s="127"/>
    </row>
    <row r="264" spans="1:12" x14ac:dyDescent="0.2">
      <c r="A264" s="97">
        <v>2033</v>
      </c>
      <c r="B264" s="97">
        <v>5</v>
      </c>
      <c r="C264" s="101">
        <v>68714.192169911912</v>
      </c>
      <c r="D264" s="99">
        <v>0</v>
      </c>
      <c r="E264" s="101">
        <v>410546.40432797262</v>
      </c>
      <c r="F264" s="99">
        <v>0</v>
      </c>
      <c r="G264" s="99">
        <v>0</v>
      </c>
      <c r="H264" s="99"/>
      <c r="I264" s="99"/>
      <c r="J264" s="99"/>
      <c r="K264" s="99">
        <f t="shared" ref="K264:K327" si="11">SUM(C264:J264)</f>
        <v>479260.59649788454</v>
      </c>
      <c r="L264" s="127"/>
    </row>
    <row r="265" spans="1:12" x14ac:dyDescent="0.2">
      <c r="A265" s="97">
        <v>2033</v>
      </c>
      <c r="B265" s="97">
        <v>6</v>
      </c>
      <c r="C265" s="101">
        <v>74950.743310189922</v>
      </c>
      <c r="D265" s="99">
        <v>0</v>
      </c>
      <c r="E265" s="101">
        <v>437414.86416455032</v>
      </c>
      <c r="F265" s="99">
        <v>0</v>
      </c>
      <c r="G265" s="99">
        <v>0</v>
      </c>
      <c r="H265" s="99"/>
      <c r="I265" s="99"/>
      <c r="J265" s="99"/>
      <c r="K265" s="99">
        <f t="shared" si="11"/>
        <v>512365.60747474025</v>
      </c>
      <c r="L265" s="127"/>
    </row>
    <row r="266" spans="1:12" x14ac:dyDescent="0.2">
      <c r="A266" s="97">
        <v>2033</v>
      </c>
      <c r="B266" s="97">
        <v>7</v>
      </c>
      <c r="C266" s="101">
        <v>81474.929454898374</v>
      </c>
      <c r="D266" s="99">
        <v>0</v>
      </c>
      <c r="E266" s="101">
        <v>449338.75924680958</v>
      </c>
      <c r="F266" s="99">
        <v>0</v>
      </c>
      <c r="G266" s="99">
        <v>0</v>
      </c>
      <c r="H266" s="99"/>
      <c r="I266" s="99"/>
      <c r="J266" s="99"/>
      <c r="K266" s="99">
        <f t="shared" si="11"/>
        <v>530813.68870170799</v>
      </c>
      <c r="L266" s="127"/>
    </row>
    <row r="267" spans="1:12" x14ac:dyDescent="0.2">
      <c r="A267" s="97">
        <v>2033</v>
      </c>
      <c r="B267" s="97">
        <v>8</v>
      </c>
      <c r="C267" s="101">
        <v>80488.707976789272</v>
      </c>
      <c r="D267" s="99">
        <v>0</v>
      </c>
      <c r="E267" s="101">
        <v>484898.44662447972</v>
      </c>
      <c r="F267" s="99">
        <v>0</v>
      </c>
      <c r="G267" s="99">
        <v>0</v>
      </c>
      <c r="H267" s="99"/>
      <c r="I267" s="99"/>
      <c r="J267" s="99"/>
      <c r="K267" s="99">
        <f t="shared" si="11"/>
        <v>565387.15460126894</v>
      </c>
      <c r="L267" s="127"/>
    </row>
    <row r="268" spans="1:12" x14ac:dyDescent="0.2">
      <c r="A268" s="97">
        <v>2033</v>
      </c>
      <c r="B268" s="97">
        <v>9</v>
      </c>
      <c r="C268" s="101">
        <v>69329.564821700507</v>
      </c>
      <c r="D268" s="99">
        <v>0</v>
      </c>
      <c r="E268" s="101">
        <v>441749.57469729614</v>
      </c>
      <c r="F268" s="99">
        <v>0</v>
      </c>
      <c r="G268" s="99">
        <v>0</v>
      </c>
      <c r="H268" s="99"/>
      <c r="I268" s="99"/>
      <c r="J268" s="99"/>
      <c r="K268" s="99">
        <f t="shared" si="11"/>
        <v>511079.13951899664</v>
      </c>
      <c r="L268" s="127"/>
    </row>
    <row r="269" spans="1:12" x14ac:dyDescent="0.2">
      <c r="A269" s="97">
        <v>2033</v>
      </c>
      <c r="B269" s="97">
        <v>10</v>
      </c>
      <c r="C269" s="101">
        <v>63430.048511980625</v>
      </c>
      <c r="D269" s="99">
        <v>0</v>
      </c>
      <c r="E269" s="101">
        <v>411476.0583063899</v>
      </c>
      <c r="F269" s="99">
        <v>0</v>
      </c>
      <c r="G269" s="99">
        <v>0</v>
      </c>
      <c r="H269" s="99"/>
      <c r="I269" s="99"/>
      <c r="J269" s="99"/>
      <c r="K269" s="99">
        <f t="shared" si="11"/>
        <v>474906.10681837052</v>
      </c>
      <c r="L269" s="127"/>
    </row>
    <row r="270" spans="1:12" x14ac:dyDescent="0.2">
      <c r="A270" s="97">
        <v>2033</v>
      </c>
      <c r="B270" s="97">
        <v>11</v>
      </c>
      <c r="C270" s="101">
        <v>51342.229339511105</v>
      </c>
      <c r="D270" s="99">
        <v>0</v>
      </c>
      <c r="E270" s="101">
        <v>291873.89458788949</v>
      </c>
      <c r="F270" s="99">
        <v>0</v>
      </c>
      <c r="G270" s="99">
        <v>0</v>
      </c>
      <c r="H270" s="99"/>
      <c r="I270" s="99"/>
      <c r="J270" s="99"/>
      <c r="K270" s="99">
        <f t="shared" si="11"/>
        <v>343216.12392740056</v>
      </c>
      <c r="L270" s="127"/>
    </row>
    <row r="271" spans="1:12" x14ac:dyDescent="0.2">
      <c r="A271" s="97">
        <v>2033</v>
      </c>
      <c r="B271" s="97">
        <v>12</v>
      </c>
      <c r="C271" s="101">
        <v>53479.180804401869</v>
      </c>
      <c r="D271" s="99">
        <v>0</v>
      </c>
      <c r="E271" s="101">
        <v>328284.1109136772</v>
      </c>
      <c r="F271" s="99">
        <v>0</v>
      </c>
      <c r="G271" s="99">
        <v>0</v>
      </c>
      <c r="H271" s="99"/>
      <c r="I271" s="99"/>
      <c r="J271" s="99"/>
      <c r="K271" s="99">
        <f t="shared" si="11"/>
        <v>381763.29171807907</v>
      </c>
      <c r="L271" s="127"/>
    </row>
    <row r="272" spans="1:12" x14ac:dyDescent="0.2">
      <c r="A272" s="97">
        <v>2034</v>
      </c>
      <c r="B272" s="97">
        <v>1</v>
      </c>
      <c r="C272" s="101">
        <v>53864.830327851734</v>
      </c>
      <c r="D272" s="99">
        <v>0</v>
      </c>
      <c r="E272" s="101">
        <v>349014.64139807556</v>
      </c>
      <c r="F272" s="99">
        <v>0</v>
      </c>
      <c r="G272" s="99">
        <v>0</v>
      </c>
      <c r="H272" s="99"/>
      <c r="I272" s="99"/>
      <c r="J272" s="99"/>
      <c r="K272" s="99">
        <f t="shared" si="11"/>
        <v>402879.47172592732</v>
      </c>
      <c r="L272" s="127"/>
    </row>
    <row r="273" spans="1:12" x14ac:dyDescent="0.2">
      <c r="A273" s="97">
        <v>2034</v>
      </c>
      <c r="B273" s="97">
        <v>2</v>
      </c>
      <c r="C273" s="101">
        <v>50620.01152837972</v>
      </c>
      <c r="D273" s="99">
        <v>0</v>
      </c>
      <c r="E273" s="101">
        <v>335022.54128843069</v>
      </c>
      <c r="F273" s="99">
        <v>0</v>
      </c>
      <c r="G273" s="99">
        <v>0</v>
      </c>
      <c r="H273" s="99"/>
      <c r="I273" s="99"/>
      <c r="J273" s="99"/>
      <c r="K273" s="99">
        <f t="shared" si="11"/>
        <v>385642.55281681044</v>
      </c>
      <c r="L273" s="127"/>
    </row>
    <row r="274" spans="1:12" x14ac:dyDescent="0.2">
      <c r="A274" s="97">
        <v>2034</v>
      </c>
      <c r="B274" s="97">
        <v>3</v>
      </c>
      <c r="C274" s="101">
        <v>57277.043988689438</v>
      </c>
      <c r="D274" s="99">
        <v>0</v>
      </c>
      <c r="E274" s="101">
        <v>368102.6423504324</v>
      </c>
      <c r="F274" s="99">
        <v>0</v>
      </c>
      <c r="G274" s="99">
        <v>0</v>
      </c>
      <c r="H274" s="99"/>
      <c r="I274" s="99"/>
      <c r="J274" s="99"/>
      <c r="K274" s="99">
        <f t="shared" si="11"/>
        <v>425379.68633912184</v>
      </c>
      <c r="L274" s="127"/>
    </row>
    <row r="275" spans="1:12" x14ac:dyDescent="0.2">
      <c r="A275" s="97">
        <v>2034</v>
      </c>
      <c r="B275" s="97">
        <v>4</v>
      </c>
      <c r="C275" s="101">
        <v>59907.332393280718</v>
      </c>
      <c r="D275" s="99">
        <v>0</v>
      </c>
      <c r="E275" s="101">
        <v>391029.47078498948</v>
      </c>
      <c r="F275" s="99">
        <v>0</v>
      </c>
      <c r="G275" s="99">
        <v>0</v>
      </c>
      <c r="H275" s="99"/>
      <c r="I275" s="99"/>
      <c r="J275" s="99"/>
      <c r="K275" s="99">
        <f t="shared" si="11"/>
        <v>450936.80317827017</v>
      </c>
      <c r="L275" s="127"/>
    </row>
    <row r="276" spans="1:12" x14ac:dyDescent="0.2">
      <c r="A276" s="97">
        <v>2034</v>
      </c>
      <c r="B276" s="97">
        <v>5</v>
      </c>
      <c r="C276" s="101">
        <v>68820.279926995863</v>
      </c>
      <c r="D276" s="99">
        <v>0</v>
      </c>
      <c r="E276" s="101">
        <v>416158.53297920752</v>
      </c>
      <c r="F276" s="99">
        <v>0</v>
      </c>
      <c r="G276" s="99">
        <v>0</v>
      </c>
      <c r="H276" s="99"/>
      <c r="I276" s="99"/>
      <c r="J276" s="99"/>
      <c r="K276" s="99">
        <f t="shared" si="11"/>
        <v>484978.81290620338</v>
      </c>
      <c r="L276" s="127"/>
    </row>
    <row r="277" spans="1:12" x14ac:dyDescent="0.2">
      <c r="A277" s="97">
        <v>2034</v>
      </c>
      <c r="B277" s="97">
        <v>6</v>
      </c>
      <c r="C277" s="101">
        <v>75066.45967093666</v>
      </c>
      <c r="D277" s="99">
        <v>0</v>
      </c>
      <c r="E277" s="101">
        <v>443394.28199838143</v>
      </c>
      <c r="F277" s="99">
        <v>0</v>
      </c>
      <c r="G277" s="99">
        <v>0</v>
      </c>
      <c r="H277" s="99"/>
      <c r="I277" s="99"/>
      <c r="J277" s="99"/>
      <c r="K277" s="99">
        <f t="shared" si="11"/>
        <v>518460.74166931806</v>
      </c>
      <c r="L277" s="127"/>
    </row>
    <row r="278" spans="1:12" x14ac:dyDescent="0.2">
      <c r="A278" s="97">
        <v>2034</v>
      </c>
      <c r="B278" s="97">
        <v>7</v>
      </c>
      <c r="C278" s="101">
        <v>81600.718498638715</v>
      </c>
      <c r="D278" s="99">
        <v>0</v>
      </c>
      <c r="E278" s="101">
        <v>455481.17554444412</v>
      </c>
      <c r="F278" s="99">
        <v>0</v>
      </c>
      <c r="G278" s="99">
        <v>0</v>
      </c>
      <c r="H278" s="99"/>
      <c r="I278" s="99"/>
      <c r="J278" s="99"/>
      <c r="K278" s="99">
        <f t="shared" si="11"/>
        <v>537081.89404308284</v>
      </c>
      <c r="L278" s="127"/>
    </row>
    <row r="279" spans="1:12" x14ac:dyDescent="0.2">
      <c r="A279" s="97">
        <v>2034</v>
      </c>
      <c r="B279" s="97">
        <v>8</v>
      </c>
      <c r="C279" s="101">
        <v>80612.974394398145</v>
      </c>
      <c r="D279" s="99">
        <v>0</v>
      </c>
      <c r="E279" s="101">
        <v>491526.96032366832</v>
      </c>
      <c r="F279" s="99">
        <v>0</v>
      </c>
      <c r="G279" s="99">
        <v>0</v>
      </c>
      <c r="H279" s="99"/>
      <c r="I279" s="99"/>
      <c r="J279" s="99"/>
      <c r="K279" s="99">
        <f t="shared" si="11"/>
        <v>572139.93471806648</v>
      </c>
      <c r="L279" s="127"/>
    </row>
    <row r="280" spans="1:12" x14ac:dyDescent="0.2">
      <c r="A280" s="97">
        <v>2034</v>
      </c>
      <c r="B280" s="97">
        <v>9</v>
      </c>
      <c r="C280" s="101">
        <v>69436.602651867448</v>
      </c>
      <c r="D280" s="99">
        <v>0</v>
      </c>
      <c r="E280" s="101">
        <v>447788.24759442621</v>
      </c>
      <c r="F280" s="99">
        <v>0</v>
      </c>
      <c r="G280" s="99">
        <v>0</v>
      </c>
      <c r="H280" s="99"/>
      <c r="I280" s="99"/>
      <c r="J280" s="99"/>
      <c r="K280" s="99">
        <f t="shared" si="11"/>
        <v>517224.85024629364</v>
      </c>
      <c r="L280" s="127"/>
    </row>
    <row r="281" spans="1:12" x14ac:dyDescent="0.2">
      <c r="A281" s="97">
        <v>2034</v>
      </c>
      <c r="B281" s="97">
        <v>10</v>
      </c>
      <c r="C281" s="101">
        <v>63527.978086146664</v>
      </c>
      <c r="D281" s="99">
        <v>0</v>
      </c>
      <c r="E281" s="101">
        <v>417100.89523535676</v>
      </c>
      <c r="F281" s="99">
        <v>0</v>
      </c>
      <c r="G281" s="99">
        <v>0</v>
      </c>
      <c r="H281" s="99"/>
      <c r="I281" s="99"/>
      <c r="J281" s="99"/>
      <c r="K281" s="99">
        <f t="shared" si="11"/>
        <v>480628.8733215034</v>
      </c>
      <c r="L281" s="127"/>
    </row>
    <row r="282" spans="1:12" x14ac:dyDescent="0.2">
      <c r="A282" s="97">
        <v>2034</v>
      </c>
      <c r="B282" s="97">
        <v>11</v>
      </c>
      <c r="C282" s="101">
        <v>51421.496544470021</v>
      </c>
      <c r="D282" s="99">
        <v>0</v>
      </c>
      <c r="E282" s="101">
        <v>295863.78179453925</v>
      </c>
      <c r="F282" s="99">
        <v>0</v>
      </c>
      <c r="G282" s="99">
        <v>0</v>
      </c>
      <c r="H282" s="99"/>
      <c r="I282" s="99"/>
      <c r="J282" s="99"/>
      <c r="K282" s="99">
        <f t="shared" si="11"/>
        <v>347285.27833900927</v>
      </c>
      <c r="L282" s="127"/>
    </row>
    <row r="283" spans="1:12" x14ac:dyDescent="0.2">
      <c r="A283" s="97">
        <v>2034</v>
      </c>
      <c r="B283" s="97">
        <v>12</v>
      </c>
      <c r="C283" s="101">
        <v>53561.747246108651</v>
      </c>
      <c r="D283" s="99">
        <v>0</v>
      </c>
      <c r="E283" s="101">
        <v>332771.72216829192</v>
      </c>
      <c r="F283" s="99">
        <v>0</v>
      </c>
      <c r="G283" s="99">
        <v>0</v>
      </c>
      <c r="H283" s="99"/>
      <c r="I283" s="99"/>
      <c r="J283" s="99"/>
      <c r="K283" s="99">
        <f t="shared" si="11"/>
        <v>386333.46941440058</v>
      </c>
      <c r="L283" s="127"/>
    </row>
    <row r="284" spans="1:12" x14ac:dyDescent="0.2">
      <c r="A284" s="97">
        <v>2035</v>
      </c>
      <c r="B284" s="97">
        <v>1</v>
      </c>
      <c r="C284" s="101">
        <v>53947.992173385173</v>
      </c>
      <c r="D284" s="99">
        <v>0</v>
      </c>
      <c r="E284" s="101">
        <v>353785.63694947213</v>
      </c>
      <c r="F284" s="99">
        <v>0</v>
      </c>
      <c r="G284" s="99">
        <v>0</v>
      </c>
      <c r="H284" s="99"/>
      <c r="I284" s="99"/>
      <c r="J284" s="99"/>
      <c r="K284" s="99">
        <f t="shared" si="11"/>
        <v>407733.6291228573</v>
      </c>
      <c r="L284" s="127"/>
    </row>
    <row r="285" spans="1:12" x14ac:dyDescent="0.2">
      <c r="A285" s="97">
        <v>2035</v>
      </c>
      <c r="B285" s="97">
        <v>2</v>
      </c>
      <c r="C285" s="101">
        <v>50698.163702145081</v>
      </c>
      <c r="D285" s="99">
        <v>0</v>
      </c>
      <c r="E285" s="101">
        <v>339602.26621831296</v>
      </c>
      <c r="F285" s="99">
        <v>0</v>
      </c>
      <c r="G285" s="99">
        <v>0</v>
      </c>
      <c r="H285" s="99"/>
      <c r="I285" s="99"/>
      <c r="J285" s="99"/>
      <c r="K285" s="99">
        <f t="shared" si="11"/>
        <v>390300.42992045806</v>
      </c>
      <c r="L285" s="127"/>
    </row>
    <row r="286" spans="1:12" x14ac:dyDescent="0.2">
      <c r="A286" s="97">
        <v>2035</v>
      </c>
      <c r="B286" s="97">
        <v>3</v>
      </c>
      <c r="C286" s="101">
        <v>57365.473946712285</v>
      </c>
      <c r="D286" s="99">
        <v>0</v>
      </c>
      <c r="E286" s="101">
        <v>373134.56898272561</v>
      </c>
      <c r="F286" s="99">
        <v>0</v>
      </c>
      <c r="G286" s="99">
        <v>0</v>
      </c>
      <c r="H286" s="99"/>
      <c r="I286" s="99"/>
      <c r="J286" s="99"/>
      <c r="K286" s="99">
        <f t="shared" si="11"/>
        <v>430500.04292943788</v>
      </c>
      <c r="L286" s="127"/>
    </row>
    <row r="287" spans="1:12" x14ac:dyDescent="0.2">
      <c r="A287" s="97">
        <v>2035</v>
      </c>
      <c r="B287" s="97">
        <v>4</v>
      </c>
      <c r="C287" s="101">
        <v>59999.823250348076</v>
      </c>
      <c r="D287" s="99">
        <v>0</v>
      </c>
      <c r="E287" s="101">
        <v>396374.80488933244</v>
      </c>
      <c r="F287" s="99">
        <v>0</v>
      </c>
      <c r="G287" s="99">
        <v>0</v>
      </c>
      <c r="H287" s="99"/>
      <c r="I287" s="99"/>
      <c r="J287" s="99"/>
      <c r="K287" s="99">
        <f t="shared" si="11"/>
        <v>456374.62813968054</v>
      </c>
      <c r="L287" s="127"/>
    </row>
    <row r="288" spans="1:12" x14ac:dyDescent="0.2">
      <c r="A288" s="97">
        <v>2035</v>
      </c>
      <c r="B288" s="97">
        <v>5</v>
      </c>
      <c r="C288" s="101">
        <v>68926.53147283796</v>
      </c>
      <c r="D288" s="99">
        <v>0</v>
      </c>
      <c r="E288" s="101">
        <v>421847.3788727955</v>
      </c>
      <c r="F288" s="99">
        <v>0</v>
      </c>
      <c r="G288" s="99">
        <v>0</v>
      </c>
      <c r="H288" s="99"/>
      <c r="I288" s="99"/>
      <c r="J288" s="99"/>
      <c r="K288" s="99">
        <f t="shared" si="11"/>
        <v>490773.91034563346</v>
      </c>
      <c r="L288" s="127"/>
    </row>
    <row r="289" spans="1:12" x14ac:dyDescent="0.2">
      <c r="A289" s="97">
        <v>2035</v>
      </c>
      <c r="B289" s="97">
        <v>6</v>
      </c>
      <c r="C289" s="101">
        <v>75182.354686030943</v>
      </c>
      <c r="D289" s="99">
        <v>0</v>
      </c>
      <c r="E289" s="101">
        <v>449455.43788128369</v>
      </c>
      <c r="F289" s="99">
        <v>0</v>
      </c>
      <c r="G289" s="99">
        <v>0</v>
      </c>
      <c r="H289" s="99"/>
      <c r="I289" s="99"/>
      <c r="J289" s="99"/>
      <c r="K289" s="99">
        <f t="shared" si="11"/>
        <v>524637.79256731458</v>
      </c>
      <c r="L289" s="127"/>
    </row>
    <row r="290" spans="1:12" x14ac:dyDescent="0.2">
      <c r="A290" s="97">
        <v>2035</v>
      </c>
      <c r="B290" s="97">
        <v>7</v>
      </c>
      <c r="C290" s="101">
        <v>81726.701747929532</v>
      </c>
      <c r="D290" s="99">
        <v>0</v>
      </c>
      <c r="E290" s="101">
        <v>461707.55806399253</v>
      </c>
      <c r="F290" s="99">
        <v>0</v>
      </c>
      <c r="G290" s="99">
        <v>0</v>
      </c>
      <c r="H290" s="99"/>
      <c r="I290" s="99"/>
      <c r="J290" s="99"/>
      <c r="K290" s="99">
        <f t="shared" si="11"/>
        <v>543434.25981192209</v>
      </c>
      <c r="L290" s="127"/>
    </row>
    <row r="291" spans="1:12" x14ac:dyDescent="0.2">
      <c r="A291" s="97">
        <v>2035</v>
      </c>
      <c r="B291" s="97">
        <v>8</v>
      </c>
      <c r="C291" s="101">
        <v>80737.432666776876</v>
      </c>
      <c r="D291" s="99">
        <v>0</v>
      </c>
      <c r="E291" s="101">
        <v>498246.08514806494</v>
      </c>
      <c r="F291" s="99">
        <v>0</v>
      </c>
      <c r="G291" s="99">
        <v>0</v>
      </c>
      <c r="H291" s="99"/>
      <c r="I291" s="99"/>
      <c r="J291" s="99"/>
      <c r="K291" s="99">
        <f t="shared" si="11"/>
        <v>578983.51781484182</v>
      </c>
      <c r="L291" s="127"/>
    </row>
    <row r="292" spans="1:12" x14ac:dyDescent="0.2">
      <c r="A292" s="97">
        <v>2035</v>
      </c>
      <c r="B292" s="97">
        <v>9</v>
      </c>
      <c r="C292" s="101">
        <v>69543.805737609204</v>
      </c>
      <c r="D292" s="99">
        <v>0</v>
      </c>
      <c r="E292" s="101">
        <v>453909.46855146904</v>
      </c>
      <c r="F292" s="99">
        <v>0</v>
      </c>
      <c r="G292" s="99">
        <v>0</v>
      </c>
      <c r="H292" s="99"/>
      <c r="I292" s="99"/>
      <c r="J292" s="99"/>
      <c r="K292" s="99">
        <f t="shared" si="11"/>
        <v>523453.27428907825</v>
      </c>
      <c r="L292" s="127"/>
    </row>
    <row r="293" spans="1:12" x14ac:dyDescent="0.2">
      <c r="A293" s="97">
        <v>2035</v>
      </c>
      <c r="B293" s="97">
        <v>10</v>
      </c>
      <c r="C293" s="101">
        <v>63626.058853662245</v>
      </c>
      <c r="D293" s="99">
        <v>0</v>
      </c>
      <c r="E293" s="101">
        <v>422802.62312757346</v>
      </c>
      <c r="F293" s="99">
        <v>0</v>
      </c>
      <c r="G293" s="99">
        <v>0</v>
      </c>
      <c r="H293" s="99"/>
      <c r="I293" s="99"/>
      <c r="J293" s="99"/>
      <c r="K293" s="99">
        <f t="shared" si="11"/>
        <v>486428.68198123568</v>
      </c>
      <c r="L293" s="127"/>
    </row>
    <row r="294" spans="1:12" x14ac:dyDescent="0.2">
      <c r="A294" s="97">
        <v>2035</v>
      </c>
      <c r="B294" s="97">
        <v>11</v>
      </c>
      <c r="C294" s="101">
        <v>51500.886129969535</v>
      </c>
      <c r="D294" s="99">
        <v>0</v>
      </c>
      <c r="E294" s="101">
        <v>299908.21036380128</v>
      </c>
      <c r="F294" s="99">
        <v>0</v>
      </c>
      <c r="G294" s="99">
        <v>0</v>
      </c>
      <c r="H294" s="99"/>
      <c r="I294" s="99"/>
      <c r="J294" s="99"/>
      <c r="K294" s="99">
        <f t="shared" si="11"/>
        <v>351409.09649377083</v>
      </c>
      <c r="L294" s="127"/>
    </row>
    <row r="295" spans="1:12" x14ac:dyDescent="0.2">
      <c r="A295" s="97">
        <v>2035</v>
      </c>
      <c r="B295" s="97">
        <v>12</v>
      </c>
      <c r="C295" s="101">
        <v>53644.4411620436</v>
      </c>
      <c r="D295" s="99">
        <v>0</v>
      </c>
      <c r="E295" s="101">
        <v>337320.67862391716</v>
      </c>
      <c r="F295" s="99">
        <v>0</v>
      </c>
      <c r="G295" s="99">
        <v>0</v>
      </c>
      <c r="H295" s="99"/>
      <c r="I295" s="99"/>
      <c r="J295" s="99"/>
      <c r="K295" s="99">
        <f t="shared" si="11"/>
        <v>390965.11978596076</v>
      </c>
      <c r="L295" s="127"/>
    </row>
    <row r="296" spans="1:12" x14ac:dyDescent="0.2">
      <c r="A296" s="97">
        <v>2036</v>
      </c>
      <c r="B296" s="97">
        <v>1</v>
      </c>
      <c r="C296" s="101">
        <v>54031.282412390014</v>
      </c>
      <c r="D296" s="99">
        <v>0</v>
      </c>
      <c r="E296" s="101">
        <v>358621.85153712542</v>
      </c>
      <c r="F296" s="99">
        <v>0</v>
      </c>
      <c r="G296" s="99">
        <v>0</v>
      </c>
      <c r="H296" s="99"/>
      <c r="I296" s="99"/>
      <c r="J296" s="99"/>
      <c r="K296" s="99">
        <f t="shared" si="11"/>
        <v>412653.13394951541</v>
      </c>
      <c r="L296" s="127"/>
    </row>
    <row r="297" spans="1:12" x14ac:dyDescent="0.2">
      <c r="A297" s="97">
        <v>2036</v>
      </c>
      <c r="B297" s="97">
        <v>2</v>
      </c>
      <c r="C297" s="101">
        <v>50776.436534955741</v>
      </c>
      <c r="D297" s="99">
        <v>0</v>
      </c>
      <c r="E297" s="101">
        <v>344244.59553401568</v>
      </c>
      <c r="F297" s="99">
        <v>0</v>
      </c>
      <c r="G297" s="99">
        <v>0</v>
      </c>
      <c r="H297" s="99"/>
      <c r="I297" s="99"/>
      <c r="J297" s="99"/>
      <c r="K297" s="99">
        <f t="shared" si="11"/>
        <v>395021.03206897143</v>
      </c>
      <c r="L297" s="127"/>
    </row>
    <row r="298" spans="1:12" x14ac:dyDescent="0.2">
      <c r="A298" s="97">
        <v>2036</v>
      </c>
      <c r="B298" s="97">
        <v>3</v>
      </c>
      <c r="C298" s="101">
        <v>57454.040431638961</v>
      </c>
      <c r="D298" s="99">
        <v>0</v>
      </c>
      <c r="E298" s="101">
        <v>378235.28155328624</v>
      </c>
      <c r="F298" s="99">
        <v>0</v>
      </c>
      <c r="G298" s="99">
        <v>0</v>
      </c>
      <c r="H298" s="99"/>
      <c r="I298" s="99"/>
      <c r="J298" s="99"/>
      <c r="K298" s="99">
        <f t="shared" si="11"/>
        <v>435689.32198492519</v>
      </c>
      <c r="L298" s="127"/>
    </row>
    <row r="299" spans="1:12" x14ac:dyDescent="0.2">
      <c r="A299" s="97">
        <v>2036</v>
      </c>
      <c r="B299" s="97">
        <v>4</v>
      </c>
      <c r="C299" s="101">
        <v>60092.45690393632</v>
      </c>
      <c r="D299" s="99">
        <v>0</v>
      </c>
      <c r="E299" s="101">
        <v>401793.20918101876</v>
      </c>
      <c r="F299" s="99">
        <v>0</v>
      </c>
      <c r="G299" s="99">
        <v>0</v>
      </c>
      <c r="H299" s="99"/>
      <c r="I299" s="99"/>
      <c r="J299" s="99"/>
      <c r="K299" s="99">
        <f t="shared" si="11"/>
        <v>461885.6660849551</v>
      </c>
      <c r="L299" s="127"/>
    </row>
    <row r="300" spans="1:12" x14ac:dyDescent="0.2">
      <c r="A300" s="97">
        <v>2036</v>
      </c>
      <c r="B300" s="97">
        <v>5</v>
      </c>
      <c r="C300" s="101">
        <v>69032.947060311475</v>
      </c>
      <c r="D300" s="99">
        <v>0</v>
      </c>
      <c r="E300" s="101">
        <v>427613.99072583491</v>
      </c>
      <c r="F300" s="99">
        <v>0</v>
      </c>
      <c r="G300" s="99">
        <v>0</v>
      </c>
      <c r="H300" s="99"/>
      <c r="I300" s="99"/>
      <c r="J300" s="99"/>
      <c r="K300" s="99">
        <f t="shared" si="11"/>
        <v>496646.93778614642</v>
      </c>
      <c r="L300" s="127"/>
    </row>
    <row r="301" spans="1:12" x14ac:dyDescent="0.2">
      <c r="A301" s="97">
        <v>2036</v>
      </c>
      <c r="B301" s="97">
        <v>6</v>
      </c>
      <c r="C301" s="101">
        <v>75298.428631297007</v>
      </c>
      <c r="D301" s="99">
        <v>0</v>
      </c>
      <c r="E301" s="101">
        <v>455599.44916428556</v>
      </c>
      <c r="F301" s="99">
        <v>0</v>
      </c>
      <c r="G301" s="99">
        <v>0</v>
      </c>
      <c r="H301" s="99"/>
      <c r="I301" s="99"/>
      <c r="J301" s="99"/>
      <c r="K301" s="99">
        <f t="shared" si="11"/>
        <v>530897.87779558252</v>
      </c>
      <c r="L301" s="127"/>
    </row>
    <row r="302" spans="1:12" x14ac:dyDescent="0.2">
      <c r="A302" s="97">
        <v>2036</v>
      </c>
      <c r="B302" s="97">
        <v>7</v>
      </c>
      <c r="C302" s="101">
        <v>81852.879502604541</v>
      </c>
      <c r="D302" s="99">
        <v>0</v>
      </c>
      <c r="E302" s="101">
        <v>468019.05461538519</v>
      </c>
      <c r="F302" s="99">
        <v>0</v>
      </c>
      <c r="G302" s="99">
        <v>0</v>
      </c>
      <c r="H302" s="99"/>
      <c r="I302" s="99"/>
      <c r="J302" s="99"/>
      <c r="K302" s="99">
        <f t="shared" si="11"/>
        <v>549871.93411798973</v>
      </c>
      <c r="L302" s="127"/>
    </row>
    <row r="303" spans="1:12" x14ac:dyDescent="0.2">
      <c r="A303" s="97">
        <v>2036</v>
      </c>
      <c r="B303" s="97">
        <v>8</v>
      </c>
      <c r="C303" s="101">
        <v>80862.083090129803</v>
      </c>
      <c r="D303" s="99">
        <v>0</v>
      </c>
      <c r="E303" s="101">
        <v>505057.05974276946</v>
      </c>
      <c r="F303" s="99">
        <v>0</v>
      </c>
      <c r="G303" s="99">
        <v>0</v>
      </c>
      <c r="H303" s="99"/>
      <c r="I303" s="99"/>
      <c r="J303" s="99"/>
      <c r="K303" s="99">
        <f t="shared" si="11"/>
        <v>585919.14283289923</v>
      </c>
      <c r="L303" s="127"/>
    </row>
    <row r="304" spans="1:12" x14ac:dyDescent="0.2">
      <c r="A304" s="97">
        <v>2036</v>
      </c>
      <c r="B304" s="97">
        <v>9</v>
      </c>
      <c r="C304" s="101">
        <v>69651.17433406366</v>
      </c>
      <c r="D304" s="99">
        <v>0</v>
      </c>
      <c r="E304" s="101">
        <v>460114.36599222093</v>
      </c>
      <c r="F304" s="99">
        <v>0</v>
      </c>
      <c r="G304" s="99">
        <v>0</v>
      </c>
      <c r="H304" s="99"/>
      <c r="I304" s="99"/>
      <c r="J304" s="99"/>
      <c r="K304" s="99">
        <f t="shared" si="11"/>
        <v>529765.54032628459</v>
      </c>
      <c r="L304" s="127"/>
    </row>
    <row r="305" spans="1:12" x14ac:dyDescent="0.2">
      <c r="A305" s="97">
        <v>2036</v>
      </c>
      <c r="B305" s="97">
        <v>10</v>
      </c>
      <c r="C305" s="101">
        <v>63724.291047954604</v>
      </c>
      <c r="D305" s="99">
        <v>0</v>
      </c>
      <c r="E305" s="101">
        <v>428582.29307488579</v>
      </c>
      <c r="F305" s="99">
        <v>0</v>
      </c>
      <c r="G305" s="99">
        <v>0</v>
      </c>
      <c r="H305" s="99"/>
      <c r="I305" s="99"/>
      <c r="J305" s="99"/>
      <c r="K305" s="99">
        <f t="shared" si="11"/>
        <v>492306.58412284037</v>
      </c>
      <c r="L305" s="127"/>
    </row>
    <row r="306" spans="1:12" x14ac:dyDescent="0.2">
      <c r="A306" s="97">
        <v>2036</v>
      </c>
      <c r="B306" s="97">
        <v>11</v>
      </c>
      <c r="C306" s="101">
        <v>51580.398284952811</v>
      </c>
      <c r="D306" s="99">
        <v>0</v>
      </c>
      <c r="E306" s="101">
        <v>304007.92587069608</v>
      </c>
      <c r="F306" s="99">
        <v>0</v>
      </c>
      <c r="G306" s="99">
        <v>0</v>
      </c>
      <c r="H306" s="99"/>
      <c r="I306" s="99"/>
      <c r="J306" s="99"/>
      <c r="K306" s="99">
        <f t="shared" si="11"/>
        <v>355588.32415564888</v>
      </c>
      <c r="L306" s="127"/>
    </row>
    <row r="307" spans="1:12" x14ac:dyDescent="0.2">
      <c r="A307" s="97">
        <v>2036</v>
      </c>
      <c r="B307" s="97">
        <v>12</v>
      </c>
      <c r="C307" s="101">
        <v>53727.262749014022</v>
      </c>
      <c r="D307" s="99">
        <v>0</v>
      </c>
      <c r="E307" s="101">
        <v>341931.81886336982</v>
      </c>
      <c r="F307" s="99">
        <v>0</v>
      </c>
      <c r="G307" s="99">
        <v>0</v>
      </c>
      <c r="H307" s="99"/>
      <c r="I307" s="99"/>
      <c r="J307" s="99"/>
      <c r="K307" s="99">
        <f t="shared" si="11"/>
        <v>395659.08161238383</v>
      </c>
      <c r="L307" s="127"/>
    </row>
    <row r="308" spans="1:12" x14ac:dyDescent="0.2">
      <c r="A308" s="97">
        <v>2037</v>
      </c>
      <c r="B308" s="97">
        <v>1</v>
      </c>
      <c r="C308" s="101">
        <v>54114.701243092786</v>
      </c>
      <c r="D308" s="99">
        <v>0</v>
      </c>
      <c r="E308" s="101">
        <v>363524.17669879604</v>
      </c>
      <c r="F308" s="99">
        <v>0</v>
      </c>
      <c r="G308" s="99">
        <v>0</v>
      </c>
      <c r="H308" s="99"/>
      <c r="I308" s="99"/>
      <c r="J308" s="99"/>
      <c r="K308" s="99">
        <f t="shared" si="11"/>
        <v>417638.87794188882</v>
      </c>
      <c r="L308" s="127"/>
    </row>
    <row r="309" spans="1:12" x14ac:dyDescent="0.2">
      <c r="A309" s="97">
        <v>2037</v>
      </c>
      <c r="B309" s="97">
        <v>2</v>
      </c>
      <c r="C309" s="101">
        <v>50854.830213097062</v>
      </c>
      <c r="D309" s="99">
        <v>0</v>
      </c>
      <c r="E309" s="101">
        <v>348950.38503128744</v>
      </c>
      <c r="F309" s="99">
        <v>0</v>
      </c>
      <c r="G309" s="99">
        <v>0</v>
      </c>
      <c r="H309" s="99"/>
      <c r="I309" s="99"/>
      <c r="J309" s="99"/>
      <c r="K309" s="99">
        <f t="shared" si="11"/>
        <v>399805.21524438448</v>
      </c>
      <c r="L309" s="127"/>
    </row>
    <row r="310" spans="1:12" x14ac:dyDescent="0.2">
      <c r="A310" s="97">
        <v>2037</v>
      </c>
      <c r="B310" s="97">
        <v>3</v>
      </c>
      <c r="C310" s="101">
        <v>57542.74365425318</v>
      </c>
      <c r="D310" s="99">
        <v>0</v>
      </c>
      <c r="E310" s="101">
        <v>383405.72035907191</v>
      </c>
      <c r="F310" s="99">
        <v>0</v>
      </c>
      <c r="G310" s="99">
        <v>0</v>
      </c>
      <c r="H310" s="99"/>
      <c r="I310" s="99"/>
      <c r="J310" s="99"/>
      <c r="K310" s="99">
        <f t="shared" si="11"/>
        <v>440948.46401332511</v>
      </c>
      <c r="L310" s="127"/>
    </row>
    <row r="311" spans="1:12" x14ac:dyDescent="0.2">
      <c r="A311" s="97">
        <v>2037</v>
      </c>
      <c r="B311" s="97">
        <v>4</v>
      </c>
      <c r="C311" s="101">
        <v>60185.233574508813</v>
      </c>
      <c r="D311" s="99">
        <v>0</v>
      </c>
      <c r="E311" s="101">
        <v>407285.68252226635</v>
      </c>
      <c r="F311" s="99">
        <v>0</v>
      </c>
      <c r="G311" s="99">
        <v>0</v>
      </c>
      <c r="H311" s="99"/>
      <c r="I311" s="99"/>
      <c r="J311" s="99"/>
      <c r="K311" s="99">
        <f t="shared" si="11"/>
        <v>467470.91609677515</v>
      </c>
      <c r="L311" s="127"/>
    </row>
    <row r="312" spans="1:12" x14ac:dyDescent="0.2">
      <c r="A312" s="97">
        <v>2037</v>
      </c>
      <c r="B312" s="97">
        <v>5</v>
      </c>
      <c r="C312" s="101">
        <v>69139.526942680081</v>
      </c>
      <c r="D312" s="99">
        <v>0</v>
      </c>
      <c r="E312" s="101">
        <v>433459.43159128266</v>
      </c>
      <c r="F312" s="99">
        <v>0</v>
      </c>
      <c r="G312" s="99">
        <v>0</v>
      </c>
      <c r="H312" s="99"/>
      <c r="I312" s="99"/>
      <c r="J312" s="99"/>
      <c r="K312" s="99">
        <f t="shared" si="11"/>
        <v>502598.95853396272</v>
      </c>
      <c r="L312" s="127"/>
    </row>
    <row r="313" spans="1:12" x14ac:dyDescent="0.2">
      <c r="A313" s="97">
        <v>2037</v>
      </c>
      <c r="B313" s="97">
        <v>6</v>
      </c>
      <c r="C313" s="101">
        <v>75414.681782984917</v>
      </c>
      <c r="D313" s="99">
        <v>0</v>
      </c>
      <c r="E313" s="101">
        <v>461827.44847249321</v>
      </c>
      <c r="F313" s="99">
        <v>0</v>
      </c>
      <c r="G313" s="99">
        <v>0</v>
      </c>
      <c r="H313" s="99"/>
      <c r="I313" s="99"/>
      <c r="J313" s="99"/>
      <c r="K313" s="99">
        <f t="shared" si="11"/>
        <v>537242.13025547809</v>
      </c>
      <c r="L313" s="127"/>
    </row>
    <row r="314" spans="1:12" x14ac:dyDescent="0.2">
      <c r="A314" s="97">
        <v>2037</v>
      </c>
      <c r="B314" s="97">
        <v>7</v>
      </c>
      <c r="C314" s="101">
        <v>81979.252062960368</v>
      </c>
      <c r="D314" s="99">
        <v>0</v>
      </c>
      <c r="E314" s="101">
        <v>474416.82869900041</v>
      </c>
      <c r="F314" s="99">
        <v>0</v>
      </c>
      <c r="G314" s="99">
        <v>0</v>
      </c>
      <c r="H314" s="99"/>
      <c r="I314" s="99"/>
      <c r="J314" s="99"/>
      <c r="K314" s="99">
        <f t="shared" si="11"/>
        <v>556396.08076196082</v>
      </c>
      <c r="L314" s="127"/>
    </row>
    <row r="315" spans="1:12" x14ac:dyDescent="0.2">
      <c r="A315" s="97">
        <v>2037</v>
      </c>
      <c r="B315" s="97">
        <v>8</v>
      </c>
      <c r="C315" s="101">
        <v>80986.925961118599</v>
      </c>
      <c r="D315" s="99">
        <v>0</v>
      </c>
      <c r="E315" s="101">
        <v>511961.13968503714</v>
      </c>
      <c r="F315" s="99">
        <v>0</v>
      </c>
      <c r="G315" s="99">
        <v>0</v>
      </c>
      <c r="H315" s="99"/>
      <c r="I315" s="99"/>
      <c r="J315" s="99"/>
      <c r="K315" s="99">
        <f t="shared" si="11"/>
        <v>592948.06564615574</v>
      </c>
      <c r="L315" s="127"/>
    </row>
    <row r="316" spans="1:12" x14ac:dyDescent="0.2">
      <c r="A316" s="97">
        <v>2037</v>
      </c>
      <c r="B316" s="97">
        <v>9</v>
      </c>
      <c r="C316" s="101">
        <v>69758.708696762609</v>
      </c>
      <c r="D316" s="99">
        <v>0</v>
      </c>
      <c r="E316" s="101">
        <v>466404.08376591967</v>
      </c>
      <c r="F316" s="99">
        <v>0</v>
      </c>
      <c r="G316" s="99">
        <v>0</v>
      </c>
      <c r="H316" s="99"/>
      <c r="I316" s="99"/>
      <c r="J316" s="99"/>
      <c r="K316" s="99">
        <f t="shared" si="11"/>
        <v>536162.79246268224</v>
      </c>
      <c r="L316" s="127"/>
    </row>
    <row r="317" spans="1:12" x14ac:dyDescent="0.2">
      <c r="A317" s="97">
        <v>2037</v>
      </c>
      <c r="B317" s="97">
        <v>10</v>
      </c>
      <c r="C317" s="101">
        <v>63822.674902811348</v>
      </c>
      <c r="D317" s="99">
        <v>0</v>
      </c>
      <c r="E317" s="101">
        <v>434440.97053746093</v>
      </c>
      <c r="F317" s="99">
        <v>0</v>
      </c>
      <c r="G317" s="99">
        <v>0</v>
      </c>
      <c r="H317" s="99"/>
      <c r="I317" s="99"/>
      <c r="J317" s="99"/>
      <c r="K317" s="99">
        <f t="shared" si="11"/>
        <v>498263.64544027229</v>
      </c>
      <c r="L317" s="127"/>
    </row>
    <row r="318" spans="1:12" x14ac:dyDescent="0.2">
      <c r="A318" s="97">
        <v>2037</v>
      </c>
      <c r="B318" s="97">
        <v>11</v>
      </c>
      <c r="C318" s="101">
        <v>51660.033198654732</v>
      </c>
      <c r="D318" s="99">
        <v>0</v>
      </c>
      <c r="E318" s="101">
        <v>308163.68408218067</v>
      </c>
      <c r="F318" s="99">
        <v>0</v>
      </c>
      <c r="G318" s="99">
        <v>0</v>
      </c>
      <c r="H318" s="99"/>
      <c r="I318" s="99"/>
      <c r="J318" s="99"/>
      <c r="K318" s="99">
        <f t="shared" si="11"/>
        <v>359823.71728083538</v>
      </c>
      <c r="L318" s="127"/>
    </row>
    <row r="319" spans="1:12" x14ac:dyDescent="0.2">
      <c r="A319" s="97">
        <v>2037</v>
      </c>
      <c r="B319" s="97">
        <v>12</v>
      </c>
      <c r="C319" s="101">
        <v>53810.212204131072</v>
      </c>
      <c r="D319" s="99">
        <v>0</v>
      </c>
      <c r="E319" s="101">
        <v>346605.99293281068</v>
      </c>
      <c r="F319" s="99">
        <v>0</v>
      </c>
      <c r="G319" s="99">
        <v>0</v>
      </c>
      <c r="H319" s="99"/>
      <c r="I319" s="99"/>
      <c r="J319" s="99"/>
      <c r="K319" s="99">
        <f t="shared" si="11"/>
        <v>400416.20513694175</v>
      </c>
      <c r="L319" s="127"/>
    </row>
    <row r="320" spans="1:12" x14ac:dyDescent="0.2">
      <c r="A320" s="97">
        <v>2038</v>
      </c>
      <c r="B320" s="97">
        <v>1</v>
      </c>
      <c r="C320" s="101">
        <v>54198.248864026056</v>
      </c>
      <c r="D320" s="99">
        <v>0</v>
      </c>
      <c r="E320" s="101">
        <v>368493.51615947759</v>
      </c>
      <c r="F320" s="99">
        <v>0</v>
      </c>
      <c r="G320" s="99">
        <v>0</v>
      </c>
      <c r="H320" s="99"/>
      <c r="I320" s="99"/>
      <c r="J320" s="99"/>
      <c r="K320" s="99">
        <f t="shared" si="11"/>
        <v>422691.76502350363</v>
      </c>
      <c r="L320" s="127"/>
    </row>
    <row r="321" spans="1:12" x14ac:dyDescent="0.2">
      <c r="A321" s="97">
        <v>2038</v>
      </c>
      <c r="B321" s="97">
        <v>2</v>
      </c>
      <c r="C321" s="101">
        <v>50933.344923141995</v>
      </c>
      <c r="D321" s="99">
        <v>0</v>
      </c>
      <c r="E321" s="101">
        <v>353720.50220451958</v>
      </c>
      <c r="F321" s="99">
        <v>0</v>
      </c>
      <c r="G321" s="99">
        <v>0</v>
      </c>
      <c r="H321" s="99"/>
      <c r="I321" s="99"/>
      <c r="J321" s="99"/>
      <c r="K321" s="99">
        <f t="shared" si="11"/>
        <v>404653.84712766157</v>
      </c>
      <c r="L321" s="127"/>
    </row>
    <row r="322" spans="1:12" x14ac:dyDescent="0.2">
      <c r="A322" s="97">
        <v>2038</v>
      </c>
      <c r="B322" s="97">
        <v>3</v>
      </c>
      <c r="C322" s="101">
        <v>57631.583825664085</v>
      </c>
      <c r="D322" s="99">
        <v>0</v>
      </c>
      <c r="E322" s="101">
        <v>388646.83855080639</v>
      </c>
      <c r="F322" s="99">
        <v>0</v>
      </c>
      <c r="G322" s="99">
        <v>0</v>
      </c>
      <c r="H322" s="99"/>
      <c r="I322" s="99"/>
      <c r="J322" s="99"/>
      <c r="K322" s="99">
        <f t="shared" si="11"/>
        <v>446278.42237647047</v>
      </c>
      <c r="L322" s="127"/>
    </row>
    <row r="323" spans="1:12" x14ac:dyDescent="0.2">
      <c r="A323" s="97">
        <v>2038</v>
      </c>
      <c r="B323" s="97">
        <v>4</v>
      </c>
      <c r="C323" s="101">
        <v>60278.153482869311</v>
      </c>
      <c r="D323" s="99">
        <v>0</v>
      </c>
      <c r="E323" s="101">
        <v>412853.23742964043</v>
      </c>
      <c r="F323" s="99">
        <v>0</v>
      </c>
      <c r="G323" s="99">
        <v>0</v>
      </c>
      <c r="H323" s="99"/>
      <c r="I323" s="99"/>
      <c r="J323" s="99"/>
      <c r="K323" s="99">
        <f t="shared" si="11"/>
        <v>473131.39091250976</v>
      </c>
      <c r="L323" s="127"/>
    </row>
    <row r="324" spans="1:12" x14ac:dyDescent="0.2">
      <c r="A324" s="97">
        <v>2038</v>
      </c>
      <c r="B324" s="97">
        <v>5</v>
      </c>
      <c r="C324" s="101">
        <v>69246.271373598473</v>
      </c>
      <c r="D324" s="99">
        <v>0</v>
      </c>
      <c r="E324" s="101">
        <v>439384.77905392443</v>
      </c>
      <c r="F324" s="99">
        <v>0</v>
      </c>
      <c r="G324" s="99">
        <v>0</v>
      </c>
      <c r="H324" s="99"/>
      <c r="I324" s="99"/>
      <c r="J324" s="99"/>
      <c r="K324" s="99">
        <f t="shared" si="11"/>
        <v>508631.05042752292</v>
      </c>
      <c r="L324" s="127"/>
    </row>
    <row r="325" spans="1:12" x14ac:dyDescent="0.2">
      <c r="A325" s="97">
        <v>2038</v>
      </c>
      <c r="B325" s="97">
        <v>6</v>
      </c>
      <c r="C325" s="101">
        <v>75531.114417771256</v>
      </c>
      <c r="D325" s="99">
        <v>0</v>
      </c>
      <c r="E325" s="101">
        <v>468140.58391388576</v>
      </c>
      <c r="F325" s="99">
        <v>0</v>
      </c>
      <c r="G325" s="99">
        <v>0</v>
      </c>
      <c r="H325" s="99"/>
      <c r="I325" s="99"/>
      <c r="J325" s="99"/>
      <c r="K325" s="99">
        <f t="shared" si="11"/>
        <v>543671.69833165698</v>
      </c>
      <c r="L325" s="127"/>
    </row>
    <row r="326" spans="1:12" x14ac:dyDescent="0.2">
      <c r="A326" s="97">
        <v>2038</v>
      </c>
      <c r="B326" s="97">
        <v>7</v>
      </c>
      <c r="C326" s="101">
        <v>82105.819729757262</v>
      </c>
      <c r="D326" s="99">
        <v>0</v>
      </c>
      <c r="E326" s="101">
        <v>480902.05972015118</v>
      </c>
      <c r="F326" s="99">
        <v>0</v>
      </c>
      <c r="G326" s="99">
        <v>0</v>
      </c>
      <c r="H326" s="99"/>
      <c r="I326" s="99"/>
      <c r="J326" s="99"/>
      <c r="K326" s="99">
        <f t="shared" si="11"/>
        <v>563007.87944990839</v>
      </c>
      <c r="L326" s="127"/>
    </row>
    <row r="327" spans="1:12" x14ac:dyDescent="0.2">
      <c r="A327" s="97">
        <v>2038</v>
      </c>
      <c r="B327" s="97">
        <v>8</v>
      </c>
      <c r="C327" s="101">
        <v>81111.961576862916</v>
      </c>
      <c r="D327" s="99">
        <v>0</v>
      </c>
      <c r="E327" s="101">
        <v>518959.59771574003</v>
      </c>
      <c r="F327" s="99">
        <v>0</v>
      </c>
      <c r="G327" s="99">
        <v>0</v>
      </c>
      <c r="H327" s="99"/>
      <c r="I327" s="99"/>
      <c r="J327" s="99"/>
      <c r="K327" s="99">
        <f t="shared" si="11"/>
        <v>600071.55929260293</v>
      </c>
      <c r="L327" s="127"/>
    </row>
    <row r="328" spans="1:12" x14ac:dyDescent="0.2">
      <c r="A328" s="97">
        <v>2038</v>
      </c>
      <c r="B328" s="97">
        <v>9</v>
      </c>
      <c r="C328" s="101">
        <v>69866.409081632344</v>
      </c>
      <c r="D328" s="99">
        <v>0</v>
      </c>
      <c r="E328" s="101">
        <v>472779.78135810862</v>
      </c>
      <c r="F328" s="99">
        <v>0</v>
      </c>
      <c r="G328" s="99">
        <v>0</v>
      </c>
      <c r="H328" s="99"/>
      <c r="I328" s="99"/>
      <c r="J328" s="99"/>
      <c r="K328" s="99">
        <f t="shared" ref="K328:K391" si="12">SUM(C328:J328)</f>
        <v>542646.19043974101</v>
      </c>
      <c r="L328" s="127"/>
    </row>
    <row r="329" spans="1:12" x14ac:dyDescent="0.2">
      <c r="A329" s="97">
        <v>2038</v>
      </c>
      <c r="B329" s="97">
        <v>10</v>
      </c>
      <c r="C329" s="101">
        <v>63921.210652381036</v>
      </c>
      <c r="D329" s="99">
        <v>0</v>
      </c>
      <c r="E329" s="101">
        <v>440379.73554020072</v>
      </c>
      <c r="F329" s="99">
        <v>0</v>
      </c>
      <c r="G329" s="99">
        <v>0</v>
      </c>
      <c r="H329" s="99"/>
      <c r="I329" s="99"/>
      <c r="J329" s="99"/>
      <c r="K329" s="99">
        <f t="shared" si="12"/>
        <v>504300.94619258179</v>
      </c>
      <c r="L329" s="127"/>
    </row>
    <row r="330" spans="1:12" x14ac:dyDescent="0.2">
      <c r="A330" s="97">
        <v>2038</v>
      </c>
      <c r="B330" s="97">
        <v>11</v>
      </c>
      <c r="C330" s="101">
        <v>51739.791060602322</v>
      </c>
      <c r="D330" s="99">
        <v>0</v>
      </c>
      <c r="E330" s="101">
        <v>312376.2510964715</v>
      </c>
      <c r="F330" s="99">
        <v>0</v>
      </c>
      <c r="G330" s="99">
        <v>0</v>
      </c>
      <c r="H330" s="99"/>
      <c r="I330" s="99"/>
      <c r="J330" s="99"/>
      <c r="K330" s="99">
        <f t="shared" si="12"/>
        <v>364116.04215707385</v>
      </c>
      <c r="L330" s="127"/>
    </row>
    <row r="331" spans="1:12" x14ac:dyDescent="0.2">
      <c r="A331" s="97">
        <v>2038</v>
      </c>
      <c r="B331" s="97">
        <v>12</v>
      </c>
      <c r="C331" s="101">
        <v>53893.289724810231</v>
      </c>
      <c r="D331" s="99">
        <v>0</v>
      </c>
      <c r="E331" s="101">
        <v>351344.06249844743</v>
      </c>
      <c r="F331" s="99">
        <v>0</v>
      </c>
      <c r="G331" s="99">
        <v>0</v>
      </c>
      <c r="H331" s="99"/>
      <c r="I331" s="99"/>
      <c r="J331" s="99"/>
      <c r="K331" s="99">
        <f t="shared" si="12"/>
        <v>405237.35222325765</v>
      </c>
      <c r="L331" s="127"/>
    </row>
    <row r="332" spans="1:12" x14ac:dyDescent="0.2">
      <c r="A332" s="97">
        <v>2039</v>
      </c>
      <c r="B332" s="97">
        <v>1</v>
      </c>
      <c r="C332" s="101">
        <v>54281.925474028896</v>
      </c>
      <c r="D332" s="99">
        <v>0</v>
      </c>
      <c r="E332" s="101">
        <v>373530.78599799459</v>
      </c>
      <c r="F332" s="99">
        <v>0</v>
      </c>
      <c r="G332" s="99">
        <v>0</v>
      </c>
      <c r="H332" s="99"/>
      <c r="I332" s="99"/>
      <c r="J332" s="99"/>
      <c r="K332" s="99">
        <f t="shared" si="12"/>
        <v>427812.71147202351</v>
      </c>
      <c r="L332" s="127"/>
    </row>
    <row r="333" spans="1:12" x14ac:dyDescent="0.2">
      <c r="A333" s="97">
        <v>2039</v>
      </c>
      <c r="B333" s="97">
        <v>2</v>
      </c>
      <c r="C333" s="101">
        <v>51011.98085195155</v>
      </c>
      <c r="D333" s="99">
        <v>0</v>
      </c>
      <c r="E333" s="101">
        <v>358555.8264066659</v>
      </c>
      <c r="F333" s="99">
        <v>0</v>
      </c>
      <c r="G333" s="99">
        <v>0</v>
      </c>
      <c r="H333" s="99"/>
      <c r="I333" s="99"/>
      <c r="J333" s="99"/>
      <c r="K333" s="99">
        <f t="shared" si="12"/>
        <v>409567.80725861748</v>
      </c>
      <c r="L333" s="127"/>
    </row>
    <row r="334" spans="1:12" x14ac:dyDescent="0.2">
      <c r="A334" s="97">
        <v>2039</v>
      </c>
      <c r="B334" s="97">
        <v>3</v>
      </c>
      <c r="C334" s="101">
        <v>57720.561157306765</v>
      </c>
      <c r="D334" s="99">
        <v>0</v>
      </c>
      <c r="E334" s="101">
        <v>393959.60230868944</v>
      </c>
      <c r="F334" s="99">
        <v>0</v>
      </c>
      <c r="G334" s="99">
        <v>0</v>
      </c>
      <c r="H334" s="99"/>
      <c r="I334" s="99"/>
      <c r="J334" s="99"/>
      <c r="K334" s="99">
        <f t="shared" si="12"/>
        <v>451680.16346599621</v>
      </c>
      <c r="L334" s="127"/>
    </row>
    <row r="335" spans="1:12" x14ac:dyDescent="0.2">
      <c r="A335" s="97">
        <v>2039</v>
      </c>
      <c r="B335" s="97">
        <v>4</v>
      </c>
      <c r="C335" s="101">
        <v>60371.216850162455</v>
      </c>
      <c r="D335" s="99">
        <v>0</v>
      </c>
      <c r="E335" s="101">
        <v>418496.90026070754</v>
      </c>
      <c r="F335" s="99">
        <v>0</v>
      </c>
      <c r="G335" s="99">
        <v>0</v>
      </c>
      <c r="H335" s="99"/>
      <c r="I335" s="99"/>
      <c r="J335" s="99"/>
      <c r="K335" s="99">
        <f t="shared" si="12"/>
        <v>478868.11711086996</v>
      </c>
      <c r="L335" s="127"/>
    </row>
    <row r="336" spans="1:12" x14ac:dyDescent="0.2">
      <c r="A336" s="97">
        <v>2039</v>
      </c>
      <c r="B336" s="97">
        <v>5</v>
      </c>
      <c r="C336" s="101">
        <v>69353.180607112939</v>
      </c>
      <c r="D336" s="99">
        <v>0</v>
      </c>
      <c r="E336" s="101">
        <v>445391.12542902294</v>
      </c>
      <c r="F336" s="99">
        <v>0</v>
      </c>
      <c r="G336" s="99">
        <v>0</v>
      </c>
      <c r="H336" s="99"/>
      <c r="I336" s="99"/>
      <c r="J336" s="99"/>
      <c r="K336" s="99">
        <f t="shared" si="12"/>
        <v>514744.30603613588</v>
      </c>
      <c r="L336" s="127"/>
    </row>
    <row r="337" spans="1:12" x14ac:dyDescent="0.2">
      <c r="A337" s="97">
        <v>2039</v>
      </c>
      <c r="B337" s="97">
        <v>6</v>
      </c>
      <c r="C337" s="101">
        <v>75647.726812759749</v>
      </c>
      <c r="D337" s="99">
        <v>0</v>
      </c>
      <c r="E337" s="101">
        <v>474540.01929096464</v>
      </c>
      <c r="F337" s="99">
        <v>0</v>
      </c>
      <c r="G337" s="99">
        <v>0</v>
      </c>
      <c r="H337" s="99"/>
      <c r="I337" s="99"/>
      <c r="J337" s="99"/>
      <c r="K337" s="99">
        <f t="shared" si="12"/>
        <v>550187.74610372435</v>
      </c>
      <c r="L337" s="127"/>
    </row>
    <row r="338" spans="1:12" x14ac:dyDescent="0.2">
      <c r="A338" s="97">
        <v>2039</v>
      </c>
      <c r="B338" s="97">
        <v>7</v>
      </c>
      <c r="C338" s="101">
        <v>82232.582804219812</v>
      </c>
      <c r="D338" s="99">
        <v>0</v>
      </c>
      <c r="E338" s="101">
        <v>487475.94320650439</v>
      </c>
      <c r="F338" s="99">
        <v>0</v>
      </c>
      <c r="G338" s="99">
        <v>0</v>
      </c>
      <c r="H338" s="99"/>
      <c r="I338" s="99"/>
      <c r="J338" s="99"/>
      <c r="K338" s="99">
        <f t="shared" si="12"/>
        <v>569708.52601072425</v>
      </c>
      <c r="L338" s="127"/>
    </row>
    <row r="339" spans="1:12" x14ac:dyDescent="0.2">
      <c r="A339" s="97">
        <v>2039</v>
      </c>
      <c r="B339" s="97">
        <v>8</v>
      </c>
      <c r="C339" s="101">
        <v>81237.190234941154</v>
      </c>
      <c r="D339" s="99">
        <v>0</v>
      </c>
      <c r="E339" s="101">
        <v>526053.7239739917</v>
      </c>
      <c r="F339" s="99">
        <v>0</v>
      </c>
      <c r="G339" s="99">
        <v>0</v>
      </c>
      <c r="H339" s="99"/>
      <c r="I339" s="99"/>
      <c r="J339" s="99"/>
      <c r="K339" s="99">
        <f t="shared" si="12"/>
        <v>607290.9142089329</v>
      </c>
      <c r="L339" s="127"/>
    </row>
    <row r="340" spans="1:12" x14ac:dyDescent="0.2">
      <c r="A340" s="97">
        <v>2039</v>
      </c>
      <c r="B340" s="97">
        <v>9</v>
      </c>
      <c r="C340" s="101">
        <v>69974.275744994302</v>
      </c>
      <c r="D340" s="99">
        <v>0</v>
      </c>
      <c r="E340" s="101">
        <v>479242.63410438388</v>
      </c>
      <c r="F340" s="99">
        <v>0</v>
      </c>
      <c r="G340" s="99">
        <v>0</v>
      </c>
      <c r="H340" s="99"/>
      <c r="I340" s="99"/>
      <c r="J340" s="99"/>
      <c r="K340" s="99">
        <f t="shared" si="12"/>
        <v>549216.90984937816</v>
      </c>
      <c r="L340" s="127"/>
    </row>
    <row r="341" spans="1:12" x14ac:dyDescent="0.2">
      <c r="A341" s="97">
        <v>2039</v>
      </c>
      <c r="B341" s="97">
        <v>10</v>
      </c>
      <c r="C341" s="101">
        <v>64019.898531173734</v>
      </c>
      <c r="D341" s="99">
        <v>0</v>
      </c>
      <c r="E341" s="101">
        <v>446399.68287184031</v>
      </c>
      <c r="F341" s="99">
        <v>0</v>
      </c>
      <c r="G341" s="99">
        <v>0</v>
      </c>
      <c r="H341" s="99"/>
      <c r="I341" s="99"/>
      <c r="J341" s="99"/>
      <c r="K341" s="99">
        <f t="shared" si="12"/>
        <v>510419.58140301402</v>
      </c>
      <c r="L341" s="127"/>
    </row>
    <row r="342" spans="1:12" x14ac:dyDescent="0.2">
      <c r="A342" s="97">
        <v>2039</v>
      </c>
      <c r="B342" s="97">
        <v>11</v>
      </c>
      <c r="C342" s="101">
        <v>51819.672060615238</v>
      </c>
      <c r="D342" s="99">
        <v>0</v>
      </c>
      <c r="E342" s="101">
        <v>316646.40348427172</v>
      </c>
      <c r="F342" s="99">
        <v>0</v>
      </c>
      <c r="G342" s="99">
        <v>0</v>
      </c>
      <c r="H342" s="99"/>
      <c r="I342" s="99"/>
      <c r="J342" s="99"/>
      <c r="K342" s="99">
        <f t="shared" si="12"/>
        <v>368466.07554488699</v>
      </c>
      <c r="L342" s="127"/>
    </row>
    <row r="343" spans="1:12" x14ac:dyDescent="0.2">
      <c r="A343" s="97">
        <v>2039</v>
      </c>
      <c r="B343" s="97">
        <v>12</v>
      </c>
      <c r="C343" s="101">
        <v>53976.495508771754</v>
      </c>
      <c r="D343" s="99">
        <v>0</v>
      </c>
      <c r="E343" s="101">
        <v>356146.90100537933</v>
      </c>
      <c r="F343" s="99">
        <v>0</v>
      </c>
      <c r="G343" s="99">
        <v>0</v>
      </c>
      <c r="H343" s="99"/>
      <c r="I343" s="99"/>
      <c r="J343" s="99"/>
      <c r="K343" s="99">
        <f t="shared" si="12"/>
        <v>410123.39651415107</v>
      </c>
      <c r="L343" s="127"/>
    </row>
    <row r="344" spans="1:12" x14ac:dyDescent="0.2">
      <c r="A344" s="97">
        <v>2040</v>
      </c>
      <c r="B344" s="97">
        <v>1</v>
      </c>
      <c r="C344" s="101">
        <v>54365.73127224738</v>
      </c>
      <c r="D344" s="99">
        <v>0</v>
      </c>
      <c r="E344" s="101">
        <v>378636.9148158785</v>
      </c>
      <c r="F344" s="99">
        <v>0</v>
      </c>
      <c r="G344" s="99">
        <v>0</v>
      </c>
      <c r="H344" s="99"/>
      <c r="I344" s="99"/>
      <c r="J344" s="99"/>
      <c r="K344" s="99">
        <f t="shared" si="12"/>
        <v>433002.64608812588</v>
      </c>
      <c r="L344" s="127"/>
    </row>
    <row r="345" spans="1:12" x14ac:dyDescent="0.2">
      <c r="A345" s="97">
        <v>2040</v>
      </c>
      <c r="B345" s="97">
        <v>2</v>
      </c>
      <c r="C345" s="101">
        <v>51090.738186675226</v>
      </c>
      <c r="D345" s="99">
        <v>0</v>
      </c>
      <c r="E345" s="101">
        <v>363457.24901134794</v>
      </c>
      <c r="F345" s="99">
        <v>0</v>
      </c>
      <c r="G345" s="99">
        <v>0</v>
      </c>
      <c r="H345" s="99"/>
      <c r="I345" s="99"/>
      <c r="J345" s="99"/>
      <c r="K345" s="99">
        <f t="shared" si="12"/>
        <v>414547.98719802318</v>
      </c>
      <c r="L345" s="127"/>
    </row>
    <row r="346" spans="1:12" x14ac:dyDescent="0.2">
      <c r="A346" s="97">
        <v>2040</v>
      </c>
      <c r="B346" s="97">
        <v>3</v>
      </c>
      <c r="C346" s="101">
        <v>57809.675860942727</v>
      </c>
      <c r="D346" s="99">
        <v>0</v>
      </c>
      <c r="E346" s="101">
        <v>399344.9910205084</v>
      </c>
      <c r="F346" s="99">
        <v>0</v>
      </c>
      <c r="G346" s="99">
        <v>0</v>
      </c>
      <c r="H346" s="99"/>
      <c r="I346" s="99"/>
      <c r="J346" s="99"/>
      <c r="K346" s="99">
        <f t="shared" si="12"/>
        <v>457154.66688145115</v>
      </c>
      <c r="L346" s="127"/>
    </row>
    <row r="347" spans="1:12" x14ac:dyDescent="0.2">
      <c r="A347" s="97">
        <v>2040</v>
      </c>
      <c r="B347" s="97">
        <v>4</v>
      </c>
      <c r="C347" s="101">
        <v>60464.423897874316</v>
      </c>
      <c r="D347" s="99">
        <v>0</v>
      </c>
      <c r="E347" s="101">
        <v>424217.71140324004</v>
      </c>
      <c r="F347" s="99">
        <v>0</v>
      </c>
      <c r="G347" s="99">
        <v>0</v>
      </c>
      <c r="H347" s="99"/>
      <c r="I347" s="99"/>
      <c r="J347" s="99"/>
      <c r="K347" s="99">
        <f t="shared" si="12"/>
        <v>484682.13530111435</v>
      </c>
      <c r="L347" s="127"/>
    </row>
    <row r="348" spans="1:12" x14ac:dyDescent="0.2">
      <c r="A348" s="97">
        <v>2040</v>
      </c>
      <c r="B348" s="97">
        <v>5</v>
      </c>
      <c r="C348" s="101">
        <v>69460.254897662016</v>
      </c>
      <c r="D348" s="99">
        <v>0</v>
      </c>
      <c r="E348" s="101">
        <v>451479.57796368247</v>
      </c>
      <c r="F348" s="99">
        <v>0</v>
      </c>
      <c r="G348" s="99">
        <v>0</v>
      </c>
      <c r="H348" s="99"/>
      <c r="I348" s="99"/>
      <c r="J348" s="99"/>
      <c r="K348" s="99">
        <f t="shared" si="12"/>
        <v>520939.8328613445</v>
      </c>
      <c r="L348" s="127"/>
    </row>
    <row r="349" spans="1:12" x14ac:dyDescent="0.2">
      <c r="A349" s="97">
        <v>2040</v>
      </c>
      <c r="B349" s="97">
        <v>6</v>
      </c>
      <c r="C349" s="101">
        <v>75764.519245481963</v>
      </c>
      <c r="D349" s="99">
        <v>0</v>
      </c>
      <c r="E349" s="101">
        <v>481026.93431529618</v>
      </c>
      <c r="F349" s="99">
        <v>0</v>
      </c>
      <c r="G349" s="99">
        <v>0</v>
      </c>
      <c r="H349" s="99"/>
      <c r="I349" s="99"/>
      <c r="J349" s="99"/>
      <c r="K349" s="99">
        <f t="shared" si="12"/>
        <v>556791.45356077817</v>
      </c>
      <c r="L349" s="127"/>
    </row>
    <row r="350" spans="1:12" x14ac:dyDescent="0.2">
      <c r="A350" s="97">
        <v>2040</v>
      </c>
      <c r="B350" s="97">
        <v>7</v>
      </c>
      <c r="C350" s="101">
        <v>82359.541588037682</v>
      </c>
      <c r="D350" s="99">
        <v>0</v>
      </c>
      <c r="E350" s="101">
        <v>494139.69102847163</v>
      </c>
      <c r="F350" s="99">
        <v>0</v>
      </c>
      <c r="G350" s="99">
        <v>0</v>
      </c>
      <c r="H350" s="99"/>
      <c r="I350" s="99"/>
      <c r="J350" s="99"/>
      <c r="K350" s="99">
        <f t="shared" si="12"/>
        <v>576499.23261650931</v>
      </c>
      <c r="L350" s="127"/>
    </row>
    <row r="351" spans="1:12" x14ac:dyDescent="0.2">
      <c r="A351" s="97">
        <v>2040</v>
      </c>
      <c r="B351" s="97">
        <v>8</v>
      </c>
      <c r="C351" s="101">
        <v>81362.612233391133</v>
      </c>
      <c r="D351" s="99">
        <v>0</v>
      </c>
      <c r="E351" s="101">
        <v>533244.82623497956</v>
      </c>
      <c r="F351" s="99">
        <v>0</v>
      </c>
      <c r="G351" s="99">
        <v>0</v>
      </c>
      <c r="H351" s="99"/>
      <c r="I351" s="99"/>
      <c r="J351" s="99"/>
      <c r="K351" s="99">
        <f t="shared" si="12"/>
        <v>614607.4384683707</v>
      </c>
      <c r="L351" s="127"/>
    </row>
    <row r="352" spans="1:12" x14ac:dyDescent="0.2">
      <c r="A352" s="97">
        <v>2040</v>
      </c>
      <c r="B352" s="97">
        <v>9</v>
      </c>
      <c r="C352" s="101">
        <v>70082.308943565644</v>
      </c>
      <c r="D352" s="99">
        <v>0</v>
      </c>
      <c r="E352" s="101">
        <v>485793.83340706216</v>
      </c>
      <c r="F352" s="99">
        <v>0</v>
      </c>
      <c r="G352" s="99">
        <v>0</v>
      </c>
      <c r="H352" s="99"/>
      <c r="I352" s="99"/>
      <c r="J352" s="99"/>
      <c r="K352" s="99">
        <f t="shared" si="12"/>
        <v>555876.14235062781</v>
      </c>
      <c r="L352" s="127"/>
    </row>
    <row r="353" spans="1:12" x14ac:dyDescent="0.2">
      <c r="A353" s="97">
        <v>2040</v>
      </c>
      <c r="B353" s="97">
        <v>10</v>
      </c>
      <c r="C353" s="101">
        <v>64118.73877406156</v>
      </c>
      <c r="D353" s="99">
        <v>0</v>
      </c>
      <c r="E353" s="101">
        <v>452501.92228676868</v>
      </c>
      <c r="F353" s="99">
        <v>0</v>
      </c>
      <c r="G353" s="99">
        <v>0</v>
      </c>
      <c r="H353" s="99"/>
      <c r="I353" s="99"/>
      <c r="J353" s="99"/>
      <c r="K353" s="99">
        <f t="shared" si="12"/>
        <v>516620.66106083023</v>
      </c>
      <c r="L353" s="127"/>
    </row>
    <row r="354" spans="1:12" x14ac:dyDescent="0.2">
      <c r="A354" s="97">
        <v>2040</v>
      </c>
      <c r="B354" s="97">
        <v>11</v>
      </c>
      <c r="C354" s="101">
        <v>51899.676388806176</v>
      </c>
      <c r="D354" s="99">
        <v>0</v>
      </c>
      <c r="E354" s="101">
        <v>320974.92843192886</v>
      </c>
      <c r="F354" s="99">
        <v>0</v>
      </c>
      <c r="G354" s="99">
        <v>0</v>
      </c>
      <c r="H354" s="99"/>
      <c r="I354" s="99"/>
      <c r="J354" s="99"/>
      <c r="K354" s="99">
        <f t="shared" si="12"/>
        <v>372874.60482073505</v>
      </c>
      <c r="L354" s="127"/>
    </row>
    <row r="355" spans="1:12" x14ac:dyDescent="0.2">
      <c r="A355" s="97">
        <v>2040</v>
      </c>
      <c r="B355" s="97">
        <v>12</v>
      </c>
      <c r="C355" s="101">
        <v>54059.829754041166</v>
      </c>
      <c r="D355" s="99">
        <v>0</v>
      </c>
      <c r="E355" s="101">
        <v>361015.39383861359</v>
      </c>
      <c r="F355" s="99">
        <v>0</v>
      </c>
      <c r="G355" s="99">
        <v>0</v>
      </c>
      <c r="H355" s="99"/>
      <c r="I355" s="99"/>
      <c r="J355" s="99"/>
      <c r="K355" s="99">
        <f t="shared" si="12"/>
        <v>415075.22359265474</v>
      </c>
      <c r="L355" s="127"/>
    </row>
    <row r="356" spans="1:12" x14ac:dyDescent="0.2">
      <c r="A356" s="97">
        <f>+A344+1</f>
        <v>2041</v>
      </c>
      <c r="B356" s="97">
        <f>+B344</f>
        <v>1</v>
      </c>
      <c r="C356" s="101">
        <f>+Summary_Billed_Sales!C357</f>
        <v>54449.666458135027</v>
      </c>
      <c r="D356" s="99"/>
      <c r="E356" s="101">
        <v>383812.84390855138</v>
      </c>
      <c r="F356" s="99">
        <f>+F344</f>
        <v>0</v>
      </c>
      <c r="G356" s="99">
        <v>0</v>
      </c>
      <c r="H356" s="99"/>
      <c r="I356" s="99"/>
      <c r="J356" s="99"/>
      <c r="K356" s="99">
        <f t="shared" si="12"/>
        <v>438262.51036668639</v>
      </c>
      <c r="L356" s="127"/>
    </row>
    <row r="357" spans="1:12" x14ac:dyDescent="0.2">
      <c r="A357" s="97">
        <f t="shared" ref="A357:A420" si="13">+A345+1</f>
        <v>2041</v>
      </c>
      <c r="B357" s="97">
        <f t="shared" ref="B357:B420" si="14">+B345</f>
        <v>2</v>
      </c>
      <c r="C357" s="101">
        <f>+Summary_Billed_Sales!C358</f>
        <v>51169.617114751469</v>
      </c>
      <c r="D357" s="99"/>
      <c r="E357" s="101">
        <v>368425.67357717635</v>
      </c>
      <c r="F357" s="99">
        <f t="shared" ref="F357:F420" si="15">+F345</f>
        <v>0</v>
      </c>
      <c r="G357" s="99">
        <v>0</v>
      </c>
      <c r="H357" s="99"/>
      <c r="I357" s="99"/>
      <c r="J357" s="99"/>
      <c r="K357" s="99">
        <f t="shared" si="12"/>
        <v>419595.29069192783</v>
      </c>
      <c r="L357" s="127"/>
    </row>
    <row r="358" spans="1:12" x14ac:dyDescent="0.2">
      <c r="A358" s="97">
        <f t="shared" si="13"/>
        <v>2041</v>
      </c>
      <c r="B358" s="97">
        <f t="shared" si="14"/>
        <v>3</v>
      </c>
      <c r="C358" s="101">
        <f>+Summary_Billed_Sales!C359</f>
        <v>57898.928148660423</v>
      </c>
      <c r="D358" s="99"/>
      <c r="E358" s="101">
        <v>404803.99746218452</v>
      </c>
      <c r="F358" s="99">
        <f t="shared" si="15"/>
        <v>0</v>
      </c>
      <c r="G358" s="99">
        <v>0</v>
      </c>
      <c r="H358" s="99"/>
      <c r="I358" s="99"/>
      <c r="J358" s="99"/>
      <c r="K358" s="99">
        <f t="shared" si="12"/>
        <v>462702.92561084492</v>
      </c>
      <c r="L358" s="127"/>
    </row>
    <row r="359" spans="1:12" x14ac:dyDescent="0.2">
      <c r="A359" s="97">
        <f t="shared" si="13"/>
        <v>2041</v>
      </c>
      <c r="B359" s="97">
        <f t="shared" si="14"/>
        <v>4</v>
      </c>
      <c r="C359" s="101">
        <f>+Summary_Billed_Sales!C360</f>
        <v>60557.774847832916</v>
      </c>
      <c r="D359" s="99"/>
      <c r="E359" s="101">
        <v>430016.72546700842</v>
      </c>
      <c r="F359" s="99">
        <f t="shared" si="15"/>
        <v>0</v>
      </c>
      <c r="G359" s="99">
        <v>0</v>
      </c>
      <c r="H359" s="99"/>
      <c r="I359" s="99"/>
      <c r="J359" s="99"/>
      <c r="K359" s="99">
        <f t="shared" si="12"/>
        <v>490574.50031484134</v>
      </c>
      <c r="L359" s="127"/>
    </row>
    <row r="360" spans="1:12" x14ac:dyDescent="0.2">
      <c r="A360" s="97">
        <f t="shared" si="13"/>
        <v>2041</v>
      </c>
      <c r="B360" s="97">
        <f t="shared" si="14"/>
        <v>5</v>
      </c>
      <c r="C360" s="101">
        <f>+Summary_Billed_Sales!C361</f>
        <v>69567.494500077053</v>
      </c>
      <c r="D360" s="99"/>
      <c r="E360" s="101">
        <v>457651.25904096529</v>
      </c>
      <c r="F360" s="99">
        <f t="shared" si="15"/>
        <v>0</v>
      </c>
      <c r="G360" s="99">
        <v>0</v>
      </c>
      <c r="H360" s="99"/>
      <c r="I360" s="99"/>
      <c r="J360" s="99"/>
      <c r="K360" s="99">
        <f t="shared" si="12"/>
        <v>527218.75354104233</v>
      </c>
      <c r="L360" s="127"/>
    </row>
    <row r="361" spans="1:12" x14ac:dyDescent="0.2">
      <c r="A361" s="97">
        <f t="shared" si="13"/>
        <v>2041</v>
      </c>
      <c r="B361" s="97">
        <f t="shared" si="14"/>
        <v>6</v>
      </c>
      <c r="C361" s="101">
        <f>+Summary_Billed_Sales!C362</f>
        <v>75881.491993897929</v>
      </c>
      <c r="D361" s="99"/>
      <c r="E361" s="101">
        <v>487602.5248249867</v>
      </c>
      <c r="F361" s="99">
        <f t="shared" si="15"/>
        <v>0</v>
      </c>
      <c r="G361" s="99">
        <v>0</v>
      </c>
      <c r="H361" s="99"/>
      <c r="I361" s="99"/>
      <c r="J361" s="99"/>
      <c r="K361" s="99">
        <f t="shared" si="12"/>
        <v>563484.01681888464</v>
      </c>
      <c r="L361" s="127"/>
    </row>
    <row r="362" spans="1:12" x14ac:dyDescent="0.2">
      <c r="A362" s="97">
        <f t="shared" si="13"/>
        <v>2041</v>
      </c>
      <c r="B362" s="97">
        <f t="shared" si="14"/>
        <v>7</v>
      </c>
      <c r="C362" s="101">
        <f>+Summary_Billed_Sales!C363</f>
        <v>82486.696383366303</v>
      </c>
      <c r="D362" s="99"/>
      <c r="E362" s="101">
        <v>500894.53162261273</v>
      </c>
      <c r="F362" s="99">
        <f t="shared" si="15"/>
        <v>0</v>
      </c>
      <c r="G362" s="99">
        <v>0</v>
      </c>
      <c r="H362" s="99"/>
      <c r="I362" s="99"/>
      <c r="J362" s="99"/>
      <c r="K362" s="99">
        <f t="shared" si="12"/>
        <v>583381.22800597898</v>
      </c>
      <c r="L362" s="127"/>
    </row>
    <row r="363" spans="1:12" x14ac:dyDescent="0.2">
      <c r="A363" s="97">
        <f t="shared" si="13"/>
        <v>2041</v>
      </c>
      <c r="B363" s="97">
        <f t="shared" si="14"/>
        <v>8</v>
      </c>
      <c r="C363" s="101">
        <f>+Summary_Billed_Sales!C364</f>
        <v>81488.22787071082</v>
      </c>
      <c r="D363" s="99"/>
      <c r="E363" s="101">
        <v>540534.23015104781</v>
      </c>
      <c r="F363" s="99">
        <f t="shared" si="15"/>
        <v>0</v>
      </c>
      <c r="G363" s="99">
        <v>0</v>
      </c>
      <c r="H363" s="99"/>
      <c r="I363" s="99"/>
      <c r="J363" s="99"/>
      <c r="K363" s="99">
        <f t="shared" si="12"/>
        <v>622022.45802175859</v>
      </c>
      <c r="L363" s="127"/>
    </row>
    <row r="364" spans="1:12" x14ac:dyDescent="0.2">
      <c r="A364" s="97">
        <f t="shared" si="13"/>
        <v>2041</v>
      </c>
      <c r="B364" s="97">
        <f t="shared" si="14"/>
        <v>9</v>
      </c>
      <c r="C364" s="101">
        <f>+Summary_Billed_Sales!C365</f>
        <v>70190.508934459867</v>
      </c>
      <c r="D364" s="99"/>
      <c r="E364" s="101">
        <v>492434.58695481229</v>
      </c>
      <c r="F364" s="99">
        <f t="shared" si="15"/>
        <v>0</v>
      </c>
      <c r="G364" s="99">
        <v>0</v>
      </c>
      <c r="H364" s="99"/>
      <c r="I364" s="99"/>
      <c r="J364" s="99"/>
      <c r="K364" s="99">
        <f t="shared" si="12"/>
        <v>562625.09588927217</v>
      </c>
      <c r="L364" s="127"/>
    </row>
    <row r="365" spans="1:12" x14ac:dyDescent="0.2">
      <c r="A365" s="97">
        <f t="shared" si="13"/>
        <v>2041</v>
      </c>
      <c r="B365" s="97">
        <f t="shared" si="14"/>
        <v>10</v>
      </c>
      <c r="C365" s="101">
        <f>+Summary_Billed_Sales!C366</f>
        <v>64217.731616279256</v>
      </c>
      <c r="D365" s="99"/>
      <c r="E365" s="101">
        <v>458687.57870960684</v>
      </c>
      <c r="F365" s="99">
        <f t="shared" si="15"/>
        <v>0</v>
      </c>
      <c r="G365" s="99">
        <v>0</v>
      </c>
      <c r="H365" s="99"/>
      <c r="I365" s="99"/>
      <c r="J365" s="99"/>
      <c r="K365" s="99">
        <f t="shared" si="12"/>
        <v>522905.31032588612</v>
      </c>
      <c r="L365" s="127"/>
    </row>
    <row r="366" spans="1:12" x14ac:dyDescent="0.2">
      <c r="A366" s="97">
        <f t="shared" si="13"/>
        <v>2041</v>
      </c>
      <c r="B366" s="97">
        <f t="shared" si="14"/>
        <v>11</v>
      </c>
      <c r="C366" s="101">
        <f>+Summary_Billed_Sales!C367</f>
        <v>51979.804235581367</v>
      </c>
      <c r="D366" s="99"/>
      <c r="E366" s="101">
        <v>325362.62388655002</v>
      </c>
      <c r="F366" s="99">
        <f t="shared" si="15"/>
        <v>0</v>
      </c>
      <c r="G366" s="99">
        <v>0</v>
      </c>
      <c r="H366" s="99"/>
      <c r="I366" s="99"/>
      <c r="J366" s="99"/>
      <c r="K366" s="99">
        <f t="shared" si="12"/>
        <v>377342.42812213139</v>
      </c>
      <c r="L366" s="127"/>
    </row>
    <row r="367" spans="1:12" x14ac:dyDescent="0.2">
      <c r="A367" s="97">
        <f t="shared" si="13"/>
        <v>2041</v>
      </c>
      <c r="B367" s="97">
        <f t="shared" si="14"/>
        <v>12</v>
      </c>
      <c r="C367" s="101">
        <f>+Summary_Billed_Sales!C368</f>
        <v>54143.292658949729</v>
      </c>
      <c r="D367" s="99"/>
      <c r="E367" s="101">
        <v>365950.43848628266</v>
      </c>
      <c r="F367" s="99">
        <f>+F355</f>
        <v>0</v>
      </c>
      <c r="G367" s="99">
        <v>0</v>
      </c>
      <c r="H367" s="99"/>
      <c r="I367" s="99"/>
      <c r="J367" s="99"/>
      <c r="K367" s="99">
        <f t="shared" si="12"/>
        <v>420093.73114523239</v>
      </c>
      <c r="L367" s="127"/>
    </row>
    <row r="368" spans="1:12" x14ac:dyDescent="0.2">
      <c r="A368" s="97">
        <f t="shared" si="13"/>
        <v>2042</v>
      </c>
      <c r="B368" s="97">
        <f t="shared" si="14"/>
        <v>1</v>
      </c>
      <c r="C368" s="101">
        <f>+Summary_Billed_Sales!C369</f>
        <v>54533.731231453305</v>
      </c>
      <c r="D368" s="99"/>
      <c r="E368" s="101">
        <v>389059.52743885061</v>
      </c>
      <c r="F368" s="99">
        <f t="shared" si="15"/>
        <v>0</v>
      </c>
      <c r="G368" s="99">
        <v>0</v>
      </c>
      <c r="H368" s="99"/>
      <c r="I368" s="99"/>
      <c r="J368" s="99"/>
      <c r="K368" s="99">
        <f t="shared" si="12"/>
        <v>443593.25867030391</v>
      </c>
      <c r="L368" s="127"/>
    </row>
    <row r="369" spans="1:12" x14ac:dyDescent="0.2">
      <c r="A369" s="97">
        <f t="shared" si="13"/>
        <v>2042</v>
      </c>
      <c r="B369" s="97">
        <f t="shared" si="14"/>
        <v>2</v>
      </c>
      <c r="C369" s="101">
        <f>+Summary_Billed_Sales!C370</f>
        <v>51248.617823908105</v>
      </c>
      <c r="D369" s="99"/>
      <c r="E369" s="101">
        <v>373462.01601431833</v>
      </c>
      <c r="F369" s="99">
        <f t="shared" si="15"/>
        <v>0</v>
      </c>
      <c r="G369" s="99">
        <v>0</v>
      </c>
      <c r="H369" s="99"/>
      <c r="I369" s="99"/>
      <c r="J369" s="99"/>
      <c r="K369" s="99">
        <f t="shared" si="12"/>
        <v>424710.63383822644</v>
      </c>
      <c r="L369" s="127"/>
    </row>
    <row r="370" spans="1:12" x14ac:dyDescent="0.2">
      <c r="A370" s="97">
        <f t="shared" si="13"/>
        <v>2042</v>
      </c>
      <c r="B370" s="97">
        <f t="shared" si="14"/>
        <v>3</v>
      </c>
      <c r="C370" s="101">
        <f>+Summary_Billed_Sales!C371</f>
        <v>57988.318232875754</v>
      </c>
      <c r="D370" s="99"/>
      <c r="E370" s="101">
        <v>410337.62798078748</v>
      </c>
      <c r="F370" s="99">
        <f t="shared" si="15"/>
        <v>0</v>
      </c>
      <c r="G370" s="99">
        <v>0</v>
      </c>
      <c r="H370" s="99"/>
      <c r="I370" s="99"/>
      <c r="J370" s="99"/>
      <c r="K370" s="99">
        <f t="shared" si="12"/>
        <v>468325.94621366321</v>
      </c>
      <c r="L370" s="127"/>
    </row>
    <row r="371" spans="1:12" x14ac:dyDescent="0.2">
      <c r="A371" s="97">
        <f t="shared" si="13"/>
        <v>2042</v>
      </c>
      <c r="B371" s="97">
        <f t="shared" si="14"/>
        <v>4</v>
      </c>
      <c r="C371" s="101">
        <f>+Summary_Billed_Sales!C372</f>
        <v>60651.269922208761</v>
      </c>
      <c r="D371" s="99"/>
      <c r="E371" s="101">
        <v>435895.01147819392</v>
      </c>
      <c r="F371" s="99">
        <f>+F359</f>
        <v>0</v>
      </c>
      <c r="G371" s="99">
        <v>0</v>
      </c>
      <c r="H371" s="99"/>
      <c r="I371" s="99"/>
      <c r="J371" s="99"/>
      <c r="K371" s="99">
        <f t="shared" si="12"/>
        <v>496546.28140040266</v>
      </c>
      <c r="L371" s="127"/>
    </row>
    <row r="372" spans="1:12" x14ac:dyDescent="0.2">
      <c r="A372" s="97">
        <f t="shared" si="13"/>
        <v>2042</v>
      </c>
      <c r="B372" s="97">
        <f t="shared" si="14"/>
        <v>5</v>
      </c>
      <c r="C372" s="101">
        <f>+Summary_Billed_Sales!C373</f>
        <v>69674.899669582839</v>
      </c>
      <c r="D372" s="99"/>
      <c r="E372" s="101">
        <v>463907.30638679891</v>
      </c>
      <c r="F372" s="99">
        <f>+F360</f>
        <v>0</v>
      </c>
      <c r="G372" s="99">
        <v>0</v>
      </c>
      <c r="H372" s="99"/>
      <c r="I372" s="99"/>
      <c r="J372" s="99"/>
      <c r="K372" s="99">
        <f t="shared" si="12"/>
        <v>533582.20605638181</v>
      </c>
      <c r="L372" s="127"/>
    </row>
    <row r="373" spans="1:12" x14ac:dyDescent="0.2">
      <c r="A373" s="97">
        <f t="shared" si="13"/>
        <v>2042</v>
      </c>
      <c r="B373" s="97">
        <f t="shared" si="14"/>
        <v>6</v>
      </c>
      <c r="C373" s="101">
        <f>+Summary_Billed_Sales!C374</f>
        <v>75998.645336396832</v>
      </c>
      <c r="D373" s="99"/>
      <c r="E373" s="101">
        <v>494268.00300513103</v>
      </c>
      <c r="F373" s="99">
        <f>+F361</f>
        <v>0</v>
      </c>
      <c r="G373" s="99">
        <v>0</v>
      </c>
      <c r="H373" s="99"/>
      <c r="I373" s="99"/>
      <c r="J373" s="99"/>
      <c r="K373" s="99">
        <f t="shared" si="12"/>
        <v>570266.64834152791</v>
      </c>
      <c r="L373" s="127"/>
    </row>
    <row r="374" spans="1:12" x14ac:dyDescent="0.2">
      <c r="A374" s="97">
        <f t="shared" si="13"/>
        <v>2042</v>
      </c>
      <c r="B374" s="97">
        <f t="shared" si="14"/>
        <v>7</v>
      </c>
      <c r="C374" s="101">
        <f>+Summary_Billed_Sales!C375</f>
        <v>82614.047492827609</v>
      </c>
      <c r="D374" s="99"/>
      <c r="E374" s="101">
        <v>507741.71021809371</v>
      </c>
      <c r="F374" s="99">
        <f>+F362</f>
        <v>0</v>
      </c>
      <c r="G374" s="99">
        <v>0</v>
      </c>
      <c r="H374" s="99"/>
      <c r="I374" s="99"/>
      <c r="J374" s="99"/>
      <c r="K374" s="99">
        <f t="shared" si="12"/>
        <v>590355.75771092135</v>
      </c>
      <c r="L374" s="127"/>
    </row>
    <row r="375" spans="1:12" x14ac:dyDescent="0.2">
      <c r="A375" s="97">
        <f t="shared" si="13"/>
        <v>2042</v>
      </c>
      <c r="B375" s="97">
        <f t="shared" si="14"/>
        <v>8</v>
      </c>
      <c r="C375" s="101">
        <f>+Summary_Billed_Sales!C376</f>
        <v>81614.037445859023</v>
      </c>
      <c r="D375" s="99"/>
      <c r="E375" s="101">
        <v>547923.27949607756</v>
      </c>
      <c r="F375" s="99">
        <f>+F363</f>
        <v>0</v>
      </c>
      <c r="G375" s="99">
        <v>0</v>
      </c>
      <c r="H375" s="99"/>
      <c r="I375" s="99"/>
      <c r="J375" s="99"/>
      <c r="K375" s="99">
        <f t="shared" si="12"/>
        <v>629537.31694193662</v>
      </c>
      <c r="L375" s="127"/>
    </row>
    <row r="376" spans="1:12" x14ac:dyDescent="0.2">
      <c r="A376" s="97">
        <f t="shared" si="13"/>
        <v>2042</v>
      </c>
      <c r="B376" s="97">
        <f t="shared" si="14"/>
        <v>9</v>
      </c>
      <c r="C376" s="101">
        <f>+Summary_Billed_Sales!C377</f>
        <v>70298.875975187431</v>
      </c>
      <c r="D376" s="99"/>
      <c r="E376" s="101">
        <v>499166.11894528707</v>
      </c>
      <c r="F376" s="99">
        <f t="shared" si="15"/>
        <v>0</v>
      </c>
      <c r="G376" s="99">
        <v>0</v>
      </c>
      <c r="H376" s="99"/>
      <c r="I376" s="99"/>
      <c r="J376" s="99"/>
      <c r="K376" s="99">
        <f t="shared" si="12"/>
        <v>569464.99492047448</v>
      </c>
      <c r="L376" s="127"/>
    </row>
    <row r="377" spans="1:12" x14ac:dyDescent="0.2">
      <c r="A377" s="97">
        <f t="shared" si="13"/>
        <v>2042</v>
      </c>
      <c r="B377" s="97">
        <f t="shared" si="14"/>
        <v>10</v>
      </c>
      <c r="C377" s="101">
        <f>+Summary_Billed_Sales!C378</f>
        <v>64316.877293424739</v>
      </c>
      <c r="D377" s="99"/>
      <c r="E377" s="101">
        <v>464957.79244258435</v>
      </c>
      <c r="F377" s="99">
        <f t="shared" si="15"/>
        <v>0</v>
      </c>
      <c r="G377" s="99">
        <v>0</v>
      </c>
      <c r="H377" s="99"/>
      <c r="I377" s="99"/>
      <c r="J377" s="99"/>
      <c r="K377" s="99">
        <f t="shared" si="12"/>
        <v>529274.66973600909</v>
      </c>
      <c r="L377" s="127"/>
    </row>
    <row r="378" spans="1:12" x14ac:dyDescent="0.2">
      <c r="A378" s="97">
        <f t="shared" si="13"/>
        <v>2042</v>
      </c>
      <c r="B378" s="97">
        <f t="shared" si="14"/>
        <v>11</v>
      </c>
      <c r="C378" s="101">
        <f>+Summary_Billed_Sales!C379</f>
        <v>52060.055791641003</v>
      </c>
      <c r="D378" s="99"/>
      <c r="E378" s="101">
        <v>329810.29870310007</v>
      </c>
      <c r="F378" s="99">
        <f t="shared" si="15"/>
        <v>0</v>
      </c>
      <c r="G378" s="99">
        <v>0</v>
      </c>
      <c r="H378" s="99"/>
      <c r="I378" s="99"/>
      <c r="J378" s="99"/>
      <c r="K378" s="99">
        <f t="shared" si="12"/>
        <v>381870.35449474107</v>
      </c>
      <c r="L378" s="127"/>
    </row>
    <row r="379" spans="1:12" x14ac:dyDescent="0.2">
      <c r="A379" s="97">
        <f t="shared" si="13"/>
        <v>2042</v>
      </c>
      <c r="B379" s="97">
        <f t="shared" si="14"/>
        <v>12</v>
      </c>
      <c r="C379" s="101">
        <f>+Summary_Billed_Sales!C380</f>
        <v>54226.884422134899</v>
      </c>
      <c r="D379" s="99"/>
      <c r="E379" s="101">
        <v>370952.94470509281</v>
      </c>
      <c r="F379" s="99">
        <f t="shared" si="15"/>
        <v>0</v>
      </c>
      <c r="G379" s="99">
        <v>0</v>
      </c>
      <c r="H379" s="99"/>
      <c r="I379" s="99"/>
      <c r="J379" s="99"/>
      <c r="K379" s="99">
        <f t="shared" si="12"/>
        <v>425179.82912722771</v>
      </c>
      <c r="L379" s="127"/>
    </row>
    <row r="380" spans="1:12" x14ac:dyDescent="0.2">
      <c r="A380" s="97">
        <f t="shared" si="13"/>
        <v>2043</v>
      </c>
      <c r="B380" s="97">
        <f t="shared" si="14"/>
        <v>1</v>
      </c>
      <c r="C380" s="101">
        <f>+Summary_Billed_Sales!C381</f>
        <v>54617.925792272094</v>
      </c>
      <c r="D380" s="99"/>
      <c r="E380" s="101">
        <v>394377.93261292495</v>
      </c>
      <c r="F380" s="99">
        <f t="shared" si="15"/>
        <v>0</v>
      </c>
      <c r="G380" s="99">
        <v>0</v>
      </c>
      <c r="H380" s="99"/>
      <c r="I380" s="99"/>
      <c r="J380" s="99"/>
      <c r="K380" s="99">
        <f t="shared" si="12"/>
        <v>448995.85840519704</v>
      </c>
      <c r="L380" s="127"/>
    </row>
    <row r="381" spans="1:12" x14ac:dyDescent="0.2">
      <c r="A381" s="97">
        <f t="shared" si="13"/>
        <v>2043</v>
      </c>
      <c r="B381" s="97">
        <f t="shared" si="14"/>
        <v>2</v>
      </c>
      <c r="C381" s="101">
        <f>+Summary_Billed_Sales!C382</f>
        <v>51327.740502162793</v>
      </c>
      <c r="D381" s="99"/>
      <c r="E381" s="101">
        <v>378567.20475334226</v>
      </c>
      <c r="F381" s="99">
        <f t="shared" si="15"/>
        <v>0</v>
      </c>
      <c r="G381" s="99">
        <v>0</v>
      </c>
      <c r="H381" s="99"/>
      <c r="I381" s="99"/>
      <c r="J381" s="99"/>
      <c r="K381" s="99">
        <f t="shared" si="12"/>
        <v>429894.94525550504</v>
      </c>
      <c r="L381" s="127"/>
    </row>
    <row r="382" spans="1:12" x14ac:dyDescent="0.2">
      <c r="A382" s="97">
        <f t="shared" si="13"/>
        <v>2043</v>
      </c>
      <c r="B382" s="97">
        <f t="shared" si="14"/>
        <v>3</v>
      </c>
      <c r="C382" s="101">
        <f>+Summary_Billed_Sales!C383</f>
        <v>58077.846326332561</v>
      </c>
      <c r="D382" s="99"/>
      <c r="E382" s="101">
        <v>415946.90268005157</v>
      </c>
      <c r="F382" s="99">
        <f t="shared" si="15"/>
        <v>0</v>
      </c>
      <c r="G382" s="99">
        <v>0</v>
      </c>
      <c r="H382" s="99"/>
      <c r="I382" s="99"/>
      <c r="J382" s="99"/>
      <c r="K382" s="99">
        <f t="shared" si="12"/>
        <v>474024.74900638411</v>
      </c>
      <c r="L382" s="127"/>
    </row>
    <row r="383" spans="1:12" x14ac:dyDescent="0.2">
      <c r="A383" s="97">
        <f t="shared" si="13"/>
        <v>2043</v>
      </c>
      <c r="B383" s="97">
        <f t="shared" si="14"/>
        <v>4</v>
      </c>
      <c r="C383" s="101">
        <f>+Summary_Billed_Sales!C384</f>
        <v>60744.909343515363</v>
      </c>
      <c r="D383" s="99"/>
      <c r="E383" s="101">
        <v>441853.65307645983</v>
      </c>
      <c r="F383" s="99">
        <f t="shared" si="15"/>
        <v>0</v>
      </c>
      <c r="G383" s="99">
        <v>0</v>
      </c>
      <c r="H383" s="99"/>
      <c r="I383" s="99"/>
      <c r="J383" s="99"/>
      <c r="K383" s="99">
        <f t="shared" si="12"/>
        <v>502598.56241997518</v>
      </c>
      <c r="L383" s="127"/>
    </row>
    <row r="384" spans="1:12" x14ac:dyDescent="0.2">
      <c r="A384" s="97">
        <f t="shared" si="13"/>
        <v>2043</v>
      </c>
      <c r="B384" s="97">
        <f t="shared" si="14"/>
        <v>5</v>
      </c>
      <c r="C384" s="101">
        <f>+Summary_Billed_Sales!C385</f>
        <v>69782.470661798201</v>
      </c>
      <c r="D384" s="99"/>
      <c r="E384" s="101">
        <v>470248.87327971152</v>
      </c>
      <c r="F384" s="99">
        <f t="shared" si="15"/>
        <v>0</v>
      </c>
      <c r="G384" s="99">
        <v>0</v>
      </c>
      <c r="H384" s="99"/>
      <c r="I384" s="99"/>
      <c r="J384" s="99"/>
      <c r="K384" s="99">
        <f t="shared" si="12"/>
        <v>540031.34394150972</v>
      </c>
      <c r="L384" s="127"/>
    </row>
    <row r="385" spans="1:12" x14ac:dyDescent="0.2">
      <c r="A385" s="97">
        <f t="shared" si="13"/>
        <v>2043</v>
      </c>
      <c r="B385" s="97">
        <f t="shared" si="14"/>
        <v>6</v>
      </c>
      <c r="C385" s="101">
        <f>+Summary_Billed_Sales!C386</f>
        <v>76115.979551797645</v>
      </c>
      <c r="D385" s="99"/>
      <c r="E385" s="101">
        <v>501024.59761127405</v>
      </c>
      <c r="F385" s="99">
        <f t="shared" si="15"/>
        <v>0</v>
      </c>
      <c r="G385" s="99">
        <v>0</v>
      </c>
      <c r="H385" s="99"/>
      <c r="I385" s="99"/>
      <c r="J385" s="99"/>
      <c r="K385" s="99">
        <f t="shared" si="12"/>
        <v>577140.57716307172</v>
      </c>
      <c r="L385" s="127"/>
    </row>
    <row r="386" spans="1:12" x14ac:dyDescent="0.2">
      <c r="A386" s="97">
        <f t="shared" si="13"/>
        <v>2043</v>
      </c>
      <c r="B386" s="97">
        <f t="shared" si="14"/>
        <v>7</v>
      </c>
      <c r="C386" s="101">
        <f>+Summary_Billed_Sales!C387</f>
        <v>82741.595219510753</v>
      </c>
      <c r="D386" s="99"/>
      <c r="E386" s="101">
        <v>514682.48906623968</v>
      </c>
      <c r="F386" s="99">
        <f t="shared" si="15"/>
        <v>0</v>
      </c>
      <c r="G386" s="99">
        <v>0</v>
      </c>
      <c r="H386" s="99"/>
      <c r="I386" s="99"/>
      <c r="J386" s="99"/>
      <c r="K386" s="99">
        <f t="shared" si="12"/>
        <v>597424.0842857504</v>
      </c>
      <c r="L386" s="127"/>
    </row>
    <row r="387" spans="1:12" x14ac:dyDescent="0.2">
      <c r="A387" s="97">
        <f t="shared" si="13"/>
        <v>2043</v>
      </c>
      <c r="B387" s="97">
        <f t="shared" si="14"/>
        <v>8</v>
      </c>
      <c r="C387" s="101">
        <f>+Summary_Billed_Sales!C388</f>
        <v>81740.041258256126</v>
      </c>
      <c r="D387" s="99"/>
      <c r="E387" s="101">
        <v>555413.33641320514</v>
      </c>
      <c r="F387" s="99">
        <f t="shared" si="15"/>
        <v>0</v>
      </c>
      <c r="G387" s="99">
        <v>0</v>
      </c>
      <c r="H387" s="99"/>
      <c r="I387" s="99"/>
      <c r="J387" s="99"/>
      <c r="K387" s="99">
        <f t="shared" si="12"/>
        <v>637153.37767146132</v>
      </c>
      <c r="L387" s="127"/>
    </row>
    <row r="388" spans="1:12" x14ac:dyDescent="0.2">
      <c r="A388" s="97">
        <f t="shared" si="13"/>
        <v>2043</v>
      </c>
      <c r="B388" s="97">
        <f t="shared" si="14"/>
        <v>9</v>
      </c>
      <c r="C388" s="101">
        <f>+Summary_Billed_Sales!C389</f>
        <v>70407.410323656368</v>
      </c>
      <c r="D388" s="99"/>
      <c r="E388" s="101">
        <v>505989.67031080014</v>
      </c>
      <c r="F388" s="99">
        <f t="shared" si="15"/>
        <v>0</v>
      </c>
      <c r="G388" s="99">
        <v>0</v>
      </c>
      <c r="H388" s="99"/>
      <c r="I388" s="99"/>
      <c r="J388" s="99"/>
      <c r="K388" s="99">
        <f t="shared" si="12"/>
        <v>576397.08063445648</v>
      </c>
      <c r="L388" s="127"/>
    </row>
    <row r="389" spans="1:12" x14ac:dyDescent="0.2">
      <c r="A389" s="97">
        <f t="shared" si="13"/>
        <v>2043</v>
      </c>
      <c r="B389" s="97">
        <f t="shared" si="14"/>
        <v>10</v>
      </c>
      <c r="C389" s="101">
        <f>+Summary_Billed_Sales!C390</f>
        <v>64416.176041459665</v>
      </c>
      <c r="D389" s="99"/>
      <c r="E389" s="101">
        <v>471313.71937574871</v>
      </c>
      <c r="F389" s="99">
        <f t="shared" si="15"/>
        <v>0</v>
      </c>
      <c r="G389" s="99">
        <v>0</v>
      </c>
      <c r="H389" s="99"/>
      <c r="I389" s="99"/>
      <c r="J389" s="99"/>
      <c r="K389" s="99">
        <f t="shared" si="12"/>
        <v>535729.89541720832</v>
      </c>
      <c r="L389" s="127"/>
    </row>
    <row r="390" spans="1:12" x14ac:dyDescent="0.2">
      <c r="A390" s="97">
        <f t="shared" si="13"/>
        <v>2043</v>
      </c>
      <c r="B390" s="97">
        <f t="shared" si="14"/>
        <v>11</v>
      </c>
      <c r="C390" s="101">
        <f>+Summary_Billed_Sales!C391</f>
        <v>52140.431247979694</v>
      </c>
      <c r="D390" s="99"/>
      <c r="E390" s="101">
        <v>334318.77279351099</v>
      </c>
      <c r="F390" s="99">
        <f t="shared" si="15"/>
        <v>0</v>
      </c>
      <c r="G390" s="99">
        <v>0</v>
      </c>
      <c r="H390" s="99"/>
      <c r="I390" s="99"/>
      <c r="J390" s="99"/>
      <c r="K390" s="99">
        <f t="shared" si="12"/>
        <v>386459.20404149068</v>
      </c>
      <c r="L390" s="127"/>
    </row>
    <row r="391" spans="1:12" x14ac:dyDescent="0.2">
      <c r="A391" s="97">
        <f t="shared" si="13"/>
        <v>2043</v>
      </c>
      <c r="B391" s="97">
        <f t="shared" si="14"/>
        <v>12</v>
      </c>
      <c r="C391" s="101">
        <f>+Summary_Billed_Sales!C392</f>
        <v>54310.605242540812</v>
      </c>
      <c r="D391" s="99"/>
      <c r="E391" s="101">
        <v>376023.83468803449</v>
      </c>
      <c r="F391" s="99">
        <f t="shared" si="15"/>
        <v>0</v>
      </c>
      <c r="G391" s="99">
        <v>0</v>
      </c>
      <c r="H391" s="99"/>
      <c r="I391" s="99"/>
      <c r="J391" s="99"/>
      <c r="K391" s="99">
        <f t="shared" si="12"/>
        <v>430334.43993057532</v>
      </c>
      <c r="L391" s="127"/>
    </row>
    <row r="392" spans="1:12" x14ac:dyDescent="0.2">
      <c r="A392" s="97">
        <f t="shared" si="13"/>
        <v>2044</v>
      </c>
      <c r="B392" s="97">
        <f t="shared" si="14"/>
        <v>1</v>
      </c>
      <c r="C392" s="101">
        <f>+Summary_Billed_Sales!C393</f>
        <v>54702.250340970153</v>
      </c>
      <c r="D392" s="99"/>
      <c r="E392" s="101">
        <v>399769.03985853528</v>
      </c>
      <c r="F392" s="99">
        <f t="shared" si="15"/>
        <v>0</v>
      </c>
      <c r="G392" s="99">
        <v>0</v>
      </c>
      <c r="H392" s="99"/>
      <c r="I392" s="99"/>
      <c r="J392" s="99"/>
      <c r="K392" s="99">
        <f t="shared" ref="K392:K455" si="16">SUM(C392:J392)</f>
        <v>454471.29019950546</v>
      </c>
      <c r="L392" s="127"/>
    </row>
    <row r="393" spans="1:12" x14ac:dyDescent="0.2">
      <c r="A393" s="97">
        <f t="shared" si="13"/>
        <v>2044</v>
      </c>
      <c r="B393" s="97">
        <f t="shared" si="14"/>
        <v>2</v>
      </c>
      <c r="C393" s="101">
        <f>+Summary_Billed_Sales!C394</f>
        <v>51406.985337823477</v>
      </c>
      <c r="D393" s="99"/>
      <c r="E393" s="101">
        <v>383742.18091637036</v>
      </c>
      <c r="F393" s="99">
        <f t="shared" si="15"/>
        <v>0</v>
      </c>
      <c r="G393" s="99">
        <v>0</v>
      </c>
      <c r="H393" s="99"/>
      <c r="I393" s="99"/>
      <c r="J393" s="99"/>
      <c r="K393" s="99">
        <f t="shared" si="16"/>
        <v>435149.16625419381</v>
      </c>
      <c r="L393" s="127"/>
    </row>
    <row r="394" spans="1:12" x14ac:dyDescent="0.2">
      <c r="A394" s="97">
        <f t="shared" si="13"/>
        <v>2044</v>
      </c>
      <c r="B394" s="97">
        <f t="shared" si="14"/>
        <v>3</v>
      </c>
      <c r="C394" s="101">
        <f>+Summary_Billed_Sales!C395</f>
        <v>58167.512642103138</v>
      </c>
      <c r="D394" s="99"/>
      <c r="E394" s="101">
        <v>421632.85560842825</v>
      </c>
      <c r="F394" s="99">
        <f t="shared" si="15"/>
        <v>0</v>
      </c>
      <c r="G394" s="99">
        <v>0</v>
      </c>
      <c r="H394" s="99"/>
      <c r="I394" s="99"/>
      <c r="J394" s="99"/>
      <c r="K394" s="99">
        <f t="shared" si="16"/>
        <v>479800.36825053138</v>
      </c>
      <c r="L394" s="127"/>
    </row>
    <row r="395" spans="1:12" x14ac:dyDescent="0.2">
      <c r="A395" s="97">
        <f t="shared" si="13"/>
        <v>2044</v>
      </c>
      <c r="B395" s="97">
        <f t="shared" si="14"/>
        <v>4</v>
      </c>
      <c r="C395" s="101">
        <f>+Summary_Billed_Sales!C396</f>
        <v>60838.693334609765</v>
      </c>
      <c r="D395" s="99"/>
      <c r="E395" s="101">
        <v>447893.74871471623</v>
      </c>
      <c r="F395" s="99">
        <f t="shared" si="15"/>
        <v>0</v>
      </c>
      <c r="G395" s="99">
        <v>0</v>
      </c>
      <c r="H395" s="99"/>
      <c r="I395" s="99"/>
      <c r="J395" s="99"/>
      <c r="K395" s="99">
        <f t="shared" si="16"/>
        <v>508732.44204932603</v>
      </c>
      <c r="L395" s="127"/>
    </row>
    <row r="396" spans="1:12" x14ac:dyDescent="0.2">
      <c r="A396" s="97">
        <f t="shared" si="13"/>
        <v>2044</v>
      </c>
      <c r="B396" s="97">
        <f t="shared" si="14"/>
        <v>5</v>
      </c>
      <c r="C396" s="101">
        <f>+Summary_Billed_Sales!C397</f>
        <v>69890.207732736628</v>
      </c>
      <c r="D396" s="99"/>
      <c r="E396" s="101">
        <v>476677.12876343448</v>
      </c>
      <c r="F396" s="99">
        <f t="shared" si="15"/>
        <v>0</v>
      </c>
      <c r="G396" s="99">
        <v>0</v>
      </c>
      <c r="H396" s="99"/>
      <c r="I396" s="99"/>
      <c r="J396" s="99"/>
      <c r="K396" s="99">
        <f t="shared" si="16"/>
        <v>546567.33649617108</v>
      </c>
      <c r="L396" s="127"/>
    </row>
    <row r="397" spans="1:12" x14ac:dyDescent="0.2">
      <c r="A397" s="97">
        <f t="shared" si="13"/>
        <v>2044</v>
      </c>
      <c r="B397" s="97">
        <f t="shared" si="14"/>
        <v>6</v>
      </c>
      <c r="C397" s="101">
        <f>+Summary_Billed_Sales!C398</f>
        <v>76233.494919349832</v>
      </c>
      <c r="D397" s="99"/>
      <c r="E397" s="101">
        <v>507873.55419592705</v>
      </c>
      <c r="F397" s="99">
        <f t="shared" si="15"/>
        <v>0</v>
      </c>
      <c r="G397" s="99">
        <v>0</v>
      </c>
      <c r="H397" s="99"/>
      <c r="I397" s="99"/>
      <c r="J397" s="99"/>
      <c r="K397" s="99">
        <f t="shared" si="16"/>
        <v>584107.0491152769</v>
      </c>
      <c r="L397" s="127"/>
    </row>
    <row r="398" spans="1:12" x14ac:dyDescent="0.2">
      <c r="A398" s="97">
        <f t="shared" si="13"/>
        <v>2044</v>
      </c>
      <c r="B398" s="97">
        <f t="shared" si="14"/>
        <v>7</v>
      </c>
      <c r="C398" s="101">
        <f>+Summary_Billed_Sales!C399</f>
        <v>82869.339866972805</v>
      </c>
      <c r="D398" s="99"/>
      <c r="E398" s="101">
        <v>521718.14767322643</v>
      </c>
      <c r="F398" s="99">
        <f t="shared" si="15"/>
        <v>0</v>
      </c>
      <c r="G398" s="99">
        <v>0</v>
      </c>
      <c r="H398" s="99"/>
      <c r="I398" s="99"/>
      <c r="J398" s="99"/>
      <c r="K398" s="99">
        <f t="shared" si="16"/>
        <v>604587.48754019919</v>
      </c>
      <c r="L398" s="127"/>
    </row>
    <row r="399" spans="1:12" x14ac:dyDescent="0.2">
      <c r="A399" s="97">
        <f t="shared" si="13"/>
        <v>2044</v>
      </c>
      <c r="B399" s="97">
        <f t="shared" si="14"/>
        <v>8</v>
      </c>
      <c r="C399" s="101">
        <f>+Summary_Billed_Sales!C400</f>
        <v>81866.239607784781</v>
      </c>
      <c r="D399" s="99"/>
      <c r="E399" s="101">
        <v>563005.78166592843</v>
      </c>
      <c r="F399" s="99">
        <f t="shared" si="15"/>
        <v>0</v>
      </c>
      <c r="G399" s="99">
        <v>0</v>
      </c>
      <c r="H399" s="99"/>
      <c r="I399" s="99"/>
      <c r="J399" s="99"/>
      <c r="K399" s="99">
        <f t="shared" si="16"/>
        <v>644872.02127371321</v>
      </c>
      <c r="L399" s="127"/>
    </row>
    <row r="400" spans="1:12" x14ac:dyDescent="0.2">
      <c r="A400" s="97">
        <f t="shared" si="13"/>
        <v>2044</v>
      </c>
      <c r="B400" s="97">
        <f t="shared" si="14"/>
        <v>9</v>
      </c>
      <c r="C400" s="101">
        <f>+Summary_Billed_Sales!C401</f>
        <v>70516.112238172907</v>
      </c>
      <c r="D400" s="99"/>
      <c r="E400" s="101">
        <v>512906.49894708657</v>
      </c>
      <c r="F400" s="99">
        <f t="shared" si="15"/>
        <v>0</v>
      </c>
      <c r="G400" s="99">
        <v>0</v>
      </c>
      <c r="H400" s="99"/>
      <c r="I400" s="99"/>
      <c r="J400" s="99"/>
      <c r="K400" s="99">
        <f t="shared" si="16"/>
        <v>583422.61118525942</v>
      </c>
      <c r="L400" s="127"/>
    </row>
    <row r="401" spans="1:12" x14ac:dyDescent="0.2">
      <c r="A401" s="97">
        <f t="shared" si="13"/>
        <v>2044</v>
      </c>
      <c r="B401" s="97">
        <f t="shared" si="14"/>
        <v>10</v>
      </c>
      <c r="C401" s="101">
        <f>+Summary_Billed_Sales!C402</f>
        <v>64515.628096709996</v>
      </c>
      <c r="D401" s="99"/>
      <c r="E401" s="101">
        <v>477756.53120005026</v>
      </c>
      <c r="F401" s="99">
        <f t="shared" si="15"/>
        <v>0</v>
      </c>
      <c r="G401" s="99">
        <v>0</v>
      </c>
      <c r="H401" s="99"/>
      <c r="I401" s="99"/>
      <c r="J401" s="99"/>
      <c r="K401" s="99">
        <f t="shared" si="16"/>
        <v>542272.15929676022</v>
      </c>
      <c r="L401" s="127"/>
    </row>
    <row r="402" spans="1:12" x14ac:dyDescent="0.2">
      <c r="A402" s="97">
        <f t="shared" si="13"/>
        <v>2044</v>
      </c>
      <c r="B402" s="97">
        <f t="shared" si="14"/>
        <v>11</v>
      </c>
      <c r="C402" s="101">
        <f>+Summary_Billed_Sales!C403</f>
        <v>52220.930795886925</v>
      </c>
      <c r="D402" s="99"/>
      <c r="E402" s="101">
        <v>338888.87727782968</v>
      </c>
      <c r="F402" s="99">
        <f t="shared" si="15"/>
        <v>0</v>
      </c>
      <c r="G402" s="99">
        <v>0</v>
      </c>
      <c r="H402" s="99"/>
      <c r="I402" s="99"/>
      <c r="J402" s="99"/>
      <c r="K402" s="99">
        <f t="shared" si="16"/>
        <v>391109.80807371659</v>
      </c>
      <c r="L402" s="127"/>
    </row>
    <row r="403" spans="1:12" x14ac:dyDescent="0.2">
      <c r="A403" s="97">
        <f t="shared" si="13"/>
        <v>2044</v>
      </c>
      <c r="B403" s="97">
        <f t="shared" si="14"/>
        <v>12</v>
      </c>
      <c r="C403" s="101">
        <f>+Summary_Billed_Sales!C404</f>
        <v>54394.455319418754</v>
      </c>
      <c r="D403" s="99"/>
      <c r="E403" s="101">
        <v>381164.04323438462</v>
      </c>
      <c r="F403" s="99">
        <f t="shared" si="15"/>
        <v>0</v>
      </c>
      <c r="G403" s="99">
        <v>0</v>
      </c>
      <c r="H403" s="99"/>
      <c r="I403" s="99"/>
      <c r="J403" s="99"/>
      <c r="K403" s="99">
        <f t="shared" si="16"/>
        <v>435558.49855380337</v>
      </c>
      <c r="L403" s="127"/>
    </row>
    <row r="404" spans="1:12" x14ac:dyDescent="0.2">
      <c r="A404" s="97">
        <f t="shared" si="13"/>
        <v>2045</v>
      </c>
      <c r="B404" s="97">
        <f t="shared" si="14"/>
        <v>1</v>
      </c>
      <c r="C404" s="101">
        <f>+Summary_Billed_Sales!C405</f>
        <v>54786.705078235609</v>
      </c>
      <c r="D404" s="99"/>
      <c r="E404" s="101">
        <v>405233.84300579288</v>
      </c>
      <c r="F404" s="99">
        <f t="shared" si="15"/>
        <v>0</v>
      </c>
      <c r="G404" s="99">
        <v>0</v>
      </c>
      <c r="H404" s="99"/>
      <c r="I404" s="99"/>
      <c r="J404" s="99"/>
      <c r="K404" s="99">
        <f t="shared" si="16"/>
        <v>460020.54808402847</v>
      </c>
      <c r="L404" s="127"/>
    </row>
    <row r="405" spans="1:12" x14ac:dyDescent="0.2">
      <c r="A405" s="97">
        <f t="shared" si="13"/>
        <v>2045</v>
      </c>
      <c r="B405" s="97">
        <f t="shared" si="14"/>
        <v>2</v>
      </c>
      <c r="C405" s="101">
        <f>+Summary_Billed_Sales!C406</f>
        <v>51486.352519488821</v>
      </c>
      <c r="D405" s="99"/>
      <c r="E405" s="101">
        <v>388987.89849057107</v>
      </c>
      <c r="F405" s="99">
        <f t="shared" si="15"/>
        <v>0</v>
      </c>
      <c r="G405" s="99">
        <v>0</v>
      </c>
      <c r="H405" s="99"/>
      <c r="I405" s="99"/>
      <c r="J405" s="99"/>
      <c r="K405" s="99">
        <f t="shared" si="16"/>
        <v>440474.2510100599</v>
      </c>
      <c r="L405" s="127"/>
    </row>
    <row r="406" spans="1:12" x14ac:dyDescent="0.2">
      <c r="A406" s="97">
        <f t="shared" si="13"/>
        <v>2045</v>
      </c>
      <c r="B406" s="97">
        <f t="shared" si="14"/>
        <v>3</v>
      </c>
      <c r="C406" s="101">
        <f>+Summary_Billed_Sales!C407</f>
        <v>58257.317393588753</v>
      </c>
      <c r="D406" s="99"/>
      <c r="E406" s="101">
        <v>427396.53494970867</v>
      </c>
      <c r="F406" s="99">
        <f t="shared" si="15"/>
        <v>0</v>
      </c>
      <c r="G406" s="99">
        <v>0</v>
      </c>
      <c r="H406" s="99"/>
      <c r="I406" s="99"/>
      <c r="J406" s="99"/>
      <c r="K406" s="99">
        <f t="shared" si="16"/>
        <v>485653.85234329745</v>
      </c>
      <c r="L406" s="127"/>
    </row>
    <row r="407" spans="1:12" x14ac:dyDescent="0.2">
      <c r="A407" s="97">
        <f t="shared" si="13"/>
        <v>2045</v>
      </c>
      <c r="B407" s="97">
        <f t="shared" si="14"/>
        <v>4</v>
      </c>
      <c r="C407" s="101">
        <f>+Summary_Billed_Sales!C408</f>
        <v>60932.622118693085</v>
      </c>
      <c r="D407" s="99"/>
      <c r="E407" s="101">
        <v>454016.41186161549</v>
      </c>
      <c r="F407" s="99">
        <f t="shared" si="15"/>
        <v>0</v>
      </c>
      <c r="G407" s="99">
        <v>0</v>
      </c>
      <c r="H407" s="99"/>
      <c r="I407" s="99"/>
      <c r="J407" s="99"/>
      <c r="K407" s="99">
        <f t="shared" si="16"/>
        <v>514949.03398030857</v>
      </c>
      <c r="L407" s="127"/>
    </row>
    <row r="408" spans="1:12" x14ac:dyDescent="0.2">
      <c r="A408" s="97">
        <f t="shared" si="13"/>
        <v>2045</v>
      </c>
      <c r="B408" s="97">
        <f t="shared" si="14"/>
        <v>5</v>
      </c>
      <c r="C408" s="101">
        <f>+Summary_Billed_Sales!C409</f>
        <v>69998.111138806853</v>
      </c>
      <c r="D408" s="99"/>
      <c r="E408" s="101">
        <v>483193.25786241097</v>
      </c>
      <c r="F408" s="99">
        <f t="shared" si="15"/>
        <v>0</v>
      </c>
      <c r="G408" s="99">
        <v>0</v>
      </c>
      <c r="H408" s="99"/>
      <c r="I408" s="99"/>
      <c r="J408" s="99"/>
      <c r="K408" s="99">
        <f t="shared" si="16"/>
        <v>553191.36900121788</v>
      </c>
      <c r="L408" s="127"/>
    </row>
    <row r="409" spans="1:12" x14ac:dyDescent="0.2">
      <c r="A409" s="97">
        <f t="shared" si="13"/>
        <v>2045</v>
      </c>
      <c r="B409" s="97">
        <f t="shared" si="14"/>
        <v>6</v>
      </c>
      <c r="C409" s="101">
        <f>+Summary_Billed_Sales!C410</f>
        <v>76351.191718733971</v>
      </c>
      <c r="D409" s="99"/>
      <c r="E409" s="101">
        <v>514816.13533818087</v>
      </c>
      <c r="F409" s="99">
        <f t="shared" si="15"/>
        <v>0</v>
      </c>
      <c r="G409" s="99">
        <v>0</v>
      </c>
      <c r="H409" s="99"/>
      <c r="I409" s="99"/>
      <c r="J409" s="99"/>
      <c r="K409" s="99">
        <f t="shared" si="16"/>
        <v>591167.3270569148</v>
      </c>
      <c r="L409" s="127"/>
    </row>
    <row r="410" spans="1:12" x14ac:dyDescent="0.2">
      <c r="A410" s="97">
        <f t="shared" si="13"/>
        <v>2045</v>
      </c>
      <c r="B410" s="97">
        <f t="shared" si="14"/>
        <v>7</v>
      </c>
      <c r="C410" s="101">
        <f>+Summary_Billed_Sales!C411</f>
        <v>82997.281739239537</v>
      </c>
      <c r="D410" s="99"/>
      <c r="E410" s="101">
        <v>528849.98303595209</v>
      </c>
      <c r="F410" s="99">
        <f t="shared" si="15"/>
        <v>0</v>
      </c>
      <c r="G410" s="99">
        <v>0</v>
      </c>
      <c r="H410" s="99"/>
      <c r="I410" s="99"/>
      <c r="J410" s="99"/>
      <c r="K410" s="99">
        <f t="shared" si="16"/>
        <v>611847.26477519167</v>
      </c>
      <c r="L410" s="127"/>
    </row>
    <row r="411" spans="1:12" x14ac:dyDescent="0.2">
      <c r="A411" s="97">
        <f t="shared" si="13"/>
        <v>2045</v>
      </c>
      <c r="B411" s="97">
        <f t="shared" si="14"/>
        <v>8</v>
      </c>
      <c r="C411" s="101">
        <f>+Summary_Billed_Sales!C412</f>
        <v>81992.632794790625</v>
      </c>
      <c r="D411" s="99"/>
      <c r="E411" s="101">
        <v>570702.01489264588</v>
      </c>
      <c r="F411" s="99">
        <f t="shared" si="15"/>
        <v>0</v>
      </c>
      <c r="G411" s="99">
        <v>0</v>
      </c>
      <c r="H411" s="99"/>
      <c r="I411" s="99"/>
      <c r="J411" s="99"/>
      <c r="K411" s="99">
        <f t="shared" si="16"/>
        <v>652694.64768743655</v>
      </c>
      <c r="L411" s="127"/>
    </row>
    <row r="412" spans="1:12" x14ac:dyDescent="0.2">
      <c r="A412" s="97">
        <f t="shared" si="13"/>
        <v>2045</v>
      </c>
      <c r="B412" s="97">
        <f t="shared" si="14"/>
        <v>9</v>
      </c>
      <c r="C412" s="101">
        <f>+Summary_Billed_Sales!C413</f>
        <v>70624.981977442061</v>
      </c>
      <c r="D412" s="99"/>
      <c r="E412" s="101">
        <v>519917.87994519185</v>
      </c>
      <c r="F412" s="99">
        <f t="shared" si="15"/>
        <v>0</v>
      </c>
      <c r="G412" s="99">
        <v>0</v>
      </c>
      <c r="H412" s="99"/>
      <c r="I412" s="99"/>
      <c r="J412" s="99"/>
      <c r="K412" s="99">
        <f t="shared" si="16"/>
        <v>590542.86192263395</v>
      </c>
      <c r="L412" s="127"/>
    </row>
    <row r="413" spans="1:12" x14ac:dyDescent="0.2">
      <c r="A413" s="97">
        <f t="shared" si="13"/>
        <v>2045</v>
      </c>
      <c r="B413" s="97">
        <f t="shared" si="14"/>
        <v>10</v>
      </c>
      <c r="C413" s="101">
        <f>+Summary_Billed_Sales!C414</f>
        <v>64615.233695866555</v>
      </c>
      <c r="D413" s="99"/>
      <c r="E413" s="101">
        <v>484287.41562333819</v>
      </c>
      <c r="F413" s="99">
        <f t="shared" si="15"/>
        <v>0</v>
      </c>
      <c r="G413" s="99">
        <v>0</v>
      </c>
      <c r="H413" s="99"/>
      <c r="I413" s="99"/>
      <c r="J413" s="99"/>
      <c r="K413" s="99">
        <f t="shared" si="16"/>
        <v>548902.64931920473</v>
      </c>
      <c r="L413" s="127"/>
    </row>
    <row r="414" spans="1:12" x14ac:dyDescent="0.2">
      <c r="A414" s="97">
        <f t="shared" si="13"/>
        <v>2045</v>
      </c>
      <c r="B414" s="97">
        <f t="shared" si="14"/>
        <v>11</v>
      </c>
      <c r="C414" s="101">
        <f>+Summary_Billed_Sales!C415</f>
        <v>52301.554626947524</v>
      </c>
      <c r="D414" s="99"/>
      <c r="E414" s="101">
        <v>343521.4546374316</v>
      </c>
      <c r="F414" s="99">
        <f t="shared" si="15"/>
        <v>0</v>
      </c>
      <c r="G414" s="99">
        <v>0</v>
      </c>
      <c r="H414" s="99"/>
      <c r="I414" s="99"/>
      <c r="J414" s="99"/>
      <c r="K414" s="99">
        <f t="shared" si="16"/>
        <v>395823.0092643791</v>
      </c>
      <c r="L414" s="127"/>
    </row>
    <row r="415" spans="1:12" x14ac:dyDescent="0.2">
      <c r="A415" s="97">
        <f t="shared" si="13"/>
        <v>2045</v>
      </c>
      <c r="B415" s="97">
        <f t="shared" si="14"/>
        <v>12</v>
      </c>
      <c r="C415" s="101">
        <f>+Summary_Billed_Sales!C416</f>
        <v>54478.434852327628</v>
      </c>
      <c r="D415" s="99"/>
      <c r="E415" s="101">
        <v>386374.51792203373</v>
      </c>
      <c r="F415" s="99">
        <f t="shared" si="15"/>
        <v>0</v>
      </c>
      <c r="G415" s="99">
        <v>0</v>
      </c>
      <c r="H415" s="99"/>
      <c r="I415" s="99"/>
      <c r="J415" s="99"/>
      <c r="K415" s="99">
        <f t="shared" si="16"/>
        <v>440852.95277436136</v>
      </c>
      <c r="L415" s="127"/>
    </row>
    <row r="416" spans="1:12" x14ac:dyDescent="0.2">
      <c r="A416" s="97">
        <f t="shared" si="13"/>
        <v>2046</v>
      </c>
      <c r="B416" s="97">
        <f t="shared" si="14"/>
        <v>1</v>
      </c>
      <c r="C416" s="101">
        <f>+Summary_Billed_Sales!C417</f>
        <v>54871.290205066434</v>
      </c>
      <c r="D416" s="99"/>
      <c r="E416" s="101">
        <v>410773.34947036795</v>
      </c>
      <c r="F416" s="99">
        <f t="shared" si="15"/>
        <v>0</v>
      </c>
      <c r="G416" s="99">
        <v>0</v>
      </c>
      <c r="H416" s="99"/>
      <c r="I416" s="99"/>
      <c r="J416" s="99"/>
      <c r="K416" s="99">
        <f t="shared" si="16"/>
        <v>465644.63967543439</v>
      </c>
      <c r="L416" s="127"/>
    </row>
    <row r="417" spans="1:12" x14ac:dyDescent="0.2">
      <c r="A417" s="97">
        <f t="shared" si="13"/>
        <v>2046</v>
      </c>
      <c r="B417" s="97">
        <f t="shared" si="14"/>
        <v>2</v>
      </c>
      <c r="C417" s="101">
        <f>+Summary_Billed_Sales!C418</f>
        <v>51565.84223604868</v>
      </c>
      <c r="D417" s="99"/>
      <c r="E417" s="101">
        <v>394305.32450402272</v>
      </c>
      <c r="F417" s="99">
        <f t="shared" si="15"/>
        <v>0</v>
      </c>
      <c r="G417" s="99">
        <v>0</v>
      </c>
      <c r="H417" s="99"/>
      <c r="I417" s="99"/>
      <c r="J417" s="99"/>
      <c r="K417" s="99">
        <f t="shared" si="16"/>
        <v>445871.16674007138</v>
      </c>
      <c r="L417" s="127"/>
    </row>
    <row r="418" spans="1:12" x14ac:dyDescent="0.2">
      <c r="A418" s="97">
        <f t="shared" si="13"/>
        <v>2046</v>
      </c>
      <c r="B418" s="97">
        <f t="shared" si="14"/>
        <v>3</v>
      </c>
      <c r="C418" s="101">
        <f>+Summary_Billed_Sales!C419</f>
        <v>58347.260794520131</v>
      </c>
      <c r="D418" s="99"/>
      <c r="E418" s="101">
        <v>433239.00321625231</v>
      </c>
      <c r="F418" s="99">
        <f t="shared" si="15"/>
        <v>0</v>
      </c>
      <c r="G418" s="99">
        <v>0</v>
      </c>
      <c r="H418" s="99"/>
      <c r="I418" s="99"/>
      <c r="J418" s="99"/>
      <c r="K418" s="99">
        <f t="shared" si="16"/>
        <v>491586.26401077246</v>
      </c>
      <c r="L418" s="127"/>
    </row>
    <row r="419" spans="1:12" x14ac:dyDescent="0.2">
      <c r="A419" s="97">
        <f t="shared" si="13"/>
        <v>2046</v>
      </c>
      <c r="B419" s="97">
        <f t="shared" si="14"/>
        <v>4</v>
      </c>
      <c r="C419" s="101">
        <f>+Summary_Billed_Sales!C420</f>
        <v>61026.695919311045</v>
      </c>
      <c r="D419" s="99"/>
      <c r="E419" s="101">
        <v>460222.77120681619</v>
      </c>
      <c r="F419" s="99">
        <f t="shared" si="15"/>
        <v>0</v>
      </c>
      <c r="G419" s="99">
        <v>0</v>
      </c>
      <c r="H419" s="99"/>
      <c r="I419" s="99"/>
      <c r="J419" s="99"/>
      <c r="K419" s="99">
        <f t="shared" si="16"/>
        <v>521249.46712612722</v>
      </c>
      <c r="L419" s="127"/>
    </row>
    <row r="420" spans="1:12" x14ac:dyDescent="0.2">
      <c r="A420" s="97">
        <f t="shared" si="13"/>
        <v>2046</v>
      </c>
      <c r="B420" s="97">
        <f t="shared" si="14"/>
        <v>5</v>
      </c>
      <c r="C420" s="101">
        <f>+Summary_Billed_Sales!C421</f>
        <v>70106.181136813466</v>
      </c>
      <c r="D420" s="99"/>
      <c r="E420" s="101">
        <v>489798.46180025098</v>
      </c>
      <c r="F420" s="99">
        <f t="shared" si="15"/>
        <v>0</v>
      </c>
      <c r="G420" s="99">
        <v>0</v>
      </c>
      <c r="H420" s="99"/>
      <c r="I420" s="99"/>
      <c r="J420" s="99"/>
      <c r="K420" s="99">
        <f t="shared" si="16"/>
        <v>559904.6429370644</v>
      </c>
      <c r="L420" s="127"/>
    </row>
    <row r="421" spans="1:12" x14ac:dyDescent="0.2">
      <c r="A421" s="97">
        <f t="shared" ref="A421:A484" si="17">+A409+1</f>
        <v>2046</v>
      </c>
      <c r="B421" s="97">
        <f t="shared" ref="B421:B484" si="18">+B409</f>
        <v>6</v>
      </c>
      <c r="C421" s="101">
        <f>+Summary_Billed_Sales!C422</f>
        <v>76469.07023006244</v>
      </c>
      <c r="D421" s="99"/>
      <c r="E421" s="101">
        <v>521853.62087645719</v>
      </c>
      <c r="F421" s="99">
        <f t="shared" ref="F421:F484" si="19">+F409</f>
        <v>0</v>
      </c>
      <c r="G421" s="99">
        <v>0</v>
      </c>
      <c r="H421" s="99"/>
      <c r="I421" s="99"/>
      <c r="J421" s="99"/>
      <c r="K421" s="99">
        <f t="shared" si="16"/>
        <v>598322.69110651966</v>
      </c>
      <c r="L421" s="127"/>
    </row>
    <row r="422" spans="1:12" x14ac:dyDescent="0.2">
      <c r="A422" s="97">
        <f t="shared" si="17"/>
        <v>2046</v>
      </c>
      <c r="B422" s="97">
        <f t="shared" si="18"/>
        <v>7</v>
      </c>
      <c r="C422" s="101">
        <f>+Summary_Billed_Sales!C423</f>
        <v>83125.421140806066</v>
      </c>
      <c r="D422" s="99"/>
      <c r="E422" s="101">
        <v>536079.30988113419</v>
      </c>
      <c r="F422" s="99">
        <f t="shared" si="19"/>
        <v>0</v>
      </c>
      <c r="G422" s="99">
        <v>0</v>
      </c>
      <c r="H422" s="99"/>
      <c r="I422" s="99"/>
      <c r="J422" s="99"/>
      <c r="K422" s="99">
        <f t="shared" si="16"/>
        <v>619204.73102194024</v>
      </c>
      <c r="L422" s="127"/>
    </row>
    <row r="423" spans="1:12" x14ac:dyDescent="0.2">
      <c r="A423" s="97">
        <f t="shared" si="17"/>
        <v>2046</v>
      </c>
      <c r="B423" s="97">
        <f t="shared" si="18"/>
        <v>8</v>
      </c>
      <c r="C423" s="101">
        <f>+Summary_Billed_Sales!C424</f>
        <v>82119.221120082992</v>
      </c>
      <c r="D423" s="99"/>
      <c r="E423" s="101">
        <v>578503.45486467367</v>
      </c>
      <c r="F423" s="99">
        <f t="shared" si="19"/>
        <v>0</v>
      </c>
      <c r="G423" s="99">
        <v>0</v>
      </c>
      <c r="H423" s="99"/>
      <c r="I423" s="99"/>
      <c r="J423" s="99"/>
      <c r="K423" s="99">
        <f t="shared" si="16"/>
        <v>660622.67598475667</v>
      </c>
      <c r="L423" s="127"/>
    </row>
    <row r="424" spans="1:12" x14ac:dyDescent="0.2">
      <c r="A424" s="97">
        <f t="shared" si="17"/>
        <v>2046</v>
      </c>
      <c r="B424" s="97">
        <f t="shared" si="18"/>
        <v>9</v>
      </c>
      <c r="C424" s="101">
        <f>+Summary_Billed_Sales!C425</f>
        <v>70734.019800568247</v>
      </c>
      <c r="D424" s="99"/>
      <c r="E424" s="101">
        <v>527025.10582652909</v>
      </c>
      <c r="F424" s="99">
        <f t="shared" si="19"/>
        <v>0</v>
      </c>
      <c r="G424" s="99">
        <v>0</v>
      </c>
      <c r="H424" s="99"/>
      <c r="I424" s="99"/>
      <c r="J424" s="99"/>
      <c r="K424" s="99">
        <f t="shared" si="16"/>
        <v>597759.12562709732</v>
      </c>
      <c r="L424" s="127"/>
    </row>
    <row r="425" spans="1:12" x14ac:dyDescent="0.2">
      <c r="A425" s="97">
        <f t="shared" si="17"/>
        <v>2046</v>
      </c>
      <c r="B425" s="97">
        <f t="shared" si="18"/>
        <v>10</v>
      </c>
      <c r="C425" s="101">
        <f>+Summary_Billed_Sales!C426</f>
        <v>64714.993075985585</v>
      </c>
      <c r="D425" s="99"/>
      <c r="E425" s="101">
        <v>490907.57658931037</v>
      </c>
      <c r="F425" s="99">
        <f t="shared" si="19"/>
        <v>0</v>
      </c>
      <c r="G425" s="99">
        <v>0</v>
      </c>
      <c r="H425" s="99"/>
      <c r="I425" s="99"/>
      <c r="J425" s="99"/>
      <c r="K425" s="99">
        <f t="shared" si="16"/>
        <v>555622.569665296</v>
      </c>
      <c r="L425" s="127"/>
    </row>
    <row r="426" spans="1:12" x14ac:dyDescent="0.2">
      <c r="A426" s="97">
        <f t="shared" si="17"/>
        <v>2046</v>
      </c>
      <c r="B426" s="97">
        <f t="shared" si="18"/>
        <v>11</v>
      </c>
      <c r="C426" s="101">
        <f>+Summary_Billed_Sales!C427</f>
        <v>52382.30293304209</v>
      </c>
      <c r="D426" s="99"/>
      <c r="E426" s="101">
        <v>348217.35887032928</v>
      </c>
      <c r="F426" s="99">
        <f t="shared" si="19"/>
        <v>0</v>
      </c>
      <c r="G426" s="99">
        <v>0</v>
      </c>
      <c r="H426" s="99"/>
      <c r="I426" s="99"/>
      <c r="J426" s="99"/>
      <c r="K426" s="99">
        <f t="shared" si="16"/>
        <v>400599.66180337139</v>
      </c>
      <c r="L426" s="127"/>
    </row>
    <row r="427" spans="1:12" x14ac:dyDescent="0.2">
      <c r="A427" s="97">
        <f t="shared" si="17"/>
        <v>2046</v>
      </c>
      <c r="B427" s="97">
        <f t="shared" si="18"/>
        <v>12</v>
      </c>
      <c r="C427" s="101">
        <f>+Summary_Billed_Sales!C428</f>
        <v>54562.544041134446</v>
      </c>
      <c r="D427" s="99"/>
      <c r="E427" s="101">
        <v>391656.21928216808</v>
      </c>
      <c r="F427" s="99">
        <f t="shared" si="19"/>
        <v>0</v>
      </c>
      <c r="G427" s="99">
        <v>0</v>
      </c>
      <c r="H427" s="99"/>
      <c r="I427" s="99"/>
      <c r="J427" s="99"/>
      <c r="K427" s="99">
        <f t="shared" si="16"/>
        <v>446218.7633233025</v>
      </c>
      <c r="L427" s="127"/>
    </row>
    <row r="428" spans="1:12" x14ac:dyDescent="0.2">
      <c r="A428" s="97">
        <f t="shared" si="17"/>
        <v>2047</v>
      </c>
      <c r="B428" s="97">
        <f t="shared" si="18"/>
        <v>1</v>
      </c>
      <c r="C428" s="101">
        <f>+Summary_Billed_Sales!C429</f>
        <v>54956.005922770913</v>
      </c>
      <c r="D428" s="99"/>
      <c r="E428" s="101">
        <v>416388.58043920324</v>
      </c>
      <c r="F428" s="99">
        <f t="shared" si="19"/>
        <v>0</v>
      </c>
      <c r="G428" s="99">
        <v>0</v>
      </c>
      <c r="H428" s="99"/>
      <c r="I428" s="99"/>
      <c r="J428" s="99"/>
      <c r="K428" s="99">
        <f t="shared" si="16"/>
        <v>471344.58636197413</v>
      </c>
      <c r="L428" s="127"/>
    </row>
    <row r="429" spans="1:12" x14ac:dyDescent="0.2">
      <c r="A429" s="97">
        <f t="shared" si="17"/>
        <v>2047</v>
      </c>
      <c r="B429" s="97">
        <f t="shared" si="18"/>
        <v>2</v>
      </c>
      <c r="C429" s="101">
        <f>+Summary_Billed_Sales!C430</f>
        <v>51645.454676684523</v>
      </c>
      <c r="D429" s="99"/>
      <c r="E429" s="101">
        <v>399695.43920398178</v>
      </c>
      <c r="F429" s="99">
        <f t="shared" si="19"/>
        <v>0</v>
      </c>
      <c r="G429" s="99">
        <v>0</v>
      </c>
      <c r="H429" s="99"/>
      <c r="I429" s="99"/>
      <c r="J429" s="99"/>
      <c r="K429" s="99">
        <f t="shared" si="16"/>
        <v>451340.89388066629</v>
      </c>
      <c r="L429" s="127"/>
    </row>
    <row r="430" spans="1:12" x14ac:dyDescent="0.2">
      <c r="A430" s="97">
        <f t="shared" si="17"/>
        <v>2047</v>
      </c>
      <c r="B430" s="97">
        <f t="shared" si="18"/>
        <v>3</v>
      </c>
      <c r="C430" s="101">
        <f>+Summary_Billed_Sales!C431</f>
        <v>58437.343058957988</v>
      </c>
      <c r="D430" s="99"/>
      <c r="E430" s="101">
        <v>439161.33744485764</v>
      </c>
      <c r="F430" s="99">
        <f t="shared" si="19"/>
        <v>0</v>
      </c>
      <c r="G430" s="99">
        <v>0</v>
      </c>
      <c r="H430" s="99"/>
      <c r="I430" s="99"/>
      <c r="J430" s="99"/>
      <c r="K430" s="99">
        <f t="shared" si="16"/>
        <v>497598.68050381565</v>
      </c>
      <c r="L430" s="127"/>
    </row>
    <row r="431" spans="1:12" x14ac:dyDescent="0.2">
      <c r="A431" s="97">
        <f t="shared" si="17"/>
        <v>2047</v>
      </c>
      <c r="B431" s="97">
        <f t="shared" si="18"/>
        <v>4</v>
      </c>
      <c r="C431" s="101">
        <f>+Summary_Billed_Sales!C432</f>
        <v>61120.914960354494</v>
      </c>
      <c r="D431" s="99"/>
      <c r="E431" s="101">
        <v>466513.97086905263</v>
      </c>
      <c r="F431" s="99">
        <f t="shared" si="19"/>
        <v>0</v>
      </c>
      <c r="G431" s="99">
        <v>0</v>
      </c>
      <c r="H431" s="99"/>
      <c r="I431" s="99"/>
      <c r="J431" s="99"/>
      <c r="K431" s="99">
        <f t="shared" si="16"/>
        <v>527634.88582940714</v>
      </c>
      <c r="L431" s="127"/>
    </row>
    <row r="432" spans="1:12" x14ac:dyDescent="0.2">
      <c r="A432" s="97">
        <f t="shared" si="17"/>
        <v>2047</v>
      </c>
      <c r="B432" s="97">
        <f t="shared" si="18"/>
        <v>5</v>
      </c>
      <c r="C432" s="101">
        <f>+Summary_Billed_Sales!C433</f>
        <v>70214.417983957566</v>
      </c>
      <c r="D432" s="99"/>
      <c r="E432" s="101">
        <v>496493.95822117216</v>
      </c>
      <c r="F432" s="99">
        <f t="shared" si="19"/>
        <v>0</v>
      </c>
      <c r="G432" s="99">
        <v>0</v>
      </c>
      <c r="H432" s="99"/>
      <c r="I432" s="99"/>
      <c r="J432" s="99"/>
      <c r="K432" s="99">
        <f t="shared" si="16"/>
        <v>566708.37620512978</v>
      </c>
      <c r="L432" s="127"/>
    </row>
    <row r="433" spans="1:12" x14ac:dyDescent="0.2">
      <c r="A433" s="97">
        <f t="shared" si="17"/>
        <v>2047</v>
      </c>
      <c r="B433" s="97">
        <f t="shared" si="18"/>
        <v>6</v>
      </c>
      <c r="C433" s="101">
        <f>+Summary_Billed_Sales!C434</f>
        <v>76587.130733880098</v>
      </c>
      <c r="D433" s="99"/>
      <c r="E433" s="101">
        <v>528987.30814444216</v>
      </c>
      <c r="F433" s="99">
        <f t="shared" si="19"/>
        <v>0</v>
      </c>
      <c r="G433" s="99">
        <v>0</v>
      </c>
      <c r="H433" s="99"/>
      <c r="I433" s="99"/>
      <c r="J433" s="99"/>
      <c r="K433" s="99">
        <f t="shared" si="16"/>
        <v>605574.43887832225</v>
      </c>
      <c r="L433" s="127"/>
    </row>
    <row r="434" spans="1:12" x14ac:dyDescent="0.2">
      <c r="A434" s="97">
        <f t="shared" si="17"/>
        <v>2047</v>
      </c>
      <c r="B434" s="97">
        <f t="shared" si="18"/>
        <v>7</v>
      </c>
      <c r="C434" s="101">
        <f>+Summary_Billed_Sales!C435</f>
        <v>83253.758376637648</v>
      </c>
      <c r="D434" s="99"/>
      <c r="E434" s="101">
        <v>543407.4609076737</v>
      </c>
      <c r="F434" s="99">
        <f t="shared" si="19"/>
        <v>0</v>
      </c>
      <c r="G434" s="99">
        <v>0</v>
      </c>
      <c r="H434" s="99"/>
      <c r="I434" s="99"/>
      <c r="J434" s="99"/>
      <c r="K434" s="99">
        <f t="shared" si="16"/>
        <v>626661.2192843114</v>
      </c>
      <c r="L434" s="127"/>
    </row>
    <row r="435" spans="1:12" x14ac:dyDescent="0.2">
      <c r="A435" s="97">
        <f t="shared" si="17"/>
        <v>2047</v>
      </c>
      <c r="B435" s="97">
        <f t="shared" si="18"/>
        <v>8</v>
      </c>
      <c r="C435" s="101">
        <f>+Summary_Billed_Sales!C436</f>
        <v>82246.004884935639</v>
      </c>
      <c r="D435" s="99"/>
      <c r="E435" s="101">
        <v>586411.53974779148</v>
      </c>
      <c r="F435" s="99">
        <f t="shared" si="19"/>
        <v>0</v>
      </c>
      <c r="G435" s="99">
        <v>0</v>
      </c>
      <c r="H435" s="99"/>
      <c r="I435" s="99"/>
      <c r="J435" s="99"/>
      <c r="K435" s="99">
        <f t="shared" si="16"/>
        <v>668657.54463272716</v>
      </c>
      <c r="L435" s="127"/>
    </row>
    <row r="436" spans="1:12" x14ac:dyDescent="0.2">
      <c r="A436" s="97">
        <f t="shared" si="17"/>
        <v>2047</v>
      </c>
      <c r="B436" s="97">
        <f t="shared" si="18"/>
        <v>9</v>
      </c>
      <c r="C436" s="101">
        <f>+Summary_Billed_Sales!C437</f>
        <v>70843.225967055943</v>
      </c>
      <c r="D436" s="99"/>
      <c r="E436" s="101">
        <v>534229.4867811515</v>
      </c>
      <c r="F436" s="99">
        <f t="shared" si="19"/>
        <v>0</v>
      </c>
      <c r="G436" s="99">
        <v>0</v>
      </c>
      <c r="H436" s="99"/>
      <c r="I436" s="99"/>
      <c r="J436" s="99"/>
      <c r="K436" s="99">
        <f t="shared" si="16"/>
        <v>605072.71274820738</v>
      </c>
      <c r="L436" s="127"/>
    </row>
    <row r="437" spans="1:12" x14ac:dyDescent="0.2">
      <c r="A437" s="97">
        <f t="shared" si="17"/>
        <v>2047</v>
      </c>
      <c r="B437" s="97">
        <f t="shared" si="18"/>
        <v>10</v>
      </c>
      <c r="C437" s="101">
        <f>+Summary_Billed_Sales!C438</f>
        <v>64814.906474489333</v>
      </c>
      <c r="D437" s="99"/>
      <c r="E437" s="101">
        <v>497618.23449945555</v>
      </c>
      <c r="F437" s="99">
        <f t="shared" si="19"/>
        <v>0</v>
      </c>
      <c r="G437" s="99">
        <v>0</v>
      </c>
      <c r="H437" s="99"/>
      <c r="I437" s="99"/>
      <c r="J437" s="99"/>
      <c r="K437" s="99">
        <f t="shared" si="16"/>
        <v>562433.14097394492</v>
      </c>
      <c r="L437" s="127"/>
    </row>
    <row r="438" spans="1:12" x14ac:dyDescent="0.2">
      <c r="A438" s="97">
        <f t="shared" si="17"/>
        <v>2047</v>
      </c>
      <c r="B438" s="97">
        <f t="shared" si="18"/>
        <v>11</v>
      </c>
      <c r="C438" s="101">
        <f>+Summary_Billed_Sales!C439</f>
        <v>52463.175906347482</v>
      </c>
      <c r="D438" s="99"/>
      <c r="E438" s="101">
        <v>352977.45564860321</v>
      </c>
      <c r="F438" s="99">
        <f t="shared" si="19"/>
        <v>0</v>
      </c>
      <c r="G438" s="99">
        <v>0</v>
      </c>
      <c r="H438" s="99"/>
      <c r="I438" s="99"/>
      <c r="J438" s="99"/>
      <c r="K438" s="99">
        <f t="shared" si="16"/>
        <v>405440.63155495067</v>
      </c>
      <c r="L438" s="127"/>
    </row>
    <row r="439" spans="1:12" x14ac:dyDescent="0.2">
      <c r="A439" s="97">
        <f t="shared" si="17"/>
        <v>2047</v>
      </c>
      <c r="B439" s="97">
        <f t="shared" si="18"/>
        <v>12</v>
      </c>
      <c r="C439" s="101">
        <f>+Summary_Billed_Sales!C440</f>
        <v>54646.783086014795</v>
      </c>
      <c r="D439" s="99"/>
      <c r="E439" s="101">
        <v>397010.12097634026</v>
      </c>
      <c r="F439" s="99">
        <f t="shared" si="19"/>
        <v>0</v>
      </c>
      <c r="G439" s="99">
        <v>0</v>
      </c>
      <c r="H439" s="99"/>
      <c r="I439" s="99"/>
      <c r="J439" s="99"/>
      <c r="K439" s="99">
        <f t="shared" si="16"/>
        <v>451656.90406235505</v>
      </c>
      <c r="L439" s="127"/>
    </row>
    <row r="440" spans="1:12" x14ac:dyDescent="0.2">
      <c r="A440" s="97">
        <f t="shared" si="17"/>
        <v>2048</v>
      </c>
      <c r="B440" s="97">
        <f t="shared" si="18"/>
        <v>1</v>
      </c>
      <c r="C440" s="101">
        <f>+Summary_Billed_Sales!C441</f>
        <v>55040.852432968139</v>
      </c>
      <c r="D440" s="99"/>
      <c r="E440" s="101">
        <v>422080.57105876558</v>
      </c>
      <c r="F440" s="99">
        <f t="shared" si="19"/>
        <v>0</v>
      </c>
      <c r="G440" s="99">
        <v>0</v>
      </c>
      <c r="H440" s="99"/>
      <c r="I440" s="99"/>
      <c r="J440" s="99"/>
      <c r="K440" s="99">
        <f t="shared" si="16"/>
        <v>477121.42349173373</v>
      </c>
      <c r="L440" s="127"/>
    </row>
    <row r="441" spans="1:12" x14ac:dyDescent="0.2">
      <c r="A441" s="97">
        <f t="shared" si="17"/>
        <v>2048</v>
      </c>
      <c r="B441" s="97">
        <f t="shared" si="18"/>
        <v>2</v>
      </c>
      <c r="C441" s="101">
        <f>+Summary_Billed_Sales!C442</f>
        <v>51725.190030869897</v>
      </c>
      <c r="D441" s="99"/>
      <c r="E441" s="101">
        <v>405159.23623758729</v>
      </c>
      <c r="F441" s="99">
        <f t="shared" si="19"/>
        <v>0</v>
      </c>
      <c r="G441" s="99">
        <v>0</v>
      </c>
      <c r="H441" s="99"/>
      <c r="I441" s="99"/>
      <c r="J441" s="99"/>
      <c r="K441" s="99">
        <f t="shared" si="16"/>
        <v>456884.4262684572</v>
      </c>
      <c r="L441" s="127"/>
    </row>
    <row r="442" spans="1:12" x14ac:dyDescent="0.2">
      <c r="A442" s="97">
        <f t="shared" si="17"/>
        <v>2048</v>
      </c>
      <c r="B442" s="97">
        <f t="shared" si="18"/>
        <v>3</v>
      </c>
      <c r="C442" s="101">
        <f>+Summary_Billed_Sales!C443</f>
        <v>58527.564401293515</v>
      </c>
      <c r="D442" s="99"/>
      <c r="E442" s="101">
        <v>445164.6293953092</v>
      </c>
      <c r="F442" s="99">
        <f t="shared" si="19"/>
        <v>0</v>
      </c>
      <c r="G442" s="99">
        <v>0</v>
      </c>
      <c r="H442" s="99"/>
      <c r="I442" s="99"/>
      <c r="J442" s="99"/>
      <c r="K442" s="99">
        <f t="shared" si="16"/>
        <v>503692.19379660272</v>
      </c>
      <c r="L442" s="127"/>
    </row>
    <row r="443" spans="1:12" x14ac:dyDescent="0.2">
      <c r="A443" s="97">
        <f t="shared" si="17"/>
        <v>2048</v>
      </c>
      <c r="B443" s="97">
        <f t="shared" si="18"/>
        <v>4</v>
      </c>
      <c r="C443" s="101">
        <f>+Summary_Billed_Sales!C444</f>
        <v>61215.279466059947</v>
      </c>
      <c r="D443" s="99"/>
      <c r="E443" s="101">
        <v>472891.17060704879</v>
      </c>
      <c r="F443" s="99">
        <f t="shared" si="19"/>
        <v>0</v>
      </c>
      <c r="G443" s="99">
        <v>0</v>
      </c>
      <c r="H443" s="99"/>
      <c r="I443" s="99"/>
      <c r="J443" s="99"/>
      <c r="K443" s="99">
        <f t="shared" si="16"/>
        <v>534106.45007310878</v>
      </c>
      <c r="L443" s="127"/>
    </row>
    <row r="444" spans="1:12" x14ac:dyDescent="0.2">
      <c r="A444" s="97">
        <f t="shared" si="17"/>
        <v>2048</v>
      </c>
      <c r="B444" s="97">
        <f t="shared" si="18"/>
        <v>5</v>
      </c>
      <c r="C444" s="101">
        <f>+Summary_Billed_Sales!C445</f>
        <v>70322.821937837332</v>
      </c>
      <c r="D444" s="99"/>
      <c r="E444" s="101">
        <v>503280.98141446785</v>
      </c>
      <c r="F444" s="99">
        <f t="shared" si="19"/>
        <v>0</v>
      </c>
      <c r="G444" s="99">
        <v>0</v>
      </c>
      <c r="H444" s="99"/>
      <c r="I444" s="99"/>
      <c r="J444" s="99"/>
      <c r="K444" s="99">
        <f t="shared" si="16"/>
        <v>573603.8033523052</v>
      </c>
      <c r="L444" s="127"/>
    </row>
    <row r="445" spans="1:12" x14ac:dyDescent="0.2">
      <c r="A445" s="97">
        <f t="shared" si="17"/>
        <v>2048</v>
      </c>
      <c r="B445" s="97">
        <f t="shared" si="18"/>
        <v>6</v>
      </c>
      <c r="C445" s="101">
        <f>+Summary_Billed_Sales!C446</f>
        <v>76705.373511164915</v>
      </c>
      <c r="D445" s="99"/>
      <c r="E445" s="101">
        <v>536218.51221024478</v>
      </c>
      <c r="F445" s="99">
        <f t="shared" si="19"/>
        <v>0</v>
      </c>
      <c r="G445" s="99">
        <v>0</v>
      </c>
      <c r="H445" s="99"/>
      <c r="I445" s="99"/>
      <c r="J445" s="99"/>
      <c r="K445" s="99">
        <f t="shared" si="16"/>
        <v>612923.88572140969</v>
      </c>
      <c r="L445" s="127"/>
    </row>
    <row r="446" spans="1:12" x14ac:dyDescent="0.2">
      <c r="A446" s="97">
        <f t="shared" si="17"/>
        <v>2048</v>
      </c>
      <c r="B446" s="97">
        <f t="shared" si="18"/>
        <v>7</v>
      </c>
      <c r="C446" s="101">
        <f>+Summary_Billed_Sales!C447</f>
        <v>83382.293752170357</v>
      </c>
      <c r="D446" s="99"/>
      <c r="E446" s="101">
        <v>550835.7870323339</v>
      </c>
      <c r="F446" s="99">
        <f t="shared" si="19"/>
        <v>0</v>
      </c>
      <c r="G446" s="99">
        <v>0</v>
      </c>
      <c r="H446" s="99"/>
      <c r="I446" s="99"/>
      <c r="J446" s="99"/>
      <c r="K446" s="99">
        <f t="shared" si="16"/>
        <v>634218.0807845043</v>
      </c>
      <c r="L446" s="127"/>
    </row>
    <row r="447" spans="1:12" x14ac:dyDescent="0.2">
      <c r="A447" s="97">
        <f t="shared" si="17"/>
        <v>2048</v>
      </c>
      <c r="B447" s="97">
        <f t="shared" si="18"/>
        <v>8</v>
      </c>
      <c r="C447" s="101">
        <f>+Summary_Billed_Sales!C448</f>
        <v>82372.984391087477</v>
      </c>
      <c r="D447" s="99"/>
      <c r="E447" s="101">
        <v>594427.72736736271</v>
      </c>
      <c r="F447" s="99">
        <f t="shared" si="19"/>
        <v>0</v>
      </c>
      <c r="G447" s="99">
        <v>0</v>
      </c>
      <c r="H447" s="99"/>
      <c r="I447" s="99"/>
      <c r="J447" s="99"/>
      <c r="K447" s="99">
        <f t="shared" si="16"/>
        <v>676800.71175845014</v>
      </c>
      <c r="L447" s="127"/>
    </row>
    <row r="448" spans="1:12" x14ac:dyDescent="0.2">
      <c r="A448" s="97">
        <f t="shared" si="17"/>
        <v>2048</v>
      </c>
      <c r="B448" s="97">
        <f t="shared" si="18"/>
        <v>9</v>
      </c>
      <c r="C448" s="101">
        <f>+Summary_Billed_Sales!C449</f>
        <v>70952.600736810244</v>
      </c>
      <c r="D448" s="99"/>
      <c r="E448" s="101">
        <v>541532.35090928047</v>
      </c>
      <c r="F448" s="99">
        <f t="shared" si="19"/>
        <v>0</v>
      </c>
      <c r="G448" s="99">
        <v>0</v>
      </c>
      <c r="H448" s="99"/>
      <c r="I448" s="99"/>
      <c r="J448" s="99"/>
      <c r="K448" s="99">
        <f t="shared" si="16"/>
        <v>612484.95164609072</v>
      </c>
      <c r="L448" s="127"/>
    </row>
    <row r="449" spans="1:12" x14ac:dyDescent="0.2">
      <c r="A449" s="97">
        <f t="shared" si="17"/>
        <v>2048</v>
      </c>
      <c r="B449" s="97">
        <f t="shared" si="18"/>
        <v>10</v>
      </c>
      <c r="C449" s="101">
        <f>+Summary_Billed_Sales!C450</f>
        <v>64914.974129166585</v>
      </c>
      <c r="D449" s="99"/>
      <c r="E449" s="101">
        <v>504420.6264380301</v>
      </c>
      <c r="F449" s="99">
        <f t="shared" si="19"/>
        <v>0</v>
      </c>
      <c r="G449" s="99">
        <v>0</v>
      </c>
      <c r="H449" s="99"/>
      <c r="I449" s="99"/>
      <c r="J449" s="99"/>
      <c r="K449" s="99">
        <f t="shared" si="16"/>
        <v>569335.60056719673</v>
      </c>
      <c r="L449" s="127"/>
    </row>
    <row r="450" spans="1:12" x14ac:dyDescent="0.2">
      <c r="A450" s="97">
        <f t="shared" si="17"/>
        <v>2048</v>
      </c>
      <c r="B450" s="97">
        <f t="shared" si="18"/>
        <v>11</v>
      </c>
      <c r="C450" s="101">
        <f>+Summary_Billed_Sales!C451</f>
        <v>52544.173739337253</v>
      </c>
      <c r="D450" s="99"/>
      <c r="E450" s="101">
        <v>357802.62247798563</v>
      </c>
      <c r="F450" s="99">
        <f t="shared" si="19"/>
        <v>0</v>
      </c>
      <c r="G450" s="99">
        <v>0</v>
      </c>
      <c r="H450" s="99"/>
      <c r="I450" s="99"/>
      <c r="J450" s="99"/>
      <c r="K450" s="99">
        <f t="shared" si="16"/>
        <v>410346.79621732287</v>
      </c>
      <c r="L450" s="127"/>
    </row>
    <row r="451" spans="1:12" x14ac:dyDescent="0.2">
      <c r="A451" s="97">
        <f t="shared" si="17"/>
        <v>2048</v>
      </c>
      <c r="B451" s="97">
        <f t="shared" si="18"/>
        <v>12</v>
      </c>
      <c r="C451" s="101">
        <f>+Summary_Billed_Sales!C452</f>
        <v>54731.152187453299</v>
      </c>
      <c r="D451" s="99"/>
      <c r="E451" s="101">
        <v>402437.20997595944</v>
      </c>
      <c r="F451" s="99">
        <f t="shared" si="19"/>
        <v>0</v>
      </c>
      <c r="G451" s="99">
        <v>0</v>
      </c>
      <c r="H451" s="99"/>
      <c r="I451" s="99"/>
      <c r="J451" s="99"/>
      <c r="K451" s="99">
        <f t="shared" si="16"/>
        <v>457168.36216341273</v>
      </c>
      <c r="L451" s="127"/>
    </row>
    <row r="452" spans="1:12" x14ac:dyDescent="0.2">
      <c r="A452" s="97">
        <f t="shared" si="17"/>
        <v>2049</v>
      </c>
      <c r="B452" s="97">
        <f t="shared" si="18"/>
        <v>1</v>
      </c>
      <c r="C452" s="101">
        <f>+Summary_Billed_Sales!C453</f>
        <v>55125.829937588482</v>
      </c>
      <c r="D452" s="99"/>
      <c r="E452" s="101">
        <v>427850.3706258717</v>
      </c>
      <c r="F452" s="99">
        <f t="shared" si="19"/>
        <v>0</v>
      </c>
      <c r="G452" s="99">
        <v>0</v>
      </c>
      <c r="H452" s="99"/>
      <c r="I452" s="99"/>
      <c r="J452" s="99"/>
      <c r="K452" s="99">
        <f t="shared" si="16"/>
        <v>482976.20056346018</v>
      </c>
      <c r="L452" s="127"/>
    </row>
    <row r="453" spans="1:12" x14ac:dyDescent="0.2">
      <c r="A453" s="97">
        <f t="shared" si="17"/>
        <v>2049</v>
      </c>
      <c r="B453" s="97">
        <f t="shared" si="18"/>
        <v>2</v>
      </c>
      <c r="C453" s="101">
        <f>+Summary_Billed_Sales!C454</f>
        <v>51805.048488370885</v>
      </c>
      <c r="D453" s="99"/>
      <c r="E453" s="101">
        <v>410697.72283503646</v>
      </c>
      <c r="F453" s="99">
        <f t="shared" si="19"/>
        <v>0</v>
      </c>
      <c r="G453" s="99">
        <v>0</v>
      </c>
      <c r="H453" s="99"/>
      <c r="I453" s="99"/>
      <c r="J453" s="99"/>
      <c r="K453" s="99">
        <f t="shared" si="16"/>
        <v>462502.77132340736</v>
      </c>
      <c r="L453" s="127"/>
    </row>
    <row r="454" spans="1:12" x14ac:dyDescent="0.2">
      <c r="A454" s="97">
        <f t="shared" si="17"/>
        <v>2049</v>
      </c>
      <c r="B454" s="97">
        <f t="shared" si="18"/>
        <v>3</v>
      </c>
      <c r="C454" s="101">
        <f>+Summary_Billed_Sales!C455</f>
        <v>58617.925036248911</v>
      </c>
      <c r="D454" s="99"/>
      <c r="E454" s="101">
        <v>451249.98575163953</v>
      </c>
      <c r="F454" s="99">
        <f t="shared" si="19"/>
        <v>0</v>
      </c>
      <c r="G454" s="99">
        <v>0</v>
      </c>
      <c r="H454" s="99"/>
      <c r="I454" s="99"/>
      <c r="J454" s="99"/>
      <c r="K454" s="99">
        <f t="shared" si="16"/>
        <v>509867.91078788845</v>
      </c>
      <c r="L454" s="127"/>
    </row>
    <row r="455" spans="1:12" x14ac:dyDescent="0.2">
      <c r="A455" s="97">
        <f t="shared" si="17"/>
        <v>2049</v>
      </c>
      <c r="B455" s="97">
        <f t="shared" si="18"/>
        <v>4</v>
      </c>
      <c r="C455" s="101">
        <f>+Summary_Billed_Sales!C456</f>
        <v>61309.789661010123</v>
      </c>
      <c r="D455" s="99"/>
      <c r="E455" s="101">
        <v>479355.54603331542</v>
      </c>
      <c r="F455" s="99">
        <f t="shared" si="19"/>
        <v>0</v>
      </c>
      <c r="G455" s="99">
        <v>0</v>
      </c>
      <c r="H455" s="99"/>
      <c r="I455" s="99"/>
      <c r="J455" s="99"/>
      <c r="K455" s="99">
        <f t="shared" si="16"/>
        <v>540665.33569432551</v>
      </c>
      <c r="L455" s="127"/>
    </row>
    <row r="456" spans="1:12" x14ac:dyDescent="0.2">
      <c r="A456" s="97">
        <f t="shared" si="17"/>
        <v>2049</v>
      </c>
      <c r="B456" s="97">
        <f t="shared" si="18"/>
        <v>5</v>
      </c>
      <c r="C456" s="101">
        <f>+Summary_Billed_Sales!C457</f>
        <v>70431.393256448646</v>
      </c>
      <c r="D456" s="99"/>
      <c r="E456" s="101">
        <v>510160.78254204371</v>
      </c>
      <c r="F456" s="99">
        <f t="shared" si="19"/>
        <v>0</v>
      </c>
      <c r="G456" s="99">
        <v>0</v>
      </c>
      <c r="H456" s="99"/>
      <c r="I456" s="99"/>
      <c r="J456" s="99"/>
      <c r="K456" s="99">
        <f t="shared" ref="K456:K475" si="20">SUM(C456:J456)</f>
        <v>580592.17579849239</v>
      </c>
      <c r="L456" s="127"/>
    </row>
    <row r="457" spans="1:12" x14ac:dyDescent="0.2">
      <c r="A457" s="97">
        <f t="shared" si="17"/>
        <v>2049</v>
      </c>
      <c r="B457" s="97">
        <f t="shared" si="18"/>
        <v>6</v>
      </c>
      <c r="C457" s="101">
        <f>+Summary_Billed_Sales!C458</f>
        <v>76823.798843328681</v>
      </c>
      <c r="D457" s="99"/>
      <c r="E457" s="101">
        <v>543548.56611882464</v>
      </c>
      <c r="F457" s="99">
        <f t="shared" si="19"/>
        <v>0</v>
      </c>
      <c r="G457" s="99">
        <v>0</v>
      </c>
      <c r="H457" s="99"/>
      <c r="I457" s="99"/>
      <c r="J457" s="99"/>
      <c r="K457" s="99">
        <f t="shared" si="20"/>
        <v>620372.36496215337</v>
      </c>
      <c r="L457" s="127"/>
    </row>
    <row r="458" spans="1:12" x14ac:dyDescent="0.2">
      <c r="A458" s="97">
        <f t="shared" si="17"/>
        <v>2049</v>
      </c>
      <c r="B458" s="97">
        <f t="shared" si="18"/>
        <v>7</v>
      </c>
      <c r="C458" s="101">
        <f>+Summary_Billed_Sales!C459</f>
        <v>83511.027573311832</v>
      </c>
      <c r="D458" s="99"/>
      <c r="E458" s="101">
        <v>558365.65763877623</v>
      </c>
      <c r="F458" s="99">
        <f t="shared" si="19"/>
        <v>0</v>
      </c>
      <c r="G458" s="99">
        <v>0</v>
      </c>
      <c r="H458" s="99"/>
      <c r="I458" s="99"/>
      <c r="J458" s="99"/>
      <c r="K458" s="99">
        <f t="shared" si="20"/>
        <v>641876.68521208805</v>
      </c>
      <c r="L458" s="127"/>
    </row>
    <row r="459" spans="1:12" x14ac:dyDescent="0.2">
      <c r="A459" s="97">
        <f t="shared" si="17"/>
        <v>2049</v>
      </c>
      <c r="B459" s="97">
        <f t="shared" si="18"/>
        <v>8</v>
      </c>
      <c r="C459" s="101">
        <f>+Summary_Billed_Sales!C460</f>
        <v>82500.159940743251</v>
      </c>
      <c r="D459" s="99"/>
      <c r="E459" s="101">
        <v>602553.49547707883</v>
      </c>
      <c r="F459" s="99">
        <f t="shared" si="19"/>
        <v>0</v>
      </c>
      <c r="G459" s="99">
        <v>0</v>
      </c>
      <c r="H459" s="99"/>
      <c r="I459" s="99"/>
      <c r="J459" s="99"/>
      <c r="K459" s="99">
        <f t="shared" si="20"/>
        <v>685053.65541782207</v>
      </c>
      <c r="L459" s="127"/>
    </row>
    <row r="460" spans="1:12" x14ac:dyDescent="0.2">
      <c r="A460" s="97">
        <f t="shared" si="17"/>
        <v>2049</v>
      </c>
      <c r="B460" s="97">
        <f t="shared" si="18"/>
        <v>9</v>
      </c>
      <c r="C460" s="101">
        <f>+Summary_Billed_Sales!C461</f>
        <v>71062.144370137539</v>
      </c>
      <c r="D460" s="99"/>
      <c r="E460" s="101">
        <v>548935.04446613521</v>
      </c>
      <c r="F460" s="99">
        <f t="shared" si="19"/>
        <v>0</v>
      </c>
      <c r="G460" s="99">
        <v>0</v>
      </c>
      <c r="H460" s="99"/>
      <c r="I460" s="99"/>
      <c r="J460" s="99"/>
      <c r="K460" s="99">
        <f t="shared" si="20"/>
        <v>619997.18883627281</v>
      </c>
      <c r="L460" s="127"/>
    </row>
    <row r="461" spans="1:12" x14ac:dyDescent="0.2">
      <c r="A461" s="97">
        <f t="shared" si="17"/>
        <v>2049</v>
      </c>
      <c r="B461" s="97">
        <f t="shared" si="18"/>
        <v>10</v>
      </c>
      <c r="C461" s="101">
        <f>+Summary_Billed_Sales!C462</f>
        <v>65015.196278173265</v>
      </c>
      <c r="D461" s="99"/>
      <c r="E461" s="101">
        <v>511316.00640010927</v>
      </c>
      <c r="F461" s="99">
        <f t="shared" si="19"/>
        <v>0</v>
      </c>
      <c r="G461" s="99">
        <v>0</v>
      </c>
      <c r="H461" s="99"/>
      <c r="I461" s="99"/>
      <c r="J461" s="99"/>
      <c r="K461" s="99">
        <f t="shared" si="20"/>
        <v>576331.20267828251</v>
      </c>
      <c r="L461" s="127"/>
    </row>
    <row r="462" spans="1:12" x14ac:dyDescent="0.2">
      <c r="A462" s="97">
        <f t="shared" si="17"/>
        <v>2049</v>
      </c>
      <c r="B462" s="97">
        <f t="shared" si="18"/>
        <v>11</v>
      </c>
      <c r="C462" s="101">
        <f>+Summary_Billed_Sales!C463</f>
        <v>52625.296624782117</v>
      </c>
      <c r="D462" s="99"/>
      <c r="E462" s="101">
        <v>362693.7488596249</v>
      </c>
      <c r="F462" s="99">
        <f t="shared" si="19"/>
        <v>0</v>
      </c>
      <c r="G462" s="99">
        <v>0</v>
      </c>
      <c r="H462" s="99"/>
      <c r="I462" s="99"/>
      <c r="J462" s="99"/>
      <c r="K462" s="99">
        <f t="shared" si="20"/>
        <v>415319.04548440699</v>
      </c>
      <c r="L462" s="127"/>
    </row>
    <row r="463" spans="1:12" x14ac:dyDescent="0.2">
      <c r="A463" s="97">
        <f t="shared" si="17"/>
        <v>2049</v>
      </c>
      <c r="B463" s="97">
        <f t="shared" si="18"/>
        <v>12</v>
      </c>
      <c r="C463" s="101">
        <f>+Summary_Billed_Sales!C464</f>
        <v>54815.651546244124</v>
      </c>
      <c r="D463" s="99"/>
      <c r="E463" s="101">
        <v>407938.48674423649</v>
      </c>
      <c r="F463" s="99">
        <f t="shared" si="19"/>
        <v>0</v>
      </c>
      <c r="G463" s="99">
        <v>0</v>
      </c>
      <c r="H463" s="99"/>
      <c r="I463" s="99"/>
      <c r="J463" s="99"/>
      <c r="K463" s="99">
        <f t="shared" si="20"/>
        <v>462754.13829048059</v>
      </c>
      <c r="L463" s="127"/>
    </row>
    <row r="464" spans="1:12" x14ac:dyDescent="0.2">
      <c r="A464" s="97">
        <f t="shared" si="17"/>
        <v>2050</v>
      </c>
      <c r="B464" s="97">
        <f t="shared" si="18"/>
        <v>1</v>
      </c>
      <c r="C464" s="101">
        <f>+Summary_Billed_Sales!C465</f>
        <v>55210.938638874075</v>
      </c>
      <c r="D464" s="99"/>
      <c r="E464" s="101">
        <v>433699.0427811215</v>
      </c>
      <c r="F464" s="99">
        <f t="shared" si="19"/>
        <v>0</v>
      </c>
      <c r="G464" s="99">
        <v>0</v>
      </c>
      <c r="H464" s="99"/>
      <c r="I464" s="99"/>
      <c r="J464" s="99"/>
      <c r="K464" s="99">
        <f t="shared" si="20"/>
        <v>488909.9814199956</v>
      </c>
      <c r="L464" s="127"/>
    </row>
    <row r="465" spans="1:12" x14ac:dyDescent="0.2">
      <c r="A465" s="97">
        <f t="shared" si="17"/>
        <v>2050</v>
      </c>
      <c r="B465" s="97">
        <f t="shared" si="18"/>
        <v>2</v>
      </c>
      <c r="C465" s="101">
        <f>+Summary_Billed_Sales!C466</f>
        <v>51885.030239246546</v>
      </c>
      <c r="D465" s="99"/>
      <c r="E465" s="101">
        <v>416311.91999526334</v>
      </c>
      <c r="F465" s="99">
        <f t="shared" si="19"/>
        <v>0</v>
      </c>
      <c r="G465" s="99">
        <v>0</v>
      </c>
      <c r="H465" s="99"/>
      <c r="I465" s="99"/>
      <c r="J465" s="99"/>
      <c r="K465" s="99">
        <f t="shared" si="20"/>
        <v>468196.95023450989</v>
      </c>
      <c r="L465" s="127"/>
    </row>
    <row r="466" spans="1:12" x14ac:dyDescent="0.2">
      <c r="A466" s="97">
        <f t="shared" si="17"/>
        <v>2050</v>
      </c>
      <c r="B466" s="97">
        <f t="shared" si="18"/>
        <v>3</v>
      </c>
      <c r="C466" s="101">
        <f>+Summary_Billed_Sales!C467</f>
        <v>58708.425178877878</v>
      </c>
      <c r="D466" s="99"/>
      <c r="E466" s="101">
        <v>457418.5283261424</v>
      </c>
      <c r="F466" s="99">
        <f t="shared" si="19"/>
        <v>0</v>
      </c>
      <c r="G466" s="99">
        <v>0</v>
      </c>
      <c r="H466" s="99"/>
      <c r="I466" s="99"/>
      <c r="J466" s="99"/>
      <c r="K466" s="99">
        <f t="shared" si="20"/>
        <v>516126.9535050203</v>
      </c>
      <c r="L466" s="127"/>
    </row>
    <row r="467" spans="1:12" x14ac:dyDescent="0.2">
      <c r="A467" s="97">
        <f t="shared" si="17"/>
        <v>2050</v>
      </c>
      <c r="B467" s="97">
        <f t="shared" si="18"/>
        <v>4</v>
      </c>
      <c r="C467" s="101">
        <f>+Summary_Billed_Sales!C468</f>
        <v>61404.445770134458</v>
      </c>
      <c r="D467" s="99"/>
      <c r="E467" s="101">
        <v>485908.28883086971</v>
      </c>
      <c r="F467" s="99">
        <f t="shared" si="19"/>
        <v>0</v>
      </c>
      <c r="G467" s="99">
        <v>0</v>
      </c>
      <c r="H467" s="99"/>
      <c r="I467" s="99"/>
      <c r="J467" s="99"/>
      <c r="K467" s="99">
        <f t="shared" si="20"/>
        <v>547312.73460100417</v>
      </c>
      <c r="L467" s="127"/>
    </row>
    <row r="468" spans="1:12" x14ac:dyDescent="0.2">
      <c r="A468" s="97">
        <f t="shared" si="17"/>
        <v>2050</v>
      </c>
      <c r="B468" s="97">
        <f t="shared" si="18"/>
        <v>5</v>
      </c>
      <c r="C468" s="101">
        <f>+Summary_Billed_Sales!C469</f>
        <v>70540.132198185718</v>
      </c>
      <c r="D468" s="99"/>
      <c r="E468" s="101">
        <v>517134.62986906449</v>
      </c>
      <c r="F468" s="99">
        <f t="shared" si="19"/>
        <v>0</v>
      </c>
      <c r="G468" s="99">
        <v>0</v>
      </c>
      <c r="H468" s="99"/>
      <c r="I468" s="99"/>
      <c r="J468" s="99"/>
      <c r="K468" s="99">
        <f t="shared" si="20"/>
        <v>587674.76206725021</v>
      </c>
      <c r="L468" s="127"/>
    </row>
    <row r="469" spans="1:12" x14ac:dyDescent="0.2">
      <c r="A469" s="97">
        <f t="shared" si="17"/>
        <v>2050</v>
      </c>
      <c r="B469" s="97">
        <f t="shared" si="18"/>
        <v>6</v>
      </c>
      <c r="C469" s="101">
        <f>+Summary_Billed_Sales!C470</f>
        <v>76942.407012217649</v>
      </c>
      <c r="D469" s="99"/>
      <c r="E469" s="101">
        <v>550978.82113773411</v>
      </c>
      <c r="F469" s="99">
        <f t="shared" si="19"/>
        <v>0</v>
      </c>
      <c r="G469" s="99">
        <v>0</v>
      </c>
      <c r="H469" s="99"/>
      <c r="I469" s="99"/>
      <c r="J469" s="99"/>
      <c r="K469" s="99">
        <f t="shared" si="20"/>
        <v>627921.22814995178</v>
      </c>
      <c r="L469" s="127"/>
    </row>
    <row r="470" spans="1:12" x14ac:dyDescent="0.2">
      <c r="A470" s="97">
        <f t="shared" si="17"/>
        <v>2050</v>
      </c>
      <c r="B470" s="97">
        <f t="shared" si="18"/>
        <v>7</v>
      </c>
      <c r="C470" s="101">
        <f>+Summary_Billed_Sales!C471</f>
        <v>83639.960146442012</v>
      </c>
      <c r="D470" s="99"/>
      <c r="E470" s="101">
        <v>565998.46083000058</v>
      </c>
      <c r="F470" s="99">
        <f t="shared" si="19"/>
        <v>0</v>
      </c>
      <c r="G470" s="99">
        <v>0</v>
      </c>
      <c r="H470" s="99"/>
      <c r="I470" s="99"/>
      <c r="J470" s="99"/>
      <c r="K470" s="99">
        <f t="shared" si="20"/>
        <v>649638.42097644263</v>
      </c>
      <c r="L470" s="127"/>
    </row>
    <row r="471" spans="1:12" x14ac:dyDescent="0.2">
      <c r="A471" s="97">
        <f t="shared" si="17"/>
        <v>2050</v>
      </c>
      <c r="B471" s="97">
        <f t="shared" si="18"/>
        <v>8</v>
      </c>
      <c r="C471" s="101">
        <f>+Summary_Billed_Sales!C472</f>
        <v>82627.531836574286</v>
      </c>
      <c r="D471" s="99"/>
      <c r="E471" s="101">
        <v>610790.34203137783</v>
      </c>
      <c r="F471" s="99">
        <f t="shared" si="19"/>
        <v>0</v>
      </c>
      <c r="G471" s="99">
        <v>0</v>
      </c>
      <c r="H471" s="99"/>
      <c r="I471" s="99"/>
      <c r="J471" s="99"/>
      <c r="K471" s="99">
        <f t="shared" si="20"/>
        <v>693417.87386795215</v>
      </c>
      <c r="L471" s="127"/>
    </row>
    <row r="472" spans="1:12" x14ac:dyDescent="0.2">
      <c r="A472" s="97">
        <f t="shared" si="17"/>
        <v>2050</v>
      </c>
      <c r="B472" s="97">
        <f t="shared" si="18"/>
        <v>9</v>
      </c>
      <c r="C472" s="101">
        <f>+Summary_Billed_Sales!C473</f>
        <v>71171.857127746087</v>
      </c>
      <c r="D472" s="99"/>
      <c r="E472" s="101">
        <v>556438.932110111</v>
      </c>
      <c r="F472" s="99">
        <f t="shared" si="19"/>
        <v>0</v>
      </c>
      <c r="G472" s="99">
        <v>0</v>
      </c>
      <c r="H472" s="99"/>
      <c r="I472" s="99"/>
      <c r="J472" s="99"/>
      <c r="K472" s="99">
        <f t="shared" si="20"/>
        <v>627610.7892378571</v>
      </c>
      <c r="L472" s="127"/>
    </row>
    <row r="473" spans="1:12" x14ac:dyDescent="0.2">
      <c r="A473" s="97">
        <f t="shared" si="17"/>
        <v>2050</v>
      </c>
      <c r="B473" s="97">
        <f t="shared" si="18"/>
        <v>10</v>
      </c>
      <c r="C473" s="101">
        <f>+Summary_Billed_Sales!C474</f>
        <v>65115.573160032975</v>
      </c>
      <c r="D473" s="99"/>
      <c r="E473" s="101">
        <v>518305.64552275679</v>
      </c>
      <c r="F473" s="99">
        <f t="shared" si="19"/>
        <v>0</v>
      </c>
      <c r="G473" s="99">
        <v>0</v>
      </c>
      <c r="H473" s="99"/>
      <c r="I473" s="99"/>
      <c r="J473" s="99"/>
      <c r="K473" s="99">
        <f t="shared" si="20"/>
        <v>583421.21868278971</v>
      </c>
      <c r="L473" s="127"/>
    </row>
    <row r="474" spans="1:12" x14ac:dyDescent="0.2">
      <c r="A474" s="97">
        <f t="shared" si="17"/>
        <v>2050</v>
      </c>
      <c r="B474" s="97">
        <f t="shared" si="18"/>
        <v>11</v>
      </c>
      <c r="C474" s="101">
        <f>+Summary_Billed_Sales!C475</f>
        <v>52706.544755750409</v>
      </c>
      <c r="D474" s="99"/>
      <c r="E474" s="101">
        <v>367651.73645406216</v>
      </c>
      <c r="F474" s="99">
        <f t="shared" si="19"/>
        <v>0</v>
      </c>
      <c r="G474" s="99">
        <v>0</v>
      </c>
      <c r="H474" s="99"/>
      <c r="I474" s="99"/>
      <c r="J474" s="99"/>
      <c r="K474" s="99">
        <f t="shared" si="20"/>
        <v>420358.28120981256</v>
      </c>
      <c r="L474" s="127"/>
    </row>
    <row r="475" spans="1:12" x14ac:dyDescent="0.2">
      <c r="A475" s="97">
        <f t="shared" si="17"/>
        <v>2050</v>
      </c>
      <c r="B475" s="97">
        <f t="shared" si="18"/>
        <v>12</v>
      </c>
      <c r="C475" s="101">
        <f>+C463*(C463/C451)</f>
        <v>54900.281363491435</v>
      </c>
      <c r="D475" s="99"/>
      <c r="E475" s="101">
        <v>413514.96542061487</v>
      </c>
      <c r="F475" s="99">
        <f t="shared" si="19"/>
        <v>0</v>
      </c>
      <c r="G475" s="99">
        <v>0</v>
      </c>
      <c r="H475" s="99"/>
      <c r="I475" s="99"/>
      <c r="J475" s="99"/>
      <c r="K475" s="99">
        <f t="shared" si="20"/>
        <v>468415.2467841063</v>
      </c>
      <c r="L475" s="127"/>
    </row>
    <row r="476" spans="1:12" x14ac:dyDescent="0.2">
      <c r="A476" s="97">
        <f t="shared" si="17"/>
        <v>2051</v>
      </c>
      <c r="B476" s="97">
        <f t="shared" si="18"/>
        <v>1</v>
      </c>
      <c r="C476" s="101">
        <f t="shared" ref="C476:C499" si="21">+C464*(C464/C452)</f>
        <v>55296.178739379284</v>
      </c>
      <c r="D476" s="99"/>
      <c r="E476" s="101">
        <v>439627.66570497659</v>
      </c>
      <c r="F476" s="99">
        <f t="shared" si="19"/>
        <v>0</v>
      </c>
      <c r="G476" s="99">
        <v>0</v>
      </c>
      <c r="H476" s="99"/>
      <c r="I476" s="99"/>
      <c r="J476" s="99"/>
      <c r="K476" s="99">
        <f t="shared" ref="K476:K499" si="22">SUM(C476:J476)</f>
        <v>494923.84444435587</v>
      </c>
      <c r="L476" s="127"/>
    </row>
    <row r="477" spans="1:12" x14ac:dyDescent="0.2">
      <c r="A477" s="97">
        <f t="shared" si="17"/>
        <v>2051</v>
      </c>
      <c r="B477" s="97">
        <f t="shared" si="18"/>
        <v>2</v>
      </c>
      <c r="C477" s="101">
        <f t="shared" si="21"/>
        <v>51965.135473849368</v>
      </c>
      <c r="D477" s="99"/>
      <c r="E477" s="101">
        <v>422002.86267415615</v>
      </c>
      <c r="F477" s="99">
        <f t="shared" si="19"/>
        <v>0</v>
      </c>
      <c r="G477" s="99">
        <v>0</v>
      </c>
      <c r="H477" s="99"/>
      <c r="I477" s="99"/>
      <c r="J477" s="99"/>
      <c r="K477" s="99">
        <f t="shared" si="22"/>
        <v>473967.99814800551</v>
      </c>
      <c r="L477" s="127"/>
    </row>
    <row r="478" spans="1:12" x14ac:dyDescent="0.2">
      <c r="A478" s="97">
        <f t="shared" si="17"/>
        <v>2051</v>
      </c>
      <c r="B478" s="97">
        <f t="shared" si="18"/>
        <v>3</v>
      </c>
      <c r="C478" s="101">
        <f t="shared" si="21"/>
        <v>58799.065044566145</v>
      </c>
      <c r="D478" s="99"/>
      <c r="E478" s="101">
        <v>463671.39426617412</v>
      </c>
      <c r="F478" s="99">
        <f t="shared" si="19"/>
        <v>0</v>
      </c>
      <c r="G478" s="99">
        <v>0</v>
      </c>
      <c r="H478" s="99"/>
      <c r="I478" s="99"/>
      <c r="J478" s="99"/>
      <c r="K478" s="99">
        <f t="shared" si="22"/>
        <v>522470.45931074023</v>
      </c>
      <c r="L478" s="127"/>
    </row>
    <row r="479" spans="1:12" x14ac:dyDescent="0.2">
      <c r="A479" s="97">
        <f t="shared" si="17"/>
        <v>2051</v>
      </c>
      <c r="B479" s="97">
        <f t="shared" si="18"/>
        <v>4</v>
      </c>
      <c r="C479" s="101">
        <f t="shared" si="21"/>
        <v>61499.248018709673</v>
      </c>
      <c r="D479" s="99"/>
      <c r="E479" s="101">
        <v>492550.60697291774</v>
      </c>
      <c r="F479" s="99">
        <f t="shared" si="19"/>
        <v>0</v>
      </c>
      <c r="G479" s="99">
        <v>0</v>
      </c>
      <c r="H479" s="99"/>
      <c r="I479" s="99"/>
      <c r="J479" s="99"/>
      <c r="K479" s="99">
        <f t="shared" si="22"/>
        <v>554049.85499162739</v>
      </c>
      <c r="L479" s="127"/>
    </row>
    <row r="480" spans="1:12" x14ac:dyDescent="0.2">
      <c r="A480" s="97">
        <f t="shared" si="17"/>
        <v>2051</v>
      </c>
      <c r="B480" s="97">
        <f t="shared" si="18"/>
        <v>5</v>
      </c>
      <c r="C480" s="101">
        <f t="shared" si="21"/>
        <v>70649.039021841687</v>
      </c>
      <c r="D480" s="99"/>
      <c r="E480" s="101">
        <v>524203.8089977543</v>
      </c>
      <c r="F480" s="99">
        <f t="shared" si="19"/>
        <v>0</v>
      </c>
      <c r="G480" s="99">
        <v>0</v>
      </c>
      <c r="H480" s="99"/>
      <c r="I480" s="99"/>
      <c r="J480" s="99"/>
      <c r="K480" s="99">
        <f t="shared" si="22"/>
        <v>594852.84801959596</v>
      </c>
      <c r="L480" s="127"/>
    </row>
    <row r="481" spans="1:12" x14ac:dyDescent="0.2">
      <c r="A481" s="97">
        <f t="shared" si="17"/>
        <v>2051</v>
      </c>
      <c r="B481" s="97">
        <f t="shared" si="18"/>
        <v>6</v>
      </c>
      <c r="C481" s="101">
        <f t="shared" si="21"/>
        <v>77061.198300113218</v>
      </c>
      <c r="D481" s="99"/>
      <c r="E481" s="101">
        <v>558510.64700621855</v>
      </c>
      <c r="F481" s="99">
        <f t="shared" si="19"/>
        <v>0</v>
      </c>
      <c r="G481" s="99">
        <v>0</v>
      </c>
      <c r="H481" s="99"/>
      <c r="I481" s="99"/>
      <c r="J481" s="99"/>
      <c r="K481" s="99">
        <f t="shared" si="22"/>
        <v>635571.84530633176</v>
      </c>
      <c r="L481" s="127"/>
    </row>
    <row r="482" spans="1:12" x14ac:dyDescent="0.2">
      <c r="A482" s="97">
        <f t="shared" si="17"/>
        <v>2051</v>
      </c>
      <c r="B482" s="97">
        <f t="shared" si="18"/>
        <v>7</v>
      </c>
      <c r="C482" s="101">
        <f t="shared" si="21"/>
        <v>83769.091778413844</v>
      </c>
      <c r="D482" s="99"/>
      <c r="E482" s="101">
        <v>573735.60368423769</v>
      </c>
      <c r="F482" s="99">
        <f t="shared" si="19"/>
        <v>0</v>
      </c>
      <c r="G482" s="99">
        <v>0</v>
      </c>
      <c r="H482" s="99"/>
      <c r="I482" s="99"/>
      <c r="J482" s="99"/>
      <c r="K482" s="99">
        <f t="shared" si="22"/>
        <v>657504.69546265155</v>
      </c>
      <c r="L482" s="127"/>
    </row>
    <row r="483" spans="1:12" x14ac:dyDescent="0.2">
      <c r="A483" s="97">
        <f t="shared" si="17"/>
        <v>2051</v>
      </c>
      <c r="B483" s="97">
        <f t="shared" si="18"/>
        <v>8</v>
      </c>
      <c r="C483" s="101">
        <f t="shared" si="21"/>
        <v>82755.10038171921</v>
      </c>
      <c r="D483" s="99"/>
      <c r="E483" s="101">
        <v>619139.78546158643</v>
      </c>
      <c r="F483" s="99">
        <f t="shared" si="19"/>
        <v>0</v>
      </c>
      <c r="G483" s="99">
        <v>0</v>
      </c>
      <c r="H483" s="99"/>
      <c r="I483" s="99"/>
      <c r="J483" s="99"/>
      <c r="K483" s="99">
        <f t="shared" si="22"/>
        <v>701894.88584330562</v>
      </c>
      <c r="L483" s="127"/>
    </row>
    <row r="484" spans="1:12" x14ac:dyDescent="0.2">
      <c r="A484" s="97">
        <f t="shared" si="17"/>
        <v>2051</v>
      </c>
      <c r="B484" s="97">
        <f t="shared" si="18"/>
        <v>9</v>
      </c>
      <c r="C484" s="101">
        <f t="shared" si="21"/>
        <v>71281.73927074665</v>
      </c>
      <c r="D484" s="99"/>
      <c r="E484" s="101">
        <v>564045.39715434751</v>
      </c>
      <c r="F484" s="99">
        <f t="shared" si="19"/>
        <v>0</v>
      </c>
      <c r="G484" s="99">
        <v>0</v>
      </c>
      <c r="H484" s="99"/>
      <c r="I484" s="99"/>
      <c r="J484" s="99"/>
      <c r="K484" s="99">
        <f t="shared" si="22"/>
        <v>635327.13642509421</v>
      </c>
      <c r="L484" s="127"/>
    </row>
    <row r="485" spans="1:12" x14ac:dyDescent="0.2">
      <c r="A485" s="97">
        <f t="shared" ref="A485:A499" si="23">+A473+1</f>
        <v>2051</v>
      </c>
      <c r="B485" s="97">
        <f t="shared" ref="B485:B499" si="24">+B473</f>
        <v>10</v>
      </c>
      <c r="C485" s="101">
        <f t="shared" si="21"/>
        <v>65216.105013637578</v>
      </c>
      <c r="D485" s="99"/>
      <c r="E485" s="101">
        <v>525390.83231935417</v>
      </c>
      <c r="F485" s="99">
        <f t="shared" ref="F485:F499" si="25">+F473</f>
        <v>0</v>
      </c>
      <c r="G485" s="99">
        <v>0</v>
      </c>
      <c r="H485" s="99"/>
      <c r="I485" s="99"/>
      <c r="J485" s="99"/>
      <c r="K485" s="99">
        <f t="shared" si="22"/>
        <v>590606.93733299174</v>
      </c>
      <c r="L485" s="127"/>
    </row>
    <row r="486" spans="1:12" x14ac:dyDescent="0.2">
      <c r="A486" s="97">
        <f t="shared" si="23"/>
        <v>2051</v>
      </c>
      <c r="B486" s="97">
        <f t="shared" si="24"/>
        <v>11</v>
      </c>
      <c r="C486" s="101">
        <f t="shared" si="21"/>
        <v>52787.918325608531</v>
      </c>
      <c r="D486" s="99"/>
      <c r="E486" s="101">
        <v>372677.49924744858</v>
      </c>
      <c r="F486" s="99">
        <f t="shared" si="25"/>
        <v>0</v>
      </c>
      <c r="G486" s="99">
        <v>0</v>
      </c>
      <c r="H486" s="99"/>
      <c r="I486" s="99"/>
      <c r="J486" s="99"/>
      <c r="K486" s="99">
        <f t="shared" si="22"/>
        <v>425465.41757305712</v>
      </c>
      <c r="L486" s="127"/>
    </row>
    <row r="487" spans="1:12" x14ac:dyDescent="0.2">
      <c r="A487" s="97">
        <f t="shared" si="23"/>
        <v>2051</v>
      </c>
      <c r="B487" s="97">
        <f t="shared" si="24"/>
        <v>12</v>
      </c>
      <c r="C487" s="101">
        <f t="shared" si="21"/>
        <v>54985.041840609883</v>
      </c>
      <c r="D487" s="99"/>
      <c r="E487" s="101">
        <v>419167.67400772386</v>
      </c>
      <c r="F487" s="99">
        <f t="shared" si="25"/>
        <v>0</v>
      </c>
      <c r="G487" s="99">
        <v>0</v>
      </c>
      <c r="H487" s="99"/>
      <c r="I487" s="99"/>
      <c r="J487" s="99"/>
      <c r="K487" s="99">
        <f t="shared" si="22"/>
        <v>474152.71584833373</v>
      </c>
      <c r="L487" s="127"/>
    </row>
    <row r="488" spans="1:12" x14ac:dyDescent="0.2">
      <c r="A488" s="97">
        <f t="shared" si="23"/>
        <v>2052</v>
      </c>
      <c r="B488" s="97">
        <f t="shared" si="24"/>
        <v>1</v>
      </c>
      <c r="C488" s="101">
        <f t="shared" si="21"/>
        <v>55381.550441971202</v>
      </c>
      <c r="D488" s="99"/>
      <c r="E488" s="101">
        <v>445637.33231651864</v>
      </c>
      <c r="F488" s="99">
        <f t="shared" si="25"/>
        <v>0</v>
      </c>
      <c r="G488" s="99">
        <v>0</v>
      </c>
      <c r="H488" s="99"/>
      <c r="I488" s="99"/>
      <c r="J488" s="99"/>
      <c r="K488" s="99">
        <f t="shared" si="22"/>
        <v>501018.88275848987</v>
      </c>
      <c r="L488" s="127"/>
    </row>
    <row r="489" spans="1:12" x14ac:dyDescent="0.2">
      <c r="A489" s="97">
        <f t="shared" si="23"/>
        <v>2052</v>
      </c>
      <c r="B489" s="97">
        <f t="shared" si="24"/>
        <v>2</v>
      </c>
      <c r="C489" s="101">
        <f t="shared" si="21"/>
        <v>52045.364382825726</v>
      </c>
      <c r="D489" s="99"/>
      <c r="E489" s="101">
        <v>427771.59997534758</v>
      </c>
      <c r="F489" s="99">
        <f t="shared" si="25"/>
        <v>0</v>
      </c>
      <c r="G489" s="99">
        <v>0</v>
      </c>
      <c r="H489" s="99"/>
      <c r="I489" s="99"/>
      <c r="J489" s="99"/>
      <c r="K489" s="99">
        <f t="shared" si="22"/>
        <v>479816.96435817331</v>
      </c>
      <c r="L489" s="127"/>
    </row>
    <row r="490" spans="1:12" x14ac:dyDescent="0.2">
      <c r="A490" s="97">
        <f t="shared" si="23"/>
        <v>2052</v>
      </c>
      <c r="B490" s="97">
        <f t="shared" si="24"/>
        <v>3</v>
      </c>
      <c r="C490" s="101">
        <f t="shared" si="21"/>
        <v>58889.844849031972</v>
      </c>
      <c r="D490" s="99"/>
      <c r="E490" s="101">
        <v>470009.73626378289</v>
      </c>
      <c r="F490" s="99">
        <f t="shared" si="25"/>
        <v>0</v>
      </c>
      <c r="G490" s="99">
        <v>0</v>
      </c>
      <c r="H490" s="99"/>
      <c r="I490" s="99"/>
      <c r="J490" s="99"/>
      <c r="K490" s="99">
        <f t="shared" si="22"/>
        <v>528899.58111281483</v>
      </c>
      <c r="L490" s="127"/>
    </row>
    <row r="491" spans="1:12" x14ac:dyDescent="0.2">
      <c r="A491" s="97">
        <f t="shared" si="23"/>
        <v>2052</v>
      </c>
      <c r="B491" s="97">
        <f t="shared" si="24"/>
        <v>4</v>
      </c>
      <c r="C491" s="101">
        <f t="shared" si="21"/>
        <v>61594.19663236029</v>
      </c>
      <c r="D491" s="99"/>
      <c r="E491" s="101">
        <v>499283.72494553938</v>
      </c>
      <c r="F491" s="99">
        <f t="shared" si="25"/>
        <v>0</v>
      </c>
      <c r="G491" s="99">
        <v>0</v>
      </c>
      <c r="H491" s="99"/>
      <c r="I491" s="99"/>
      <c r="J491" s="99"/>
      <c r="K491" s="99">
        <f t="shared" si="22"/>
        <v>560877.92157789972</v>
      </c>
      <c r="L491" s="127"/>
    </row>
    <row r="492" spans="1:12" x14ac:dyDescent="0.2">
      <c r="A492" s="97">
        <f t="shared" si="23"/>
        <v>2052</v>
      </c>
      <c r="B492" s="97">
        <f t="shared" si="24"/>
        <v>5</v>
      </c>
      <c r="C492" s="101">
        <f t="shared" si="21"/>
        <v>70758.113986609227</v>
      </c>
      <c r="D492" s="99"/>
      <c r="E492" s="101">
        <v>531369.62310439209</v>
      </c>
      <c r="F492" s="99">
        <f t="shared" si="25"/>
        <v>0</v>
      </c>
      <c r="G492" s="99">
        <v>0</v>
      </c>
      <c r="H492" s="99"/>
      <c r="I492" s="99"/>
      <c r="J492" s="99"/>
      <c r="K492" s="99">
        <f t="shared" si="22"/>
        <v>602127.73709100136</v>
      </c>
      <c r="L492" s="127"/>
    </row>
    <row r="493" spans="1:12" x14ac:dyDescent="0.2">
      <c r="A493" s="97">
        <f t="shared" si="23"/>
        <v>2052</v>
      </c>
      <c r="B493" s="97">
        <f t="shared" si="24"/>
        <v>6</v>
      </c>
      <c r="C493" s="101">
        <f t="shared" si="21"/>
        <v>77180.172989732586</v>
      </c>
      <c r="D493" s="99"/>
      <c r="E493" s="101">
        <v>566145.43218772358</v>
      </c>
      <c r="F493" s="99">
        <f t="shared" si="25"/>
        <v>0</v>
      </c>
      <c r="G493" s="99">
        <v>0</v>
      </c>
      <c r="H493" s="99"/>
      <c r="I493" s="99"/>
      <c r="J493" s="99"/>
      <c r="K493" s="99">
        <f t="shared" si="22"/>
        <v>643325.60517745616</v>
      </c>
      <c r="L493" s="127"/>
    </row>
    <row r="494" spans="1:12" x14ac:dyDescent="0.2">
      <c r="A494" s="97">
        <f t="shared" si="23"/>
        <v>2052</v>
      </c>
      <c r="B494" s="97">
        <f t="shared" si="24"/>
        <v>7</v>
      </c>
      <c r="C494" s="101">
        <f t="shared" si="21"/>
        <v>83898.422776554027</v>
      </c>
      <c r="D494" s="99"/>
      <c r="E494" s="101">
        <v>581578.51251433825</v>
      </c>
      <c r="F494" s="99">
        <f t="shared" si="25"/>
        <v>0</v>
      </c>
      <c r="G494" s="99">
        <v>0</v>
      </c>
      <c r="H494" s="99"/>
      <c r="I494" s="99"/>
      <c r="J494" s="99"/>
      <c r="K494" s="99">
        <f t="shared" si="22"/>
        <v>665476.93529089226</v>
      </c>
      <c r="L494" s="127"/>
    </row>
    <row r="495" spans="1:12" x14ac:dyDescent="0.2">
      <c r="A495" s="97">
        <f t="shared" si="23"/>
        <v>2052</v>
      </c>
      <c r="B495" s="97">
        <f t="shared" si="24"/>
        <v>8</v>
      </c>
      <c r="C495" s="101">
        <f t="shared" si="21"/>
        <v>82882.865879784658</v>
      </c>
      <c r="D495" s="99"/>
      <c r="E495" s="101">
        <v>627603.36495583679</v>
      </c>
      <c r="F495" s="99">
        <f t="shared" si="25"/>
        <v>0</v>
      </c>
      <c r="G495" s="99">
        <v>0</v>
      </c>
      <c r="H495" s="99"/>
      <c r="I495" s="99"/>
      <c r="J495" s="99"/>
      <c r="K495" s="99">
        <f t="shared" si="22"/>
        <v>710486.23083562148</v>
      </c>
      <c r="L495" s="127"/>
    </row>
    <row r="496" spans="1:12" x14ac:dyDescent="0.2">
      <c r="A496" s="97">
        <f t="shared" si="23"/>
        <v>2052</v>
      </c>
      <c r="B496" s="97">
        <f t="shared" si="24"/>
        <v>9</v>
      </c>
      <c r="C496" s="101">
        <f t="shared" si="21"/>
        <v>71391.791060653137</v>
      </c>
      <c r="D496" s="99"/>
      <c r="E496" s="101">
        <v>571755.8418217384</v>
      </c>
      <c r="F496" s="99">
        <f t="shared" si="25"/>
        <v>0</v>
      </c>
      <c r="G496" s="99">
        <v>0</v>
      </c>
      <c r="H496" s="99"/>
      <c r="I496" s="99"/>
      <c r="J496" s="99"/>
      <c r="K496" s="99">
        <f t="shared" si="22"/>
        <v>643147.63288239157</v>
      </c>
      <c r="L496" s="127"/>
    </row>
    <row r="497" spans="1:14" x14ac:dyDescent="0.2">
      <c r="A497" s="97">
        <f t="shared" si="23"/>
        <v>2052</v>
      </c>
      <c r="B497" s="97">
        <f t="shared" si="24"/>
        <v>10</v>
      </c>
      <c r="C497" s="101">
        <f t="shared" si="21"/>
        <v>65316.792078247767</v>
      </c>
      <c r="D497" s="99"/>
      <c r="E497" s="101">
        <v>532572.87291713303</v>
      </c>
      <c r="F497" s="99">
        <f t="shared" si="25"/>
        <v>0</v>
      </c>
      <c r="G497" s="99">
        <v>0</v>
      </c>
      <c r="H497" s="99"/>
      <c r="I497" s="99"/>
      <c r="J497" s="99"/>
      <c r="K497" s="99">
        <f t="shared" si="22"/>
        <v>597889.66499538079</v>
      </c>
      <c r="L497" s="127"/>
    </row>
    <row r="498" spans="1:14" x14ac:dyDescent="0.2">
      <c r="A498" s="97">
        <f t="shared" si="23"/>
        <v>2052</v>
      </c>
      <c r="B498" s="97">
        <f t="shared" si="24"/>
        <v>11</v>
      </c>
      <c r="C498" s="101">
        <f t="shared" si="21"/>
        <v>52869.41752802144</v>
      </c>
      <c r="D498" s="99"/>
      <c r="E498" s="101">
        <v>377771.96372003556</v>
      </c>
      <c r="F498" s="99">
        <f t="shared" si="25"/>
        <v>0</v>
      </c>
      <c r="G498" s="99">
        <v>0</v>
      </c>
      <c r="H498" s="99"/>
      <c r="I498" s="99"/>
      <c r="J498" s="99"/>
      <c r="K498" s="99">
        <f t="shared" si="22"/>
        <v>430641.381248057</v>
      </c>
      <c r="L498" s="127"/>
    </row>
    <row r="499" spans="1:14" x14ac:dyDescent="0.2">
      <c r="A499" s="97">
        <f t="shared" si="23"/>
        <v>2052</v>
      </c>
      <c r="B499" s="97">
        <f t="shared" si="24"/>
        <v>12</v>
      </c>
      <c r="C499" s="101">
        <f t="shared" si="21"/>
        <v>55069.933179325082</v>
      </c>
      <c r="D499" s="99"/>
      <c r="E499" s="101">
        <v>424897.65456088685</v>
      </c>
      <c r="F499" s="99">
        <f t="shared" si="25"/>
        <v>0</v>
      </c>
      <c r="G499" s="99">
        <v>0</v>
      </c>
      <c r="H499" s="99"/>
      <c r="I499" s="99"/>
      <c r="J499" s="99"/>
      <c r="K499" s="99">
        <f t="shared" si="22"/>
        <v>479967.58774021192</v>
      </c>
      <c r="L499" s="127"/>
    </row>
    <row r="500" spans="1:14" x14ac:dyDescent="0.2">
      <c r="B500" s="97"/>
      <c r="C500" s="101"/>
      <c r="D500" s="99"/>
      <c r="E500" s="101"/>
      <c r="F500" s="99"/>
      <c r="G500" s="99"/>
      <c r="H500" s="99"/>
      <c r="I500" s="99"/>
      <c r="J500" s="99"/>
      <c r="K500" s="99"/>
      <c r="L500" s="127"/>
    </row>
    <row r="501" spans="1:14" x14ac:dyDescent="0.2">
      <c r="B501" s="98"/>
      <c r="C501" s="99"/>
      <c r="D501" s="99"/>
      <c r="E501" s="99"/>
      <c r="F501" s="99"/>
      <c r="G501" s="99"/>
      <c r="H501" s="99"/>
      <c r="I501" s="99"/>
      <c r="J501" s="99"/>
      <c r="K501" s="99"/>
      <c r="L501" s="127"/>
    </row>
    <row r="502" spans="1:14" x14ac:dyDescent="0.2">
      <c r="A502" s="97">
        <v>2012</v>
      </c>
      <c r="C502" s="99">
        <f t="shared" ref="C502:K502" si="26">SUM(C6:C17)</f>
        <v>736959.8724365962</v>
      </c>
      <c r="D502" s="99">
        <f t="shared" si="26"/>
        <v>225675</v>
      </c>
      <c r="E502" s="99">
        <f t="shared" si="26"/>
        <v>1163080.3508713134</v>
      </c>
      <c r="F502" s="99">
        <f t="shared" si="26"/>
        <v>6108.3960000000006</v>
      </c>
      <c r="G502" s="99">
        <f t="shared" si="26"/>
        <v>0</v>
      </c>
      <c r="H502" s="99">
        <f t="shared" si="26"/>
        <v>61063.271834279512</v>
      </c>
      <c r="I502" s="99">
        <f t="shared" si="26"/>
        <v>26395.115964309891</v>
      </c>
      <c r="J502" s="99">
        <f t="shared" si="26"/>
        <v>0</v>
      </c>
      <c r="K502" s="99">
        <f t="shared" si="26"/>
        <v>2219282.0071064993</v>
      </c>
      <c r="L502" s="125">
        <f t="shared" ref="L502:L542" si="27">SUM(C502:J502)</f>
        <v>2219282.0071064988</v>
      </c>
      <c r="M502" s="134">
        <f t="shared" ref="M502:M542" si="28">L502-K502</f>
        <v>0</v>
      </c>
      <c r="N502" s="124"/>
    </row>
    <row r="503" spans="1:14" x14ac:dyDescent="0.2">
      <c r="A503" s="97">
        <v>2013</v>
      </c>
      <c r="C503" s="99">
        <f t="shared" ref="C503:K503" si="29">SUM(C18:C29)</f>
        <v>746716.08380612149</v>
      </c>
      <c r="D503" s="99">
        <f t="shared" si="29"/>
        <v>86175</v>
      </c>
      <c r="E503" s="99">
        <f t="shared" si="29"/>
        <v>1177282.6479391868</v>
      </c>
      <c r="F503" s="99">
        <f t="shared" si="29"/>
        <v>5251.1829000000007</v>
      </c>
      <c r="G503" s="99">
        <f t="shared" si="29"/>
        <v>0</v>
      </c>
      <c r="H503" s="99">
        <f t="shared" si="29"/>
        <v>58055.002762775555</v>
      </c>
      <c r="I503" s="99">
        <f t="shared" si="29"/>
        <v>37038.539033237335</v>
      </c>
      <c r="J503" s="99">
        <f t="shared" si="29"/>
        <v>0</v>
      </c>
      <c r="K503" s="99">
        <f t="shared" si="29"/>
        <v>2110518.4564413214</v>
      </c>
      <c r="L503" s="125">
        <f t="shared" si="27"/>
        <v>2110518.4564413209</v>
      </c>
      <c r="M503" s="134">
        <f t="shared" si="28"/>
        <v>0</v>
      </c>
      <c r="N503" s="124"/>
    </row>
    <row r="504" spans="1:14" x14ac:dyDescent="0.2">
      <c r="A504" s="97">
        <v>2014</v>
      </c>
      <c r="C504" s="99">
        <f t="shared" ref="C504:K504" si="30">SUM(C30:C41)</f>
        <v>742452.65674742206</v>
      </c>
      <c r="D504" s="99">
        <f t="shared" si="30"/>
        <v>0</v>
      </c>
      <c r="E504" s="99">
        <f t="shared" si="30"/>
        <v>3615309.1620000005</v>
      </c>
      <c r="F504" s="99">
        <f t="shared" si="30"/>
        <v>0</v>
      </c>
      <c r="G504" s="99">
        <f t="shared" si="30"/>
        <v>489600</v>
      </c>
      <c r="H504" s="99">
        <f t="shared" si="30"/>
        <v>58389.737056611237</v>
      </c>
      <c r="I504" s="99">
        <f t="shared" si="30"/>
        <v>37697.466158291521</v>
      </c>
      <c r="J504" s="99">
        <f t="shared" si="30"/>
        <v>150460.70263980838</v>
      </c>
      <c r="K504" s="99">
        <f t="shared" si="30"/>
        <v>5093909.724602133</v>
      </c>
      <c r="L504" s="125">
        <f t="shared" si="27"/>
        <v>5093909.724602133</v>
      </c>
      <c r="M504" s="134">
        <f t="shared" si="28"/>
        <v>0</v>
      </c>
      <c r="N504" s="124"/>
    </row>
    <row r="505" spans="1:14" x14ac:dyDescent="0.2">
      <c r="A505" s="97">
        <v>2015</v>
      </c>
      <c r="C505" s="99">
        <f t="shared" ref="C505:K505" si="31">SUM(C43:C54)</f>
        <v>743598.92849432095</v>
      </c>
      <c r="D505" s="99">
        <f t="shared" si="31"/>
        <v>0</v>
      </c>
      <c r="E505" s="99">
        <f t="shared" si="31"/>
        <v>3651515.1490000007</v>
      </c>
      <c r="F505" s="99">
        <f t="shared" si="31"/>
        <v>0</v>
      </c>
      <c r="G505" s="99">
        <f t="shared" si="31"/>
        <v>835200</v>
      </c>
      <c r="H505" s="99">
        <f t="shared" si="31"/>
        <v>58551.832765716499</v>
      </c>
      <c r="I505" s="99">
        <f t="shared" si="31"/>
        <v>37697.466158291521</v>
      </c>
      <c r="J505" s="99">
        <f t="shared" si="31"/>
        <v>258273.83836152343</v>
      </c>
      <c r="K505" s="99">
        <f t="shared" si="31"/>
        <v>5584837.214779852</v>
      </c>
      <c r="L505" s="125">
        <f t="shared" si="27"/>
        <v>5584837.214779852</v>
      </c>
      <c r="M505" s="134">
        <f t="shared" si="28"/>
        <v>0</v>
      </c>
      <c r="N505" s="124"/>
    </row>
    <row r="506" spans="1:14" x14ac:dyDescent="0.2">
      <c r="A506" s="97">
        <v>2016</v>
      </c>
      <c r="C506" s="99">
        <f t="shared" ref="C506:K506" si="32">SUM(C56:C67)</f>
        <v>744746.96996876516</v>
      </c>
      <c r="D506" s="99">
        <f t="shared" si="32"/>
        <v>0</v>
      </c>
      <c r="E506" s="99">
        <f t="shared" si="32"/>
        <v>3688083.1949999998</v>
      </c>
      <c r="F506" s="99">
        <f t="shared" si="32"/>
        <v>0</v>
      </c>
      <c r="G506" s="99">
        <f t="shared" si="32"/>
        <v>835200</v>
      </c>
      <c r="H506" s="99">
        <f t="shared" si="32"/>
        <v>58751.117321968348</v>
      </c>
      <c r="I506" s="99">
        <f t="shared" si="32"/>
        <v>37697.466158291521</v>
      </c>
      <c r="J506" s="99">
        <f t="shared" si="32"/>
        <v>258743.83628570384</v>
      </c>
      <c r="K506" s="99">
        <f t="shared" si="32"/>
        <v>5623222.5847347295</v>
      </c>
      <c r="L506" s="125">
        <f t="shared" si="27"/>
        <v>5623222.5847347286</v>
      </c>
      <c r="M506" s="134">
        <f t="shared" si="28"/>
        <v>0</v>
      </c>
      <c r="N506" s="124"/>
    </row>
    <row r="507" spans="1:14" x14ac:dyDescent="0.2">
      <c r="A507" s="97">
        <v>2017</v>
      </c>
      <c r="C507" s="99">
        <f t="shared" ref="C507:K507" si="33">SUM(C68:C79)</f>
        <v>745896.7839030351</v>
      </c>
      <c r="D507" s="99">
        <f t="shared" si="33"/>
        <v>0</v>
      </c>
      <c r="E507" s="99">
        <f t="shared" si="33"/>
        <v>3736097.0409999997</v>
      </c>
      <c r="F507" s="99">
        <f t="shared" si="33"/>
        <v>0</v>
      </c>
      <c r="G507" s="99">
        <f t="shared" si="33"/>
        <v>832000</v>
      </c>
      <c r="H507" s="99">
        <f t="shared" si="33"/>
        <v>0</v>
      </c>
      <c r="I507" s="99">
        <f t="shared" si="33"/>
        <v>11069.627352695996</v>
      </c>
      <c r="J507" s="99">
        <f t="shared" si="33"/>
        <v>0</v>
      </c>
      <c r="K507" s="99">
        <f t="shared" si="33"/>
        <v>5325063.4522557305</v>
      </c>
      <c r="L507" s="125">
        <f t="shared" si="27"/>
        <v>5325063.4522557305</v>
      </c>
      <c r="M507" s="134">
        <f t="shared" si="28"/>
        <v>0</v>
      </c>
      <c r="N507" s="124"/>
    </row>
    <row r="508" spans="1:14" x14ac:dyDescent="0.2">
      <c r="A508" s="97">
        <v>2018</v>
      </c>
      <c r="C508" s="99">
        <f t="shared" ref="C508:K508" si="34">SUM(C80:C91)</f>
        <v>747048.37303362868</v>
      </c>
      <c r="D508" s="99">
        <f t="shared" si="34"/>
        <v>0</v>
      </c>
      <c r="E508" s="99">
        <f t="shared" si="34"/>
        <v>3792138.4966149991</v>
      </c>
      <c r="F508" s="99">
        <f t="shared" si="34"/>
        <v>0</v>
      </c>
      <c r="G508" s="99">
        <f t="shared" si="34"/>
        <v>835200</v>
      </c>
      <c r="H508" s="99">
        <f t="shared" si="34"/>
        <v>0</v>
      </c>
      <c r="I508" s="99">
        <f t="shared" si="34"/>
        <v>0</v>
      </c>
      <c r="J508" s="99">
        <f t="shared" si="34"/>
        <v>0</v>
      </c>
      <c r="K508" s="99">
        <f t="shared" si="34"/>
        <v>5374386.8696486279</v>
      </c>
      <c r="L508" s="125">
        <f t="shared" si="27"/>
        <v>5374386.8696486279</v>
      </c>
      <c r="M508" s="134">
        <f t="shared" si="28"/>
        <v>0</v>
      </c>
      <c r="N508" s="125"/>
    </row>
    <row r="509" spans="1:14" x14ac:dyDescent="0.2">
      <c r="A509" s="97">
        <v>2019</v>
      </c>
      <c r="C509" s="99">
        <f t="shared" ref="C509:K509" si="35">SUM(C92:C103)</f>
        <v>748201.74010127003</v>
      </c>
      <c r="D509" s="99">
        <f t="shared" si="35"/>
        <v>0</v>
      </c>
      <c r="E509" s="99">
        <f t="shared" si="35"/>
        <v>3849020.5740642245</v>
      </c>
      <c r="F509" s="99">
        <f t="shared" si="35"/>
        <v>0</v>
      </c>
      <c r="G509" s="99">
        <f t="shared" si="35"/>
        <v>835200</v>
      </c>
      <c r="H509" s="99">
        <f t="shared" si="35"/>
        <v>0</v>
      </c>
      <c r="I509" s="99">
        <f t="shared" si="35"/>
        <v>0</v>
      </c>
      <c r="J509" s="99">
        <f t="shared" si="35"/>
        <v>0</v>
      </c>
      <c r="K509" s="99">
        <f t="shared" si="35"/>
        <v>5432422.3141654944</v>
      </c>
      <c r="L509" s="125">
        <f t="shared" si="27"/>
        <v>5432422.3141654944</v>
      </c>
      <c r="M509" s="134">
        <f t="shared" si="28"/>
        <v>0</v>
      </c>
      <c r="N509" s="125"/>
    </row>
    <row r="510" spans="1:14" x14ac:dyDescent="0.2">
      <c r="A510" s="97">
        <v>2020</v>
      </c>
      <c r="C510" s="99">
        <f t="shared" ref="C510:K510" si="36">SUM(C104:C115)</f>
        <v>749356.88785091345</v>
      </c>
      <c r="D510" s="99">
        <f t="shared" si="36"/>
        <v>0</v>
      </c>
      <c r="E510" s="99">
        <f t="shared" si="36"/>
        <v>3906755.8826751872</v>
      </c>
      <c r="F510" s="99">
        <f t="shared" si="36"/>
        <v>0</v>
      </c>
      <c r="G510" s="99">
        <f t="shared" si="36"/>
        <v>838400</v>
      </c>
      <c r="H510" s="99">
        <f t="shared" si="36"/>
        <v>0</v>
      </c>
      <c r="I510" s="99">
        <f t="shared" si="36"/>
        <v>0</v>
      </c>
      <c r="J510" s="99">
        <f t="shared" si="36"/>
        <v>0</v>
      </c>
      <c r="K510" s="99">
        <f t="shared" si="36"/>
        <v>5494512.7705261009</v>
      </c>
      <c r="L510" s="125">
        <f t="shared" si="27"/>
        <v>5494512.7705261009</v>
      </c>
      <c r="M510" s="134">
        <f t="shared" si="28"/>
        <v>0</v>
      </c>
      <c r="N510" s="125"/>
    </row>
    <row r="511" spans="1:14" x14ac:dyDescent="0.2">
      <c r="A511" s="97">
        <v>2021</v>
      </c>
      <c r="C511" s="99">
        <f t="shared" ref="C511:K511" si="37">SUM(C116:C127)</f>
        <v>750513.8190317523</v>
      </c>
      <c r="D511" s="99">
        <f t="shared" si="37"/>
        <v>0</v>
      </c>
      <c r="E511" s="99">
        <f t="shared" si="37"/>
        <v>3965357.2209153152</v>
      </c>
      <c r="F511" s="99">
        <f t="shared" si="37"/>
        <v>0</v>
      </c>
      <c r="G511" s="99">
        <f t="shared" si="37"/>
        <v>342400</v>
      </c>
      <c r="H511" s="99">
        <f t="shared" si="37"/>
        <v>0</v>
      </c>
      <c r="I511" s="99">
        <f t="shared" si="37"/>
        <v>0</v>
      </c>
      <c r="J511" s="99">
        <f t="shared" si="37"/>
        <v>0</v>
      </c>
      <c r="K511" s="99">
        <f t="shared" si="37"/>
        <v>5058271.0399470665</v>
      </c>
      <c r="L511" s="125">
        <f t="shared" si="27"/>
        <v>5058271.0399470674</v>
      </c>
      <c r="M511" s="134">
        <f t="shared" si="28"/>
        <v>0</v>
      </c>
      <c r="N511" s="125"/>
    </row>
    <row r="512" spans="1:14" x14ac:dyDescent="0.2">
      <c r="A512" s="97">
        <v>2022</v>
      </c>
      <c r="C512" s="99">
        <f t="shared" ref="C512:K512" si="38">SUM(C128:C139)</f>
        <v>751672.53639722324</v>
      </c>
      <c r="D512" s="99">
        <f t="shared" si="38"/>
        <v>0</v>
      </c>
      <c r="E512" s="99">
        <f t="shared" si="38"/>
        <v>4024837.5792290438</v>
      </c>
      <c r="F512" s="99">
        <f t="shared" si="38"/>
        <v>0</v>
      </c>
      <c r="G512" s="99">
        <f t="shared" si="38"/>
        <v>0</v>
      </c>
      <c r="H512" s="99">
        <f t="shared" si="38"/>
        <v>0</v>
      </c>
      <c r="I512" s="99">
        <f t="shared" si="38"/>
        <v>0</v>
      </c>
      <c r="J512" s="99">
        <f t="shared" si="38"/>
        <v>0</v>
      </c>
      <c r="K512" s="99">
        <f t="shared" si="38"/>
        <v>4776510.1156262681</v>
      </c>
      <c r="L512" s="125">
        <f t="shared" si="27"/>
        <v>4776510.1156262672</v>
      </c>
      <c r="M512" s="134">
        <f t="shared" si="28"/>
        <v>0</v>
      </c>
      <c r="N512" s="125"/>
    </row>
    <row r="513" spans="1:14" x14ac:dyDescent="0.2">
      <c r="A513" s="97">
        <v>2023</v>
      </c>
      <c r="C513" s="99">
        <f t="shared" ref="C513:K513" si="39">SUM(C140:C151)</f>
        <v>752833.04270501481</v>
      </c>
      <c r="D513" s="99">
        <f t="shared" si="39"/>
        <v>0</v>
      </c>
      <c r="E513" s="99">
        <f t="shared" si="39"/>
        <v>4085210.1429174785</v>
      </c>
      <c r="F513" s="99">
        <f t="shared" si="39"/>
        <v>0</v>
      </c>
      <c r="G513" s="99">
        <f t="shared" si="39"/>
        <v>0</v>
      </c>
      <c r="H513" s="99">
        <f t="shared" si="39"/>
        <v>0</v>
      </c>
      <c r="I513" s="99">
        <f t="shared" si="39"/>
        <v>0</v>
      </c>
      <c r="J513" s="99">
        <f t="shared" si="39"/>
        <v>0</v>
      </c>
      <c r="K513" s="99">
        <f t="shared" si="39"/>
        <v>4838043.1856224937</v>
      </c>
      <c r="L513" s="125">
        <f t="shared" si="27"/>
        <v>4838043.1856224928</v>
      </c>
      <c r="M513" s="134">
        <f t="shared" si="28"/>
        <v>0</v>
      </c>
      <c r="N513" s="125"/>
    </row>
    <row r="514" spans="1:14" x14ac:dyDescent="0.2">
      <c r="A514" s="97">
        <v>2024</v>
      </c>
      <c r="C514" s="99">
        <f t="shared" ref="C514:K514" si="40">SUM(C152:C163)</f>
        <v>753995.34071707283</v>
      </c>
      <c r="D514" s="99">
        <f t="shared" si="40"/>
        <v>0</v>
      </c>
      <c r="E514" s="99">
        <f t="shared" si="40"/>
        <v>4141054.5606195703</v>
      </c>
      <c r="F514" s="99">
        <f t="shared" si="40"/>
        <v>0</v>
      </c>
      <c r="G514" s="99">
        <f t="shared" si="40"/>
        <v>0</v>
      </c>
      <c r="H514" s="99">
        <f t="shared" si="40"/>
        <v>0</v>
      </c>
      <c r="I514" s="99">
        <f t="shared" si="40"/>
        <v>0</v>
      </c>
      <c r="J514" s="99">
        <f t="shared" si="40"/>
        <v>0</v>
      </c>
      <c r="K514" s="99">
        <f t="shared" si="40"/>
        <v>4895049.9013366429</v>
      </c>
      <c r="L514" s="125">
        <f t="shared" si="27"/>
        <v>4895049.9013366429</v>
      </c>
      <c r="M514" s="134">
        <f>L514-K514</f>
        <v>0</v>
      </c>
      <c r="N514" s="125"/>
    </row>
    <row r="515" spans="1:14" x14ac:dyDescent="0.2">
      <c r="A515" s="97">
        <v>2025</v>
      </c>
      <c r="C515" s="99">
        <f t="shared" ref="C515:K515" si="41">SUM(C164:C175)</f>
        <v>755159.4331996073</v>
      </c>
      <c r="D515" s="99">
        <f t="shared" si="41"/>
        <v>0</v>
      </c>
      <c r="E515" s="99">
        <f t="shared" si="41"/>
        <v>4197662.3659760002</v>
      </c>
      <c r="F515" s="99">
        <f t="shared" si="41"/>
        <v>0</v>
      </c>
      <c r="G515" s="99">
        <f t="shared" si="41"/>
        <v>0</v>
      </c>
      <c r="H515" s="99">
        <f t="shared" si="41"/>
        <v>0</v>
      </c>
      <c r="I515" s="99">
        <f t="shared" si="41"/>
        <v>0</v>
      </c>
      <c r="J515" s="99">
        <f t="shared" si="41"/>
        <v>0</v>
      </c>
      <c r="K515" s="99">
        <f t="shared" si="41"/>
        <v>4952821.799175607</v>
      </c>
      <c r="L515" s="125">
        <f t="shared" si="27"/>
        <v>4952821.799175607</v>
      </c>
      <c r="M515" s="134">
        <f t="shared" si="28"/>
        <v>0</v>
      </c>
      <c r="N515" s="125"/>
    </row>
    <row r="516" spans="1:14" x14ac:dyDescent="0.2">
      <c r="A516" s="97">
        <v>2026</v>
      </c>
      <c r="C516" s="99">
        <f t="shared" ref="C516:K516" si="42">SUM(C176:C187)</f>
        <v>756325.32292309916</v>
      </c>
      <c r="D516" s="99">
        <f t="shared" si="42"/>
        <v>0</v>
      </c>
      <c r="E516" s="99">
        <f t="shared" si="42"/>
        <v>4255043.9944203328</v>
      </c>
      <c r="F516" s="99">
        <f t="shared" si="42"/>
        <v>0</v>
      </c>
      <c r="G516" s="99">
        <f t="shared" si="42"/>
        <v>0</v>
      </c>
      <c r="H516" s="99">
        <f t="shared" si="42"/>
        <v>0</v>
      </c>
      <c r="I516" s="99">
        <f t="shared" si="42"/>
        <v>0</v>
      </c>
      <c r="J516" s="99">
        <f t="shared" si="42"/>
        <v>0</v>
      </c>
      <c r="K516" s="99">
        <f t="shared" si="42"/>
        <v>5011369.3173434325</v>
      </c>
      <c r="L516" s="125">
        <f t="shared" si="27"/>
        <v>5011369.3173434325</v>
      </c>
      <c r="M516" s="134">
        <f t="shared" si="28"/>
        <v>0</v>
      </c>
      <c r="N516" s="125"/>
    </row>
    <row r="517" spans="1:14" x14ac:dyDescent="0.2">
      <c r="A517" s="97">
        <v>2027</v>
      </c>
      <c r="C517" s="99">
        <f t="shared" ref="C517:K517" si="43">SUM(C188:C199)</f>
        <v>757493.0126623062</v>
      </c>
      <c r="D517" s="99">
        <f t="shared" si="43"/>
        <v>0</v>
      </c>
      <c r="E517" s="99">
        <f t="shared" si="43"/>
        <v>4313210.0240374738</v>
      </c>
      <c r="F517" s="99">
        <f t="shared" si="43"/>
        <v>0</v>
      </c>
      <c r="G517" s="99">
        <f t="shared" si="43"/>
        <v>0</v>
      </c>
      <c r="H517" s="99">
        <f t="shared" si="43"/>
        <v>0</v>
      </c>
      <c r="I517" s="99">
        <f t="shared" si="43"/>
        <v>0</v>
      </c>
      <c r="J517" s="99">
        <f t="shared" si="43"/>
        <v>0</v>
      </c>
      <c r="K517" s="99">
        <f t="shared" si="43"/>
        <v>5070703.0366997793</v>
      </c>
      <c r="L517" s="125">
        <f t="shared" si="27"/>
        <v>5070703.0366997803</v>
      </c>
      <c r="M517" s="134">
        <f t="shared" si="28"/>
        <v>0</v>
      </c>
      <c r="N517" s="125"/>
    </row>
    <row r="518" spans="1:14" x14ac:dyDescent="0.2">
      <c r="A518" s="97">
        <v>2028</v>
      </c>
      <c r="C518" s="99">
        <f t="shared" ref="C518:K518" si="44">SUM(C200:C211)</f>
        <v>758662.50519627065</v>
      </c>
      <c r="D518" s="99">
        <f t="shared" si="44"/>
        <v>0</v>
      </c>
      <c r="E518" s="99">
        <f t="shared" si="44"/>
        <v>4372171.1775137</v>
      </c>
      <c r="F518" s="99">
        <f t="shared" si="44"/>
        <v>0</v>
      </c>
      <c r="G518" s="99">
        <f t="shared" si="44"/>
        <v>0</v>
      </c>
      <c r="H518" s="99">
        <f t="shared" si="44"/>
        <v>0</v>
      </c>
      <c r="I518" s="99">
        <f t="shared" si="44"/>
        <v>0</v>
      </c>
      <c r="J518" s="99">
        <f t="shared" si="44"/>
        <v>0</v>
      </c>
      <c r="K518" s="99">
        <f t="shared" si="44"/>
        <v>5130833.6827099714</v>
      </c>
      <c r="L518" s="125">
        <f t="shared" si="27"/>
        <v>5130833.6827099705</v>
      </c>
      <c r="M518" s="134">
        <f t="shared" si="28"/>
        <v>0</v>
      </c>
      <c r="N518" s="125"/>
    </row>
    <row r="519" spans="1:14" x14ac:dyDescent="0.2">
      <c r="A519" s="97">
        <v>2029</v>
      </c>
      <c r="C519" s="99">
        <f t="shared" ref="C519:K519" si="45">SUM(C212:C223)</f>
        <v>759833.803308325</v>
      </c>
      <c r="D519" s="99">
        <f t="shared" si="45"/>
        <v>0</v>
      </c>
      <c r="E519" s="99">
        <f t="shared" si="45"/>
        <v>4431938.3241133485</v>
      </c>
      <c r="F519" s="99">
        <f t="shared" si="45"/>
        <v>0</v>
      </c>
      <c r="G519" s="99">
        <f t="shared" si="45"/>
        <v>0</v>
      </c>
      <c r="H519" s="99">
        <f t="shared" si="45"/>
        <v>0</v>
      </c>
      <c r="I519" s="99">
        <f t="shared" si="45"/>
        <v>0</v>
      </c>
      <c r="J519" s="99">
        <f t="shared" si="45"/>
        <v>0</v>
      </c>
      <c r="K519" s="99">
        <f t="shared" si="45"/>
        <v>5191772.1274216734</v>
      </c>
      <c r="L519" s="125">
        <f t="shared" si="27"/>
        <v>5191772.1274216734</v>
      </c>
      <c r="M519" s="134">
        <f t="shared" si="28"/>
        <v>0</v>
      </c>
      <c r="N519" s="125"/>
    </row>
    <row r="520" spans="1:14" x14ac:dyDescent="0.2">
      <c r="A520" s="97">
        <v>2030</v>
      </c>
      <c r="C520" s="99">
        <f t="shared" ref="C520:K520" si="46">SUM(C224:C235)</f>
        <v>761006.90978609945</v>
      </c>
      <c r="D520" s="99">
        <f t="shared" si="46"/>
        <v>0</v>
      </c>
      <c r="E520" s="99">
        <f t="shared" si="46"/>
        <v>4492522.4816825194</v>
      </c>
      <c r="F520" s="99">
        <f t="shared" si="46"/>
        <v>0</v>
      </c>
      <c r="G520" s="99">
        <f t="shared" si="46"/>
        <v>0</v>
      </c>
      <c r="H520" s="99">
        <f t="shared" si="46"/>
        <v>0</v>
      </c>
      <c r="I520" s="99">
        <f t="shared" si="46"/>
        <v>0</v>
      </c>
      <c r="J520" s="99">
        <f t="shared" si="46"/>
        <v>0</v>
      </c>
      <c r="K520" s="99">
        <f t="shared" si="46"/>
        <v>5253529.3914686199</v>
      </c>
      <c r="L520" s="125">
        <f t="shared" si="27"/>
        <v>5253529.391468619</v>
      </c>
      <c r="M520" s="134">
        <f t="shared" si="28"/>
        <v>0</v>
      </c>
      <c r="N520" s="125"/>
    </row>
    <row r="521" spans="1:14" x14ac:dyDescent="0.2">
      <c r="A521" s="97">
        <v>2031</v>
      </c>
      <c r="C521" s="99">
        <f t="shared" ref="C521:K521" si="47">SUM(C236:C247)</f>
        <v>762181.82742152712</v>
      </c>
      <c r="D521" s="99">
        <f t="shared" si="47"/>
        <v>0</v>
      </c>
      <c r="E521" s="99">
        <f t="shared" si="47"/>
        <v>4553934.8186801812</v>
      </c>
      <c r="F521" s="99">
        <f t="shared" si="47"/>
        <v>0</v>
      </c>
      <c r="G521" s="99">
        <f t="shared" si="47"/>
        <v>0</v>
      </c>
      <c r="H521" s="99">
        <f t="shared" si="47"/>
        <v>0</v>
      </c>
      <c r="I521" s="99">
        <f t="shared" si="47"/>
        <v>0</v>
      </c>
      <c r="J521" s="99">
        <f t="shared" si="47"/>
        <v>0</v>
      </c>
      <c r="K521" s="99">
        <f t="shared" si="47"/>
        <v>5316116.6461017076</v>
      </c>
      <c r="L521" s="125">
        <f t="shared" si="27"/>
        <v>5316116.6461017085</v>
      </c>
      <c r="M521" s="134">
        <f t="shared" si="28"/>
        <v>0</v>
      </c>
      <c r="N521" s="125"/>
    </row>
    <row r="522" spans="1:14" x14ac:dyDescent="0.2">
      <c r="A522" s="97">
        <v>2032</v>
      </c>
      <c r="C522" s="99">
        <f t="shared" ref="C522:K522" si="48">SUM(C248:C259)</f>
        <v>763358.55901085224</v>
      </c>
      <c r="D522" s="99">
        <f t="shared" si="48"/>
        <v>0</v>
      </c>
      <c r="E522" s="99">
        <f t="shared" si="48"/>
        <v>4616186.6562370257</v>
      </c>
      <c r="F522" s="99">
        <f t="shared" si="48"/>
        <v>0</v>
      </c>
      <c r="G522" s="99">
        <f t="shared" si="48"/>
        <v>0</v>
      </c>
      <c r="H522" s="99">
        <f t="shared" si="48"/>
        <v>0</v>
      </c>
      <c r="I522" s="99">
        <f t="shared" si="48"/>
        <v>0</v>
      </c>
      <c r="J522" s="99">
        <f t="shared" si="48"/>
        <v>0</v>
      </c>
      <c r="K522" s="99">
        <f t="shared" si="48"/>
        <v>5379545.2152478779</v>
      </c>
      <c r="L522" s="125">
        <f t="shared" si="27"/>
        <v>5379545.2152478779</v>
      </c>
      <c r="M522" s="134">
        <f t="shared" si="28"/>
        <v>0</v>
      </c>
      <c r="N522" s="125"/>
    </row>
    <row r="523" spans="1:14" x14ac:dyDescent="0.2">
      <c r="A523" s="97">
        <v>2033</v>
      </c>
      <c r="C523" s="99">
        <f t="shared" ref="C523:K523" si="49">SUM(C260:C271)</f>
        <v>764537.10735463607</v>
      </c>
      <c r="D523" s="99">
        <f t="shared" si="49"/>
        <v>0</v>
      </c>
      <c r="E523" s="99">
        <f t="shared" si="49"/>
        <v>4679289.4702424798</v>
      </c>
      <c r="F523" s="99">
        <f t="shared" si="49"/>
        <v>0</v>
      </c>
      <c r="G523" s="99">
        <f t="shared" si="49"/>
        <v>0</v>
      </c>
      <c r="H523" s="99">
        <f t="shared" si="49"/>
        <v>0</v>
      </c>
      <c r="I523" s="99">
        <f t="shared" si="49"/>
        <v>0</v>
      </c>
      <c r="J523" s="99">
        <f t="shared" si="49"/>
        <v>0</v>
      </c>
      <c r="K523" s="99">
        <f t="shared" si="49"/>
        <v>5443826.5775971152</v>
      </c>
      <c r="L523" s="125">
        <f t="shared" si="27"/>
        <v>5443826.5775971161</v>
      </c>
      <c r="M523" s="134">
        <f t="shared" si="28"/>
        <v>0</v>
      </c>
      <c r="N523" s="125"/>
    </row>
    <row r="524" spans="1:14" x14ac:dyDescent="0.2">
      <c r="A524" s="97">
        <v>2034</v>
      </c>
      <c r="C524" s="99">
        <f t="shared" ref="C524:K524" si="50">SUM(C272:C283)</f>
        <v>765717.47525776376</v>
      </c>
      <c r="D524" s="99">
        <f t="shared" si="50"/>
        <v>0</v>
      </c>
      <c r="E524" s="99">
        <f t="shared" si="50"/>
        <v>4743254.8934602439</v>
      </c>
      <c r="F524" s="99">
        <f t="shared" si="50"/>
        <v>0</v>
      </c>
      <c r="G524" s="99">
        <f t="shared" si="50"/>
        <v>0</v>
      </c>
      <c r="H524" s="99">
        <f t="shared" si="50"/>
        <v>0</v>
      </c>
      <c r="I524" s="99">
        <f t="shared" si="50"/>
        <v>0</v>
      </c>
      <c r="J524" s="99">
        <f t="shared" si="50"/>
        <v>0</v>
      </c>
      <c r="K524" s="99">
        <f t="shared" si="50"/>
        <v>5508972.3687180085</v>
      </c>
      <c r="L524" s="125">
        <f t="shared" si="27"/>
        <v>5508972.3687180076</v>
      </c>
      <c r="M524" s="134">
        <f t="shared" si="28"/>
        <v>0</v>
      </c>
      <c r="N524" s="125"/>
    </row>
    <row r="525" spans="1:14" x14ac:dyDescent="0.2">
      <c r="A525" s="97">
        <v>2035</v>
      </c>
      <c r="C525" s="99">
        <f t="shared" ref="C525:K525" si="51">SUM(C284:C295)</f>
        <v>766899.66552945029</v>
      </c>
      <c r="D525" s="99">
        <f t="shared" si="51"/>
        <v>0</v>
      </c>
      <c r="E525" s="99">
        <f t="shared" si="51"/>
        <v>4808094.717672741</v>
      </c>
      <c r="F525" s="99">
        <f t="shared" si="51"/>
        <v>0</v>
      </c>
      <c r="G525" s="99">
        <f t="shared" si="51"/>
        <v>0</v>
      </c>
      <c r="H525" s="99">
        <f t="shared" si="51"/>
        <v>0</v>
      </c>
      <c r="I525" s="99">
        <f t="shared" si="51"/>
        <v>0</v>
      </c>
      <c r="J525" s="99">
        <f t="shared" si="51"/>
        <v>0</v>
      </c>
      <c r="K525" s="99">
        <f t="shared" si="51"/>
        <v>5574994.3832021914</v>
      </c>
      <c r="L525" s="125">
        <f t="shared" si="27"/>
        <v>5574994.3832021914</v>
      </c>
      <c r="M525" s="134">
        <f t="shared" si="28"/>
        <v>0</v>
      </c>
      <c r="N525" s="125"/>
    </row>
    <row r="526" spans="1:14" x14ac:dyDescent="0.2">
      <c r="A526" s="97">
        <v>2036</v>
      </c>
      <c r="C526" s="99">
        <f t="shared" ref="C526:K526" si="52">SUM(C296:C307)</f>
        <v>768083.68098324898</v>
      </c>
      <c r="D526" s="99">
        <f t="shared" si="52"/>
        <v>0</v>
      </c>
      <c r="E526" s="99">
        <f t="shared" si="52"/>
        <v>4873820.8958548931</v>
      </c>
      <c r="F526" s="99">
        <f t="shared" si="52"/>
        <v>0</v>
      </c>
      <c r="G526" s="99">
        <f t="shared" si="52"/>
        <v>0</v>
      </c>
      <c r="H526" s="99">
        <f t="shared" si="52"/>
        <v>0</v>
      </c>
      <c r="I526" s="99">
        <f t="shared" si="52"/>
        <v>0</v>
      </c>
      <c r="J526" s="99">
        <f t="shared" si="52"/>
        <v>0</v>
      </c>
      <c r="K526" s="99">
        <f t="shared" si="52"/>
        <v>5641904.5768381432</v>
      </c>
      <c r="L526" s="125">
        <f t="shared" si="27"/>
        <v>5641904.5768381422</v>
      </c>
      <c r="M526" s="134">
        <f t="shared" si="28"/>
        <v>0</v>
      </c>
      <c r="N526" s="125"/>
    </row>
    <row r="527" spans="1:14" x14ac:dyDescent="0.2">
      <c r="A527" s="97">
        <v>2037</v>
      </c>
      <c r="C527" s="99">
        <f t="shared" ref="C527:K527" si="53">SUM(C308:C319)</f>
        <v>769269.52443705546</v>
      </c>
      <c r="D527" s="99">
        <f t="shared" si="53"/>
        <v>0</v>
      </c>
      <c r="E527" s="99">
        <f t="shared" si="53"/>
        <v>4940445.5443776073</v>
      </c>
      <c r="F527" s="99">
        <f t="shared" si="53"/>
        <v>0</v>
      </c>
      <c r="G527" s="99">
        <f t="shared" si="53"/>
        <v>0</v>
      </c>
      <c r="H527" s="99">
        <f t="shared" si="53"/>
        <v>0</v>
      </c>
      <c r="I527" s="99">
        <f t="shared" si="53"/>
        <v>0</v>
      </c>
      <c r="J527" s="99">
        <f t="shared" si="53"/>
        <v>0</v>
      </c>
      <c r="K527" s="99">
        <f t="shared" si="53"/>
        <v>5709715.0688146614</v>
      </c>
      <c r="L527" s="125">
        <f t="shared" si="27"/>
        <v>5709715.0688146632</v>
      </c>
      <c r="M527" s="134">
        <f t="shared" si="28"/>
        <v>0</v>
      </c>
      <c r="N527" s="125"/>
    </row>
    <row r="528" spans="1:14" x14ac:dyDescent="0.2">
      <c r="A528" s="97">
        <v>2038</v>
      </c>
      <c r="C528" s="99">
        <f t="shared" ref="C528:K528" si="54">SUM(C320:C331)</f>
        <v>770457.1987131174</v>
      </c>
      <c r="D528" s="99">
        <f t="shared" si="54"/>
        <v>0</v>
      </c>
      <c r="E528" s="99">
        <f t="shared" si="54"/>
        <v>5007980.945241374</v>
      </c>
      <c r="F528" s="99">
        <f t="shared" si="54"/>
        <v>0</v>
      </c>
      <c r="G528" s="99">
        <f t="shared" si="54"/>
        <v>0</v>
      </c>
      <c r="H528" s="99">
        <f t="shared" si="54"/>
        <v>0</v>
      </c>
      <c r="I528" s="99">
        <f t="shared" si="54"/>
        <v>0</v>
      </c>
      <c r="J528" s="99">
        <f t="shared" si="54"/>
        <v>0</v>
      </c>
      <c r="K528" s="99">
        <f t="shared" si="54"/>
        <v>5778438.1439544903</v>
      </c>
      <c r="L528" s="125">
        <f t="shared" si="27"/>
        <v>5778438.1439544912</v>
      </c>
      <c r="M528" s="134">
        <f t="shared" si="28"/>
        <v>0</v>
      </c>
      <c r="N528" s="125"/>
    </row>
    <row r="529" spans="1:14" x14ac:dyDescent="0.2">
      <c r="A529" s="97">
        <v>2039</v>
      </c>
      <c r="C529" s="99">
        <f t="shared" ref="C529:K529" si="55">SUM(C332:C343)</f>
        <v>771646.70663803839</v>
      </c>
      <c r="D529" s="99">
        <f t="shared" si="55"/>
        <v>0</v>
      </c>
      <c r="E529" s="99">
        <f t="shared" si="55"/>
        <v>5076439.5483404156</v>
      </c>
      <c r="F529" s="99">
        <f t="shared" si="55"/>
        <v>0</v>
      </c>
      <c r="G529" s="99">
        <f t="shared" si="55"/>
        <v>0</v>
      </c>
      <c r="H529" s="99">
        <f t="shared" si="55"/>
        <v>0</v>
      </c>
      <c r="I529" s="99">
        <f t="shared" si="55"/>
        <v>0</v>
      </c>
      <c r="J529" s="99">
        <f t="shared" si="55"/>
        <v>0</v>
      </c>
      <c r="K529" s="99">
        <f t="shared" si="55"/>
        <v>5848086.2549784547</v>
      </c>
      <c r="L529" s="125">
        <f t="shared" si="27"/>
        <v>5848086.2549784537</v>
      </c>
      <c r="M529" s="134">
        <f t="shared" si="28"/>
        <v>0</v>
      </c>
      <c r="N529" s="125"/>
    </row>
    <row r="530" spans="1:14" x14ac:dyDescent="0.2">
      <c r="A530" s="97">
        <v>2040</v>
      </c>
      <c r="C530" s="99">
        <f t="shared" ref="C530:K530" si="56">SUM(C344:C355)</f>
        <v>772838.05104278703</v>
      </c>
      <c r="D530" s="99">
        <f t="shared" si="56"/>
        <v>0</v>
      </c>
      <c r="E530" s="99">
        <f t="shared" si="56"/>
        <v>5145833.9737577783</v>
      </c>
      <c r="F530" s="99">
        <f t="shared" si="56"/>
        <v>0</v>
      </c>
      <c r="G530" s="99">
        <f t="shared" si="56"/>
        <v>0</v>
      </c>
      <c r="H530" s="99">
        <f t="shared" si="56"/>
        <v>0</v>
      </c>
      <c r="I530" s="99">
        <f t="shared" si="56"/>
        <v>0</v>
      </c>
      <c r="J530" s="99">
        <f t="shared" si="56"/>
        <v>0</v>
      </c>
      <c r="K530" s="99">
        <f t="shared" si="56"/>
        <v>5918672.0248005651</v>
      </c>
      <c r="L530" s="125">
        <f t="shared" si="27"/>
        <v>5918672.0248005651</v>
      </c>
      <c r="M530" s="134">
        <f t="shared" si="28"/>
        <v>0</v>
      </c>
      <c r="N530" s="125"/>
    </row>
    <row r="531" spans="1:14" x14ac:dyDescent="0.2">
      <c r="A531" s="97">
        <v>2041</v>
      </c>
      <c r="C531" s="99">
        <f t="shared" ref="C531:K531" si="57">SUM(C356:C367)</f>
        <v>774031.23476270214</v>
      </c>
      <c r="D531" s="99">
        <f t="shared" si="57"/>
        <v>0</v>
      </c>
      <c r="E531" s="99">
        <f t="shared" si="57"/>
        <v>5216177.0140917851</v>
      </c>
      <c r="F531" s="99">
        <f t="shared" si="57"/>
        <v>0</v>
      </c>
      <c r="G531" s="99">
        <f t="shared" si="57"/>
        <v>0</v>
      </c>
      <c r="H531" s="99">
        <f t="shared" si="57"/>
        <v>0</v>
      </c>
      <c r="I531" s="99">
        <f t="shared" si="57"/>
        <v>0</v>
      </c>
      <c r="J531" s="99">
        <f t="shared" si="57"/>
        <v>0</v>
      </c>
      <c r="K531" s="99">
        <f t="shared" si="57"/>
        <v>5990208.2488544863</v>
      </c>
      <c r="L531" s="125">
        <f t="shared" si="27"/>
        <v>5990208.2488544872</v>
      </c>
      <c r="M531" s="134">
        <f t="shared" si="28"/>
        <v>0</v>
      </c>
      <c r="N531" s="125"/>
    </row>
    <row r="532" spans="1:14" x14ac:dyDescent="0.2">
      <c r="A532" s="97">
        <v>2042</v>
      </c>
      <c r="C532" s="99">
        <f t="shared" ref="C532:K532" si="58">SUM(C368:C379)</f>
        <v>775226.26063750032</v>
      </c>
      <c r="D532" s="99">
        <f t="shared" si="58"/>
        <v>0</v>
      </c>
      <c r="E532" s="99">
        <f t="shared" si="58"/>
        <v>5287481.6368143167</v>
      </c>
      <c r="F532" s="99">
        <f t="shared" si="58"/>
        <v>0</v>
      </c>
      <c r="G532" s="99">
        <f t="shared" si="58"/>
        <v>0</v>
      </c>
      <c r="H532" s="99">
        <f t="shared" si="58"/>
        <v>0</v>
      </c>
      <c r="I532" s="99">
        <f t="shared" si="58"/>
        <v>0</v>
      </c>
      <c r="J532" s="99">
        <f t="shared" si="58"/>
        <v>0</v>
      </c>
      <c r="K532" s="99">
        <f t="shared" si="58"/>
        <v>6062707.8974518171</v>
      </c>
      <c r="L532" s="125">
        <f t="shared" si="27"/>
        <v>6062707.8974518171</v>
      </c>
      <c r="M532" s="134">
        <f t="shared" si="28"/>
        <v>0</v>
      </c>
      <c r="N532" s="125"/>
    </row>
    <row r="533" spans="1:14" x14ac:dyDescent="0.2">
      <c r="A533" s="97">
        <v>2043</v>
      </c>
      <c r="C533" s="99">
        <f t="shared" ref="C533:K533" si="59">SUM(C380:C391)</f>
        <v>776423.13151128194</v>
      </c>
      <c r="D533" s="99">
        <f t="shared" si="59"/>
        <v>0</v>
      </c>
      <c r="E533" s="99">
        <f t="shared" si="59"/>
        <v>5359760.9866613038</v>
      </c>
      <c r="F533" s="99">
        <f t="shared" si="59"/>
        <v>0</v>
      </c>
      <c r="G533" s="99">
        <f t="shared" si="59"/>
        <v>0</v>
      </c>
      <c r="H533" s="99">
        <f t="shared" si="59"/>
        <v>0</v>
      </c>
      <c r="I533" s="99">
        <f t="shared" si="59"/>
        <v>0</v>
      </c>
      <c r="J533" s="99">
        <f t="shared" si="59"/>
        <v>0</v>
      </c>
      <c r="K533" s="99">
        <f t="shared" si="59"/>
        <v>6136184.1181725841</v>
      </c>
      <c r="L533" s="125">
        <f t="shared" si="27"/>
        <v>6136184.118172586</v>
      </c>
      <c r="M533" s="134">
        <f t="shared" si="28"/>
        <v>0</v>
      </c>
      <c r="N533" s="125"/>
    </row>
    <row r="534" spans="1:14" x14ac:dyDescent="0.2">
      <c r="A534" s="97">
        <v>2044</v>
      </c>
      <c r="C534" s="99">
        <f t="shared" ref="C534:K534" si="60">SUM(C392:C403)</f>
        <v>777621.85023253912</v>
      </c>
      <c r="D534" s="99">
        <f t="shared" si="60"/>
        <v>0</v>
      </c>
      <c r="E534" s="99">
        <f t="shared" si="60"/>
        <v>5433028.3880559178</v>
      </c>
      <c r="F534" s="99">
        <f t="shared" si="60"/>
        <v>0</v>
      </c>
      <c r="G534" s="99">
        <f t="shared" si="60"/>
        <v>0</v>
      </c>
      <c r="H534" s="99">
        <f t="shared" si="60"/>
        <v>0</v>
      </c>
      <c r="I534" s="99">
        <f t="shared" si="60"/>
        <v>0</v>
      </c>
      <c r="J534" s="99">
        <f t="shared" si="60"/>
        <v>0</v>
      </c>
      <c r="K534" s="99">
        <f t="shared" si="60"/>
        <v>6210650.2382884566</v>
      </c>
      <c r="L534" s="125">
        <f t="shared" si="27"/>
        <v>6210650.2382884566</v>
      </c>
      <c r="M534" s="134">
        <f t="shared" si="28"/>
        <v>0</v>
      </c>
      <c r="N534" s="125"/>
    </row>
    <row r="535" spans="1:14" x14ac:dyDescent="0.2">
      <c r="A535" s="97">
        <v>2045</v>
      </c>
      <c r="C535" s="99">
        <f t="shared" ref="C535:K535" si="61">SUM(C404:C415)</f>
        <v>778822.41965416097</v>
      </c>
      <c r="D535" s="99">
        <f t="shared" si="61"/>
        <v>0</v>
      </c>
      <c r="E535" s="99">
        <f t="shared" si="61"/>
        <v>5507297.3475648724</v>
      </c>
      <c r="F535" s="99">
        <f t="shared" si="61"/>
        <v>0</v>
      </c>
      <c r="G535" s="99">
        <f t="shared" si="61"/>
        <v>0</v>
      </c>
      <c r="H535" s="99">
        <f t="shared" si="61"/>
        <v>0</v>
      </c>
      <c r="I535" s="99">
        <f t="shared" si="61"/>
        <v>0</v>
      </c>
      <c r="J535" s="99">
        <f t="shared" si="61"/>
        <v>0</v>
      </c>
      <c r="K535" s="99">
        <f t="shared" si="61"/>
        <v>6286119.7672190331</v>
      </c>
      <c r="L535" s="125">
        <f t="shared" si="27"/>
        <v>6286119.7672190331</v>
      </c>
      <c r="M535" s="134">
        <f t="shared" si="28"/>
        <v>0</v>
      </c>
      <c r="N535" s="125"/>
    </row>
    <row r="536" spans="1:14" x14ac:dyDescent="0.2">
      <c r="A536" s="97">
        <v>2046</v>
      </c>
      <c r="C536" s="99">
        <f t="shared" ref="C536:K536" si="62">SUM(C416:C427)</f>
        <v>780024.84263344156</v>
      </c>
      <c r="D536" s="99">
        <f t="shared" si="62"/>
        <v>0</v>
      </c>
      <c r="E536" s="99">
        <f t="shared" si="62"/>
        <v>5582581.556388312</v>
      </c>
      <c r="F536" s="99">
        <f t="shared" si="62"/>
        <v>0</v>
      </c>
      <c r="G536" s="99">
        <f t="shared" si="62"/>
        <v>0</v>
      </c>
      <c r="H536" s="99">
        <f t="shared" si="62"/>
        <v>0</v>
      </c>
      <c r="I536" s="99">
        <f t="shared" si="62"/>
        <v>0</v>
      </c>
      <c r="J536" s="99">
        <f t="shared" si="62"/>
        <v>0</v>
      </c>
      <c r="K536" s="99">
        <f t="shared" si="62"/>
        <v>6362606.399021754</v>
      </c>
      <c r="L536" s="125">
        <f t="shared" si="27"/>
        <v>6362606.399021754</v>
      </c>
      <c r="M536" s="134">
        <f t="shared" si="28"/>
        <v>0</v>
      </c>
      <c r="N536" s="125"/>
    </row>
    <row r="537" spans="1:14" x14ac:dyDescent="0.2">
      <c r="A537" s="97">
        <v>2047</v>
      </c>
      <c r="C537" s="99">
        <f t="shared" ref="C537:K537" si="63">SUM(C428:C439)</f>
        <v>781229.12203208648</v>
      </c>
      <c r="D537" s="99">
        <f t="shared" si="63"/>
        <v>0</v>
      </c>
      <c r="E537" s="99">
        <f t="shared" si="63"/>
        <v>5658894.8928837245</v>
      </c>
      <c r="F537" s="99">
        <f t="shared" si="63"/>
        <v>0</v>
      </c>
      <c r="G537" s="99">
        <f t="shared" si="63"/>
        <v>0</v>
      </c>
      <c r="H537" s="99">
        <f t="shared" si="63"/>
        <v>0</v>
      </c>
      <c r="I537" s="99">
        <f t="shared" si="63"/>
        <v>0</v>
      </c>
      <c r="J537" s="99">
        <f t="shared" si="63"/>
        <v>0</v>
      </c>
      <c r="K537" s="99">
        <f t="shared" si="63"/>
        <v>6440124.0149158118</v>
      </c>
      <c r="L537" s="125">
        <f t="shared" si="27"/>
        <v>6440124.0149158109</v>
      </c>
      <c r="M537" s="134">
        <f t="shared" si="28"/>
        <v>0</v>
      </c>
      <c r="N537" s="125"/>
    </row>
    <row r="538" spans="1:14" x14ac:dyDescent="0.2">
      <c r="A538" s="97">
        <v>2048</v>
      </c>
      <c r="C538" s="99">
        <f t="shared" ref="C538:K538" si="64">SUM(C440:C451)</f>
        <v>782435.26071621897</v>
      </c>
      <c r="D538" s="99">
        <f t="shared" si="64"/>
        <v>0</v>
      </c>
      <c r="E538" s="99">
        <f t="shared" si="64"/>
        <v>5736251.425124377</v>
      </c>
      <c r="F538" s="99">
        <f t="shared" si="64"/>
        <v>0</v>
      </c>
      <c r="G538" s="99">
        <f t="shared" si="64"/>
        <v>0</v>
      </c>
      <c r="H538" s="99">
        <f t="shared" si="64"/>
        <v>0</v>
      </c>
      <c r="I538" s="99">
        <f t="shared" si="64"/>
        <v>0</v>
      </c>
      <c r="J538" s="99">
        <f t="shared" si="64"/>
        <v>0</v>
      </c>
      <c r="K538" s="99">
        <f t="shared" si="64"/>
        <v>6518686.6858405937</v>
      </c>
      <c r="L538" s="125">
        <f t="shared" si="27"/>
        <v>6518686.6858405955</v>
      </c>
      <c r="M538" s="134">
        <f t="shared" si="28"/>
        <v>0</v>
      </c>
      <c r="N538" s="125"/>
    </row>
    <row r="539" spans="1:14" x14ac:dyDescent="0.2">
      <c r="A539" s="97">
        <v>2049</v>
      </c>
      <c r="C539" s="99">
        <f t="shared" ref="C539:K539" si="65">SUM(C452:C463)</f>
        <v>783643.26155638788</v>
      </c>
      <c r="D539" s="99">
        <f t="shared" si="65"/>
        <v>0</v>
      </c>
      <c r="E539" s="99">
        <f t="shared" si="65"/>
        <v>5814665.4134926926</v>
      </c>
      <c r="F539" s="99">
        <f t="shared" si="65"/>
        <v>0</v>
      </c>
      <c r="G539" s="99">
        <f t="shared" si="65"/>
        <v>0</v>
      </c>
      <c r="H539" s="99">
        <f t="shared" si="65"/>
        <v>0</v>
      </c>
      <c r="I539" s="99">
        <f t="shared" si="65"/>
        <v>0</v>
      </c>
      <c r="J539" s="99">
        <f t="shared" si="65"/>
        <v>0</v>
      </c>
      <c r="K539" s="99">
        <f t="shared" si="65"/>
        <v>6598308.6750490805</v>
      </c>
      <c r="L539" s="125">
        <f t="shared" si="27"/>
        <v>6598308.6750490805</v>
      </c>
      <c r="M539" s="134">
        <f t="shared" si="28"/>
        <v>0</v>
      </c>
      <c r="N539" s="125"/>
    </row>
    <row r="540" spans="1:14" x14ac:dyDescent="0.2">
      <c r="A540" s="97">
        <v>2050</v>
      </c>
      <c r="C540" s="99">
        <f t="shared" ref="C540:K540" si="66">SUM(C464:C475)</f>
        <v>784853.12742757355</v>
      </c>
      <c r="D540" s="99">
        <f t="shared" si="66"/>
        <v>0</v>
      </c>
      <c r="E540" s="99">
        <f t="shared" si="66"/>
        <v>5894151.3133091182</v>
      </c>
      <c r="F540" s="99">
        <f t="shared" si="66"/>
        <v>0</v>
      </c>
      <c r="G540" s="99">
        <f t="shared" si="66"/>
        <v>0</v>
      </c>
      <c r="H540" s="99">
        <f t="shared" si="66"/>
        <v>0</v>
      </c>
      <c r="I540" s="99">
        <f t="shared" si="66"/>
        <v>0</v>
      </c>
      <c r="J540" s="99">
        <f t="shared" si="66"/>
        <v>0</v>
      </c>
      <c r="K540" s="99">
        <f t="shared" si="66"/>
        <v>6679004.4407366915</v>
      </c>
      <c r="L540" s="125">
        <f t="shared" si="27"/>
        <v>6679004.4407366915</v>
      </c>
      <c r="M540" s="134">
        <f t="shared" si="28"/>
        <v>0</v>
      </c>
      <c r="N540" s="125"/>
    </row>
    <row r="541" spans="1:14" x14ac:dyDescent="0.2">
      <c r="A541" s="97">
        <v>2051</v>
      </c>
      <c r="C541" s="99">
        <f t="shared" ref="C541:K541" si="67">SUM(C476:C487)</f>
        <v>786064.86120919499</v>
      </c>
      <c r="D541" s="99">
        <f t="shared" si="67"/>
        <v>0</v>
      </c>
      <c r="E541" s="99">
        <f t="shared" si="67"/>
        <v>5974723.7774968958</v>
      </c>
      <c r="F541" s="99">
        <f t="shared" si="67"/>
        <v>0</v>
      </c>
      <c r="G541" s="99">
        <f t="shared" si="67"/>
        <v>0</v>
      </c>
      <c r="H541" s="99">
        <f t="shared" si="67"/>
        <v>0</v>
      </c>
      <c r="I541" s="99">
        <f t="shared" si="67"/>
        <v>0</v>
      </c>
      <c r="J541" s="99">
        <f t="shared" si="67"/>
        <v>0</v>
      </c>
      <c r="K541" s="99">
        <f t="shared" si="67"/>
        <v>6760788.6387060899</v>
      </c>
      <c r="L541" s="125">
        <f t="shared" si="27"/>
        <v>6760788.6387060909</v>
      </c>
      <c r="M541" s="134">
        <f t="shared" si="28"/>
        <v>0</v>
      </c>
      <c r="N541" s="125"/>
    </row>
    <row r="542" spans="1:14" x14ac:dyDescent="0.2">
      <c r="A542" s="97">
        <v>2052</v>
      </c>
      <c r="C542" s="99">
        <f t="shared" ref="C542:K542" si="68">SUM(C488:C499)</f>
        <v>787278.465785117</v>
      </c>
      <c r="D542" s="99">
        <f t="shared" si="68"/>
        <v>0</v>
      </c>
      <c r="E542" s="99">
        <f t="shared" si="68"/>
        <v>6056397.6592832739</v>
      </c>
      <c r="F542" s="99">
        <f t="shared" si="68"/>
        <v>0</v>
      </c>
      <c r="G542" s="99">
        <f t="shared" si="68"/>
        <v>0</v>
      </c>
      <c r="H542" s="99">
        <f t="shared" si="68"/>
        <v>0</v>
      </c>
      <c r="I542" s="99">
        <f t="shared" si="68"/>
        <v>0</v>
      </c>
      <c r="J542" s="99">
        <f t="shared" si="68"/>
        <v>0</v>
      </c>
      <c r="K542" s="99">
        <f t="shared" si="68"/>
        <v>6843676.1250683889</v>
      </c>
      <c r="L542" s="125">
        <f t="shared" si="27"/>
        <v>6843676.1250683907</v>
      </c>
      <c r="M542" s="134">
        <f t="shared" si="28"/>
        <v>0</v>
      </c>
      <c r="N542" s="125"/>
    </row>
    <row r="543" spans="1:14" x14ac:dyDescent="0.2">
      <c r="G543" s="125"/>
    </row>
  </sheetData>
  <mergeCells count="1">
    <mergeCell ref="A4:K4"/>
  </mergeCells>
  <pageMargins left="0.25" right="0.24" top="0.19" bottom="0.2" header="0.17" footer="0.18"/>
  <pageSetup scale="1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1470"/>
  <sheetViews>
    <sheetView zoomScaleNormal="100" zoomScaleSheetLayoutView="100" workbookViewId="0">
      <pane xSplit="2" ySplit="9" topLeftCell="C10" activePane="bottomRight" state="frozen"/>
      <selection sqref="A1:XFD379"/>
      <selection pane="topRight" sqref="A1:XFD379"/>
      <selection pane="bottomLeft" sqref="A1:XFD379"/>
      <selection pane="bottomRight" activeCell="A2" sqref="A1:A2"/>
    </sheetView>
  </sheetViews>
  <sheetFormatPr defaultColWidth="9.109375" defaultRowHeight="13.2" x14ac:dyDescent="0.25"/>
  <cols>
    <col min="1" max="1" width="4.88671875" style="60" customWidth="1"/>
    <col min="2" max="2" width="9.109375" style="46"/>
    <col min="3" max="3" width="9.6640625" style="46" customWidth="1"/>
    <col min="4" max="5" width="10.109375" style="46" customWidth="1"/>
    <col min="6" max="6" width="10.33203125" style="46" customWidth="1"/>
    <col min="7" max="7" width="11" style="46" customWidth="1"/>
    <col min="8" max="8" width="9.6640625" style="46" bestFit="1" customWidth="1"/>
    <col min="9" max="9" width="12.33203125" style="46" bestFit="1" customWidth="1"/>
    <col min="10" max="10" width="14.88671875" style="46" bestFit="1" customWidth="1"/>
    <col min="11" max="11" width="9.88671875" style="46" customWidth="1"/>
    <col min="12" max="16" width="14.6640625" style="45" customWidth="1"/>
    <col min="17" max="17" width="9.109375" style="45"/>
    <col min="18" max="16384" width="9.109375" style="46"/>
  </cols>
  <sheetData>
    <row r="1" spans="1:25" x14ac:dyDescent="0.25">
      <c r="A1" s="31" t="s">
        <v>306</v>
      </c>
    </row>
    <row r="2" spans="1:25" x14ac:dyDescent="0.25">
      <c r="A2" s="31" t="s">
        <v>302</v>
      </c>
    </row>
    <row r="4" spans="1:25" x14ac:dyDescent="0.25">
      <c r="A4" s="39"/>
      <c r="B4" s="40"/>
      <c r="C4" s="40"/>
      <c r="D4" s="41"/>
      <c r="E4" s="41"/>
      <c r="F4" s="42" t="s">
        <v>238</v>
      </c>
      <c r="G4" s="41"/>
      <c r="H4" s="41"/>
      <c r="I4" s="41"/>
      <c r="J4" s="43"/>
      <c r="K4" s="44"/>
      <c r="Q4" s="40"/>
      <c r="R4" s="40"/>
      <c r="S4" s="40"/>
      <c r="T4" s="41"/>
      <c r="U4" s="41"/>
      <c r="V4" s="42"/>
      <c r="W4" s="41"/>
      <c r="X4" s="41"/>
      <c r="Y4" s="41"/>
    </row>
    <row r="5" spans="1:25" x14ac:dyDescent="0.25">
      <c r="A5" s="39"/>
      <c r="B5" s="47"/>
      <c r="C5" s="47"/>
      <c r="D5" s="47"/>
      <c r="E5" s="47"/>
      <c r="F5" s="42" t="s">
        <v>239</v>
      </c>
      <c r="G5" s="47"/>
      <c r="H5" s="47"/>
      <c r="I5" s="47"/>
      <c r="J5" s="47"/>
      <c r="K5" s="47"/>
      <c r="Q5" s="40"/>
      <c r="R5" s="47"/>
      <c r="S5" s="47"/>
      <c r="T5" s="47"/>
      <c r="U5" s="47"/>
      <c r="V5" s="48"/>
      <c r="W5" s="47"/>
      <c r="X5" s="47"/>
      <c r="Y5" s="47"/>
    </row>
    <row r="6" spans="1:25" x14ac:dyDescent="0.25">
      <c r="A6" s="39"/>
      <c r="B6" s="40"/>
      <c r="C6" s="40"/>
      <c r="D6" s="40"/>
      <c r="E6" s="40"/>
      <c r="F6" s="49" t="s">
        <v>240</v>
      </c>
      <c r="G6" s="40"/>
      <c r="H6" s="40"/>
      <c r="I6" s="40"/>
      <c r="J6" s="40"/>
      <c r="K6" s="40"/>
      <c r="Q6" s="40"/>
      <c r="R6" s="40"/>
      <c r="S6" s="40"/>
      <c r="T6" s="40"/>
      <c r="U6" s="40"/>
      <c r="V6" s="40"/>
      <c r="W6" s="40"/>
      <c r="X6" s="40"/>
      <c r="Y6" s="40"/>
    </row>
    <row r="7" spans="1:25" x14ac:dyDescent="0.25">
      <c r="A7" s="39"/>
      <c r="B7" s="40"/>
      <c r="C7" s="40"/>
      <c r="D7" s="40"/>
      <c r="E7" s="40"/>
      <c r="F7" s="40"/>
      <c r="G7" s="40"/>
      <c r="H7" s="40"/>
      <c r="I7" s="40"/>
      <c r="J7" s="40"/>
      <c r="K7" s="40"/>
      <c r="Q7" s="40"/>
      <c r="R7" s="40"/>
      <c r="S7" s="40"/>
      <c r="T7" s="40"/>
      <c r="U7" s="40"/>
      <c r="V7" s="40"/>
      <c r="W7" s="40"/>
      <c r="X7" s="40"/>
      <c r="Y7" s="40"/>
    </row>
    <row r="8" spans="1:25" x14ac:dyDescent="0.25">
      <c r="A8" s="39"/>
      <c r="B8" s="40"/>
      <c r="C8" s="40"/>
      <c r="D8" s="50" t="s">
        <v>241</v>
      </c>
      <c r="E8" s="50" t="s">
        <v>242</v>
      </c>
      <c r="F8" s="50" t="s">
        <v>243</v>
      </c>
      <c r="G8" s="42" t="s">
        <v>244</v>
      </c>
      <c r="H8" s="42" t="s">
        <v>245</v>
      </c>
      <c r="I8" s="50" t="s">
        <v>243</v>
      </c>
      <c r="J8" s="50" t="s">
        <v>246</v>
      </c>
      <c r="K8" s="50"/>
      <c r="M8" s="40"/>
      <c r="N8" s="50" t="s">
        <v>241</v>
      </c>
      <c r="O8" s="50" t="s">
        <v>242</v>
      </c>
      <c r="P8" s="50" t="s">
        <v>243</v>
      </c>
      <c r="Q8" s="42" t="s">
        <v>244</v>
      </c>
      <c r="R8" s="42" t="s">
        <v>245</v>
      </c>
      <c r="S8" s="50" t="s">
        <v>243</v>
      </c>
      <c r="T8" s="50" t="s">
        <v>246</v>
      </c>
      <c r="U8" s="50"/>
      <c r="V8" s="50"/>
      <c r="W8" s="50"/>
      <c r="X8" s="50"/>
      <c r="Y8" s="50"/>
    </row>
    <row r="9" spans="1:25" x14ac:dyDescent="0.25">
      <c r="A9" s="39"/>
      <c r="B9" s="50" t="s">
        <v>247</v>
      </c>
      <c r="C9" s="42" t="s">
        <v>248</v>
      </c>
      <c r="D9" s="50" t="s">
        <v>249</v>
      </c>
      <c r="E9" s="50" t="s">
        <v>249</v>
      </c>
      <c r="F9" s="50" t="s">
        <v>250</v>
      </c>
      <c r="G9" s="42" t="s">
        <v>251</v>
      </c>
      <c r="H9" s="42" t="s">
        <v>252</v>
      </c>
      <c r="I9" s="50" t="s">
        <v>251</v>
      </c>
      <c r="J9" s="50" t="s">
        <v>253</v>
      </c>
      <c r="K9" s="50"/>
      <c r="M9" s="42" t="s">
        <v>248</v>
      </c>
      <c r="N9" s="50" t="s">
        <v>249</v>
      </c>
      <c r="O9" s="50" t="s">
        <v>249</v>
      </c>
      <c r="P9" s="50" t="s">
        <v>250</v>
      </c>
      <c r="Q9" s="42" t="s">
        <v>251</v>
      </c>
      <c r="R9" s="42" t="s">
        <v>252</v>
      </c>
      <c r="S9" s="50" t="s">
        <v>251</v>
      </c>
      <c r="T9" s="50" t="s">
        <v>253</v>
      </c>
      <c r="U9" s="50"/>
      <c r="V9" s="50"/>
      <c r="W9" s="50"/>
      <c r="X9" s="50"/>
      <c r="Y9" s="50"/>
    </row>
    <row r="10" spans="1:25" x14ac:dyDescent="0.25">
      <c r="A10" s="39"/>
      <c r="B10" s="50"/>
      <c r="C10" s="51"/>
      <c r="D10" s="51"/>
      <c r="E10" s="51"/>
      <c r="F10" s="51"/>
      <c r="G10" s="51"/>
      <c r="H10" s="51"/>
      <c r="I10" s="51"/>
      <c r="J10" s="51"/>
      <c r="K10" s="51"/>
      <c r="Q10" s="40"/>
      <c r="R10" s="50"/>
      <c r="S10" s="51"/>
      <c r="T10" s="51"/>
      <c r="U10" s="51"/>
      <c r="V10" s="51"/>
      <c r="W10" s="51"/>
      <c r="X10" s="51"/>
      <c r="Y10" s="51"/>
    </row>
    <row r="11" spans="1:25" s="56" customFormat="1" x14ac:dyDescent="0.25">
      <c r="A11" s="52"/>
      <c r="B11" s="50"/>
      <c r="C11" s="53"/>
      <c r="D11" s="53"/>
      <c r="E11" s="54"/>
      <c r="F11" s="53"/>
      <c r="G11" s="53"/>
      <c r="H11" s="53"/>
      <c r="I11" s="53"/>
      <c r="J11" s="53"/>
      <c r="K11" s="53"/>
      <c r="L11" s="55"/>
      <c r="M11" s="55"/>
      <c r="N11" s="55"/>
      <c r="O11" s="55"/>
      <c r="P11" s="55"/>
      <c r="Q11" s="50"/>
      <c r="R11" s="50"/>
      <c r="S11" s="53"/>
      <c r="T11" s="53"/>
      <c r="U11" s="53"/>
      <c r="V11" s="53"/>
      <c r="W11" s="53"/>
      <c r="X11" s="53"/>
      <c r="Y11" s="53"/>
    </row>
    <row r="12" spans="1:25" x14ac:dyDescent="0.25">
      <c r="A12" s="39">
        <v>2004</v>
      </c>
      <c r="B12" s="57"/>
      <c r="C12" s="54">
        <v>108093463</v>
      </c>
      <c r="D12" s="54">
        <v>100626214.49699999</v>
      </c>
      <c r="E12" s="54">
        <v>100684971.29700002</v>
      </c>
      <c r="F12" s="54">
        <v>51022294.117080629</v>
      </c>
      <c r="G12" s="54">
        <v>7267948.8060000027</v>
      </c>
      <c r="H12" s="54">
        <v>140542.89699999997</v>
      </c>
      <c r="I12" s="54">
        <v>7408491.7030000025</v>
      </c>
      <c r="J12" s="58">
        <f t="shared" ref="J12:J17" si="0">(I12/C12)</f>
        <v>6.8537832884491848E-2</v>
      </c>
      <c r="K12" s="57"/>
      <c r="P12" s="46"/>
      <c r="Q12" s="59"/>
      <c r="R12" s="59"/>
      <c r="S12" s="59"/>
      <c r="T12" s="59"/>
      <c r="U12" s="59"/>
      <c r="V12" s="59"/>
      <c r="W12" s="57"/>
      <c r="X12" s="59"/>
    </row>
    <row r="13" spans="1:25" x14ac:dyDescent="0.25">
      <c r="A13" s="39">
        <v>2005</v>
      </c>
      <c r="B13" s="57"/>
      <c r="C13" s="54">
        <v>111300768</v>
      </c>
      <c r="D13" s="54">
        <v>103802730.366</v>
      </c>
      <c r="E13" s="54">
        <v>103494243.366</v>
      </c>
      <c r="F13" s="54">
        <v>47978976.478640474</v>
      </c>
      <c r="G13" s="54">
        <f>+I13-H13</f>
        <v>7670034.649000003</v>
      </c>
      <c r="H13" s="54">
        <v>136489.98500000002</v>
      </c>
      <c r="I13" s="54">
        <f>+C13-E13</f>
        <v>7806524.6340000033</v>
      </c>
      <c r="J13" s="58">
        <f t="shared" si="0"/>
        <v>7.013900060420071E-2</v>
      </c>
      <c r="K13" s="57"/>
      <c r="P13" s="46"/>
      <c r="Q13" s="59"/>
      <c r="R13" s="59"/>
      <c r="S13" s="59"/>
      <c r="T13" s="59"/>
      <c r="U13" s="59"/>
      <c r="V13" s="59"/>
      <c r="W13" s="57"/>
      <c r="X13" s="59"/>
    </row>
    <row r="14" spans="1:25" x14ac:dyDescent="0.25">
      <c r="A14" s="39">
        <v>2006</v>
      </c>
      <c r="B14" s="57"/>
      <c r="C14" s="54">
        <v>113137277</v>
      </c>
      <c r="D14" s="54">
        <v>105228047.61129999</v>
      </c>
      <c r="E14" s="54">
        <v>105212920.28032249</v>
      </c>
      <c r="F14" s="54">
        <v>46875322.705247357</v>
      </c>
      <c r="G14" s="54">
        <f>+I14-H14</f>
        <v>7794187.2786775082</v>
      </c>
      <c r="H14" s="54">
        <v>130169.44100000002</v>
      </c>
      <c r="I14" s="54">
        <f>+C14-E14</f>
        <v>7924356.7196775079</v>
      </c>
      <c r="J14" s="58">
        <f t="shared" si="0"/>
        <v>7.0041960791380087E-2</v>
      </c>
      <c r="K14" s="57"/>
      <c r="P14" s="46"/>
      <c r="Q14" s="59"/>
      <c r="R14" s="59"/>
      <c r="S14" s="59"/>
      <c r="T14" s="59"/>
      <c r="U14" s="59"/>
      <c r="V14" s="59"/>
      <c r="W14" s="57"/>
      <c r="X14" s="59"/>
    </row>
    <row r="15" spans="1:25" x14ac:dyDescent="0.25">
      <c r="A15" s="39">
        <v>2007</v>
      </c>
      <c r="B15" s="57"/>
      <c r="C15" s="54">
        <v>114314587</v>
      </c>
      <c r="D15" s="54">
        <v>106913929.14999998</v>
      </c>
      <c r="E15" s="54">
        <v>106729298.14549999</v>
      </c>
      <c r="F15" s="54">
        <v>44917667.561607108</v>
      </c>
      <c r="G15" s="54">
        <f>+I15-H15</f>
        <v>7455552.0865000105</v>
      </c>
      <c r="H15" s="54">
        <f>SUM(H19:H30)</f>
        <v>129736.76800000001</v>
      </c>
      <c r="I15" s="54">
        <f>+C15-E15</f>
        <v>7585288.8545000106</v>
      </c>
      <c r="J15" s="58">
        <f t="shared" si="0"/>
        <v>6.6354513921307437E-2</v>
      </c>
      <c r="K15" s="57"/>
      <c r="P15" s="46"/>
      <c r="Q15" s="59"/>
      <c r="R15" s="59"/>
      <c r="S15" s="59"/>
      <c r="T15" s="59"/>
      <c r="U15" s="59"/>
      <c r="V15" s="59"/>
      <c r="W15" s="57"/>
      <c r="X15" s="59"/>
    </row>
    <row r="16" spans="1:25" x14ac:dyDescent="0.25">
      <c r="A16" s="39">
        <v>2008</v>
      </c>
      <c r="B16" s="57"/>
      <c r="C16" s="54">
        <v>111100357</v>
      </c>
      <c r="D16" s="54">
        <v>103911982.772</v>
      </c>
      <c r="E16" s="54">
        <v>103740787.228</v>
      </c>
      <c r="F16" s="54">
        <v>44544187.210525267</v>
      </c>
      <c r="G16" s="54">
        <f>+I16-H16</f>
        <v>7236755.9759999998</v>
      </c>
      <c r="H16" s="54">
        <f>SUM(H35:H46)</f>
        <v>122813.79599999997</v>
      </c>
      <c r="I16" s="54">
        <f>+C16-E16</f>
        <v>7359569.7719999999</v>
      </c>
      <c r="J16" s="58">
        <f t="shared" si="0"/>
        <v>6.6242539364657488E-2</v>
      </c>
      <c r="K16" s="57"/>
      <c r="P16" s="46"/>
      <c r="Q16" s="59"/>
      <c r="R16" s="59"/>
      <c r="S16" s="59"/>
      <c r="T16" s="59"/>
      <c r="U16" s="59"/>
      <c r="V16" s="59"/>
      <c r="W16" s="57"/>
      <c r="X16" s="59"/>
    </row>
    <row r="17" spans="1:24" x14ac:dyDescent="0.25">
      <c r="A17" s="39">
        <v>2009</v>
      </c>
      <c r="B17" s="57"/>
      <c r="C17" s="54">
        <v>111237416</v>
      </c>
      <c r="D17" s="54">
        <v>103909489.52399999</v>
      </c>
      <c r="E17" s="54">
        <v>103923413.52399999</v>
      </c>
      <c r="F17" s="54">
        <v>43849551.655821621</v>
      </c>
      <c r="G17" s="54">
        <f>+I17-H17</f>
        <v>7191082.5960000111</v>
      </c>
      <c r="H17" s="54">
        <f>SUM(H51:H62)</f>
        <v>122919.88000000002</v>
      </c>
      <c r="I17" s="54">
        <f>+C17-E17</f>
        <v>7314002.476000011</v>
      </c>
      <c r="J17" s="58">
        <f t="shared" si="0"/>
        <v>6.5751279911068869E-2</v>
      </c>
      <c r="K17" s="57"/>
      <c r="P17" s="46"/>
      <c r="Q17" s="59"/>
      <c r="R17" s="59"/>
      <c r="S17" s="59"/>
      <c r="T17" s="59"/>
      <c r="U17" s="59"/>
      <c r="V17" s="59"/>
      <c r="W17" s="57"/>
      <c r="X17" s="59"/>
    </row>
    <row r="18" spans="1:24" x14ac:dyDescent="0.25">
      <c r="B18" s="59"/>
      <c r="C18" s="59"/>
      <c r="D18" s="59"/>
      <c r="E18" s="59"/>
      <c r="F18" s="59"/>
      <c r="G18" s="59"/>
      <c r="H18" s="59"/>
      <c r="I18" s="59"/>
      <c r="J18" s="59"/>
      <c r="K18" s="59"/>
    </row>
    <row r="19" spans="1:24" x14ac:dyDescent="0.25">
      <c r="A19" s="39">
        <v>2007</v>
      </c>
      <c r="B19" s="61" t="s">
        <v>254</v>
      </c>
      <c r="C19" s="54">
        <v>8457601</v>
      </c>
      <c r="D19" s="54">
        <v>8668887.6099999994</v>
      </c>
      <c r="E19" s="54">
        <v>7932169.6100000003</v>
      </c>
      <c r="F19" s="54">
        <v>2907009.3876126846</v>
      </c>
      <c r="G19" s="54">
        <f t="shared" ref="G19:G30" si="1">+I19-H19</f>
        <v>513979.84399999969</v>
      </c>
      <c r="H19" s="54">
        <v>11451.545999999997</v>
      </c>
      <c r="I19" s="54">
        <f t="shared" ref="I19:I30" si="2">+C19-E19</f>
        <v>525431.38999999966</v>
      </c>
      <c r="J19" s="62">
        <f t="shared" ref="J19:J30" si="3">(I19/C19)</f>
        <v>6.2125346182682263E-2</v>
      </c>
      <c r="K19" s="63"/>
      <c r="L19" s="64"/>
      <c r="M19" s="64"/>
      <c r="N19" s="65"/>
      <c r="O19" s="65"/>
      <c r="P19" s="40"/>
      <c r="Q19" s="66"/>
      <c r="R19" s="58"/>
      <c r="S19" s="58"/>
      <c r="T19" s="58"/>
      <c r="U19" s="58"/>
      <c r="V19" s="58"/>
      <c r="W19" s="58"/>
      <c r="X19" s="58"/>
    </row>
    <row r="20" spans="1:24" x14ac:dyDescent="0.25">
      <c r="A20" s="67"/>
      <c r="B20" s="61" t="s">
        <v>255</v>
      </c>
      <c r="C20" s="54">
        <v>7476205</v>
      </c>
      <c r="D20" s="54">
        <v>7574647.0939999996</v>
      </c>
      <c r="E20" s="54">
        <v>7042442.0940000005</v>
      </c>
      <c r="F20" s="54">
        <v>2405071.2839936856</v>
      </c>
      <c r="G20" s="54">
        <f t="shared" si="1"/>
        <v>423726.7799999995</v>
      </c>
      <c r="H20" s="54">
        <v>10036.126</v>
      </c>
      <c r="I20" s="54">
        <f t="shared" si="2"/>
        <v>433762.90599999949</v>
      </c>
      <c r="J20" s="62">
        <f t="shared" si="3"/>
        <v>5.8019129491499961E-2</v>
      </c>
      <c r="K20" s="63"/>
      <c r="L20" s="64"/>
      <c r="M20" s="64"/>
      <c r="N20" s="65"/>
      <c r="O20" s="65"/>
      <c r="P20" s="68"/>
      <c r="Q20" s="66"/>
      <c r="R20" s="58"/>
      <c r="S20" s="58"/>
      <c r="T20" s="58"/>
      <c r="U20" s="58"/>
      <c r="V20" s="58"/>
      <c r="W20" s="58"/>
      <c r="X20" s="58"/>
    </row>
    <row r="21" spans="1:24" x14ac:dyDescent="0.25">
      <c r="A21" s="67"/>
      <c r="B21" s="61" t="s">
        <v>256</v>
      </c>
      <c r="C21" s="54">
        <v>8426529</v>
      </c>
      <c r="D21" s="54">
        <v>7491790.9039999992</v>
      </c>
      <c r="E21" s="54">
        <v>7967937.9040000001</v>
      </c>
      <c r="F21" s="54">
        <v>2727758.3178502666</v>
      </c>
      <c r="G21" s="54">
        <f t="shared" si="1"/>
        <v>449502.95199999987</v>
      </c>
      <c r="H21" s="54">
        <v>9088.1440000000021</v>
      </c>
      <c r="I21" s="54">
        <f t="shared" si="2"/>
        <v>458591.0959999999</v>
      </c>
      <c r="J21" s="62">
        <f t="shared" si="3"/>
        <v>5.4422300807366819E-2</v>
      </c>
      <c r="K21" s="63"/>
      <c r="L21" s="64"/>
      <c r="M21" s="64"/>
      <c r="N21" s="65"/>
      <c r="O21" s="65"/>
      <c r="P21" s="68"/>
      <c r="Q21" s="66"/>
      <c r="R21" s="58"/>
      <c r="S21" s="58"/>
      <c r="T21" s="58"/>
      <c r="U21" s="58"/>
      <c r="V21" s="58"/>
      <c r="W21" s="58"/>
      <c r="X21" s="58"/>
    </row>
    <row r="22" spans="1:24" x14ac:dyDescent="0.25">
      <c r="A22" s="67"/>
      <c r="B22" s="61" t="s">
        <v>257</v>
      </c>
      <c r="C22" s="54">
        <v>8774734</v>
      </c>
      <c r="D22" s="54">
        <v>7604488.1600000001</v>
      </c>
      <c r="E22" s="54">
        <v>8132695.1555000003</v>
      </c>
      <c r="F22" s="54">
        <v>3321835.1178949624</v>
      </c>
      <c r="G22" s="54">
        <f t="shared" si="1"/>
        <v>632243.15449999971</v>
      </c>
      <c r="H22" s="54">
        <v>9795.69</v>
      </c>
      <c r="I22" s="54">
        <f t="shared" si="2"/>
        <v>642038.84449999966</v>
      </c>
      <c r="J22" s="62">
        <f t="shared" si="3"/>
        <v>7.3169037887644187E-2</v>
      </c>
      <c r="K22" s="63"/>
      <c r="L22" s="64"/>
      <c r="M22" s="64"/>
      <c r="N22" s="65"/>
      <c r="O22" s="65"/>
      <c r="P22" s="68"/>
      <c r="Q22" s="66"/>
      <c r="R22" s="58"/>
      <c r="S22" s="58"/>
      <c r="T22" s="58"/>
      <c r="U22" s="58"/>
      <c r="V22" s="58"/>
      <c r="W22" s="58"/>
      <c r="X22" s="58"/>
    </row>
    <row r="23" spans="1:24" x14ac:dyDescent="0.25">
      <c r="A23" s="67"/>
      <c r="B23" s="61" t="s">
        <v>258</v>
      </c>
      <c r="C23" s="54">
        <v>9318740</v>
      </c>
      <c r="D23" s="54">
        <v>8376287.267</v>
      </c>
      <c r="E23" s="54">
        <v>8701269.2670000009</v>
      </c>
      <c r="F23" s="54">
        <v>3658585.5339434417</v>
      </c>
      <c r="G23" s="54">
        <f t="shared" si="1"/>
        <v>607150.88699999906</v>
      </c>
      <c r="H23" s="54">
        <v>10319.846</v>
      </c>
      <c r="I23" s="54">
        <f t="shared" si="2"/>
        <v>617470.73299999908</v>
      </c>
      <c r="J23" s="62">
        <f t="shared" si="3"/>
        <v>6.6261182627694204E-2</v>
      </c>
      <c r="K23" s="63"/>
      <c r="L23" s="64"/>
      <c r="M23" s="64"/>
      <c r="N23" s="65"/>
      <c r="O23" s="65"/>
      <c r="P23" s="68"/>
      <c r="Q23" s="66"/>
      <c r="R23" s="58"/>
      <c r="S23" s="58"/>
      <c r="T23" s="58"/>
      <c r="U23" s="58"/>
      <c r="V23" s="58"/>
      <c r="W23" s="58"/>
      <c r="X23" s="58"/>
    </row>
    <row r="24" spans="1:24" x14ac:dyDescent="0.25">
      <c r="A24" s="67"/>
      <c r="B24" s="61" t="s">
        <v>259</v>
      </c>
      <c r="C24" s="54">
        <v>10592821</v>
      </c>
      <c r="D24" s="54">
        <v>9218517.6929999981</v>
      </c>
      <c r="E24" s="54">
        <v>9917019.693</v>
      </c>
      <c r="F24" s="54">
        <v>4224158.7646890711</v>
      </c>
      <c r="G24" s="54">
        <f t="shared" si="1"/>
        <v>665028.77800000005</v>
      </c>
      <c r="H24" s="54">
        <v>10772.529</v>
      </c>
      <c r="I24" s="54">
        <f t="shared" si="2"/>
        <v>675801.30700000003</v>
      </c>
      <c r="J24" s="62">
        <f t="shared" si="3"/>
        <v>6.3798048414109895E-2</v>
      </c>
      <c r="K24" s="63"/>
      <c r="L24" s="64"/>
      <c r="M24" s="64"/>
      <c r="N24" s="65"/>
      <c r="O24" s="65"/>
      <c r="P24" s="68"/>
      <c r="Q24" s="66"/>
      <c r="R24" s="58"/>
      <c r="S24" s="58"/>
      <c r="T24" s="58"/>
      <c r="U24" s="58"/>
      <c r="V24" s="58"/>
      <c r="W24" s="58"/>
      <c r="X24" s="58"/>
    </row>
    <row r="25" spans="1:24" x14ac:dyDescent="0.25">
      <c r="A25" s="67"/>
      <c r="B25" s="61" t="s">
        <v>260</v>
      </c>
      <c r="C25" s="54">
        <v>10979151</v>
      </c>
      <c r="D25" s="54">
        <v>10282883.837000001</v>
      </c>
      <c r="E25" s="54">
        <v>10143932.837000001</v>
      </c>
      <c r="F25" s="54">
        <v>4253020.5607946683</v>
      </c>
      <c r="G25" s="54">
        <f t="shared" si="1"/>
        <v>823182.15599999879</v>
      </c>
      <c r="H25" s="54">
        <v>12036.007000000003</v>
      </c>
      <c r="I25" s="54">
        <f t="shared" si="2"/>
        <v>835218.16299999878</v>
      </c>
      <c r="J25" s="62">
        <f t="shared" si="3"/>
        <v>7.6073110115709205E-2</v>
      </c>
      <c r="K25" s="63"/>
      <c r="L25" s="64"/>
      <c r="M25" s="64"/>
      <c r="N25" s="65"/>
      <c r="O25" s="65"/>
      <c r="P25" s="68"/>
      <c r="Q25" s="66"/>
      <c r="R25" s="58"/>
      <c r="S25" s="58"/>
      <c r="T25" s="58"/>
      <c r="U25" s="58"/>
      <c r="V25" s="58"/>
      <c r="W25" s="58"/>
      <c r="X25" s="58"/>
    </row>
    <row r="26" spans="1:24" x14ac:dyDescent="0.25">
      <c r="A26" s="67"/>
      <c r="B26" s="61" t="s">
        <v>261</v>
      </c>
      <c r="C26" s="54">
        <v>11978003</v>
      </c>
      <c r="D26" s="54">
        <v>10371781.380999999</v>
      </c>
      <c r="E26" s="54">
        <v>11231296.380999999</v>
      </c>
      <c r="F26" s="54">
        <v>4988425.9491674248</v>
      </c>
      <c r="G26" s="54">
        <f t="shared" si="1"/>
        <v>734882.60000000091</v>
      </c>
      <c r="H26" s="54">
        <v>11824.019</v>
      </c>
      <c r="I26" s="54">
        <f t="shared" si="2"/>
        <v>746706.61900000088</v>
      </c>
      <c r="J26" s="62">
        <f t="shared" si="3"/>
        <v>6.2339825678788097E-2</v>
      </c>
      <c r="K26" s="63"/>
      <c r="L26" s="64"/>
      <c r="M26" s="64"/>
      <c r="N26" s="65"/>
      <c r="O26" s="65"/>
      <c r="P26" s="68"/>
      <c r="Q26" s="66"/>
      <c r="R26" s="58"/>
      <c r="S26" s="58"/>
      <c r="T26" s="58"/>
      <c r="U26" s="58"/>
      <c r="V26" s="58"/>
      <c r="W26" s="58"/>
      <c r="X26" s="58"/>
    </row>
    <row r="27" spans="1:24" x14ac:dyDescent="0.25">
      <c r="A27" s="67"/>
      <c r="B27" s="61" t="s">
        <v>262</v>
      </c>
      <c r="C27" s="54">
        <v>11283134</v>
      </c>
      <c r="D27" s="54">
        <v>10848349.828</v>
      </c>
      <c r="E27" s="54">
        <v>10468144.828</v>
      </c>
      <c r="F27" s="54">
        <v>4476648.200329992</v>
      </c>
      <c r="G27" s="54">
        <f t="shared" si="1"/>
        <v>803332.24300000025</v>
      </c>
      <c r="H27" s="54">
        <v>11656.929</v>
      </c>
      <c r="I27" s="54">
        <f t="shared" si="2"/>
        <v>814989.17200000025</v>
      </c>
      <c r="J27" s="62">
        <f t="shared" si="3"/>
        <v>7.2230744755845344E-2</v>
      </c>
      <c r="K27" s="63"/>
      <c r="L27" s="64"/>
      <c r="M27" s="64"/>
      <c r="N27" s="65"/>
      <c r="O27" s="65"/>
      <c r="P27" s="68"/>
      <c r="Q27" s="66"/>
      <c r="R27" s="58"/>
      <c r="S27" s="58"/>
      <c r="T27" s="58"/>
      <c r="U27" s="58"/>
      <c r="V27" s="58"/>
      <c r="W27" s="58"/>
      <c r="X27" s="58"/>
    </row>
    <row r="28" spans="1:24" x14ac:dyDescent="0.25">
      <c r="A28" s="67"/>
      <c r="B28" s="61" t="s">
        <v>263</v>
      </c>
      <c r="C28" s="54">
        <v>10293316</v>
      </c>
      <c r="D28" s="54">
        <v>9554350.736999996</v>
      </c>
      <c r="E28" s="54">
        <v>9430137.7369999997</v>
      </c>
      <c r="F28" s="54">
        <v>4678346.1483117798</v>
      </c>
      <c r="G28" s="54">
        <f t="shared" si="1"/>
        <v>851555.01500000025</v>
      </c>
      <c r="H28" s="54">
        <v>11623.248</v>
      </c>
      <c r="I28" s="54">
        <f t="shared" si="2"/>
        <v>863178.26300000027</v>
      </c>
      <c r="J28" s="62">
        <f t="shared" si="3"/>
        <v>8.3858133083643815E-2</v>
      </c>
      <c r="K28" s="63"/>
      <c r="L28" s="64"/>
      <c r="M28" s="64"/>
      <c r="N28" s="65"/>
      <c r="O28" s="65"/>
      <c r="P28" s="68"/>
      <c r="Q28" s="66"/>
      <c r="R28" s="58"/>
      <c r="S28" s="58"/>
      <c r="T28" s="58"/>
      <c r="U28" s="58"/>
      <c r="V28" s="58"/>
      <c r="W28" s="58"/>
      <c r="X28" s="58"/>
    </row>
    <row r="29" spans="1:24" x14ac:dyDescent="0.25">
      <c r="A29" s="67"/>
      <c r="B29" s="61" t="s">
        <v>264</v>
      </c>
      <c r="C29" s="54">
        <v>8434259</v>
      </c>
      <c r="D29" s="54">
        <v>8733071.7799999993</v>
      </c>
      <c r="E29" s="54">
        <v>8004243.7800000003</v>
      </c>
      <c r="F29" s="54">
        <v>3814821.2970191324</v>
      </c>
      <c r="G29" s="54">
        <f t="shared" si="1"/>
        <v>418751.68499999976</v>
      </c>
      <c r="H29" s="54">
        <v>11263.534999999998</v>
      </c>
      <c r="I29" s="54">
        <f t="shared" si="2"/>
        <v>430015.21999999974</v>
      </c>
      <c r="J29" s="62">
        <f t="shared" si="3"/>
        <v>5.0984350848130196E-2</v>
      </c>
      <c r="K29" s="63"/>
      <c r="L29" s="64"/>
      <c r="M29" s="64"/>
      <c r="N29" s="65"/>
      <c r="O29" s="65"/>
      <c r="P29" s="68"/>
      <c r="Q29" s="66"/>
      <c r="R29" s="58"/>
      <c r="S29" s="58"/>
      <c r="T29" s="58"/>
      <c r="U29" s="58"/>
      <c r="V29" s="58"/>
      <c r="W29" s="58"/>
      <c r="X29" s="58"/>
    </row>
    <row r="30" spans="1:24" x14ac:dyDescent="0.25">
      <c r="A30" s="67"/>
      <c r="B30" s="61" t="s">
        <v>265</v>
      </c>
      <c r="C30" s="54">
        <v>8300094</v>
      </c>
      <c r="D30" s="54">
        <v>8188872.8590000011</v>
      </c>
      <c r="E30" s="54">
        <v>7758008.8590000002</v>
      </c>
      <c r="F30" s="54">
        <v>3461987</v>
      </c>
      <c r="G30" s="54">
        <f t="shared" si="1"/>
        <v>532215.99199999985</v>
      </c>
      <c r="H30" s="54">
        <v>9869.1489999999976</v>
      </c>
      <c r="I30" s="54">
        <f t="shared" si="2"/>
        <v>542085.14099999983</v>
      </c>
      <c r="J30" s="62">
        <f t="shared" si="3"/>
        <v>6.5310723107473226E-2</v>
      </c>
      <c r="K30" s="63"/>
      <c r="L30" s="64"/>
      <c r="M30" s="64"/>
      <c r="N30" s="65"/>
      <c r="O30" s="65"/>
      <c r="P30" s="68"/>
      <c r="Q30" s="66"/>
      <c r="R30" s="58"/>
      <c r="S30" s="58"/>
      <c r="T30" s="58"/>
      <c r="U30" s="58"/>
      <c r="V30" s="58"/>
      <c r="W30" s="58"/>
      <c r="X30" s="58"/>
    </row>
    <row r="31" spans="1:24" x14ac:dyDescent="0.25">
      <c r="A31" s="69"/>
      <c r="B31" s="61"/>
      <c r="C31" s="54"/>
      <c r="D31" s="54"/>
      <c r="E31" s="54"/>
      <c r="F31" s="54"/>
      <c r="G31" s="54"/>
      <c r="H31" s="54"/>
      <c r="I31" s="54"/>
      <c r="J31" s="62"/>
      <c r="K31" s="62"/>
      <c r="L31" s="64"/>
      <c r="M31" s="64"/>
      <c r="P31" s="70"/>
      <c r="Q31" s="66"/>
      <c r="R31" s="71"/>
      <c r="S31" s="72"/>
      <c r="T31" s="71"/>
      <c r="U31" s="73"/>
      <c r="V31" s="73"/>
      <c r="W31" s="74"/>
      <c r="X31" s="73"/>
    </row>
    <row r="32" spans="1:24" x14ac:dyDescent="0.25">
      <c r="A32" s="39"/>
      <c r="B32" s="61" t="s">
        <v>243</v>
      </c>
      <c r="C32" s="54">
        <f t="shared" ref="C32:I32" si="4">SUM(C19:C30)</f>
        <v>114314587</v>
      </c>
      <c r="D32" s="54">
        <f t="shared" si="4"/>
        <v>106913929.14999998</v>
      </c>
      <c r="E32" s="54">
        <f t="shared" si="4"/>
        <v>106729298.14549999</v>
      </c>
      <c r="F32" s="54">
        <f t="shared" si="4"/>
        <v>44917667.561607108</v>
      </c>
      <c r="G32" s="54">
        <f t="shared" si="4"/>
        <v>7455552.0864999965</v>
      </c>
      <c r="H32" s="54">
        <f t="shared" si="4"/>
        <v>129736.76800000001</v>
      </c>
      <c r="I32" s="54">
        <f t="shared" si="4"/>
        <v>7585288.8544999976</v>
      </c>
      <c r="J32" s="62">
        <f>(I32/C32)</f>
        <v>6.6354513921307326E-2</v>
      </c>
      <c r="K32" s="75"/>
      <c r="P32" s="40"/>
      <c r="Q32" s="66"/>
      <c r="R32" s="72"/>
      <c r="S32" s="72"/>
      <c r="T32" s="72"/>
      <c r="U32" s="72"/>
      <c r="V32" s="72"/>
      <c r="W32" s="76"/>
      <c r="X32" s="72"/>
    </row>
    <row r="33" spans="1:24" x14ac:dyDescent="0.25">
      <c r="A33" s="39"/>
      <c r="B33" s="61"/>
      <c r="C33" s="62">
        <f>(C32/C14)-1</f>
        <v>1.040603089643044E-2</v>
      </c>
      <c r="D33" s="62">
        <f t="shared" ref="D33:I33" si="5">(D32/D14)-1</f>
        <v>1.6021218458099895E-2</v>
      </c>
      <c r="E33" s="62">
        <f t="shared" si="5"/>
        <v>1.4412468175366344E-2</v>
      </c>
      <c r="F33" s="62">
        <f t="shared" si="5"/>
        <v>-4.1763022218535117E-2</v>
      </c>
      <c r="G33" s="62">
        <f t="shared" si="5"/>
        <v>-4.3447145939630283E-2</v>
      </c>
      <c r="H33" s="62">
        <f t="shared" si="5"/>
        <v>-3.3239214724752886E-3</v>
      </c>
      <c r="I33" s="62">
        <f t="shared" si="5"/>
        <v>-4.2788061816493972E-2</v>
      </c>
      <c r="J33" s="77"/>
      <c r="K33" s="77"/>
      <c r="P33" s="50"/>
      <c r="Q33" s="66"/>
      <c r="R33" s="78"/>
      <c r="S33" s="78"/>
      <c r="T33" s="78"/>
      <c r="U33" s="78"/>
      <c r="V33" s="78"/>
      <c r="W33" s="77"/>
      <c r="X33" s="78"/>
    </row>
    <row r="34" spans="1:24" x14ac:dyDescent="0.25">
      <c r="B34" s="59"/>
      <c r="C34" s="59"/>
      <c r="D34" s="59"/>
      <c r="E34" s="59"/>
      <c r="F34" s="59"/>
      <c r="G34" s="59"/>
      <c r="H34" s="59"/>
      <c r="I34" s="59"/>
      <c r="J34" s="59"/>
      <c r="K34" s="59"/>
    </row>
    <row r="35" spans="1:24" x14ac:dyDescent="0.25">
      <c r="A35" s="39">
        <v>2008</v>
      </c>
      <c r="B35" s="61" t="s">
        <v>254</v>
      </c>
      <c r="C35" s="54">
        <v>8158564</v>
      </c>
      <c r="D35" s="54">
        <v>8470750.2469999995</v>
      </c>
      <c r="E35" s="54">
        <v>7773957.2469999995</v>
      </c>
      <c r="F35" s="54">
        <v>2700158.4137721201</v>
      </c>
      <c r="G35" s="54">
        <f t="shared" ref="G35:G46" si="6">+I35-H35</f>
        <v>374281.5240000005</v>
      </c>
      <c r="H35" s="54">
        <v>10325.228999999999</v>
      </c>
      <c r="I35" s="54">
        <f t="shared" ref="I35:I46" si="7">+C35-E35</f>
        <v>384606.75300000049</v>
      </c>
      <c r="J35" s="62">
        <f t="shared" ref="J35:J46" si="8">(I35/C35)</f>
        <v>4.7141476490225549E-2</v>
      </c>
      <c r="K35" s="54"/>
    </row>
    <row r="36" spans="1:24" x14ac:dyDescent="0.25">
      <c r="A36" s="67"/>
      <c r="B36" s="61" t="s">
        <v>255</v>
      </c>
      <c r="C36" s="54">
        <v>7896972</v>
      </c>
      <c r="D36" s="54">
        <v>7524833.6550000003</v>
      </c>
      <c r="E36" s="54">
        <v>7368404.6550000003</v>
      </c>
      <c r="F36" s="54">
        <v>2547915.432059736</v>
      </c>
      <c r="G36" s="54">
        <f t="shared" si="6"/>
        <v>519059.38499999972</v>
      </c>
      <c r="H36" s="54">
        <v>9507.9599999999991</v>
      </c>
      <c r="I36" s="54">
        <f t="shared" si="7"/>
        <v>528567.34499999974</v>
      </c>
      <c r="J36" s="62">
        <f t="shared" si="8"/>
        <v>6.6932913653486387E-2</v>
      </c>
      <c r="K36" s="54"/>
    </row>
    <row r="37" spans="1:24" x14ac:dyDescent="0.25">
      <c r="A37" s="67"/>
      <c r="B37" s="61" t="s">
        <v>256</v>
      </c>
      <c r="C37" s="54">
        <v>8325921</v>
      </c>
      <c r="D37" s="54">
        <v>7446360.0850000009</v>
      </c>
      <c r="E37" s="54">
        <v>7754317.085</v>
      </c>
      <c r="F37" s="54">
        <v>2836821.3463939345</v>
      </c>
      <c r="G37" s="54">
        <f t="shared" si="6"/>
        <v>562044.53</v>
      </c>
      <c r="H37" s="54">
        <v>9559.3849999999966</v>
      </c>
      <c r="I37" s="54">
        <f t="shared" si="7"/>
        <v>571603.91500000004</v>
      </c>
      <c r="J37" s="62">
        <f t="shared" si="8"/>
        <v>6.8653535746976219E-2</v>
      </c>
      <c r="K37" s="54"/>
    </row>
    <row r="38" spans="1:24" x14ac:dyDescent="0.25">
      <c r="A38" s="67"/>
      <c r="B38" s="61" t="s">
        <v>257</v>
      </c>
      <c r="C38" s="54">
        <v>8619990</v>
      </c>
      <c r="D38" s="54">
        <v>7712149.1159999995</v>
      </c>
      <c r="E38" s="54">
        <v>8218531.1160000004</v>
      </c>
      <c r="F38" s="54">
        <v>3320970.4385595694</v>
      </c>
      <c r="G38" s="54">
        <f t="shared" si="6"/>
        <v>393383.04999999964</v>
      </c>
      <c r="H38" s="54">
        <v>8075.8339999999989</v>
      </c>
      <c r="I38" s="54">
        <f t="shared" si="7"/>
        <v>401458.88399999961</v>
      </c>
      <c r="J38" s="62">
        <f t="shared" si="8"/>
        <v>4.6573010409524794E-2</v>
      </c>
      <c r="K38" s="54"/>
    </row>
    <row r="39" spans="1:24" x14ac:dyDescent="0.25">
      <c r="A39" s="67"/>
      <c r="B39" s="61" t="s">
        <v>258</v>
      </c>
      <c r="C39" s="54">
        <v>10292599</v>
      </c>
      <c r="D39" s="54">
        <v>8420389.1520000007</v>
      </c>
      <c r="E39" s="54">
        <v>9153877.1520000007</v>
      </c>
      <c r="F39" s="54">
        <v>4061926.0317705721</v>
      </c>
      <c r="G39" s="54">
        <f t="shared" si="6"/>
        <v>1128438.3149999992</v>
      </c>
      <c r="H39" s="54">
        <v>10283.532999999999</v>
      </c>
      <c r="I39" s="54">
        <f t="shared" si="7"/>
        <v>1138721.8479999993</v>
      </c>
      <c r="J39" s="62">
        <f t="shared" si="8"/>
        <v>0.11063501531537363</v>
      </c>
      <c r="K39" s="54"/>
    </row>
    <row r="40" spans="1:24" x14ac:dyDescent="0.25">
      <c r="A40" s="67"/>
      <c r="B40" s="61" t="s">
        <v>259</v>
      </c>
      <c r="C40" s="54">
        <v>10508760</v>
      </c>
      <c r="D40" s="54">
        <v>9854130.9110000003</v>
      </c>
      <c r="E40" s="54">
        <v>10105443.911</v>
      </c>
      <c r="F40" s="54">
        <v>4310839.366301815</v>
      </c>
      <c r="G40" s="54">
        <f t="shared" si="6"/>
        <v>392336.23099999968</v>
      </c>
      <c r="H40" s="54">
        <v>10979.857999999997</v>
      </c>
      <c r="I40" s="54">
        <f t="shared" si="7"/>
        <v>403316.08899999969</v>
      </c>
      <c r="J40" s="62">
        <f t="shared" si="8"/>
        <v>3.8379037012930134E-2</v>
      </c>
      <c r="K40" s="54"/>
    </row>
    <row r="41" spans="1:24" x14ac:dyDescent="0.25">
      <c r="A41" s="67"/>
      <c r="B41" s="61" t="s">
        <v>260</v>
      </c>
      <c r="C41" s="54">
        <v>10745283</v>
      </c>
      <c r="D41" s="54">
        <v>9852979</v>
      </c>
      <c r="E41" s="54">
        <v>9676714.2039999999</v>
      </c>
      <c r="F41" s="54">
        <v>4161924.7799858786</v>
      </c>
      <c r="G41" s="54">
        <f t="shared" si="6"/>
        <v>1057466.2220000001</v>
      </c>
      <c r="H41" s="54">
        <v>11102.573999999999</v>
      </c>
      <c r="I41" s="54">
        <f t="shared" si="7"/>
        <v>1068568.7960000001</v>
      </c>
      <c r="J41" s="62">
        <f>(I41/C41)</f>
        <v>9.9445384174618776E-2</v>
      </c>
      <c r="K41" s="54"/>
    </row>
    <row r="42" spans="1:24" x14ac:dyDescent="0.25">
      <c r="A42" s="67"/>
      <c r="B42" s="61" t="s">
        <v>261</v>
      </c>
      <c r="C42" s="54">
        <v>11090020</v>
      </c>
      <c r="D42" s="54">
        <v>9770559</v>
      </c>
      <c r="E42" s="54">
        <v>10362505.873</v>
      </c>
      <c r="F42" s="54">
        <v>4665682.3643690851</v>
      </c>
      <c r="G42" s="54">
        <f t="shared" si="6"/>
        <v>717326.30200000037</v>
      </c>
      <c r="H42" s="54">
        <v>10187.825000000001</v>
      </c>
      <c r="I42" s="54">
        <f t="shared" si="7"/>
        <v>727514.12700000033</v>
      </c>
      <c r="J42" s="62">
        <f t="shared" si="8"/>
        <v>6.5600794858801006E-2</v>
      </c>
      <c r="K42" s="54"/>
    </row>
    <row r="43" spans="1:24" x14ac:dyDescent="0.25">
      <c r="A43" s="67"/>
      <c r="B43" s="61" t="s">
        <v>262</v>
      </c>
      <c r="C43" s="54">
        <v>10640369</v>
      </c>
      <c r="D43" s="54">
        <v>10336112</v>
      </c>
      <c r="E43" s="54">
        <v>10299167.275</v>
      </c>
      <c r="F43" s="54">
        <v>4621615.1893125586</v>
      </c>
      <c r="G43" s="54">
        <f t="shared" si="6"/>
        <v>329493.77999999962</v>
      </c>
      <c r="H43" s="54">
        <v>11707.944999999996</v>
      </c>
      <c r="I43" s="54">
        <f t="shared" si="7"/>
        <v>341201.72499999963</v>
      </c>
      <c r="J43" s="62">
        <f t="shared" si="8"/>
        <v>3.2066719208704096E-2</v>
      </c>
      <c r="K43" s="59"/>
    </row>
    <row r="44" spans="1:24" x14ac:dyDescent="0.25">
      <c r="A44" s="67"/>
      <c r="B44" s="61" t="s">
        <v>263</v>
      </c>
      <c r="C44" s="54">
        <v>9367637</v>
      </c>
      <c r="D44" s="54">
        <v>9150907</v>
      </c>
      <c r="E44" s="54">
        <v>8632523.1040000003</v>
      </c>
      <c r="F44" s="54">
        <v>4182457</v>
      </c>
      <c r="G44" s="54">
        <f t="shared" si="6"/>
        <v>725318.48099999968</v>
      </c>
      <c r="H44" s="54">
        <v>9795.4150000000009</v>
      </c>
      <c r="I44" s="54">
        <f t="shared" si="7"/>
        <v>735113.89599999972</v>
      </c>
      <c r="J44" s="62">
        <f t="shared" si="8"/>
        <v>7.847378116807896E-2</v>
      </c>
      <c r="K44" s="59"/>
    </row>
    <row r="45" spans="1:24" x14ac:dyDescent="0.25">
      <c r="A45" s="67"/>
      <c r="B45" s="61" t="s">
        <v>264</v>
      </c>
      <c r="C45" s="54">
        <v>7648144</v>
      </c>
      <c r="D45" s="54">
        <v>7651233.8359999992</v>
      </c>
      <c r="E45" s="54">
        <v>7378389.8360000001</v>
      </c>
      <c r="F45" s="54">
        <v>3919204</v>
      </c>
      <c r="G45" s="54">
        <f t="shared" si="6"/>
        <v>258490.62899999987</v>
      </c>
      <c r="H45" s="54">
        <v>11263.534999999998</v>
      </c>
      <c r="I45" s="54">
        <f t="shared" si="7"/>
        <v>269754.16399999987</v>
      </c>
      <c r="J45" s="62">
        <f t="shared" si="8"/>
        <v>3.5270539362229562E-2</v>
      </c>
      <c r="K45" s="59"/>
    </row>
    <row r="46" spans="1:24" x14ac:dyDescent="0.25">
      <c r="A46" s="67"/>
      <c r="B46" s="61" t="s">
        <v>265</v>
      </c>
      <c r="C46" s="54">
        <v>7806098</v>
      </c>
      <c r="D46" s="54">
        <v>7721578.7700000005</v>
      </c>
      <c r="E46" s="54">
        <v>7016955.7699999996</v>
      </c>
      <c r="F46" s="54">
        <v>3214672.8480000002</v>
      </c>
      <c r="G46" s="54">
        <f t="shared" si="6"/>
        <v>779117.52700000047</v>
      </c>
      <c r="H46" s="54">
        <v>10024.703000000001</v>
      </c>
      <c r="I46" s="54">
        <f t="shared" si="7"/>
        <v>789142.23000000045</v>
      </c>
      <c r="J46" s="62">
        <f t="shared" si="8"/>
        <v>0.10109304674371247</v>
      </c>
      <c r="K46" s="59"/>
    </row>
    <row r="47" spans="1:24" x14ac:dyDescent="0.25">
      <c r="A47" s="69"/>
      <c r="B47" s="61"/>
      <c r="C47" s="54"/>
      <c r="D47" s="54"/>
      <c r="E47" s="54"/>
      <c r="F47" s="54"/>
      <c r="G47" s="54"/>
      <c r="H47" s="54"/>
      <c r="I47" s="54"/>
      <c r="J47" s="62"/>
      <c r="K47" s="59"/>
    </row>
    <row r="48" spans="1:24" x14ac:dyDescent="0.25">
      <c r="A48" s="39"/>
      <c r="B48" s="61" t="s">
        <v>243</v>
      </c>
      <c r="C48" s="54">
        <f t="shared" ref="C48:I48" si="9">SUM(C35:C46)</f>
        <v>111100357</v>
      </c>
      <c r="D48" s="54">
        <f t="shared" si="9"/>
        <v>103911982.772</v>
      </c>
      <c r="E48" s="54">
        <f t="shared" si="9"/>
        <v>103740787.228</v>
      </c>
      <c r="F48" s="54">
        <f t="shared" si="9"/>
        <v>44544187.210525267</v>
      </c>
      <c r="G48" s="54">
        <f t="shared" si="9"/>
        <v>7236755.9759999989</v>
      </c>
      <c r="H48" s="54">
        <f t="shared" si="9"/>
        <v>122813.79599999997</v>
      </c>
      <c r="I48" s="54">
        <f t="shared" si="9"/>
        <v>7359569.7719999989</v>
      </c>
      <c r="J48" s="62">
        <f>(I48/C48)</f>
        <v>6.6242539364657474E-2</v>
      </c>
      <c r="K48" s="59"/>
    </row>
    <row r="49" spans="1:11" x14ac:dyDescent="0.25">
      <c r="A49" s="39"/>
      <c r="B49" s="61"/>
      <c r="C49" s="62"/>
      <c r="D49" s="62"/>
      <c r="E49" s="62"/>
      <c r="F49" s="62"/>
      <c r="G49" s="62"/>
      <c r="H49" s="62"/>
      <c r="I49" s="62"/>
      <c r="J49" s="77"/>
      <c r="K49" s="59"/>
    </row>
    <row r="50" spans="1:11" x14ac:dyDescent="0.25">
      <c r="B50" s="59"/>
      <c r="C50" s="59"/>
      <c r="D50" s="59"/>
      <c r="E50" s="59"/>
      <c r="F50" s="59"/>
      <c r="G50" s="59"/>
      <c r="H50" s="59"/>
      <c r="I50" s="59"/>
      <c r="J50" s="59"/>
      <c r="K50" s="59"/>
    </row>
    <row r="51" spans="1:11" x14ac:dyDescent="0.25">
      <c r="A51" s="39">
        <v>2009</v>
      </c>
      <c r="B51" s="61" t="s">
        <v>254</v>
      </c>
      <c r="C51" s="54">
        <v>8007278</v>
      </c>
      <c r="D51" s="54">
        <v>7949034.6619999995</v>
      </c>
      <c r="E51" s="54">
        <v>7513268.6620000005</v>
      </c>
      <c r="F51" s="54">
        <v>2778907.2681587352</v>
      </c>
      <c r="G51" s="54">
        <f t="shared" ref="G51:G62" si="10">+I51-H51</f>
        <v>484925.8399999995</v>
      </c>
      <c r="H51" s="54">
        <v>9083.4980000000014</v>
      </c>
      <c r="I51" s="54">
        <f t="shared" ref="I51:I62" si="11">+C51-E51</f>
        <v>494009.33799999952</v>
      </c>
      <c r="J51" s="62">
        <f t="shared" ref="J51:J62" si="12">(I51/C51)</f>
        <v>6.1695040187189645E-2</v>
      </c>
      <c r="K51" s="59"/>
    </row>
    <row r="52" spans="1:11" x14ac:dyDescent="0.25">
      <c r="A52" s="67"/>
      <c r="B52" s="61" t="s">
        <v>255</v>
      </c>
      <c r="C52" s="54">
        <v>7235663</v>
      </c>
      <c r="D52" s="54">
        <v>7469330.1199999992</v>
      </c>
      <c r="E52" s="54">
        <v>6835326.1199999992</v>
      </c>
      <c r="F52" s="54">
        <v>2144903.280675028</v>
      </c>
      <c r="G52" s="54">
        <f t="shared" si="10"/>
        <v>392165.9090000008</v>
      </c>
      <c r="H52" s="54">
        <v>8170.9709999999995</v>
      </c>
      <c r="I52" s="54">
        <f t="shared" si="11"/>
        <v>400336.88000000082</v>
      </c>
      <c r="J52" s="62">
        <f t="shared" si="12"/>
        <v>5.5328292652656826E-2</v>
      </c>
      <c r="K52" s="59"/>
    </row>
    <row r="53" spans="1:11" x14ac:dyDescent="0.25">
      <c r="A53" s="67"/>
      <c r="B53" s="61" t="s">
        <v>256</v>
      </c>
      <c r="C53" s="54">
        <v>8009351</v>
      </c>
      <c r="D53" s="54">
        <v>6950861.0340000009</v>
      </c>
      <c r="E53" s="54">
        <v>7460003.034</v>
      </c>
      <c r="F53" s="54">
        <v>2654074.7280231449</v>
      </c>
      <c r="G53" s="54">
        <f t="shared" si="10"/>
        <v>540779.44200000004</v>
      </c>
      <c r="H53" s="54">
        <v>8568.5239999999976</v>
      </c>
      <c r="I53" s="54">
        <f t="shared" si="11"/>
        <v>549347.96600000001</v>
      </c>
      <c r="J53" s="62">
        <f t="shared" si="12"/>
        <v>6.8588324572115764E-2</v>
      </c>
      <c r="K53" s="59"/>
    </row>
    <row r="54" spans="1:11" x14ac:dyDescent="0.25">
      <c r="A54" s="67"/>
      <c r="B54" s="61" t="s">
        <v>257</v>
      </c>
      <c r="C54" s="54">
        <v>8493145</v>
      </c>
      <c r="D54" s="54">
        <v>7523513.5530000003</v>
      </c>
      <c r="E54" s="54">
        <v>8152950.5530000003</v>
      </c>
      <c r="F54" s="54">
        <v>3283512.1301582158</v>
      </c>
      <c r="G54" s="54">
        <f t="shared" si="10"/>
        <v>331674.18399999972</v>
      </c>
      <c r="H54" s="54">
        <v>8520.2630000000008</v>
      </c>
      <c r="I54" s="54">
        <f t="shared" si="11"/>
        <v>340194.44699999969</v>
      </c>
      <c r="J54" s="62">
        <f t="shared" si="12"/>
        <v>4.0055179441773302E-2</v>
      </c>
      <c r="K54" s="59"/>
    </row>
    <row r="55" spans="1:11" x14ac:dyDescent="0.25">
      <c r="A55" s="67"/>
      <c r="B55" s="61" t="s">
        <v>258</v>
      </c>
      <c r="C55" s="54">
        <v>9656281</v>
      </c>
      <c r="D55" s="54">
        <v>8319518.2830000008</v>
      </c>
      <c r="E55" s="54">
        <v>8618451.2829999998</v>
      </c>
      <c r="F55" s="54">
        <v>3582444.8500175965</v>
      </c>
      <c r="G55" s="54">
        <f t="shared" si="10"/>
        <v>1027539.9160000002</v>
      </c>
      <c r="H55" s="54">
        <v>10289.800999999999</v>
      </c>
      <c r="I55" s="54">
        <f t="shared" si="11"/>
        <v>1037829.7170000002</v>
      </c>
      <c r="J55" s="62">
        <f t="shared" si="12"/>
        <v>0.1074771661056674</v>
      </c>
      <c r="K55" s="59"/>
    </row>
    <row r="56" spans="1:11" x14ac:dyDescent="0.25">
      <c r="A56" s="67"/>
      <c r="B56" s="61" t="s">
        <v>259</v>
      </c>
      <c r="C56" s="54">
        <v>10367469</v>
      </c>
      <c r="D56" s="54">
        <v>9212089.8550000004</v>
      </c>
      <c r="E56" s="54">
        <v>9950520.8550000004</v>
      </c>
      <c r="F56" s="54">
        <v>4320875.6499147033</v>
      </c>
      <c r="G56" s="54">
        <f t="shared" si="10"/>
        <v>406473.81799999956</v>
      </c>
      <c r="H56" s="54">
        <v>10474.326999999999</v>
      </c>
      <c r="I56" s="54">
        <f t="shared" si="11"/>
        <v>416948.14499999955</v>
      </c>
      <c r="J56" s="62">
        <f t="shared" si="12"/>
        <v>4.0216965683716979E-2</v>
      </c>
      <c r="K56" s="59"/>
    </row>
    <row r="57" spans="1:11" x14ac:dyDescent="0.25">
      <c r="A57" s="67"/>
      <c r="B57" s="61" t="s">
        <v>260</v>
      </c>
      <c r="C57" s="54">
        <v>11007925</v>
      </c>
      <c r="D57" s="54">
        <v>10109168.402999997</v>
      </c>
      <c r="E57" s="54">
        <v>9896531.4030000009</v>
      </c>
      <c r="F57" s="54">
        <v>4108238.8351562442</v>
      </c>
      <c r="G57" s="54">
        <f t="shared" si="10"/>
        <v>1099776.574999999</v>
      </c>
      <c r="H57" s="54">
        <v>11617.022000000001</v>
      </c>
      <c r="I57" s="54">
        <f t="shared" si="11"/>
        <v>1111393.5969999991</v>
      </c>
      <c r="J57" s="62">
        <f t="shared" si="12"/>
        <v>0.10096304226273337</v>
      </c>
      <c r="K57" s="59"/>
    </row>
    <row r="58" spans="1:11" x14ac:dyDescent="0.25">
      <c r="A58" s="67"/>
      <c r="B58" s="61" t="s">
        <v>261</v>
      </c>
      <c r="C58" s="54">
        <v>11448322</v>
      </c>
      <c r="D58" s="54">
        <v>10005086.994000001</v>
      </c>
      <c r="E58" s="54">
        <v>10678186.994000001</v>
      </c>
      <c r="F58" s="54">
        <v>4781339.3747902671</v>
      </c>
      <c r="G58" s="54">
        <f t="shared" si="10"/>
        <v>758887.89599999913</v>
      </c>
      <c r="H58" s="54">
        <v>11247.11</v>
      </c>
      <c r="I58" s="54">
        <f t="shared" si="11"/>
        <v>770135.00599999912</v>
      </c>
      <c r="J58" s="62">
        <f t="shared" si="12"/>
        <v>6.7270557728896785E-2</v>
      </c>
      <c r="K58" s="59"/>
    </row>
    <row r="59" spans="1:11" x14ac:dyDescent="0.25">
      <c r="A59" s="67"/>
      <c r="B59" s="61" t="s">
        <v>262</v>
      </c>
      <c r="C59" s="54">
        <v>10342759</v>
      </c>
      <c r="D59" s="54">
        <v>10124234.235000001</v>
      </c>
      <c r="E59" s="54">
        <v>9993213.2349999994</v>
      </c>
      <c r="F59" s="54">
        <v>4650318</v>
      </c>
      <c r="G59" s="54">
        <f t="shared" si="10"/>
        <v>337929.80900000059</v>
      </c>
      <c r="H59" s="54">
        <v>11615.956</v>
      </c>
      <c r="I59" s="54">
        <f t="shared" si="11"/>
        <v>349545.7650000006</v>
      </c>
      <c r="J59" s="62">
        <f t="shared" si="12"/>
        <v>3.3796181947196156E-2</v>
      </c>
      <c r="K59" s="59"/>
    </row>
    <row r="60" spans="1:11" x14ac:dyDescent="0.25">
      <c r="A60" s="67"/>
      <c r="B60" s="61" t="s">
        <v>263</v>
      </c>
      <c r="C60" s="54">
        <v>10338743</v>
      </c>
      <c r="D60" s="54">
        <v>9598261.3080000021</v>
      </c>
      <c r="E60" s="54">
        <v>9331106.3080000002</v>
      </c>
      <c r="F60" s="54">
        <v>4383163</v>
      </c>
      <c r="G60" s="54">
        <f t="shared" si="10"/>
        <v>996375.72899999982</v>
      </c>
      <c r="H60" s="54">
        <v>11260.963000000002</v>
      </c>
      <c r="I60" s="54">
        <f t="shared" si="11"/>
        <v>1007636.6919999998</v>
      </c>
      <c r="J60" s="62">
        <f t="shared" si="12"/>
        <v>9.7462205221659909E-2</v>
      </c>
      <c r="K60" s="59"/>
    </row>
    <row r="61" spans="1:11" x14ac:dyDescent="0.25">
      <c r="A61" s="67"/>
      <c r="B61" s="61" t="s">
        <v>264</v>
      </c>
      <c r="C61" s="54">
        <v>8115012</v>
      </c>
      <c r="D61" s="54">
        <v>8529354.5199999996</v>
      </c>
      <c r="E61" s="54">
        <v>8079339.5199999996</v>
      </c>
      <c r="F61" s="54">
        <v>3933148</v>
      </c>
      <c r="G61" s="54">
        <f t="shared" si="10"/>
        <v>25223.274000000449</v>
      </c>
      <c r="H61" s="54">
        <v>10449.206</v>
      </c>
      <c r="I61" s="54">
        <f t="shared" si="11"/>
        <v>35672.480000000447</v>
      </c>
      <c r="J61" s="62">
        <f t="shared" si="12"/>
        <v>4.395862877343921E-3</v>
      </c>
      <c r="K61" s="59"/>
    </row>
    <row r="62" spans="1:11" x14ac:dyDescent="0.25">
      <c r="A62" s="67"/>
      <c r="B62" s="61" t="s">
        <v>265</v>
      </c>
      <c r="C62" s="54">
        <v>8215468</v>
      </c>
      <c r="D62" s="54">
        <v>8119036.557</v>
      </c>
      <c r="E62" s="54">
        <v>7414515.557</v>
      </c>
      <c r="F62" s="54">
        <v>3228626.5389276897</v>
      </c>
      <c r="G62" s="54">
        <f t="shared" si="10"/>
        <v>789330.20400000003</v>
      </c>
      <c r="H62" s="54">
        <v>11622.239</v>
      </c>
      <c r="I62" s="54">
        <f t="shared" si="11"/>
        <v>800952.44299999997</v>
      </c>
      <c r="J62" s="62">
        <f t="shared" si="12"/>
        <v>9.7493221688648768E-2</v>
      </c>
      <c r="K62" s="59"/>
    </row>
    <row r="63" spans="1:11" x14ac:dyDescent="0.25">
      <c r="A63" s="69"/>
      <c r="B63" s="61"/>
      <c r="C63" s="54"/>
      <c r="D63" s="54"/>
      <c r="E63" s="54"/>
      <c r="F63" s="54"/>
      <c r="G63" s="54"/>
      <c r="H63" s="54"/>
      <c r="I63" s="54"/>
      <c r="J63" s="62"/>
      <c r="K63" s="59"/>
    </row>
    <row r="64" spans="1:11" x14ac:dyDescent="0.25">
      <c r="A64" s="39"/>
      <c r="B64" s="61" t="s">
        <v>243</v>
      </c>
      <c r="C64" s="54">
        <f t="shared" ref="C64:I64" si="13">SUM(C51:C62)</f>
        <v>111237416</v>
      </c>
      <c r="D64" s="54">
        <f t="shared" si="13"/>
        <v>103909489.52399999</v>
      </c>
      <c r="E64" s="54">
        <f t="shared" si="13"/>
        <v>103923413.52399999</v>
      </c>
      <c r="F64" s="54">
        <f t="shared" si="13"/>
        <v>43849551.655821621</v>
      </c>
      <c r="G64" s="54">
        <f t="shared" si="13"/>
        <v>7191082.5959999971</v>
      </c>
      <c r="H64" s="54">
        <f t="shared" si="13"/>
        <v>122919.88000000002</v>
      </c>
      <c r="I64" s="54">
        <f t="shared" si="13"/>
        <v>7314002.4759999989</v>
      </c>
      <c r="J64" s="63">
        <f>(I64/C64)</f>
        <v>6.5751279911068758E-2</v>
      </c>
      <c r="K64" s="59"/>
    </row>
    <row r="65" spans="1:11" x14ac:dyDescent="0.25">
      <c r="B65" s="59"/>
      <c r="C65" s="79"/>
      <c r="D65" s="79"/>
      <c r="E65" s="79"/>
      <c r="F65" s="79"/>
      <c r="G65" s="79"/>
      <c r="H65" s="79"/>
      <c r="I65" s="79"/>
      <c r="J65" s="59"/>
      <c r="K65" s="59"/>
    </row>
    <row r="66" spans="1:11" x14ac:dyDescent="0.25">
      <c r="B66" s="59"/>
      <c r="C66" s="59"/>
      <c r="D66" s="59"/>
      <c r="E66" s="59"/>
      <c r="F66" s="59"/>
      <c r="G66" s="59"/>
      <c r="H66" s="59"/>
      <c r="I66" s="59"/>
      <c r="J66" s="59"/>
      <c r="K66" s="59"/>
    </row>
    <row r="67" spans="1:11" x14ac:dyDescent="0.25">
      <c r="A67" s="39">
        <v>2010</v>
      </c>
      <c r="B67" s="61" t="s">
        <v>254</v>
      </c>
      <c r="C67" s="54">
        <v>9390504</v>
      </c>
      <c r="D67" s="54">
        <v>9190609.3279999997</v>
      </c>
      <c r="E67" s="54">
        <v>8839621.3279999997</v>
      </c>
      <c r="F67" s="54">
        <v>2877638.5051508057</v>
      </c>
      <c r="G67" s="54">
        <f t="shared" ref="G67:G78" si="14">+I67-H67</f>
        <v>540352.9380000002</v>
      </c>
      <c r="H67" s="54">
        <v>10529.733999999999</v>
      </c>
      <c r="I67" s="54">
        <f t="shared" ref="I67:I78" si="15">+C67-E67</f>
        <v>550882.67200000025</v>
      </c>
      <c r="J67" s="62">
        <f t="shared" ref="J67:J78" si="16">(I67/C67)</f>
        <v>5.8663802496649833E-2</v>
      </c>
      <c r="K67" s="59"/>
    </row>
    <row r="68" spans="1:11" x14ac:dyDescent="0.25">
      <c r="A68" s="67"/>
      <c r="B68" s="61" t="s">
        <v>255</v>
      </c>
      <c r="C68" s="54">
        <v>7653971</v>
      </c>
      <c r="D68" s="54">
        <v>7673815.0499999998</v>
      </c>
      <c r="E68" s="54">
        <v>7076735.0499999998</v>
      </c>
      <c r="F68" s="54">
        <v>2280559.2078493596</v>
      </c>
      <c r="G68" s="54">
        <f t="shared" si="14"/>
        <v>567548.70000000019</v>
      </c>
      <c r="H68" s="54">
        <v>9687.25</v>
      </c>
      <c r="I68" s="54">
        <f>+C68-E68</f>
        <v>577235.95000000019</v>
      </c>
      <c r="J68" s="62">
        <f>(I68/C68)</f>
        <v>7.5416532150435395E-2</v>
      </c>
      <c r="K68" s="59"/>
    </row>
    <row r="69" spans="1:11" x14ac:dyDescent="0.25">
      <c r="A69" s="67"/>
      <c r="B69" s="61" t="s">
        <v>256</v>
      </c>
      <c r="C69" s="54">
        <v>7879751.5</v>
      </c>
      <c r="D69" s="54">
        <v>7350261.3449999988</v>
      </c>
      <c r="E69" s="54">
        <v>7584294.3449999997</v>
      </c>
      <c r="F69" s="54">
        <v>2514592.1259884923</v>
      </c>
      <c r="G69" s="54">
        <f>+I69-H69</f>
        <v>286364.73400000029</v>
      </c>
      <c r="H69" s="54">
        <v>9092.4210000000003</v>
      </c>
      <c r="I69" s="54">
        <f t="shared" si="15"/>
        <v>295457.15500000026</v>
      </c>
      <c r="J69" s="62">
        <f>(I69/C69)</f>
        <v>3.7495745265570909E-2</v>
      </c>
      <c r="K69" s="59"/>
    </row>
    <row r="70" spans="1:11" x14ac:dyDescent="0.25">
      <c r="A70" s="67"/>
      <c r="B70" s="61" t="s">
        <v>257</v>
      </c>
      <c r="C70" s="54">
        <v>8037871</v>
      </c>
      <c r="D70" s="54">
        <v>7041000.4790000012</v>
      </c>
      <c r="E70" s="54">
        <v>7634483.4790000003</v>
      </c>
      <c r="F70" s="54">
        <v>3108075</v>
      </c>
      <c r="G70" s="54">
        <f t="shared" si="14"/>
        <v>393267.76099999971</v>
      </c>
      <c r="H70" s="54">
        <v>10119.76</v>
      </c>
      <c r="I70" s="54">
        <f t="shared" si="15"/>
        <v>403387.52099999972</v>
      </c>
      <c r="J70" s="62">
        <f t="shared" si="16"/>
        <v>5.0185866506192958E-2</v>
      </c>
      <c r="K70" s="59"/>
    </row>
    <row r="71" spans="1:11" x14ac:dyDescent="0.25">
      <c r="A71" s="67"/>
      <c r="B71" s="61" t="s">
        <v>258</v>
      </c>
      <c r="C71" s="54">
        <v>10395115</v>
      </c>
      <c r="D71" s="54">
        <v>8451975.0600000005</v>
      </c>
      <c r="E71" s="54">
        <v>9240213.0599999987</v>
      </c>
      <c r="F71" s="54">
        <v>3896313</v>
      </c>
      <c r="G71" s="54">
        <f t="shared" si="14"/>
        <v>1143850.9710000013</v>
      </c>
      <c r="H71" s="54">
        <v>11050.968999999997</v>
      </c>
      <c r="I71" s="54">
        <f t="shared" si="15"/>
        <v>1154901.9400000013</v>
      </c>
      <c r="J71" s="62">
        <f t="shared" si="16"/>
        <v>0.11110044862418562</v>
      </c>
      <c r="K71" s="59"/>
    </row>
    <row r="72" spans="1:11" x14ac:dyDescent="0.25">
      <c r="A72" s="67"/>
      <c r="B72" s="61" t="s">
        <v>259</v>
      </c>
      <c r="C72" s="54">
        <v>11409507</v>
      </c>
      <c r="D72" s="54">
        <v>10174179.499</v>
      </c>
      <c r="E72" s="54">
        <v>10904588.499</v>
      </c>
      <c r="F72" s="54">
        <v>4626722</v>
      </c>
      <c r="G72" s="54">
        <f t="shared" si="14"/>
        <v>492434.58000000019</v>
      </c>
      <c r="H72" s="54">
        <v>12483.921</v>
      </c>
      <c r="I72" s="54">
        <f t="shared" si="15"/>
        <v>504918.50100000016</v>
      </c>
      <c r="J72" s="62">
        <f t="shared" si="16"/>
        <v>4.4254190912893974E-2</v>
      </c>
      <c r="K72" s="59"/>
    </row>
    <row r="73" spans="1:11" x14ac:dyDescent="0.25">
      <c r="A73" s="67"/>
      <c r="B73" s="61" t="s">
        <v>260</v>
      </c>
      <c r="C73" s="54">
        <v>11649520</v>
      </c>
      <c r="D73" s="54">
        <v>10681472.721000001</v>
      </c>
      <c r="E73" s="54">
        <v>10441919.721000001</v>
      </c>
      <c r="F73" s="54">
        <v>4387169</v>
      </c>
      <c r="G73" s="54">
        <f>+I73-H73</f>
        <v>1194839.2469999993</v>
      </c>
      <c r="H73" s="54">
        <v>12761.032000000001</v>
      </c>
      <c r="I73" s="54">
        <f>+C73-E73</f>
        <v>1207600.2789999992</v>
      </c>
      <c r="J73" s="62">
        <f>(I73/C73)</f>
        <v>0.10366094731800102</v>
      </c>
      <c r="K73" s="59"/>
    </row>
    <row r="74" spans="1:11" x14ac:dyDescent="0.25">
      <c r="A74" s="67"/>
      <c r="B74" s="61" t="s">
        <v>261</v>
      </c>
      <c r="C74" s="54">
        <v>11521499</v>
      </c>
      <c r="D74" s="54">
        <v>10556122.421</v>
      </c>
      <c r="E74" s="54">
        <v>10894853.421</v>
      </c>
      <c r="F74" s="54">
        <v>4725900</v>
      </c>
      <c r="G74" s="54">
        <f t="shared" si="14"/>
        <v>614490.57399999991</v>
      </c>
      <c r="H74" s="54">
        <v>12155.005000000001</v>
      </c>
      <c r="I74" s="54">
        <f t="shared" si="15"/>
        <v>626645.57899999991</v>
      </c>
      <c r="J74" s="62">
        <f t="shared" si="16"/>
        <v>5.4389240410470885E-2</v>
      </c>
      <c r="K74" s="59"/>
    </row>
    <row r="75" spans="1:11" x14ac:dyDescent="0.25">
      <c r="A75" s="67"/>
      <c r="B75" s="61" t="s">
        <v>262</v>
      </c>
      <c r="C75" s="54">
        <v>10666454</v>
      </c>
      <c r="D75" s="54">
        <v>10383432.869000003</v>
      </c>
      <c r="E75" s="54">
        <v>10335868.869000001</v>
      </c>
      <c r="F75" s="54">
        <v>4678336</v>
      </c>
      <c r="G75" s="54">
        <f t="shared" si="14"/>
        <v>318006.06999999913</v>
      </c>
      <c r="H75" s="54">
        <v>12579.061</v>
      </c>
      <c r="I75" s="54">
        <f t="shared" si="15"/>
        <v>330585.13099999912</v>
      </c>
      <c r="J75" s="62">
        <f t="shared" si="16"/>
        <v>3.099297395366812E-2</v>
      </c>
      <c r="K75" s="59"/>
    </row>
    <row r="76" spans="1:11" x14ac:dyDescent="0.25">
      <c r="A76" s="67"/>
      <c r="B76" s="61" t="s">
        <v>263</v>
      </c>
      <c r="C76" s="54">
        <v>9299921</v>
      </c>
      <c r="D76" s="54">
        <v>9039614.7740000002</v>
      </c>
      <c r="E76" s="54">
        <v>8406425.7740000002</v>
      </c>
      <c r="F76" s="54">
        <v>4045147</v>
      </c>
      <c r="G76" s="54">
        <f t="shared" si="14"/>
        <v>882747.39599999983</v>
      </c>
      <c r="H76" s="54">
        <v>10747.83</v>
      </c>
      <c r="I76" s="54">
        <f t="shared" si="15"/>
        <v>893495.22599999979</v>
      </c>
      <c r="J76" s="62">
        <f t="shared" si="16"/>
        <v>9.6075571609694294E-2</v>
      </c>
      <c r="K76" s="59"/>
    </row>
    <row r="77" spans="1:11" x14ac:dyDescent="0.25">
      <c r="A77" s="67"/>
      <c r="B77" s="61" t="s">
        <v>264</v>
      </c>
      <c r="C77" s="54">
        <v>7811927</v>
      </c>
      <c r="D77" s="54">
        <v>7993522.727</v>
      </c>
      <c r="E77" s="54">
        <v>7650107.727</v>
      </c>
      <c r="F77" s="54">
        <v>3701732</v>
      </c>
      <c r="G77" s="54">
        <f t="shared" si="14"/>
        <v>151674.11000000004</v>
      </c>
      <c r="H77" s="54">
        <v>10145.162999999999</v>
      </c>
      <c r="I77" s="54">
        <f t="shared" si="15"/>
        <v>161819.27300000004</v>
      </c>
      <c r="J77" s="62">
        <f t="shared" si="16"/>
        <v>2.0714386219942923E-2</v>
      </c>
      <c r="K77" s="59"/>
    </row>
    <row r="78" spans="1:11" x14ac:dyDescent="0.25">
      <c r="A78" s="67"/>
      <c r="B78" s="61" t="s">
        <v>265</v>
      </c>
      <c r="C78" s="54">
        <v>8887492</v>
      </c>
      <c r="D78" s="54">
        <v>8069110.6040000003</v>
      </c>
      <c r="E78" s="54">
        <v>8139636.6040000003</v>
      </c>
      <c r="F78" s="54">
        <v>3772258</v>
      </c>
      <c r="G78" s="54">
        <f t="shared" si="14"/>
        <v>737056.79499999969</v>
      </c>
      <c r="H78" s="54">
        <v>10798.601000000001</v>
      </c>
      <c r="I78" s="54">
        <f t="shared" si="15"/>
        <v>747855.39599999972</v>
      </c>
      <c r="J78" s="62">
        <f t="shared" si="16"/>
        <v>8.4146955744095156E-2</v>
      </c>
      <c r="K78" s="59"/>
    </row>
    <row r="79" spans="1:11" x14ac:dyDescent="0.25">
      <c r="A79" s="69"/>
      <c r="B79" s="61"/>
      <c r="C79" s="54"/>
      <c r="D79" s="54"/>
      <c r="E79" s="54"/>
      <c r="F79" s="54"/>
      <c r="G79" s="54"/>
      <c r="H79" s="54"/>
      <c r="I79" s="54"/>
      <c r="J79" s="62"/>
      <c r="K79" s="59"/>
    </row>
    <row r="80" spans="1:11" x14ac:dyDescent="0.25">
      <c r="A80" s="39"/>
      <c r="B80" s="61" t="s">
        <v>243</v>
      </c>
      <c r="C80" s="54">
        <f t="shared" ref="C80:I80" si="17">SUM(C67:C78)</f>
        <v>114603532.5</v>
      </c>
      <c r="D80" s="54">
        <f t="shared" si="17"/>
        <v>106605116.877</v>
      </c>
      <c r="E80" s="54">
        <f t="shared" si="17"/>
        <v>107148747.877</v>
      </c>
      <c r="F80" s="54">
        <f t="shared" si="17"/>
        <v>44614441.838988662</v>
      </c>
      <c r="G80" s="54">
        <f t="shared" si="17"/>
        <v>7322633.8760000002</v>
      </c>
      <c r="H80" s="54">
        <f t="shared" si="17"/>
        <v>132150.747</v>
      </c>
      <c r="I80" s="54">
        <f t="shared" si="17"/>
        <v>7454784.6229999997</v>
      </c>
      <c r="J80" s="63">
        <f>(I80/C80)</f>
        <v>6.5048471546895817E-2</v>
      </c>
      <c r="K80" s="59"/>
    </row>
    <row r="81" spans="1:11" x14ac:dyDescent="0.25">
      <c r="B81" s="59"/>
      <c r="C81" s="59"/>
      <c r="D81" s="59"/>
      <c r="E81" s="59"/>
      <c r="F81" s="59"/>
      <c r="G81" s="59"/>
      <c r="H81" s="59"/>
      <c r="I81" s="59"/>
      <c r="J81" s="59"/>
      <c r="K81" s="59"/>
    </row>
    <row r="82" spans="1:11" x14ac:dyDescent="0.25">
      <c r="B82" s="59"/>
      <c r="C82" s="59"/>
      <c r="D82" s="59"/>
      <c r="E82" s="59"/>
      <c r="F82" s="59"/>
      <c r="G82" s="59"/>
      <c r="H82" s="59"/>
      <c r="I82" s="59"/>
      <c r="J82" s="59"/>
      <c r="K82" s="59"/>
    </row>
    <row r="83" spans="1:11" x14ac:dyDescent="0.25">
      <c r="A83" s="39">
        <v>2011</v>
      </c>
      <c r="B83" s="61" t="s">
        <v>254</v>
      </c>
      <c r="C83" s="54">
        <v>7922768</v>
      </c>
      <c r="D83" s="54">
        <v>8390413.4469999988</v>
      </c>
      <c r="E83" s="54">
        <v>7581323.4469999997</v>
      </c>
      <c r="F83" s="54">
        <v>2963168</v>
      </c>
      <c r="G83" s="54">
        <f>+I83-H83</f>
        <v>330649.28300000029</v>
      </c>
      <c r="H83" s="80">
        <v>10795.27</v>
      </c>
      <c r="I83" s="54">
        <f>+C83-E83</f>
        <v>341444.55300000031</v>
      </c>
      <c r="J83" s="62">
        <f t="shared" ref="J83:J94" si="18">(I83/C83)</f>
        <v>4.3096623932443852E-2</v>
      </c>
      <c r="K83" s="59"/>
    </row>
    <row r="84" spans="1:11" x14ac:dyDescent="0.25">
      <c r="A84" s="67"/>
      <c r="B84" s="61" t="s">
        <v>255</v>
      </c>
      <c r="C84" s="80">
        <v>7253717</v>
      </c>
      <c r="D84" s="80">
        <v>7081196.7250000006</v>
      </c>
      <c r="E84" s="80">
        <v>6800802.7250000006</v>
      </c>
      <c r="F84" s="80">
        <v>2682774</v>
      </c>
      <c r="G84" s="80">
        <f t="shared" ref="G84:G94" si="19">+I84-H84</f>
        <v>442582.26299999945</v>
      </c>
      <c r="H84" s="80">
        <v>10332.012000000001</v>
      </c>
      <c r="I84" s="80">
        <f>+C84-E84</f>
        <v>452914.27499999944</v>
      </c>
      <c r="J84" s="81">
        <f t="shared" si="18"/>
        <v>6.2438922693013724E-2</v>
      </c>
      <c r="K84" s="59"/>
    </row>
    <row r="85" spans="1:11" x14ac:dyDescent="0.25">
      <c r="A85" s="67"/>
      <c r="B85" s="61" t="s">
        <v>256</v>
      </c>
      <c r="C85" s="80">
        <v>8196116.5</v>
      </c>
      <c r="D85" s="80">
        <v>7155217.3389999997</v>
      </c>
      <c r="E85" s="80">
        <v>7656680.3389999997</v>
      </c>
      <c r="F85" s="80">
        <v>3184237</v>
      </c>
      <c r="G85" s="80">
        <f>+I85-H85</f>
        <v>528065.49300000037</v>
      </c>
      <c r="H85" s="80">
        <v>11370.667999999998</v>
      </c>
      <c r="I85" s="80">
        <f>+C85-E85</f>
        <v>539436.16100000031</v>
      </c>
      <c r="J85" s="81">
        <f t="shared" si="18"/>
        <v>6.581606801221046E-2</v>
      </c>
      <c r="K85" s="59"/>
    </row>
    <row r="86" spans="1:11" x14ac:dyDescent="0.25">
      <c r="A86" s="67"/>
      <c r="B86" s="61" t="s">
        <v>257</v>
      </c>
      <c r="C86" s="80">
        <v>9460285</v>
      </c>
      <c r="D86" s="80">
        <v>8402569.8670000006</v>
      </c>
      <c r="E86" s="80">
        <v>9198493.8669999987</v>
      </c>
      <c r="F86" s="80">
        <v>3980161</v>
      </c>
      <c r="G86" s="80">
        <f t="shared" si="19"/>
        <v>248841.7430000013</v>
      </c>
      <c r="H86" s="80">
        <v>12949.39</v>
      </c>
      <c r="I86" s="80">
        <f>+C86-E86</f>
        <v>261791.13300000131</v>
      </c>
      <c r="J86" s="81">
        <f t="shared" si="18"/>
        <v>2.7672647599940311E-2</v>
      </c>
      <c r="K86" s="59"/>
    </row>
    <row r="87" spans="1:11" x14ac:dyDescent="0.25">
      <c r="A87" s="67"/>
      <c r="B87" s="61" t="s">
        <v>258</v>
      </c>
      <c r="C87" s="80">
        <v>10098308</v>
      </c>
      <c r="D87" s="80">
        <v>8930549.4979999997</v>
      </c>
      <c r="E87" s="80">
        <v>9058096.4979999997</v>
      </c>
      <c r="F87" s="80">
        <v>4107708</v>
      </c>
      <c r="G87" s="80">
        <f>+I87-H87</f>
        <v>1028456.1670000004</v>
      </c>
      <c r="H87" s="80">
        <v>11755.334999999999</v>
      </c>
      <c r="I87" s="80">
        <f>+C87-E87</f>
        <v>1040211.5020000003</v>
      </c>
      <c r="J87" s="81">
        <f t="shared" si="18"/>
        <v>0.10300849429429171</v>
      </c>
      <c r="K87" s="59"/>
    </row>
    <row r="88" spans="1:11" x14ac:dyDescent="0.25">
      <c r="A88" s="67"/>
      <c r="B88" s="61" t="s">
        <v>259</v>
      </c>
      <c r="C88" s="80">
        <v>10539641</v>
      </c>
      <c r="D88" s="80">
        <v>10028106.151000001</v>
      </c>
      <c r="E88" s="80">
        <v>10309364.151000001</v>
      </c>
      <c r="F88" s="80">
        <v>4388966</v>
      </c>
      <c r="G88" s="80">
        <f>+I88-H88</f>
        <v>217736.31899999946</v>
      </c>
      <c r="H88" s="80">
        <v>12540.53</v>
      </c>
      <c r="I88" s="80">
        <f t="shared" ref="I88:I94" si="20">+C88-E88</f>
        <v>230276.84899999946</v>
      </c>
      <c r="J88" s="81">
        <f>(I88/C88)</f>
        <v>2.1848642567616816E-2</v>
      </c>
      <c r="K88" s="59"/>
    </row>
    <row r="89" spans="1:11" x14ac:dyDescent="0.25">
      <c r="A89" s="67"/>
      <c r="B89" s="61" t="s">
        <v>260</v>
      </c>
      <c r="C89" s="80">
        <v>11211614</v>
      </c>
      <c r="D89" s="80">
        <v>10051637.073999999</v>
      </c>
      <c r="E89" s="80">
        <v>11047731.073999999</v>
      </c>
      <c r="F89" s="80">
        <v>5385060</v>
      </c>
      <c r="G89" s="80">
        <f t="shared" si="19"/>
        <v>151382.43300000092</v>
      </c>
      <c r="H89" s="80">
        <v>12500.492999999999</v>
      </c>
      <c r="I89" s="80">
        <f t="shared" si="20"/>
        <v>163882.92600000091</v>
      </c>
      <c r="J89" s="81">
        <f t="shared" si="18"/>
        <v>1.461724654452079E-2</v>
      </c>
      <c r="K89" s="59"/>
    </row>
    <row r="90" spans="1:11" x14ac:dyDescent="0.25">
      <c r="A90" s="67"/>
      <c r="B90" s="61" t="s">
        <v>261</v>
      </c>
      <c r="C90" s="80">
        <v>11325605</v>
      </c>
      <c r="D90" s="80">
        <v>10489122.466</v>
      </c>
      <c r="E90" s="80">
        <v>10567032.466</v>
      </c>
      <c r="F90" s="80">
        <v>5462970</v>
      </c>
      <c r="G90" s="80">
        <f t="shared" si="19"/>
        <v>745565.92599999998</v>
      </c>
      <c r="H90" s="80">
        <v>13006.607999999998</v>
      </c>
      <c r="I90" s="80">
        <f t="shared" si="20"/>
        <v>758572.53399999999</v>
      </c>
      <c r="J90" s="81">
        <f t="shared" si="18"/>
        <v>6.6978544104266388E-2</v>
      </c>
      <c r="K90" s="59"/>
    </row>
    <row r="91" spans="1:11" x14ac:dyDescent="0.25">
      <c r="A91" s="67"/>
      <c r="B91" s="61" t="s">
        <v>262</v>
      </c>
      <c r="C91" s="80">
        <v>10530592</v>
      </c>
      <c r="D91" s="80">
        <v>10748507.380000001</v>
      </c>
      <c r="E91" s="80">
        <v>9870682.3800000008</v>
      </c>
      <c r="F91" s="80">
        <v>4585145</v>
      </c>
      <c r="G91" s="80">
        <f t="shared" si="19"/>
        <v>646465.2379999992</v>
      </c>
      <c r="H91" s="80">
        <v>13444.382000000001</v>
      </c>
      <c r="I91" s="80">
        <f t="shared" si="20"/>
        <v>659909.61999999918</v>
      </c>
      <c r="J91" s="81">
        <f t="shared" si="18"/>
        <v>6.2665956481838744E-2</v>
      </c>
      <c r="K91" s="59"/>
    </row>
    <row r="92" spans="1:11" x14ac:dyDescent="0.25">
      <c r="A92" s="67"/>
      <c r="B92" s="61" t="s">
        <v>263</v>
      </c>
      <c r="C92" s="80">
        <v>9050810</v>
      </c>
      <c r="D92" s="80">
        <v>9085583.0749999993</v>
      </c>
      <c r="E92" s="80">
        <v>8483851.0749999993</v>
      </c>
      <c r="F92" s="80">
        <v>3983413</v>
      </c>
      <c r="G92" s="80">
        <f t="shared" si="19"/>
        <v>555439.09200000076</v>
      </c>
      <c r="H92" s="80">
        <v>11519.833000000001</v>
      </c>
      <c r="I92" s="80">
        <f t="shared" si="20"/>
        <v>566958.92500000075</v>
      </c>
      <c r="J92" s="81">
        <f t="shared" si="18"/>
        <v>6.2641788414517674E-2</v>
      </c>
      <c r="K92" s="59"/>
    </row>
    <row r="93" spans="1:11" x14ac:dyDescent="0.25">
      <c r="A93" s="67"/>
      <c r="B93" s="61" t="s">
        <v>264</v>
      </c>
      <c r="C93" s="80">
        <v>8021393</v>
      </c>
      <c r="D93" s="80">
        <v>7544303.75</v>
      </c>
      <c r="E93" s="80">
        <v>7586718</v>
      </c>
      <c r="F93" s="80">
        <v>4025826.6809647102</v>
      </c>
      <c r="G93" s="80">
        <f t="shared" si="19"/>
        <v>423436.61599999998</v>
      </c>
      <c r="H93" s="80">
        <v>11238.383999999998</v>
      </c>
      <c r="I93" s="80">
        <f t="shared" si="20"/>
        <v>434675</v>
      </c>
      <c r="J93" s="81">
        <f t="shared" si="18"/>
        <v>5.4189465595314928E-2</v>
      </c>
      <c r="K93" s="59"/>
    </row>
    <row r="94" spans="1:11" x14ac:dyDescent="0.25">
      <c r="A94" s="67"/>
      <c r="B94" s="61" t="s">
        <v>265</v>
      </c>
      <c r="C94" s="80">
        <v>7931422</v>
      </c>
      <c r="D94" s="80">
        <v>7595995.04</v>
      </c>
      <c r="E94" s="80">
        <v>7560800.04</v>
      </c>
      <c r="F94" s="80">
        <v>3990632</v>
      </c>
      <c r="G94" s="80">
        <f t="shared" si="19"/>
        <v>359123.47</v>
      </c>
      <c r="H94" s="80">
        <v>11498.49</v>
      </c>
      <c r="I94" s="80">
        <f t="shared" si="20"/>
        <v>370621.95999999996</v>
      </c>
      <c r="J94" s="81">
        <f t="shared" si="18"/>
        <v>4.6728311770575306E-2</v>
      </c>
      <c r="K94" s="59"/>
    </row>
    <row r="95" spans="1:11" x14ac:dyDescent="0.25">
      <c r="A95" s="69"/>
      <c r="B95" s="61"/>
      <c r="C95" s="54"/>
      <c r="D95" s="54"/>
      <c r="E95" s="54"/>
      <c r="F95" s="54"/>
      <c r="G95" s="54"/>
      <c r="H95" s="54"/>
      <c r="I95" s="54"/>
      <c r="J95" s="62"/>
      <c r="K95" s="59"/>
    </row>
    <row r="96" spans="1:11" x14ac:dyDescent="0.25">
      <c r="A96" s="39"/>
      <c r="B96" s="61" t="s">
        <v>243</v>
      </c>
      <c r="C96" s="54">
        <f t="shared" ref="C96:I96" si="21">SUM(C83:C94)</f>
        <v>111542271.5</v>
      </c>
      <c r="D96" s="54">
        <f t="shared" si="21"/>
        <v>105503201.81200001</v>
      </c>
      <c r="E96" s="54">
        <f t="shared" si="21"/>
        <v>105721576.06200001</v>
      </c>
      <c r="F96" s="54">
        <f t="shared" si="21"/>
        <v>48740060.680964708</v>
      </c>
      <c r="G96" s="54">
        <f t="shared" si="21"/>
        <v>5677744.0430000033</v>
      </c>
      <c r="H96" s="54">
        <f t="shared" si="21"/>
        <v>142951.39499999999</v>
      </c>
      <c r="I96" s="54">
        <f t="shared" si="21"/>
        <v>5820695.4380000019</v>
      </c>
      <c r="J96" s="63">
        <f>(I96/C96)</f>
        <v>5.218376279884171E-2</v>
      </c>
      <c r="K96" s="59"/>
    </row>
    <row r="97" spans="1:11" x14ac:dyDescent="0.25">
      <c r="B97" s="59"/>
      <c r="C97" s="59"/>
      <c r="D97" s="59"/>
      <c r="E97" s="59"/>
      <c r="F97" s="59"/>
      <c r="G97" s="59"/>
      <c r="H97" s="59"/>
      <c r="I97" s="59"/>
      <c r="J97" s="59"/>
      <c r="K97" s="59"/>
    </row>
    <row r="98" spans="1:11" x14ac:dyDescent="0.25">
      <c r="B98" s="59"/>
      <c r="C98" s="59"/>
      <c r="D98" s="59"/>
      <c r="E98" s="59"/>
      <c r="F98" s="59"/>
      <c r="G98" s="59"/>
      <c r="H98" s="59"/>
      <c r="I98" s="59"/>
      <c r="J98" s="59"/>
      <c r="K98" s="59"/>
    </row>
    <row r="99" spans="1:11" x14ac:dyDescent="0.25">
      <c r="A99" s="39">
        <v>2012</v>
      </c>
      <c r="B99" s="61" t="s">
        <v>254</v>
      </c>
      <c r="C99" s="54">
        <v>7979304</v>
      </c>
      <c r="D99" s="54">
        <v>7998375.6989999991</v>
      </c>
      <c r="E99" s="54">
        <v>7519892.1339999996</v>
      </c>
      <c r="F99" s="54">
        <v>3512321</v>
      </c>
      <c r="G99" s="54">
        <f t="shared" ref="G99:G110" si="22">+I99-H99</f>
        <v>446899.6370000004</v>
      </c>
      <c r="H99" s="54">
        <v>12512.228999999998</v>
      </c>
      <c r="I99" s="54">
        <f t="shared" ref="I99:I110" si="23">+C99-E99</f>
        <v>459411.86600000039</v>
      </c>
      <c r="J99" s="62">
        <f t="shared" ref="J99:J110" si="24">(I99/C99)</f>
        <v>5.7575430889711732E-2</v>
      </c>
      <c r="K99" s="59"/>
    </row>
    <row r="100" spans="1:11" x14ac:dyDescent="0.25">
      <c r="A100" s="67"/>
      <c r="B100" s="61" t="s">
        <v>255</v>
      </c>
      <c r="C100" s="54">
        <v>7702146</v>
      </c>
      <c r="D100" s="54">
        <v>7127076.0449999999</v>
      </c>
      <c r="E100" s="54">
        <v>7280572</v>
      </c>
      <c r="F100" s="54">
        <v>3665817</v>
      </c>
      <c r="G100" s="54">
        <f t="shared" si="22"/>
        <v>410159.01500000001</v>
      </c>
      <c r="H100" s="54">
        <v>11414.984999999999</v>
      </c>
      <c r="I100" s="54">
        <f t="shared" si="23"/>
        <v>421574</v>
      </c>
      <c r="J100" s="62">
        <f t="shared" si="24"/>
        <v>5.4734615521440391E-2</v>
      </c>
      <c r="K100" s="59"/>
    </row>
    <row r="101" spans="1:11" x14ac:dyDescent="0.25">
      <c r="A101" s="67"/>
      <c r="B101" s="61" t="s">
        <v>256</v>
      </c>
      <c r="C101" s="54">
        <v>8639929</v>
      </c>
      <c r="D101" s="54">
        <v>7624983.318</v>
      </c>
      <c r="E101" s="54">
        <v>8149116.318</v>
      </c>
      <c r="F101" s="54">
        <v>4189950</v>
      </c>
      <c r="G101" s="54">
        <f t="shared" si="22"/>
        <v>479728.90300000005</v>
      </c>
      <c r="H101" s="54">
        <v>11083.779</v>
      </c>
      <c r="I101" s="54">
        <f t="shared" si="23"/>
        <v>490812.68200000003</v>
      </c>
      <c r="J101" s="62">
        <f t="shared" si="24"/>
        <v>5.6807490200440305E-2</v>
      </c>
      <c r="K101" s="59"/>
    </row>
    <row r="102" spans="1:11" x14ac:dyDescent="0.25">
      <c r="A102" s="67"/>
      <c r="B102" s="61" t="s">
        <v>257</v>
      </c>
      <c r="C102" s="54">
        <v>8509236</v>
      </c>
      <c r="D102" s="54">
        <v>8237156.5350000001</v>
      </c>
      <c r="E102" s="54">
        <v>8016770.5350000001</v>
      </c>
      <c r="F102" s="54">
        <v>3969564</v>
      </c>
      <c r="G102" s="54">
        <f t="shared" si="22"/>
        <v>481486.82899999985</v>
      </c>
      <c r="H102" s="54">
        <v>10978.636</v>
      </c>
      <c r="I102" s="54">
        <f t="shared" si="23"/>
        <v>492465.46499999985</v>
      </c>
      <c r="J102" s="62">
        <f t="shared" si="24"/>
        <v>5.7874228074059744E-2</v>
      </c>
      <c r="K102" s="59"/>
    </row>
    <row r="103" spans="1:11" x14ac:dyDescent="0.25">
      <c r="A103" s="67"/>
      <c r="B103" s="61" t="s">
        <v>258</v>
      </c>
      <c r="C103" s="54">
        <v>9894790</v>
      </c>
      <c r="D103" s="54">
        <v>8382089.8550000004</v>
      </c>
      <c r="E103" s="54">
        <v>9321939.8550000004</v>
      </c>
      <c r="F103" s="54">
        <v>4909414</v>
      </c>
      <c r="G103" s="54">
        <f t="shared" si="22"/>
        <v>561077.8199999996</v>
      </c>
      <c r="H103" s="54">
        <v>11772.324999999999</v>
      </c>
      <c r="I103" s="54">
        <f t="shared" si="23"/>
        <v>572850.14499999955</v>
      </c>
      <c r="J103" s="62">
        <f t="shared" si="24"/>
        <v>5.7894118520958965E-2</v>
      </c>
      <c r="K103" s="59"/>
    </row>
    <row r="104" spans="1:11" x14ac:dyDescent="0.25">
      <c r="A104" s="67"/>
      <c r="B104" s="61" t="s">
        <v>259</v>
      </c>
      <c r="C104" s="54">
        <v>10242699</v>
      </c>
      <c r="D104" s="54">
        <v>9760441.682</v>
      </c>
      <c r="E104" s="54">
        <v>9643564.682</v>
      </c>
      <c r="F104" s="54">
        <v>4792537</v>
      </c>
      <c r="G104" s="54">
        <f t="shared" si="22"/>
        <v>587153.51199999999</v>
      </c>
      <c r="H104" s="54">
        <v>11980.806</v>
      </c>
      <c r="I104" s="54">
        <f t="shared" si="23"/>
        <v>599134.31799999997</v>
      </c>
      <c r="J104" s="62">
        <f t="shared" si="24"/>
        <v>5.8493793286320331E-2</v>
      </c>
      <c r="K104" s="59"/>
    </row>
    <row r="105" spans="1:11" x14ac:dyDescent="0.25">
      <c r="A105" s="67"/>
      <c r="B105" s="61" t="s">
        <v>260</v>
      </c>
      <c r="C105" s="54">
        <v>11225750</v>
      </c>
      <c r="D105" s="54">
        <v>10162616.488999998</v>
      </c>
      <c r="E105" s="54">
        <v>10544138.489</v>
      </c>
      <c r="F105" s="54">
        <v>5174059</v>
      </c>
      <c r="G105" s="54">
        <f t="shared" si="22"/>
        <v>669861.62899999996</v>
      </c>
      <c r="H105" s="54">
        <v>11749.882000000003</v>
      </c>
      <c r="I105" s="54">
        <f t="shared" si="23"/>
        <v>681611.51099999994</v>
      </c>
      <c r="J105" s="58">
        <f t="shared" si="24"/>
        <v>6.0718572122129916E-2</v>
      </c>
      <c r="K105" s="59"/>
    </row>
    <row r="106" spans="1:11" x14ac:dyDescent="0.25">
      <c r="A106" s="67"/>
      <c r="B106" s="61" t="s">
        <v>261</v>
      </c>
      <c r="C106" s="54">
        <v>11202980</v>
      </c>
      <c r="D106" s="54">
        <v>10482002.429000001</v>
      </c>
      <c r="E106" s="54">
        <v>10514843.429</v>
      </c>
      <c r="F106" s="54">
        <v>5206900</v>
      </c>
      <c r="G106" s="54">
        <f t="shared" si="22"/>
        <v>674438.15300000052</v>
      </c>
      <c r="H106" s="54">
        <v>13698.417999999996</v>
      </c>
      <c r="I106" s="54">
        <f t="shared" si="23"/>
        <v>688136.57100000046</v>
      </c>
      <c r="J106" s="58">
        <f t="shared" si="24"/>
        <v>6.1424421984150684E-2</v>
      </c>
      <c r="K106" s="59"/>
    </row>
    <row r="107" spans="1:11" x14ac:dyDescent="0.25">
      <c r="A107" s="67"/>
      <c r="B107" s="61" t="s">
        <v>262</v>
      </c>
      <c r="C107" s="54">
        <v>10233593</v>
      </c>
      <c r="D107" s="54">
        <v>10073713.599999998</v>
      </c>
      <c r="E107" s="54">
        <v>9577272.0368759073</v>
      </c>
      <c r="F107" s="54">
        <v>4710458.2597387042</v>
      </c>
      <c r="G107" s="54">
        <f t="shared" si="22"/>
        <v>644420.01412409265</v>
      </c>
      <c r="H107" s="54">
        <v>11900.948999999999</v>
      </c>
      <c r="I107" s="54">
        <f t="shared" si="23"/>
        <v>656320.96312409267</v>
      </c>
      <c r="J107" s="58">
        <f t="shared" si="24"/>
        <v>6.4133971628937428E-2</v>
      </c>
      <c r="K107" s="59"/>
    </row>
    <row r="108" spans="1:11" x14ac:dyDescent="0.25">
      <c r="A108" s="67"/>
      <c r="B108" s="61" t="s">
        <v>263</v>
      </c>
      <c r="C108" s="54">
        <v>9654295</v>
      </c>
      <c r="D108" s="54">
        <v>9501696.9530000016</v>
      </c>
      <c r="E108" s="54">
        <v>9109917.993448345</v>
      </c>
      <c r="F108" s="54">
        <v>4318679.2991870502</v>
      </c>
      <c r="G108" s="54">
        <f t="shared" si="22"/>
        <v>532112.25755165506</v>
      </c>
      <c r="H108" s="54">
        <v>12264.749</v>
      </c>
      <c r="I108" s="54">
        <f t="shared" si="23"/>
        <v>544377.00655165501</v>
      </c>
      <c r="J108" s="58">
        <f t="shared" si="24"/>
        <v>5.6387028421200615E-2</v>
      </c>
      <c r="K108" s="59"/>
    </row>
    <row r="109" spans="1:11" x14ac:dyDescent="0.25">
      <c r="A109" s="67"/>
      <c r="B109" s="61" t="s">
        <v>264</v>
      </c>
      <c r="C109" s="54">
        <v>7423333</v>
      </c>
      <c r="D109" s="54">
        <v>7764955.9010000005</v>
      </c>
      <c r="E109" s="54">
        <v>7016295.9009999996</v>
      </c>
      <c r="F109" s="54">
        <v>3570019</v>
      </c>
      <c r="G109" s="54">
        <f t="shared" si="22"/>
        <v>396520.54300000041</v>
      </c>
      <c r="H109" s="54">
        <v>10516.555999999999</v>
      </c>
      <c r="I109" s="54">
        <f t="shared" si="23"/>
        <v>407037.09900000039</v>
      </c>
      <c r="J109" s="58">
        <f t="shared" si="24"/>
        <v>5.4832121770638662E-2</v>
      </c>
      <c r="K109" s="59"/>
    </row>
    <row r="110" spans="1:11" x14ac:dyDescent="0.25">
      <c r="A110" s="67"/>
      <c r="B110" s="61" t="s">
        <v>265</v>
      </c>
      <c r="C110" s="54">
        <v>8157450</v>
      </c>
      <c r="D110" s="54">
        <v>7347612.4800000004</v>
      </c>
      <c r="E110" s="54">
        <v>7675796.0393483303</v>
      </c>
      <c r="F110" s="54">
        <v>3898202.9981539389</v>
      </c>
      <c r="G110" s="54">
        <f t="shared" si="22"/>
        <v>471794.11165166966</v>
      </c>
      <c r="H110" s="54">
        <v>9859.8489999999983</v>
      </c>
      <c r="I110" s="54">
        <f t="shared" si="23"/>
        <v>481653.96065166965</v>
      </c>
      <c r="J110" s="58">
        <f t="shared" si="24"/>
        <v>5.9044672128136813E-2</v>
      </c>
      <c r="K110" s="59"/>
    </row>
    <row r="111" spans="1:11" x14ac:dyDescent="0.25">
      <c r="A111" s="69"/>
      <c r="B111" s="61"/>
      <c r="C111" s="54"/>
      <c r="D111" s="54"/>
      <c r="E111" s="54"/>
      <c r="F111" s="54"/>
      <c r="G111" s="54"/>
      <c r="H111" s="54"/>
      <c r="I111" s="54"/>
      <c r="J111" s="62"/>
      <c r="K111" s="59"/>
    </row>
    <row r="112" spans="1:11" x14ac:dyDescent="0.25">
      <c r="A112" s="39" t="s">
        <v>248</v>
      </c>
      <c r="B112" s="61" t="s">
        <v>243</v>
      </c>
      <c r="C112" s="54">
        <f t="shared" ref="C112:I112" si="25">SUM(C99:C110)</f>
        <v>110865505</v>
      </c>
      <c r="D112" s="54">
        <f t="shared" si="25"/>
        <v>104462720.98599999</v>
      </c>
      <c r="E112" s="54">
        <f t="shared" si="25"/>
        <v>104370119.41267258</v>
      </c>
      <c r="F112" s="54">
        <f t="shared" si="25"/>
        <v>51917921.557079695</v>
      </c>
      <c r="G112" s="54">
        <f t="shared" si="25"/>
        <v>6355652.4243274182</v>
      </c>
      <c r="H112" s="54">
        <f t="shared" si="25"/>
        <v>139733.16299999997</v>
      </c>
      <c r="I112" s="54">
        <f t="shared" si="25"/>
        <v>6495385.5873274179</v>
      </c>
      <c r="J112" s="62">
        <f>(I112/C112)</f>
        <v>5.8587976371256484E-2</v>
      </c>
      <c r="K112" s="59"/>
    </row>
    <row r="113" spans="1:13" x14ac:dyDescent="0.25">
      <c r="B113" s="59"/>
      <c r="C113" s="59"/>
      <c r="D113" s="59"/>
      <c r="E113" s="59"/>
      <c r="F113" s="59"/>
      <c r="G113" s="59"/>
      <c r="H113" s="59"/>
      <c r="I113" s="59"/>
      <c r="J113" s="59"/>
      <c r="K113" s="59"/>
    </row>
    <row r="114" spans="1:13" x14ac:dyDescent="0.25">
      <c r="A114" s="59"/>
      <c r="C114" s="54"/>
      <c r="D114" s="59"/>
      <c r="E114" s="59"/>
      <c r="F114" s="59"/>
      <c r="G114" s="59"/>
      <c r="H114" s="59"/>
      <c r="I114" s="59"/>
      <c r="J114" s="59"/>
      <c r="K114" s="59"/>
    </row>
    <row r="115" spans="1:13" x14ac:dyDescent="0.25">
      <c r="A115" s="39">
        <v>2013</v>
      </c>
      <c r="B115" s="61" t="s">
        <v>254</v>
      </c>
      <c r="C115" s="54">
        <v>8088864</v>
      </c>
      <c r="D115" s="54">
        <v>7849218.6409999989</v>
      </c>
      <c r="E115" s="54">
        <v>7611099.4071988072</v>
      </c>
      <c r="F115" s="54">
        <v>3660083.7643527468</v>
      </c>
      <c r="G115" s="54">
        <f>+I115-H115</f>
        <v>467777.78480119276</v>
      </c>
      <c r="H115" s="54">
        <v>9986.8080000000009</v>
      </c>
      <c r="I115" s="54">
        <f t="shared" ref="I115:I126" si="26">+C115-E115</f>
        <v>477764.59280119278</v>
      </c>
      <c r="J115" s="62">
        <f>(I115/C115)</f>
        <v>5.906448579197187E-2</v>
      </c>
      <c r="K115" s="59"/>
    </row>
    <row r="116" spans="1:13" x14ac:dyDescent="0.25">
      <c r="A116" s="67"/>
      <c r="B116" s="61" t="s">
        <v>255</v>
      </c>
      <c r="C116" s="54">
        <v>7467802</v>
      </c>
      <c r="D116" s="54">
        <v>7277962.8560000006</v>
      </c>
      <c r="E116" s="54">
        <v>7056147.7844819063</v>
      </c>
      <c r="F116" s="54">
        <v>3438268.692834653</v>
      </c>
      <c r="G116" s="54">
        <f>+I116-H116</f>
        <v>402533.78751809365</v>
      </c>
      <c r="H116" s="54">
        <v>9120.4279999999999</v>
      </c>
      <c r="I116" s="54">
        <f t="shared" si="26"/>
        <v>411654.21551809367</v>
      </c>
      <c r="J116" s="62">
        <f t="shared" ref="J116:J126" si="27">(I116/C116)</f>
        <v>5.5123879224180508E-2</v>
      </c>
      <c r="K116" s="59"/>
    </row>
    <row r="117" spans="1:13" x14ac:dyDescent="0.25">
      <c r="A117" s="67"/>
      <c r="B117" s="61" t="s">
        <v>256</v>
      </c>
      <c r="C117" s="54">
        <v>7936038</v>
      </c>
      <c r="D117" s="54">
        <v>7135972.1429999983</v>
      </c>
      <c r="E117" s="54">
        <v>7490007.1541589769</v>
      </c>
      <c r="F117" s="54">
        <v>3792303.7039936292</v>
      </c>
      <c r="G117" s="54">
        <f>+I117-H117</f>
        <v>435704.22084102314</v>
      </c>
      <c r="H117" s="54">
        <v>10326.625000000002</v>
      </c>
      <c r="I117" s="54">
        <f t="shared" si="26"/>
        <v>446030.84584102314</v>
      </c>
      <c r="J117" s="62">
        <f t="shared" si="27"/>
        <v>5.6203214480704748E-2</v>
      </c>
      <c r="K117" s="59"/>
    </row>
    <row r="118" spans="1:13" x14ac:dyDescent="0.25">
      <c r="A118" s="67"/>
      <c r="B118" s="61" t="s">
        <v>257</v>
      </c>
      <c r="C118" s="54">
        <v>8967220</v>
      </c>
      <c r="D118" s="54">
        <v>7842667.8329999987</v>
      </c>
      <c r="E118" s="54">
        <v>8456993.2930165064</v>
      </c>
      <c r="F118" s="54">
        <v>4406629.1640101355</v>
      </c>
      <c r="G118" s="54">
        <f t="shared" ref="G118:G126" si="28">+I118-H118</f>
        <v>499764.23098349362</v>
      </c>
      <c r="H118" s="54">
        <v>10462.476000000001</v>
      </c>
      <c r="I118" s="54">
        <f t="shared" si="26"/>
        <v>510226.70698349364</v>
      </c>
      <c r="J118" s="62">
        <f>(I118/C118)</f>
        <v>5.6899095481486306E-2</v>
      </c>
      <c r="K118" s="59"/>
    </row>
    <row r="119" spans="1:13" x14ac:dyDescent="0.25">
      <c r="A119" s="67"/>
      <c r="B119" s="61" t="s">
        <v>258</v>
      </c>
      <c r="C119" s="54">
        <v>9493988</v>
      </c>
      <c r="D119" s="54">
        <v>8805291.2290000003</v>
      </c>
      <c r="E119" s="54">
        <v>8945753.8500581104</v>
      </c>
      <c r="F119" s="54">
        <v>4547091.7850682493</v>
      </c>
      <c r="G119" s="54">
        <f>+I119-H119</f>
        <v>537790.76314188959</v>
      </c>
      <c r="H119" s="82">
        <f t="shared" ref="H119:H126" si="29">+C119*0.0011</f>
        <v>10443.3868</v>
      </c>
      <c r="I119" s="54">
        <f t="shared" si="26"/>
        <v>548234.14994188957</v>
      </c>
      <c r="J119" s="62">
        <f>(I119/C119)</f>
        <v>5.7745401610144187E-2</v>
      </c>
      <c r="K119" s="59"/>
    </row>
    <row r="120" spans="1:13" x14ac:dyDescent="0.25">
      <c r="A120" s="67"/>
      <c r="B120" s="61" t="s">
        <v>259</v>
      </c>
      <c r="C120" s="54">
        <v>10459525</v>
      </c>
      <c r="D120" s="54">
        <v>9306491.7720000017</v>
      </c>
      <c r="E120" s="54">
        <v>9826784.015493229</v>
      </c>
      <c r="F120" s="54">
        <v>5067384.0285614785</v>
      </c>
      <c r="G120" s="54">
        <f t="shared" si="28"/>
        <v>621235.50700677093</v>
      </c>
      <c r="H120" s="82">
        <f t="shared" si="29"/>
        <v>11505.477500000001</v>
      </c>
      <c r="I120" s="54">
        <f t="shared" si="26"/>
        <v>632740.98450677097</v>
      </c>
      <c r="J120" s="62">
        <f>(I120/C120)</f>
        <v>6.0494237023839131E-2</v>
      </c>
      <c r="K120" s="59"/>
    </row>
    <row r="121" spans="1:13" x14ac:dyDescent="0.25">
      <c r="A121" s="67"/>
      <c r="B121" s="61" t="s">
        <v>260</v>
      </c>
      <c r="C121" s="82">
        <v>10649066</v>
      </c>
      <c r="D121" s="82">
        <v>9913331.1730000004</v>
      </c>
      <c r="E121" s="82">
        <v>10012460.234385531</v>
      </c>
      <c r="F121" s="82">
        <v>5166513.0899470085</v>
      </c>
      <c r="G121" s="82">
        <f t="shared" si="28"/>
        <v>624891.79301446863</v>
      </c>
      <c r="H121" s="82">
        <f t="shared" si="29"/>
        <v>11713.972600000001</v>
      </c>
      <c r="I121" s="82">
        <f t="shared" si="26"/>
        <v>636605.7656144686</v>
      </c>
      <c r="J121" s="83">
        <f t="shared" si="27"/>
        <v>5.9780431975392831E-2</v>
      </c>
      <c r="K121" s="59"/>
    </row>
    <row r="122" spans="1:13" x14ac:dyDescent="0.25">
      <c r="A122" s="67"/>
      <c r="B122" s="61" t="s">
        <v>261</v>
      </c>
      <c r="C122" s="82">
        <v>11382375</v>
      </c>
      <c r="D122" s="82">
        <v>10456021.327</v>
      </c>
      <c r="E122" s="82">
        <v>10731202.81390097</v>
      </c>
      <c r="F122" s="82">
        <v>5441694.5768479779</v>
      </c>
      <c r="G122" s="82">
        <f t="shared" si="28"/>
        <v>638651.57359903003</v>
      </c>
      <c r="H122" s="82">
        <f t="shared" si="29"/>
        <v>12520.612500000001</v>
      </c>
      <c r="I122" s="82">
        <f t="shared" si="26"/>
        <v>651172.18609903008</v>
      </c>
      <c r="J122" s="83">
        <f t="shared" si="27"/>
        <v>5.7208815040712513E-2</v>
      </c>
      <c r="K122" s="59"/>
    </row>
    <row r="123" spans="1:13" x14ac:dyDescent="0.25">
      <c r="A123" s="67"/>
      <c r="B123" s="61" t="s">
        <v>262</v>
      </c>
      <c r="C123" s="82">
        <v>10462318.799528601</v>
      </c>
      <c r="D123" s="82">
        <v>10551516.498217199</v>
      </c>
      <c r="E123" s="82">
        <v>9795400.5903613493</v>
      </c>
      <c r="F123" s="82">
        <v>4685578.6689921273</v>
      </c>
      <c r="G123" s="82">
        <f t="shared" si="28"/>
        <v>655409.65848776989</v>
      </c>
      <c r="H123" s="82">
        <f t="shared" si="29"/>
        <v>11508.550679481461</v>
      </c>
      <c r="I123" s="82">
        <f t="shared" si="26"/>
        <v>666918.20916725136</v>
      </c>
      <c r="J123" s="83">
        <f t="shared" si="27"/>
        <v>6.3744779904556209E-2</v>
      </c>
      <c r="K123" s="59"/>
    </row>
    <row r="124" spans="1:13" x14ac:dyDescent="0.25">
      <c r="A124" s="67"/>
      <c r="B124" s="61" t="s">
        <v>263</v>
      </c>
      <c r="C124" s="82">
        <v>9827899.8517805208</v>
      </c>
      <c r="D124" s="82">
        <v>9605443.4122408163</v>
      </c>
      <c r="E124" s="82">
        <v>9280745.5599459037</v>
      </c>
      <c r="F124" s="82">
        <v>4360880.8166972157</v>
      </c>
      <c r="G124" s="82">
        <f t="shared" si="28"/>
        <v>536343.60199765849</v>
      </c>
      <c r="H124" s="82">
        <f t="shared" si="29"/>
        <v>10810.689836958574</v>
      </c>
      <c r="I124" s="82">
        <f t="shared" si="26"/>
        <v>547154.29183461703</v>
      </c>
      <c r="J124" s="83">
        <f t="shared" si="27"/>
        <v>5.5673572185973089E-2</v>
      </c>
      <c r="K124" s="59"/>
    </row>
    <row r="125" spans="1:13" x14ac:dyDescent="0.25">
      <c r="A125" s="67"/>
      <c r="B125" s="61" t="s">
        <v>264</v>
      </c>
      <c r="C125" s="82">
        <v>8246267.9583279006</v>
      </c>
      <c r="D125" s="82">
        <v>8115124.6115111485</v>
      </c>
      <c r="E125" s="82">
        <v>7806479.8264771616</v>
      </c>
      <c r="F125" s="82">
        <v>4052236.0316632274</v>
      </c>
      <c r="G125" s="82">
        <f t="shared" si="28"/>
        <v>430717.23709657835</v>
      </c>
      <c r="H125" s="82">
        <f t="shared" si="29"/>
        <v>9070.8947541606904</v>
      </c>
      <c r="I125" s="82">
        <f t="shared" si="26"/>
        <v>439788.13185073901</v>
      </c>
      <c r="J125" s="83">
        <f t="shared" si="27"/>
        <v>5.3331777971948782E-2</v>
      </c>
      <c r="K125" s="59"/>
    </row>
    <row r="126" spans="1:13" x14ac:dyDescent="0.25">
      <c r="A126" s="67"/>
      <c r="B126" s="61" t="s">
        <v>265</v>
      </c>
      <c r="C126" s="82">
        <v>8462036.1506454274</v>
      </c>
      <c r="D126" s="82">
        <v>7895421.0966118099</v>
      </c>
      <c r="E126" s="82">
        <v>7993866.048396579</v>
      </c>
      <c r="F126" s="82">
        <v>4150680.983447996</v>
      </c>
      <c r="G126" s="82">
        <f t="shared" si="28"/>
        <v>458861.86248313845</v>
      </c>
      <c r="H126" s="82">
        <f t="shared" si="29"/>
        <v>9308.23976570997</v>
      </c>
      <c r="I126" s="82">
        <f t="shared" si="26"/>
        <v>468170.10224884842</v>
      </c>
      <c r="J126" s="83">
        <f t="shared" si="27"/>
        <v>5.5325939751881055E-2</v>
      </c>
      <c r="K126" s="59"/>
    </row>
    <row r="127" spans="1:13" x14ac:dyDescent="0.25">
      <c r="A127" s="69"/>
      <c r="B127" s="61"/>
      <c r="C127" s="54"/>
      <c r="D127" s="54"/>
      <c r="E127" s="54"/>
      <c r="F127" s="54"/>
      <c r="G127" s="54"/>
      <c r="H127" s="54"/>
      <c r="I127" s="54"/>
      <c r="J127" s="62"/>
      <c r="K127" s="59"/>
    </row>
    <row r="128" spans="1:13" x14ac:dyDescent="0.25">
      <c r="A128" s="39" t="s">
        <v>248</v>
      </c>
      <c r="B128" s="61" t="s">
        <v>243</v>
      </c>
      <c r="C128" s="54">
        <f t="shared" ref="C128:I128" si="30">SUM(C115:C126)</f>
        <v>111443400.76028246</v>
      </c>
      <c r="D128" s="54">
        <f t="shared" si="30"/>
        <v>104754462.59258099</v>
      </c>
      <c r="E128" s="54">
        <f>SUM(E115:E126)</f>
        <v>105006940.57787502</v>
      </c>
      <c r="F128" s="54">
        <f t="shared" si="30"/>
        <v>52769345.306416444</v>
      </c>
      <c r="G128" s="54">
        <f t="shared" si="30"/>
        <v>6309682.0209711082</v>
      </c>
      <c r="H128" s="54">
        <f t="shared" si="30"/>
        <v>126778.16143631069</v>
      </c>
      <c r="I128" s="54">
        <f t="shared" si="30"/>
        <v>6436460.1824074183</v>
      </c>
      <c r="J128" s="62">
        <f>(I128/C128)</f>
        <v>5.7755417893719928E-2</v>
      </c>
      <c r="K128" s="84" t="s">
        <v>266</v>
      </c>
      <c r="L128" s="85"/>
      <c r="M128" s="85"/>
    </row>
    <row r="129" spans="1:13" x14ac:dyDescent="0.25">
      <c r="B129" s="59"/>
      <c r="C129" s="59"/>
      <c r="D129" s="59"/>
      <c r="E129" s="59"/>
      <c r="F129" s="59"/>
      <c r="G129" s="59"/>
      <c r="H129" s="59"/>
      <c r="I129" s="59"/>
      <c r="J129" s="59"/>
      <c r="K129" s="59"/>
    </row>
    <row r="130" spans="1:13" x14ac:dyDescent="0.25">
      <c r="B130" s="59"/>
      <c r="C130" s="59"/>
      <c r="D130" s="59"/>
      <c r="E130" s="59"/>
      <c r="F130" s="59"/>
      <c r="G130" s="59"/>
      <c r="H130" s="59"/>
      <c r="I130" s="59"/>
      <c r="J130" s="59"/>
      <c r="K130" s="59"/>
    </row>
    <row r="131" spans="1:13" x14ac:dyDescent="0.25">
      <c r="A131" s="39">
        <v>2014</v>
      </c>
      <c r="B131" s="61" t="s">
        <v>254</v>
      </c>
      <c r="C131" s="54">
        <v>8703173.5608691033</v>
      </c>
      <c r="D131" s="54">
        <v>8499609.1679503806</v>
      </c>
      <c r="E131" s="54">
        <v>8233429.3167265952</v>
      </c>
      <c r="F131" s="54">
        <v>3884501.1322242091</v>
      </c>
      <c r="G131" s="54">
        <f>+I131-H131</f>
        <v>460170.75322555209</v>
      </c>
      <c r="H131" s="54">
        <f>+C131*0.0011</f>
        <v>9573.4909169560142</v>
      </c>
      <c r="I131" s="54">
        <f>+C131-E131</f>
        <v>469744.24414250813</v>
      </c>
      <c r="J131" s="62">
        <f>(I131/C131)</f>
        <v>5.3973902836380899E-2</v>
      </c>
      <c r="K131" s="59"/>
    </row>
    <row r="132" spans="1:13" x14ac:dyDescent="0.25">
      <c r="A132" s="67"/>
      <c r="B132" s="61" t="s">
        <v>255</v>
      </c>
      <c r="C132" s="54">
        <v>7765835.8350052005</v>
      </c>
      <c r="D132" s="54">
        <v>7621051.4399354914</v>
      </c>
      <c r="E132" s="54">
        <v>7372358.9001018386</v>
      </c>
      <c r="F132" s="54">
        <v>3635808.5923905568</v>
      </c>
      <c r="G132" s="54">
        <f t="shared" ref="G132:G142" si="31">+I132-H132</f>
        <v>384934.51548485609</v>
      </c>
      <c r="H132" s="54">
        <f t="shared" ref="H132:H142" si="32">+C132*0.0011</f>
        <v>8542.4194185057204</v>
      </c>
      <c r="I132" s="54">
        <f t="shared" ref="I132:I142" si="33">+C132-E132</f>
        <v>393476.93490336183</v>
      </c>
      <c r="J132" s="62">
        <f t="shared" ref="J132:J142" si="34">(I132/C132)</f>
        <v>5.0667686423363383E-2</v>
      </c>
      <c r="K132" s="59"/>
    </row>
    <row r="133" spans="1:13" x14ac:dyDescent="0.25">
      <c r="A133" s="67"/>
      <c r="B133" s="61" t="s">
        <v>256</v>
      </c>
      <c r="C133" s="54">
        <v>8737780.407649925</v>
      </c>
      <c r="D133" s="54">
        <v>7695818.663281098</v>
      </c>
      <c r="E133" s="54">
        <v>8266423.2728768149</v>
      </c>
      <c r="F133" s="54">
        <v>4206413.2019862738</v>
      </c>
      <c r="G133" s="54">
        <f t="shared" si="31"/>
        <v>461745.57632469514</v>
      </c>
      <c r="H133" s="54">
        <f t="shared" si="32"/>
        <v>9611.5584484149185</v>
      </c>
      <c r="I133" s="54">
        <f t="shared" si="33"/>
        <v>471357.13477311004</v>
      </c>
      <c r="J133" s="62">
        <f t="shared" si="34"/>
        <v>5.3944721975438634E-2</v>
      </c>
      <c r="K133" s="59"/>
    </row>
    <row r="134" spans="1:13" x14ac:dyDescent="0.25">
      <c r="A134" s="67"/>
      <c r="B134" s="61" t="s">
        <v>257</v>
      </c>
      <c r="C134" s="54">
        <v>9029345.7130517848</v>
      </c>
      <c r="D134" s="54">
        <v>8437068.1061720513</v>
      </c>
      <c r="E134" s="54">
        <v>8555332.0051334053</v>
      </c>
      <c r="F134" s="54">
        <v>4324677.1009476278</v>
      </c>
      <c r="G134" s="54">
        <f t="shared" si="31"/>
        <v>464081.42763402249</v>
      </c>
      <c r="H134" s="54">
        <f t="shared" si="32"/>
        <v>9932.2802843569643</v>
      </c>
      <c r="I134" s="54">
        <f t="shared" si="33"/>
        <v>474013.70791837946</v>
      </c>
      <c r="J134" s="62">
        <f t="shared" si="34"/>
        <v>5.2497016171747603E-2</v>
      </c>
      <c r="K134" s="59"/>
    </row>
    <row r="135" spans="1:13" x14ac:dyDescent="0.25">
      <c r="A135" s="67"/>
      <c r="B135" s="61" t="s">
        <v>258</v>
      </c>
      <c r="C135" s="54">
        <v>10350252.444056969</v>
      </c>
      <c r="D135" s="54">
        <v>9069245.923257798</v>
      </c>
      <c r="E135" s="54">
        <v>9790864.6861366164</v>
      </c>
      <c r="F135" s="54">
        <v>5046295.8638264472</v>
      </c>
      <c r="G135" s="54">
        <f t="shared" si="31"/>
        <v>548002.48023189011</v>
      </c>
      <c r="H135" s="54">
        <f t="shared" si="32"/>
        <v>11385.277688462667</v>
      </c>
      <c r="I135" s="54">
        <f t="shared" si="33"/>
        <v>559387.75792035274</v>
      </c>
      <c r="J135" s="62">
        <f t="shared" si="34"/>
        <v>5.4045808152394258E-2</v>
      </c>
      <c r="K135" s="59"/>
    </row>
    <row r="136" spans="1:13" x14ac:dyDescent="0.25">
      <c r="A136" s="67"/>
      <c r="B136" s="61" t="s">
        <v>259</v>
      </c>
      <c r="C136" s="54">
        <v>10844718.603592247</v>
      </c>
      <c r="D136" s="54">
        <v>10124987.025552791</v>
      </c>
      <c r="E136" s="54">
        <v>10242801.959453443</v>
      </c>
      <c r="F136" s="54">
        <v>5164110.7977271006</v>
      </c>
      <c r="G136" s="54">
        <f t="shared" si="31"/>
        <v>589987.45367485227</v>
      </c>
      <c r="H136" s="54">
        <f t="shared" si="32"/>
        <v>11929.190463951472</v>
      </c>
      <c r="I136" s="54">
        <f t="shared" si="33"/>
        <v>601916.64413880371</v>
      </c>
      <c r="J136" s="62">
        <f t="shared" si="34"/>
        <v>5.5503205398010277E-2</v>
      </c>
      <c r="K136" s="59"/>
    </row>
    <row r="137" spans="1:13" x14ac:dyDescent="0.25">
      <c r="A137" s="67"/>
      <c r="B137" s="61" t="s">
        <v>260</v>
      </c>
      <c r="C137" s="54">
        <v>11604206.25185404</v>
      </c>
      <c r="D137" s="54">
        <v>10618140.666451611</v>
      </c>
      <c r="E137" s="54">
        <v>10944289.245949242</v>
      </c>
      <c r="F137" s="54">
        <v>5490259.3772247322</v>
      </c>
      <c r="G137" s="54">
        <f t="shared" si="31"/>
        <v>647152.37902775803</v>
      </c>
      <c r="H137" s="54">
        <f t="shared" si="32"/>
        <v>12764.626877039444</v>
      </c>
      <c r="I137" s="54">
        <f t="shared" si="33"/>
        <v>659917.00590479746</v>
      </c>
      <c r="J137" s="62">
        <f t="shared" si="34"/>
        <v>5.6868775992270949E-2</v>
      </c>
      <c r="K137" s="59"/>
    </row>
    <row r="138" spans="1:13" x14ac:dyDescent="0.25">
      <c r="A138" s="67"/>
      <c r="B138" s="61" t="s">
        <v>261</v>
      </c>
      <c r="C138" s="54">
        <v>11817586.947348543</v>
      </c>
      <c r="D138" s="54">
        <v>11063186.266242873</v>
      </c>
      <c r="E138" s="54">
        <v>11169344.965780545</v>
      </c>
      <c r="F138" s="54">
        <v>5596418.0767624043</v>
      </c>
      <c r="G138" s="54">
        <f t="shared" si="31"/>
        <v>635242.63592591404</v>
      </c>
      <c r="H138" s="54">
        <f t="shared" si="32"/>
        <v>12999.345642083397</v>
      </c>
      <c r="I138" s="54">
        <f t="shared" si="33"/>
        <v>648241.98156799749</v>
      </c>
      <c r="J138" s="62">
        <f t="shared" si="34"/>
        <v>5.4854005682897944E-2</v>
      </c>
      <c r="K138" s="59"/>
    </row>
    <row r="139" spans="1:13" x14ac:dyDescent="0.25">
      <c r="A139" s="67"/>
      <c r="B139" s="61" t="s">
        <v>262</v>
      </c>
      <c r="C139" s="54">
        <v>10976824.734470325</v>
      </c>
      <c r="D139" s="54">
        <v>10985479.684546918</v>
      </c>
      <c r="E139" s="54">
        <v>10305063.195445627</v>
      </c>
      <c r="F139" s="54">
        <v>4916001.5876611145</v>
      </c>
      <c r="G139" s="54">
        <f>+I139-H139</f>
        <v>659687.03181678022</v>
      </c>
      <c r="H139" s="54">
        <f t="shared" si="32"/>
        <v>12074.507207917357</v>
      </c>
      <c r="I139" s="54">
        <f>+C139-E139</f>
        <v>671761.53902469762</v>
      </c>
      <c r="J139" s="62">
        <f t="shared" si="34"/>
        <v>6.1198165705896437E-2</v>
      </c>
      <c r="K139" s="59"/>
    </row>
    <row r="140" spans="1:13" x14ac:dyDescent="0.25">
      <c r="A140" s="67"/>
      <c r="B140" s="61" t="s">
        <v>263</v>
      </c>
      <c r="C140" s="54">
        <v>10335345.000115888</v>
      </c>
      <c r="D140" s="54">
        <v>10116441.340795308</v>
      </c>
      <c r="E140" s="54">
        <v>9786486.4594187848</v>
      </c>
      <c r="F140" s="54">
        <v>4586046.7062845891</v>
      </c>
      <c r="G140" s="54">
        <f t="shared" si="31"/>
        <v>537489.66119697585</v>
      </c>
      <c r="H140" s="54">
        <f t="shared" si="32"/>
        <v>11368.879500127478</v>
      </c>
      <c r="I140" s="54">
        <f t="shared" si="33"/>
        <v>548858.54069710337</v>
      </c>
      <c r="J140" s="62">
        <f t="shared" si="34"/>
        <v>5.3105004302318799E-2</v>
      </c>
      <c r="K140" s="59"/>
    </row>
    <row r="141" spans="1:13" x14ac:dyDescent="0.25">
      <c r="A141" s="67"/>
      <c r="B141" s="61" t="s">
        <v>264</v>
      </c>
      <c r="C141" s="54">
        <v>8670859.4471897595</v>
      </c>
      <c r="D141" s="54">
        <v>8555919.4074614383</v>
      </c>
      <c r="E141" s="54">
        <v>8230754.0180282686</v>
      </c>
      <c r="F141" s="54">
        <v>4260881.3168514175</v>
      </c>
      <c r="G141" s="54">
        <f t="shared" si="31"/>
        <v>430567.48376958212</v>
      </c>
      <c r="H141" s="54">
        <f t="shared" si="32"/>
        <v>9537.9453919087355</v>
      </c>
      <c r="I141" s="54">
        <f t="shared" si="33"/>
        <v>440105.42916149087</v>
      </c>
      <c r="J141" s="62">
        <f t="shared" si="34"/>
        <v>5.0756840408032425E-2</v>
      </c>
      <c r="K141" s="59"/>
    </row>
    <row r="142" spans="1:13" x14ac:dyDescent="0.25">
      <c r="A142" s="67"/>
      <c r="B142" s="61" t="s">
        <v>265</v>
      </c>
      <c r="C142" s="54">
        <v>8948632.0077662673</v>
      </c>
      <c r="D142" s="54">
        <v>8348056.2235345338</v>
      </c>
      <c r="E142" s="54">
        <v>8476534.1626910809</v>
      </c>
      <c r="F142" s="86">
        <v>4389359.2560079638</v>
      </c>
      <c r="G142" s="54">
        <f t="shared" si="31"/>
        <v>462254.34986664343</v>
      </c>
      <c r="H142" s="54">
        <f t="shared" si="32"/>
        <v>9843.495208542894</v>
      </c>
      <c r="I142" s="54">
        <f t="shared" si="33"/>
        <v>472097.84507518634</v>
      </c>
      <c r="J142" s="62">
        <f t="shared" si="34"/>
        <v>5.2756426308006164E-2</v>
      </c>
      <c r="K142" s="59"/>
    </row>
    <row r="143" spans="1:13" x14ac:dyDescent="0.25">
      <c r="A143" s="69"/>
      <c r="B143" s="61"/>
      <c r="C143" s="54"/>
      <c r="D143" s="54"/>
      <c r="E143" s="54"/>
      <c r="F143" s="54"/>
      <c r="G143" s="54"/>
      <c r="H143" s="54"/>
      <c r="I143" s="54"/>
      <c r="J143" s="62"/>
      <c r="K143" s="59"/>
    </row>
    <row r="144" spans="1:13" x14ac:dyDescent="0.25">
      <c r="A144" s="39" t="s">
        <v>248</v>
      </c>
      <c r="B144" s="61" t="s">
        <v>243</v>
      </c>
      <c r="C144" s="54">
        <f t="shared" ref="C144:I144" si="35">SUM(C131:C142)</f>
        <v>117784560.95297004</v>
      </c>
      <c r="D144" s="54">
        <f t="shared" si="35"/>
        <v>111135003.91518229</v>
      </c>
      <c r="E144" s="54">
        <f t="shared" si="35"/>
        <v>111373682.18774228</v>
      </c>
      <c r="F144" s="54">
        <f t="shared" si="35"/>
        <v>55500773.009894438</v>
      </c>
      <c r="G144" s="54">
        <f t="shared" si="35"/>
        <v>6281315.7481795233</v>
      </c>
      <c r="H144" s="54">
        <f t="shared" si="35"/>
        <v>129563.01704826707</v>
      </c>
      <c r="I144" s="54">
        <f t="shared" si="35"/>
        <v>6410878.7652277891</v>
      </c>
      <c r="J144" s="62">
        <f>(I144/C144)</f>
        <v>5.4428854795218667E-2</v>
      </c>
      <c r="K144" s="84" t="s">
        <v>267</v>
      </c>
      <c r="L144" s="85"/>
      <c r="M144" s="85"/>
    </row>
    <row r="145" spans="1:11" x14ac:dyDescent="0.25">
      <c r="B145" s="59"/>
      <c r="C145" s="59"/>
      <c r="D145" s="59"/>
      <c r="E145" s="59"/>
      <c r="F145" s="59"/>
      <c r="G145" s="59"/>
      <c r="H145" s="59"/>
      <c r="I145" s="59"/>
      <c r="J145" s="59"/>
      <c r="K145" s="59"/>
    </row>
    <row r="146" spans="1:11" x14ac:dyDescent="0.25">
      <c r="B146" s="59"/>
      <c r="C146" s="59"/>
      <c r="D146" s="59"/>
      <c r="E146" s="59"/>
      <c r="F146" s="59"/>
      <c r="G146" s="59"/>
      <c r="H146" s="59"/>
      <c r="I146" s="59"/>
      <c r="J146" s="59"/>
      <c r="K146" s="59"/>
    </row>
    <row r="147" spans="1:11" x14ac:dyDescent="0.25">
      <c r="A147" s="87">
        <v>2015</v>
      </c>
      <c r="B147" s="61" t="s">
        <v>254</v>
      </c>
      <c r="C147" s="54">
        <v>9003829.8565718625</v>
      </c>
      <c r="D147" s="54">
        <v>8892771.1217337139</v>
      </c>
      <c r="E147" s="54">
        <v>8522105.394884197</v>
      </c>
      <c r="F147" s="54">
        <v>4018693.5291584465</v>
      </c>
      <c r="G147" s="54">
        <f>+I147-H147</f>
        <v>471820.24884543638</v>
      </c>
      <c r="H147" s="54">
        <f>+C147*0.0011</f>
        <v>9904.2128422290498</v>
      </c>
      <c r="I147" s="54">
        <f>+C147-E147</f>
        <v>481724.46168766543</v>
      </c>
      <c r="J147" s="62">
        <f>(I147/C147)</f>
        <v>5.350217289324459E-2</v>
      </c>
      <c r="K147" s="59"/>
    </row>
    <row r="148" spans="1:11" x14ac:dyDescent="0.25">
      <c r="A148" s="67"/>
      <c r="B148" s="61" t="s">
        <v>255</v>
      </c>
      <c r="C148" s="54">
        <v>8043757.8880509827</v>
      </c>
      <c r="D148" s="54">
        <v>7892774.4336170163</v>
      </c>
      <c r="E148" s="54">
        <v>7640007.0282967901</v>
      </c>
      <c r="F148" s="54">
        <v>3765926.1238382203</v>
      </c>
      <c r="G148" s="54">
        <f t="shared" ref="G148:G154" si="36">+I148-H148</f>
        <v>394902.72607733659</v>
      </c>
      <c r="H148" s="54">
        <f t="shared" ref="H148:H158" si="37">+C148*0.0011</f>
        <v>8848.1336768560814</v>
      </c>
      <c r="I148" s="54">
        <f t="shared" ref="I148:I154" si="38">+C148-E148</f>
        <v>403750.85975419264</v>
      </c>
      <c r="J148" s="62">
        <f t="shared" ref="J148:J158" si="39">(I148/C148)</f>
        <v>5.0194307856277633E-2</v>
      </c>
      <c r="K148" s="59"/>
    </row>
    <row r="149" spans="1:11" x14ac:dyDescent="0.25">
      <c r="A149" s="67"/>
      <c r="B149" s="61" t="s">
        <v>256</v>
      </c>
      <c r="C149" s="54">
        <v>9019873.6080175042</v>
      </c>
      <c r="D149" s="54">
        <v>7961265.889048839</v>
      </c>
      <c r="E149" s="54">
        <v>8537554.1096904576</v>
      </c>
      <c r="F149" s="54">
        <v>4342214.3444798384</v>
      </c>
      <c r="G149" s="54">
        <f t="shared" si="36"/>
        <v>472397.6373582274</v>
      </c>
      <c r="H149" s="54">
        <f t="shared" si="37"/>
        <v>9921.8609688192555</v>
      </c>
      <c r="I149" s="54">
        <f t="shared" si="38"/>
        <v>482319.49832704663</v>
      </c>
      <c r="J149" s="62">
        <f t="shared" si="39"/>
        <v>5.3472977481450162E-2</v>
      </c>
      <c r="K149" s="59"/>
    </row>
    <row r="150" spans="1:11" x14ac:dyDescent="0.25">
      <c r="A150" s="67"/>
      <c r="B150" s="61" t="s">
        <v>257</v>
      </c>
      <c r="C150" s="54">
        <v>9300005.2288665436</v>
      </c>
      <c r="D150" s="54">
        <v>8704079.3548477273</v>
      </c>
      <c r="E150" s="54">
        <v>8816176.6438050307</v>
      </c>
      <c r="F150" s="54">
        <v>4454311.6334371418</v>
      </c>
      <c r="G150" s="54">
        <f t="shared" si="36"/>
        <v>473598.57930975966</v>
      </c>
      <c r="H150" s="54">
        <f t="shared" si="37"/>
        <v>10230.005751753199</v>
      </c>
      <c r="I150" s="54">
        <f t="shared" si="38"/>
        <v>483828.58506151289</v>
      </c>
      <c r="J150" s="62">
        <f t="shared" si="39"/>
        <v>5.202454978839624E-2</v>
      </c>
      <c r="K150" s="59"/>
    </row>
    <row r="151" spans="1:11" x14ac:dyDescent="0.25">
      <c r="A151" s="67"/>
      <c r="B151" s="61" t="s">
        <v>258</v>
      </c>
      <c r="C151" s="54">
        <v>10606399.972391516</v>
      </c>
      <c r="D151" s="54">
        <v>9321301.783144366</v>
      </c>
      <c r="E151" s="54">
        <v>10038171.490458071</v>
      </c>
      <c r="F151" s="54">
        <v>5171181.340750847</v>
      </c>
      <c r="G151" s="54">
        <f t="shared" si="36"/>
        <v>556561.44196381408</v>
      </c>
      <c r="H151" s="54">
        <f t="shared" si="37"/>
        <v>11667.039969630669</v>
      </c>
      <c r="I151" s="54">
        <f t="shared" si="38"/>
        <v>568228.48193344474</v>
      </c>
      <c r="J151" s="62">
        <f t="shared" si="39"/>
        <v>5.3574114064389881E-2</v>
      </c>
      <c r="K151" s="59"/>
    </row>
    <row r="152" spans="1:11" x14ac:dyDescent="0.25">
      <c r="A152" s="67"/>
      <c r="B152" s="61" t="s">
        <v>259</v>
      </c>
      <c r="C152" s="54">
        <v>11023525.640810011</v>
      </c>
      <c r="D152" s="54">
        <v>10338801.363276362</v>
      </c>
      <c r="E152" s="54">
        <v>10416876.353793705</v>
      </c>
      <c r="F152" s="54">
        <v>5249256.3312681904</v>
      </c>
      <c r="G152" s="54">
        <f t="shared" si="36"/>
        <v>594523.40881141508</v>
      </c>
      <c r="H152" s="54">
        <f t="shared" si="37"/>
        <v>12125.878204891013</v>
      </c>
      <c r="I152" s="54">
        <f t="shared" si="38"/>
        <v>606649.28701630607</v>
      </c>
      <c r="J152" s="62">
        <f t="shared" si="39"/>
        <v>5.5032238031945048E-2</v>
      </c>
      <c r="K152" s="59"/>
    </row>
    <row r="153" spans="1:11" x14ac:dyDescent="0.25">
      <c r="A153" s="67"/>
      <c r="B153" s="61" t="s">
        <v>260</v>
      </c>
      <c r="C153" s="54">
        <v>11775673.622198062</v>
      </c>
      <c r="D153" s="54">
        <v>10789414.585712649</v>
      </c>
      <c r="E153" s="54">
        <v>11111543.41636204</v>
      </c>
      <c r="F153" s="54">
        <v>5571385.1619175822</v>
      </c>
      <c r="G153" s="54">
        <f t="shared" si="36"/>
        <v>651176.96485160443</v>
      </c>
      <c r="H153" s="54">
        <f t="shared" si="37"/>
        <v>12953.240984417869</v>
      </c>
      <c r="I153" s="54">
        <f t="shared" si="38"/>
        <v>664130.20583602227</v>
      </c>
      <c r="J153" s="62">
        <f t="shared" si="39"/>
        <v>5.6398489559364579E-2</v>
      </c>
      <c r="K153" s="59"/>
    </row>
    <row r="154" spans="1:11" x14ac:dyDescent="0.25">
      <c r="A154" s="67"/>
      <c r="B154" s="61" t="s">
        <v>261</v>
      </c>
      <c r="C154" s="54">
        <v>11984647.611169597</v>
      </c>
      <c r="D154" s="54">
        <v>11228742.624200301</v>
      </c>
      <c r="E154" s="54">
        <v>11332889.94057985</v>
      </c>
      <c r="F154" s="54">
        <v>5675532.4782971311</v>
      </c>
      <c r="G154" s="54">
        <f t="shared" si="36"/>
        <v>638574.55821746041</v>
      </c>
      <c r="H154" s="54">
        <f t="shared" si="37"/>
        <v>13183.112372286558</v>
      </c>
      <c r="I154" s="54">
        <f t="shared" si="38"/>
        <v>651757.67058974691</v>
      </c>
      <c r="J154" s="62">
        <f t="shared" si="39"/>
        <v>5.4382714597491701E-2</v>
      </c>
      <c r="K154" s="59"/>
    </row>
    <row r="155" spans="1:11" x14ac:dyDescent="0.25">
      <c r="A155" s="67"/>
      <c r="B155" s="61" t="s">
        <v>262</v>
      </c>
      <c r="C155" s="54">
        <v>11152506.543253418</v>
      </c>
      <c r="D155" s="54">
        <v>11156065.698357873</v>
      </c>
      <c r="E155" s="54">
        <v>10475214.396017436</v>
      </c>
      <c r="F155" s="54">
        <v>4994681.1759566944</v>
      </c>
      <c r="G155" s="54">
        <f>+I155-H155</f>
        <v>665024.39003840333</v>
      </c>
      <c r="H155" s="54">
        <f t="shared" si="37"/>
        <v>12267.757197578761</v>
      </c>
      <c r="I155" s="54">
        <f>+C155-E155</f>
        <v>677292.14723598212</v>
      </c>
      <c r="J155" s="62">
        <f t="shared" si="39"/>
        <v>6.0730038095848711E-2</v>
      </c>
      <c r="K155" s="59"/>
    </row>
    <row r="156" spans="1:11" x14ac:dyDescent="0.25">
      <c r="A156" s="67"/>
      <c r="B156" s="61" t="s">
        <v>263</v>
      </c>
      <c r="C156" s="54">
        <v>10522056.213432681</v>
      </c>
      <c r="D156" s="54">
        <v>10294036.614218727</v>
      </c>
      <c r="E156" s="54">
        <v>9968250.5008277409</v>
      </c>
      <c r="F156" s="54">
        <v>4668895.0625657076</v>
      </c>
      <c r="G156" s="54">
        <f>+I156-H156</f>
        <v>542231.45077016403</v>
      </c>
      <c r="H156" s="54">
        <f t="shared" si="37"/>
        <v>11574.261834775949</v>
      </c>
      <c r="I156" s="54">
        <f>+C156-E156</f>
        <v>553805.71260493994</v>
      </c>
      <c r="J156" s="62">
        <f t="shared" si="39"/>
        <v>5.2632841088411958E-2</v>
      </c>
      <c r="K156" s="59"/>
    </row>
    <row r="157" spans="1:11" x14ac:dyDescent="0.25">
      <c r="A157" s="67"/>
      <c r="B157" s="61" t="s">
        <v>264</v>
      </c>
      <c r="C157" s="54">
        <v>8878421.1301460229</v>
      </c>
      <c r="D157" s="54">
        <v>8738000.4177265763</v>
      </c>
      <c r="E157" s="54">
        <v>8431982.9853407443</v>
      </c>
      <c r="F157" s="54">
        <v>4362877.6301798746</v>
      </c>
      <c r="G157" s="54">
        <f>+I157-H157</f>
        <v>436671.88156211801</v>
      </c>
      <c r="H157" s="54">
        <f t="shared" si="37"/>
        <v>9766.2632431606253</v>
      </c>
      <c r="I157" s="54">
        <f>+C157-E157</f>
        <v>446438.14480527863</v>
      </c>
      <c r="J157" s="62">
        <f t="shared" si="39"/>
        <v>5.0283506297018388E-2</v>
      </c>
      <c r="K157" s="59"/>
    </row>
    <row r="158" spans="1:11" x14ac:dyDescent="0.25">
      <c r="A158" s="67"/>
      <c r="B158" s="61" t="s">
        <v>265</v>
      </c>
      <c r="C158" s="54">
        <v>9166522.8926246446</v>
      </c>
      <c r="D158" s="54">
        <v>8553901.1410506256</v>
      </c>
      <c r="E158" s="54">
        <v>8687259.5913389064</v>
      </c>
      <c r="F158" s="86">
        <v>4496236.0804681545</v>
      </c>
      <c r="G158" s="54">
        <f>+I158-H158</f>
        <v>469180.12610385101</v>
      </c>
      <c r="H158" s="54">
        <f t="shared" si="37"/>
        <v>10083.175181887109</v>
      </c>
      <c r="I158" s="54">
        <f>+C158-E158</f>
        <v>479263.30128573813</v>
      </c>
      <c r="J158" s="62">
        <f t="shared" si="39"/>
        <v>5.2284089277882223E-2</v>
      </c>
      <c r="K158" s="59"/>
    </row>
    <row r="159" spans="1:11" ht="13.8" thickBot="1" x14ac:dyDescent="0.3">
      <c r="A159" s="69"/>
      <c r="B159" s="61"/>
      <c r="C159" s="54"/>
      <c r="D159" s="54"/>
      <c r="E159" s="54"/>
      <c r="F159" s="54"/>
      <c r="G159" s="54"/>
      <c r="H159" s="54"/>
      <c r="I159" s="54"/>
      <c r="J159" s="62"/>
      <c r="K159" s="59"/>
    </row>
    <row r="160" spans="1:11" ht="13.8" thickBot="1" x14ac:dyDescent="0.3">
      <c r="A160" s="39" t="s">
        <v>248</v>
      </c>
      <c r="B160" s="61" t="s">
        <v>243</v>
      </c>
      <c r="C160" s="86">
        <f t="shared" ref="C160:I160" si="40">SUM(C147:C158)</f>
        <v>120477220.20753285</v>
      </c>
      <c r="D160" s="86">
        <f t="shared" si="40"/>
        <v>113871155.02693477</v>
      </c>
      <c r="E160" s="86">
        <f t="shared" si="40"/>
        <v>113978031.85139497</v>
      </c>
      <c r="F160" s="88">
        <f t="shared" si="40"/>
        <v>56771190.892317832</v>
      </c>
      <c r="G160" s="54">
        <f t="shared" si="40"/>
        <v>6366663.4139095908</v>
      </c>
      <c r="H160" s="86">
        <f t="shared" si="40"/>
        <v>132524.94222828612</v>
      </c>
      <c r="I160" s="54">
        <f t="shared" si="40"/>
        <v>6499188.3561378764</v>
      </c>
      <c r="J160" s="62">
        <f>(I160/C160)</f>
        <v>5.3945371124453564E-2</v>
      </c>
      <c r="K160" s="59"/>
    </row>
    <row r="161" spans="1:11" x14ac:dyDescent="0.25">
      <c r="B161" s="59"/>
      <c r="C161" s="59"/>
      <c r="D161" s="59"/>
      <c r="E161" s="59"/>
      <c r="F161" s="59"/>
      <c r="G161" s="59"/>
      <c r="H161" s="59"/>
      <c r="I161" s="59"/>
      <c r="J161" s="59"/>
      <c r="K161" s="59"/>
    </row>
    <row r="162" spans="1:11" x14ac:dyDescent="0.25">
      <c r="B162" s="59"/>
      <c r="C162" s="59"/>
      <c r="D162" s="59"/>
      <c r="E162" s="89" t="s">
        <v>268</v>
      </c>
      <c r="F162" s="59"/>
      <c r="G162" s="59"/>
      <c r="H162" s="59"/>
      <c r="I162" s="59"/>
      <c r="J162" s="59"/>
      <c r="K162" s="59"/>
    </row>
    <row r="163" spans="1:11" x14ac:dyDescent="0.25">
      <c r="A163" s="39">
        <v>2016</v>
      </c>
      <c r="B163" s="61" t="s">
        <v>254</v>
      </c>
      <c r="C163" s="54">
        <v>9273334.4599213712</v>
      </c>
      <c r="D163" s="54">
        <v>9134007.6035735663</v>
      </c>
      <c r="E163" s="54">
        <v>8776753.4653960299</v>
      </c>
      <c r="F163" s="54">
        <v>4138981.9422906167</v>
      </c>
      <c r="G163" s="54">
        <f>+I163-H163</f>
        <v>486380.32661942783</v>
      </c>
      <c r="H163" s="54">
        <f>+C163*0.0011</f>
        <v>10200.667905913509</v>
      </c>
      <c r="I163" s="54">
        <f>+C163-E163</f>
        <v>496580.99452534132</v>
      </c>
      <c r="J163" s="62">
        <f>(I163/C163)</f>
        <v>5.3549345887558102E-2</v>
      </c>
      <c r="K163" s="59"/>
    </row>
    <row r="164" spans="1:11" x14ac:dyDescent="0.25">
      <c r="A164" s="67"/>
      <c r="B164" s="61" t="s">
        <v>255</v>
      </c>
      <c r="C164" s="54">
        <v>8665775.7382108774</v>
      </c>
      <c r="D164" s="54">
        <v>8312232.4394568764</v>
      </c>
      <c r="E164" s="54">
        <v>8230392.9037434943</v>
      </c>
      <c r="F164" s="54">
        <v>4057142.4065772351</v>
      </c>
      <c r="G164" s="54">
        <f t="shared" ref="G164:G170" si="41">+I164-H164</f>
        <v>425850.48115535115</v>
      </c>
      <c r="H164" s="54">
        <f t="shared" ref="H164:H174" si="42">+C164*0.0011</f>
        <v>9532.3533120319662</v>
      </c>
      <c r="I164" s="54">
        <f t="shared" ref="I164:I170" si="43">+C164-E164</f>
        <v>435382.8344673831</v>
      </c>
      <c r="J164" s="62">
        <f t="shared" ref="J164:J174" si="44">(I164/C164)</f>
        <v>5.024164571298629E-2</v>
      </c>
      <c r="K164" s="59"/>
    </row>
    <row r="165" spans="1:11" x14ac:dyDescent="0.25">
      <c r="A165" s="67"/>
      <c r="B165" s="61" t="s">
        <v>256</v>
      </c>
      <c r="C165" s="54">
        <v>9266654.0833432395</v>
      </c>
      <c r="D165" s="54">
        <v>8366827.9990978492</v>
      </c>
      <c r="E165" s="54">
        <v>8770701.3489120863</v>
      </c>
      <c r="F165" s="54">
        <v>4461015.7563914722</v>
      </c>
      <c r="G165" s="54">
        <f t="shared" si="41"/>
        <v>485759.4149394756</v>
      </c>
      <c r="H165" s="54">
        <f t="shared" si="42"/>
        <v>10193.319491677565</v>
      </c>
      <c r="I165" s="54">
        <f t="shared" si="43"/>
        <v>495952.73443115316</v>
      </c>
      <c r="J165" s="62">
        <f t="shared" si="44"/>
        <v>5.352015193084908E-2</v>
      </c>
      <c r="K165" s="59"/>
    </row>
    <row r="166" spans="1:11" x14ac:dyDescent="0.25">
      <c r="A166" s="67"/>
      <c r="B166" s="61" t="s">
        <v>257</v>
      </c>
      <c r="C166" s="54">
        <v>9521916.6616043579</v>
      </c>
      <c r="D166" s="54">
        <v>8926511.2290278263</v>
      </c>
      <c r="E166" s="54">
        <v>9026093.3556089941</v>
      </c>
      <c r="F166" s="54">
        <v>4560597.88297264</v>
      </c>
      <c r="G166" s="54">
        <f t="shared" si="41"/>
        <v>485349.19766759896</v>
      </c>
      <c r="H166" s="54">
        <f t="shared" si="42"/>
        <v>10474.108327764794</v>
      </c>
      <c r="I166" s="54">
        <f t="shared" si="43"/>
        <v>495823.30599536374</v>
      </c>
      <c r="J166" s="62">
        <f t="shared" si="44"/>
        <v>5.2071796426731376E-2</v>
      </c>
      <c r="K166" s="59"/>
    </row>
    <row r="167" spans="1:11" x14ac:dyDescent="0.25">
      <c r="A167" s="67"/>
      <c r="B167" s="61" t="s">
        <v>258</v>
      </c>
      <c r="C167" s="54">
        <v>10819128.687652474</v>
      </c>
      <c r="D167" s="54">
        <v>9524693.1560133323</v>
      </c>
      <c r="E167" s="54">
        <v>10238993.121358935</v>
      </c>
      <c r="F167" s="54">
        <v>5274897.8483182425</v>
      </c>
      <c r="G167" s="54">
        <f t="shared" si="41"/>
        <v>568234.52473712177</v>
      </c>
      <c r="H167" s="54">
        <f t="shared" si="42"/>
        <v>11901.041556417722</v>
      </c>
      <c r="I167" s="54">
        <f t="shared" si="43"/>
        <v>580135.56629353948</v>
      </c>
      <c r="J167" s="62">
        <f t="shared" si="44"/>
        <v>5.3621283473190375E-2</v>
      </c>
      <c r="K167" s="59"/>
    </row>
    <row r="168" spans="1:11" x14ac:dyDescent="0.25">
      <c r="A168" s="67"/>
      <c r="B168" s="61" t="s">
        <v>259</v>
      </c>
      <c r="C168" s="54">
        <v>11215840.987436943</v>
      </c>
      <c r="D168" s="54">
        <v>10532143.433166221</v>
      </c>
      <c r="E168" s="54">
        <v>10598079.926979059</v>
      </c>
      <c r="F168" s="54">
        <v>5340834.342131082</v>
      </c>
      <c r="G168" s="54">
        <f t="shared" si="41"/>
        <v>605423.63537170272</v>
      </c>
      <c r="H168" s="54">
        <f t="shared" si="42"/>
        <v>12337.425086180638</v>
      </c>
      <c r="I168" s="54">
        <f t="shared" si="43"/>
        <v>617761.0604578834</v>
      </c>
      <c r="J168" s="62">
        <f t="shared" si="44"/>
        <v>5.5079334768551751E-2</v>
      </c>
      <c r="K168" s="59"/>
    </row>
    <row r="169" spans="1:11" x14ac:dyDescent="0.25">
      <c r="A169" s="67"/>
      <c r="B169" s="61" t="s">
        <v>260</v>
      </c>
      <c r="C169" s="54">
        <v>11951720.851800123</v>
      </c>
      <c r="D169" s="54">
        <v>10963256.316901039</v>
      </c>
      <c r="E169" s="54">
        <v>11277099.774906782</v>
      </c>
      <c r="F169" s="54">
        <v>5654677.8001368251</v>
      </c>
      <c r="G169" s="54">
        <f t="shared" si="41"/>
        <v>661474.18395636068</v>
      </c>
      <c r="H169" s="54">
        <f t="shared" si="42"/>
        <v>13146.892936980137</v>
      </c>
      <c r="I169" s="54">
        <f t="shared" si="43"/>
        <v>674621.0768933408</v>
      </c>
      <c r="J169" s="62">
        <f t="shared" si="44"/>
        <v>5.6445518202655469E-2</v>
      </c>
      <c r="K169" s="59"/>
    </row>
    <row r="170" spans="1:11" x14ac:dyDescent="0.25">
      <c r="A170" s="67"/>
      <c r="B170" s="61" t="s">
        <v>261</v>
      </c>
      <c r="C170" s="54">
        <v>12168417.764027277</v>
      </c>
      <c r="D170" s="54">
        <v>11398210.546277151</v>
      </c>
      <c r="E170" s="54">
        <v>11506092.686981564</v>
      </c>
      <c r="F170" s="54">
        <v>5762559.9408412389</v>
      </c>
      <c r="G170" s="54">
        <f t="shared" si="41"/>
        <v>648939.81750528258</v>
      </c>
      <c r="H170" s="54">
        <f t="shared" si="42"/>
        <v>13385.259540430006</v>
      </c>
      <c r="I170" s="54">
        <f t="shared" si="43"/>
        <v>662325.07704571262</v>
      </c>
      <c r="J170" s="62">
        <f t="shared" si="44"/>
        <v>5.4429843706032377E-2</v>
      </c>
      <c r="K170" s="59"/>
    </row>
    <row r="171" spans="1:11" x14ac:dyDescent="0.25">
      <c r="A171" s="67"/>
      <c r="B171" s="61" t="s">
        <v>262</v>
      </c>
      <c r="C171" s="54">
        <v>11333687.890482059</v>
      </c>
      <c r="D171" s="54">
        <v>11331598.224854017</v>
      </c>
      <c r="E171" s="54">
        <v>10644862.031904101</v>
      </c>
      <c r="F171" s="54">
        <v>5075823.7478913236</v>
      </c>
      <c r="G171" s="54">
        <f>+I171-H171</f>
        <v>676358.80189842707</v>
      </c>
      <c r="H171" s="54">
        <f t="shared" si="42"/>
        <v>12467.056679530266</v>
      </c>
      <c r="I171" s="54">
        <f>+C171-E171</f>
        <v>688825.85857795738</v>
      </c>
      <c r="J171" s="62">
        <f t="shared" si="44"/>
        <v>6.0776850856853741E-2</v>
      </c>
      <c r="K171" s="59"/>
    </row>
    <row r="172" spans="1:11" x14ac:dyDescent="0.25">
      <c r="A172" s="67"/>
      <c r="B172" s="61" t="s">
        <v>263</v>
      </c>
      <c r="C172" s="54">
        <v>10715119.812672885</v>
      </c>
      <c r="D172" s="54">
        <v>10471908.305003554</v>
      </c>
      <c r="E172" s="54">
        <v>10150646.685788363</v>
      </c>
      <c r="F172" s="54">
        <v>4754562.1286761332</v>
      </c>
      <c r="G172" s="54">
        <f>+I172-H172</f>
        <v>552686.49509058171</v>
      </c>
      <c r="H172" s="54">
        <f t="shared" si="42"/>
        <v>11786.631793940174</v>
      </c>
      <c r="I172" s="54">
        <f>+C172-E172</f>
        <v>564473.12688452192</v>
      </c>
      <c r="J172" s="62">
        <f t="shared" si="44"/>
        <v>5.2680057409802701E-2</v>
      </c>
      <c r="K172" s="59"/>
    </row>
    <row r="173" spans="1:11" x14ac:dyDescent="0.25">
      <c r="A173" s="67"/>
      <c r="B173" s="61" t="s">
        <v>264</v>
      </c>
      <c r="C173" s="54">
        <v>9090990.7708655652</v>
      </c>
      <c r="D173" s="54">
        <v>8920660.8341922089</v>
      </c>
      <c r="E173" s="54">
        <v>8633433.5715891328</v>
      </c>
      <c r="F173" s="54">
        <v>4467334.8660730561</v>
      </c>
      <c r="G173" s="54">
        <f>+I173-H173</f>
        <v>447557.10942848027</v>
      </c>
      <c r="H173" s="54">
        <f t="shared" si="42"/>
        <v>10000.089847952122</v>
      </c>
      <c r="I173" s="54">
        <f>+C173-E173</f>
        <v>457557.19927643239</v>
      </c>
      <c r="J173" s="62">
        <f t="shared" si="44"/>
        <v>5.0330839708119933E-2</v>
      </c>
      <c r="K173" s="59"/>
    </row>
    <row r="174" spans="1:11" x14ac:dyDescent="0.25">
      <c r="A174" s="67"/>
      <c r="B174" s="61" t="s">
        <v>265</v>
      </c>
      <c r="C174" s="54">
        <v>9391401.7934063114</v>
      </c>
      <c r="D174" s="54">
        <v>8760731.6090968028</v>
      </c>
      <c r="E174" s="54">
        <v>8899937.3129122127</v>
      </c>
      <c r="F174" s="54">
        <v>4606540.5698884651</v>
      </c>
      <c r="G174" s="54">
        <f>+I174-H174</f>
        <v>481133.93852135178</v>
      </c>
      <c r="H174" s="54">
        <f t="shared" si="42"/>
        <v>10330.541972746943</v>
      </c>
      <c r="I174" s="54">
        <f>+C174-E174</f>
        <v>491464.48049409874</v>
      </c>
      <c r="J174" s="62">
        <f t="shared" si="44"/>
        <v>5.2331322980894629E-2</v>
      </c>
      <c r="K174" s="59"/>
    </row>
    <row r="175" spans="1:11" x14ac:dyDescent="0.25">
      <c r="A175" s="69"/>
      <c r="B175" s="61"/>
      <c r="C175" s="54"/>
      <c r="D175" s="54"/>
      <c r="E175" s="54"/>
      <c r="F175" s="54"/>
      <c r="G175" s="54"/>
      <c r="H175" s="54"/>
      <c r="I175" s="54"/>
      <c r="J175" s="62"/>
      <c r="K175" s="59"/>
    </row>
    <row r="176" spans="1:11" x14ac:dyDescent="0.25">
      <c r="A176" s="39" t="s">
        <v>248</v>
      </c>
      <c r="B176" s="61" t="s">
        <v>243</v>
      </c>
      <c r="C176" s="54">
        <f t="shared" ref="C176:I176" si="45">SUM(C163:C174)</f>
        <v>123413989.50142348</v>
      </c>
      <c r="D176" s="54">
        <f t="shared" si="45"/>
        <v>116642781.69666043</v>
      </c>
      <c r="E176" s="54">
        <f t="shared" si="45"/>
        <v>116753086.18608075</v>
      </c>
      <c r="F176" s="54">
        <f t="shared" si="45"/>
        <v>58154969.232188322</v>
      </c>
      <c r="G176" s="54">
        <f t="shared" si="45"/>
        <v>6525147.9268911621</v>
      </c>
      <c r="H176" s="54">
        <f t="shared" si="45"/>
        <v>135755.38845156587</v>
      </c>
      <c r="I176" s="54">
        <f t="shared" si="45"/>
        <v>6660903.315342728</v>
      </c>
      <c r="J176" s="62">
        <f>(I176/C176)</f>
        <v>5.3972028148931206E-2</v>
      </c>
      <c r="K176" s="59"/>
    </row>
    <row r="177" spans="1:11" x14ac:dyDescent="0.25">
      <c r="A177" s="39"/>
      <c r="B177" s="61"/>
      <c r="C177" s="54"/>
      <c r="D177" s="54"/>
      <c r="E177" s="54"/>
      <c r="F177" s="54"/>
      <c r="G177" s="54"/>
      <c r="H177" s="54"/>
      <c r="I177" s="54"/>
      <c r="J177" s="62"/>
      <c r="K177" s="59"/>
    </row>
    <row r="178" spans="1:11" x14ac:dyDescent="0.25">
      <c r="A178" s="39"/>
      <c r="B178" s="61"/>
      <c r="C178" s="54"/>
      <c r="D178" s="54"/>
      <c r="E178" s="54"/>
      <c r="F178" s="54"/>
      <c r="G178" s="54"/>
      <c r="H178" s="54"/>
      <c r="I178" s="54"/>
      <c r="J178" s="62"/>
      <c r="K178" s="59"/>
    </row>
    <row r="179" spans="1:11" x14ac:dyDescent="0.25">
      <c r="A179" s="39">
        <f>+A163+1</f>
        <v>2017</v>
      </c>
      <c r="B179" s="61" t="s">
        <v>254</v>
      </c>
      <c r="C179" s="54">
        <v>9423658.3423933908</v>
      </c>
      <c r="D179" s="54">
        <v>9319314.1183220372</v>
      </c>
      <c r="E179" s="54">
        <v>8918849.7854178343</v>
      </c>
      <c r="F179" s="54">
        <v>4206076.2369842622</v>
      </c>
      <c r="G179" s="54">
        <f>+I179-H179</f>
        <v>494442.53279892378</v>
      </c>
      <c r="H179" s="54">
        <f>+C179*0.0011</f>
        <v>10366.024176632731</v>
      </c>
      <c r="I179" s="54">
        <f>+C179-E179</f>
        <v>504808.55697555654</v>
      </c>
      <c r="J179" s="62">
        <f>(I179/C179)</f>
        <v>5.356821508528363E-2</v>
      </c>
      <c r="K179" s="59"/>
    </row>
    <row r="180" spans="1:11" x14ac:dyDescent="0.25">
      <c r="A180" s="67"/>
      <c r="B180" s="61" t="s">
        <v>255</v>
      </c>
      <c r="C180" s="54">
        <v>8425841.6018729489</v>
      </c>
      <c r="D180" s="54">
        <v>8263620.0898731118</v>
      </c>
      <c r="E180" s="54">
        <v>8002353.9087649481</v>
      </c>
      <c r="F180" s="54">
        <v>3944810.0558760995</v>
      </c>
      <c r="G180" s="54">
        <f t="shared" ref="G180:G186" si="46">+I180-H180</f>
        <v>414219.26734594058</v>
      </c>
      <c r="H180" s="54">
        <f t="shared" ref="H180:H190" si="47">+C180*0.0011</f>
        <v>9268.4257620602439</v>
      </c>
      <c r="I180" s="54">
        <f t="shared" ref="I180:I186" si="48">+C180-E180</f>
        <v>423487.69310800079</v>
      </c>
      <c r="J180" s="62">
        <f t="shared" ref="J180:J190" si="49">(I180/C180)</f>
        <v>5.0260580855669694E-2</v>
      </c>
      <c r="K180" s="59"/>
    </row>
    <row r="181" spans="1:11" x14ac:dyDescent="0.25">
      <c r="A181" s="67"/>
      <c r="B181" s="61" t="s">
        <v>256</v>
      </c>
      <c r="C181" s="54">
        <v>9397459.5584316235</v>
      </c>
      <c r="D181" s="54">
        <v>8315152.6265458064</v>
      </c>
      <c r="E181" s="54">
        <v>8894328.7671081889</v>
      </c>
      <c r="F181" s="54">
        <v>4523986.196438483</v>
      </c>
      <c r="G181" s="54">
        <f t="shared" si="46"/>
        <v>492793.58580915979</v>
      </c>
      <c r="H181" s="54">
        <f t="shared" si="47"/>
        <v>10337.205514274787</v>
      </c>
      <c r="I181" s="54">
        <f t="shared" si="48"/>
        <v>503130.79132343456</v>
      </c>
      <c r="J181" s="62">
        <f t="shared" si="49"/>
        <v>5.3539021710608342E-2</v>
      </c>
      <c r="K181" s="59"/>
    </row>
    <row r="182" spans="1:11" x14ac:dyDescent="0.25">
      <c r="A182" s="67"/>
      <c r="B182" s="61" t="s">
        <v>257</v>
      </c>
      <c r="C182" s="54">
        <v>9635933.6405529976</v>
      </c>
      <c r="D182" s="54">
        <v>9042770.1320365611</v>
      </c>
      <c r="E182" s="54">
        <v>9133991.1594519354</v>
      </c>
      <c r="F182" s="54">
        <v>4615207.2238538582</v>
      </c>
      <c r="G182" s="54">
        <f t="shared" si="46"/>
        <v>491342.95409645385</v>
      </c>
      <c r="H182" s="54">
        <f t="shared" si="47"/>
        <v>10599.527004608299</v>
      </c>
      <c r="I182" s="54">
        <f t="shared" si="48"/>
        <v>501942.48110106215</v>
      </c>
      <c r="J182" s="62">
        <f t="shared" si="49"/>
        <v>5.2090695082065354E-2</v>
      </c>
      <c r="K182" s="59"/>
    </row>
    <row r="183" spans="1:11" x14ac:dyDescent="0.25">
      <c r="A183" s="67"/>
      <c r="B183" s="61" t="s">
        <v>258</v>
      </c>
      <c r="C183" s="54">
        <v>10912255.445363628</v>
      </c>
      <c r="D183" s="54">
        <v>9621825.5652663633</v>
      </c>
      <c r="E183" s="54">
        <v>10326920.412940703</v>
      </c>
      <c r="F183" s="54">
        <v>5320302.0715281991</v>
      </c>
      <c r="G183" s="54">
        <f t="shared" si="46"/>
        <v>573331.55143302446</v>
      </c>
      <c r="H183" s="54">
        <f t="shared" si="47"/>
        <v>12003.480989899992</v>
      </c>
      <c r="I183" s="54">
        <f t="shared" si="48"/>
        <v>585335.03242292441</v>
      </c>
      <c r="J183" s="62">
        <f t="shared" si="49"/>
        <v>5.3640151236710655E-2</v>
      </c>
      <c r="K183" s="59"/>
    </row>
    <row r="184" spans="1:11" x14ac:dyDescent="0.25">
      <c r="A184" s="67"/>
      <c r="B184" s="61" t="s">
        <v>259</v>
      </c>
      <c r="C184" s="54">
        <v>11283066.857449265</v>
      </c>
      <c r="D184" s="54">
        <v>10608846.146534652</v>
      </c>
      <c r="E184" s="54">
        <v>10661390.482540708</v>
      </c>
      <c r="F184" s="54">
        <v>5372846.4075342575</v>
      </c>
      <c r="G184" s="54">
        <f t="shared" si="46"/>
        <v>609265.00136536302</v>
      </c>
      <c r="H184" s="54">
        <f t="shared" si="47"/>
        <v>12411.373543194193</v>
      </c>
      <c r="I184" s="54">
        <f t="shared" si="48"/>
        <v>621676.37490855716</v>
      </c>
      <c r="J184" s="62">
        <f t="shared" si="49"/>
        <v>5.5098173463194206E-2</v>
      </c>
      <c r="K184" s="59"/>
    </row>
    <row r="185" spans="1:11" x14ac:dyDescent="0.25">
      <c r="A185" s="67"/>
      <c r="B185" s="61" t="s">
        <v>260</v>
      </c>
      <c r="C185" s="54">
        <v>12008743.97063758</v>
      </c>
      <c r="D185" s="54">
        <v>11021867.741762415</v>
      </c>
      <c r="E185" s="54">
        <v>11330678.292277304</v>
      </c>
      <c r="F185" s="54">
        <v>5681656.9580491493</v>
      </c>
      <c r="G185" s="54">
        <f t="shared" si="46"/>
        <v>664856.05999257462</v>
      </c>
      <c r="H185" s="54">
        <f t="shared" si="47"/>
        <v>13209.61836770134</v>
      </c>
      <c r="I185" s="54">
        <f t="shared" si="48"/>
        <v>678065.67836027592</v>
      </c>
      <c r="J185" s="62">
        <f t="shared" si="49"/>
        <v>5.6464329659971536E-2</v>
      </c>
      <c r="K185" s="59"/>
    </row>
    <row r="186" spans="1:11" x14ac:dyDescent="0.25">
      <c r="A186" s="67"/>
      <c r="B186" s="61" t="s">
        <v>261</v>
      </c>
      <c r="C186" s="54">
        <v>12221829.283402072</v>
      </c>
      <c r="D186" s="54">
        <v>11450169.713416433</v>
      </c>
      <c r="E186" s="54">
        <v>11556366.624137143</v>
      </c>
      <c r="F186" s="54">
        <v>5787853.8687698599</v>
      </c>
      <c r="G186" s="54">
        <f t="shared" si="46"/>
        <v>652018.64705318736</v>
      </c>
      <c r="H186" s="54">
        <f t="shared" si="47"/>
        <v>13444.01221174228</v>
      </c>
      <c r="I186" s="54">
        <f t="shared" si="48"/>
        <v>665462.65926492959</v>
      </c>
      <c r="J186" s="62">
        <f t="shared" si="49"/>
        <v>5.4448695349448635E-2</v>
      </c>
      <c r="K186" s="59"/>
    </row>
    <row r="187" spans="1:11" x14ac:dyDescent="0.25">
      <c r="A187" s="67"/>
      <c r="B187" s="61" t="s">
        <v>262</v>
      </c>
      <c r="C187" s="54">
        <v>11392879.795198122</v>
      </c>
      <c r="D187" s="54">
        <v>11385763.967370842</v>
      </c>
      <c r="E187" s="54">
        <v>10700243.106191702</v>
      </c>
      <c r="F187" s="54">
        <v>5102333.0075907214</v>
      </c>
      <c r="G187" s="54">
        <f>+I187-H187</f>
        <v>680104.52123170195</v>
      </c>
      <c r="H187" s="54">
        <f t="shared" si="47"/>
        <v>12532.167774717935</v>
      </c>
      <c r="I187" s="54">
        <f>+C187-E187</f>
        <v>692636.68900641985</v>
      </c>
      <c r="J187" s="62">
        <f t="shared" si="49"/>
        <v>6.0795575961255448E-2</v>
      </c>
      <c r="K187" s="59"/>
    </row>
    <row r="188" spans="1:11" x14ac:dyDescent="0.25">
      <c r="A188" s="67"/>
      <c r="B188" s="61" t="s">
        <v>263</v>
      </c>
      <c r="C188" s="54">
        <v>10806605.294751216</v>
      </c>
      <c r="D188" s="54">
        <v>10544285.129192747</v>
      </c>
      <c r="E188" s="54">
        <v>10237108.608159149</v>
      </c>
      <c r="F188" s="54">
        <v>4795156.4865571214</v>
      </c>
      <c r="G188" s="54">
        <f>+I188-H188</f>
        <v>557609.42076784035</v>
      </c>
      <c r="H188" s="54">
        <f t="shared" si="47"/>
        <v>11887.265824226339</v>
      </c>
      <c r="I188" s="54">
        <f>+C188-E188</f>
        <v>569496.68659206666</v>
      </c>
      <c r="J188" s="62">
        <f t="shared" si="49"/>
        <v>5.2698943938358889E-2</v>
      </c>
      <c r="K188" s="59"/>
    </row>
    <row r="189" spans="1:11" x14ac:dyDescent="0.25">
      <c r="A189" s="67"/>
      <c r="B189" s="61" t="s">
        <v>264</v>
      </c>
      <c r="C189" s="54">
        <v>9205897.3186055124</v>
      </c>
      <c r="D189" s="54">
        <v>9013738.7425216921</v>
      </c>
      <c r="E189" s="54">
        <v>8742382.4776844326</v>
      </c>
      <c r="F189" s="54">
        <v>4523800.221719862</v>
      </c>
      <c r="G189" s="54">
        <f>+I189-H189</f>
        <v>453388.35387061368</v>
      </c>
      <c r="H189" s="54">
        <f t="shared" si="47"/>
        <v>10126.487050466065</v>
      </c>
      <c r="I189" s="54">
        <f>+C189-E189</f>
        <v>463514.84092107974</v>
      </c>
      <c r="J189" s="62">
        <f t="shared" si="49"/>
        <v>5.0349773072560389E-2</v>
      </c>
      <c r="K189" s="59"/>
    </row>
    <row r="190" spans="1:11" x14ac:dyDescent="0.25">
      <c r="A190" s="67"/>
      <c r="B190" s="61" t="s">
        <v>265</v>
      </c>
      <c r="C190" s="54">
        <v>9514293.6416256279</v>
      </c>
      <c r="D190" s="54">
        <v>8873198.751447238</v>
      </c>
      <c r="E190" s="54">
        <v>9016218.3100025486</v>
      </c>
      <c r="F190" s="54">
        <v>4666819.7802751744</v>
      </c>
      <c r="G190" s="54">
        <f>+I190-H190</f>
        <v>487609.60861729109</v>
      </c>
      <c r="H190" s="54">
        <f t="shared" si="47"/>
        <v>10465.723005788192</v>
      </c>
      <c r="I190" s="54">
        <f>+C190-E190</f>
        <v>498075.33162307926</v>
      </c>
      <c r="J190" s="62">
        <f t="shared" si="49"/>
        <v>5.2350216462099572E-2</v>
      </c>
      <c r="K190" s="59"/>
    </row>
    <row r="191" spans="1:11" x14ac:dyDescent="0.25">
      <c r="A191" s="69"/>
      <c r="B191" s="61"/>
      <c r="C191" s="54"/>
      <c r="D191" s="54"/>
      <c r="E191" s="54"/>
      <c r="F191" s="54"/>
      <c r="G191" s="54"/>
      <c r="H191" s="54"/>
      <c r="I191" s="54"/>
      <c r="J191" s="62"/>
      <c r="K191" s="59"/>
    </row>
    <row r="192" spans="1:11" x14ac:dyDescent="0.25">
      <c r="A192" s="39" t="s">
        <v>248</v>
      </c>
      <c r="B192" s="61" t="s">
        <v>243</v>
      </c>
      <c r="C192" s="54">
        <f t="shared" ref="C192:I192" si="50">SUM(C179:C190)</f>
        <v>124228464.75028399</v>
      </c>
      <c r="D192" s="54">
        <f t="shared" si="50"/>
        <v>117460552.72428989</v>
      </c>
      <c r="E192" s="54">
        <f t="shared" si="50"/>
        <v>117520831.9346766</v>
      </c>
      <c r="F192" s="54">
        <f t="shared" si="50"/>
        <v>58540848.515177041</v>
      </c>
      <c r="G192" s="54">
        <f t="shared" si="50"/>
        <v>6570981.5043820739</v>
      </c>
      <c r="H192" s="54">
        <f t="shared" si="50"/>
        <v>136651.31122531241</v>
      </c>
      <c r="I192" s="54">
        <f t="shared" si="50"/>
        <v>6707632.8156073866</v>
      </c>
      <c r="J192" s="62">
        <f>(I192/C192)</f>
        <v>5.3994330760592076E-2</v>
      </c>
      <c r="K192" s="59"/>
    </row>
    <row r="193" spans="1:11" x14ac:dyDescent="0.25">
      <c r="A193" s="39"/>
      <c r="B193" s="61"/>
      <c r="C193" s="54"/>
      <c r="D193" s="54"/>
      <c r="E193" s="54"/>
      <c r="F193" s="54"/>
      <c r="G193" s="54"/>
      <c r="H193" s="54"/>
      <c r="I193" s="54"/>
      <c r="J193" s="62"/>
      <c r="K193" s="59"/>
    </row>
    <row r="194" spans="1:11" x14ac:dyDescent="0.25">
      <c r="A194" s="39"/>
      <c r="B194" s="61"/>
      <c r="C194" s="54"/>
      <c r="D194" s="54"/>
      <c r="E194" s="54"/>
      <c r="F194" s="54"/>
      <c r="G194" s="54"/>
      <c r="H194" s="54"/>
      <c r="I194" s="54"/>
      <c r="J194" s="62"/>
      <c r="K194" s="59"/>
    </row>
    <row r="195" spans="1:11" x14ac:dyDescent="0.25">
      <c r="A195" s="39">
        <f>+A179+1</f>
        <v>2018</v>
      </c>
      <c r="B195" s="61" t="s">
        <v>254</v>
      </c>
      <c r="C195" s="54">
        <v>9576237.2476667222</v>
      </c>
      <c r="D195" s="54">
        <v>9455627.0279315189</v>
      </c>
      <c r="E195" s="54">
        <v>9062984.2672048677</v>
      </c>
      <c r="F195" s="54">
        <v>4274177.0195485251</v>
      </c>
      <c r="G195" s="54">
        <f>+I195-H195</f>
        <v>502719.11948942108</v>
      </c>
      <c r="H195" s="54">
        <f>+C195*0.0011</f>
        <v>10533.860972433395</v>
      </c>
      <c r="I195" s="54">
        <f>+C195-E195</f>
        <v>513252.98046185449</v>
      </c>
      <c r="J195" s="62">
        <f>(I195/C195)</f>
        <v>5.3596518881871905E-2</v>
      </c>
      <c r="K195" s="59"/>
    </row>
    <row r="196" spans="1:11" x14ac:dyDescent="0.25">
      <c r="A196" s="67"/>
      <c r="B196" s="61" t="s">
        <v>255</v>
      </c>
      <c r="C196" s="54">
        <v>8556648.1120283455</v>
      </c>
      <c r="D196" s="54">
        <v>8394468.9546821136</v>
      </c>
      <c r="E196" s="54">
        <v>8126342.9757108921</v>
      </c>
      <c r="F196" s="54">
        <v>4006051.0405773036</v>
      </c>
      <c r="G196" s="54">
        <f t="shared" ref="G196:G202" si="51">+I196-H196</f>
        <v>420892.82339422219</v>
      </c>
      <c r="H196" s="54">
        <f t="shared" ref="H196:H206" si="52">+C196*0.0011</f>
        <v>9412.3129232311803</v>
      </c>
      <c r="I196" s="54">
        <f t="shared" ref="I196:I202" si="53">+C196-E196</f>
        <v>430305.13631745335</v>
      </c>
      <c r="J196" s="62">
        <f t="shared" ref="J196:J206" si="54">(I196/C196)</f>
        <v>5.028898356969478E-2</v>
      </c>
      <c r="K196" s="59"/>
    </row>
    <row r="197" spans="1:11" x14ac:dyDescent="0.25">
      <c r="A197" s="67"/>
      <c r="B197" s="61" t="s">
        <v>256</v>
      </c>
      <c r="C197" s="54">
        <v>9525698.4848463759</v>
      </c>
      <c r="D197" s="54">
        <v>8435762.2391595747</v>
      </c>
      <c r="E197" s="54">
        <v>9015432.2851087786</v>
      </c>
      <c r="F197" s="54">
        <v>4585721.0865265075</v>
      </c>
      <c r="G197" s="54">
        <f t="shared" si="51"/>
        <v>499787.93140426622</v>
      </c>
      <c r="H197" s="54">
        <f t="shared" si="52"/>
        <v>10478.268333331014</v>
      </c>
      <c r="I197" s="54">
        <f t="shared" si="53"/>
        <v>510266.19973759726</v>
      </c>
      <c r="J197" s="62">
        <f t="shared" si="54"/>
        <v>5.3567326380247748E-2</v>
      </c>
      <c r="K197" s="59"/>
    </row>
    <row r="198" spans="1:11" x14ac:dyDescent="0.25">
      <c r="A198" s="67"/>
      <c r="B198" s="61" t="s">
        <v>257</v>
      </c>
      <c r="C198" s="54">
        <v>9757441.6892707795</v>
      </c>
      <c r="D198" s="54">
        <v>9161209.7798780072</v>
      </c>
      <c r="E198" s="54">
        <v>9248893.1656628009</v>
      </c>
      <c r="F198" s="54">
        <v>4673404.4723113012</v>
      </c>
      <c r="G198" s="54">
        <f t="shared" si="51"/>
        <v>497815.33774978074</v>
      </c>
      <c r="H198" s="54">
        <f t="shared" si="52"/>
        <v>10733.185858197858</v>
      </c>
      <c r="I198" s="54">
        <f t="shared" si="53"/>
        <v>508548.5236079786</v>
      </c>
      <c r="J198" s="62">
        <f t="shared" si="54"/>
        <v>5.2119043065066463E-2</v>
      </c>
      <c r="K198" s="59"/>
    </row>
    <row r="199" spans="1:11" x14ac:dyDescent="0.25">
      <c r="A199" s="67"/>
      <c r="B199" s="61" t="s">
        <v>258</v>
      </c>
      <c r="C199" s="54">
        <v>11021446.798178511</v>
      </c>
      <c r="D199" s="54">
        <v>9729808.6372245904</v>
      </c>
      <c r="E199" s="54">
        <v>10429942.799999099</v>
      </c>
      <c r="F199" s="54">
        <v>5373538.63508581</v>
      </c>
      <c r="G199" s="54">
        <f t="shared" si="51"/>
        <v>579380.4067014152</v>
      </c>
      <c r="H199" s="54">
        <f t="shared" si="52"/>
        <v>12123.591477996362</v>
      </c>
      <c r="I199" s="54">
        <f t="shared" si="53"/>
        <v>591503.99817941152</v>
      </c>
      <c r="J199" s="62">
        <f t="shared" si="54"/>
        <v>5.3668452881990777E-2</v>
      </c>
      <c r="K199" s="59"/>
    </row>
    <row r="200" spans="1:11" x14ac:dyDescent="0.25">
      <c r="A200" s="67"/>
      <c r="B200" s="61" t="s">
        <v>259</v>
      </c>
      <c r="C200" s="54">
        <v>11372439.466302313</v>
      </c>
      <c r="D200" s="54">
        <v>10703651.640612371</v>
      </c>
      <c r="E200" s="54">
        <v>10745517.46101664</v>
      </c>
      <c r="F200" s="54">
        <v>5415404.4554900788</v>
      </c>
      <c r="G200" s="54">
        <f t="shared" si="51"/>
        <v>614412.32187274029</v>
      </c>
      <c r="H200" s="54">
        <f t="shared" si="52"/>
        <v>12509.683412932545</v>
      </c>
      <c r="I200" s="54">
        <f t="shared" si="53"/>
        <v>626922.00528567284</v>
      </c>
      <c r="J200" s="62">
        <f t="shared" si="54"/>
        <v>5.5126431505158245E-2</v>
      </c>
      <c r="K200" s="59"/>
    </row>
    <row r="201" spans="1:11" x14ac:dyDescent="0.25">
      <c r="A201" s="67"/>
      <c r="B201" s="61" t="s">
        <v>260</v>
      </c>
      <c r="C201" s="54">
        <v>12096562.368118471</v>
      </c>
      <c r="D201" s="54">
        <v>11105395.02397975</v>
      </c>
      <c r="E201" s="54">
        <v>11413196.751862632</v>
      </c>
      <c r="F201" s="54">
        <v>5723206.1833729642</v>
      </c>
      <c r="G201" s="54">
        <f t="shared" si="51"/>
        <v>670059.3976509081</v>
      </c>
      <c r="H201" s="54">
        <f t="shared" si="52"/>
        <v>13306.218604930318</v>
      </c>
      <c r="I201" s="54">
        <f t="shared" si="53"/>
        <v>683365.61625583842</v>
      </c>
      <c r="J201" s="62">
        <f t="shared" si="54"/>
        <v>5.6492546845945853E-2</v>
      </c>
      <c r="K201" s="59"/>
    </row>
    <row r="202" spans="1:11" x14ac:dyDescent="0.25">
      <c r="A202" s="67"/>
      <c r="B202" s="61" t="s">
        <v>261</v>
      </c>
      <c r="C202" s="54">
        <v>12304042.666598812</v>
      </c>
      <c r="D202" s="54">
        <v>11530174.445903506</v>
      </c>
      <c r="E202" s="54">
        <v>11633755.668741163</v>
      </c>
      <c r="F202" s="54">
        <v>5826787.40621062</v>
      </c>
      <c r="G202" s="54">
        <f t="shared" si="51"/>
        <v>656752.55092439021</v>
      </c>
      <c r="H202" s="54">
        <f t="shared" si="52"/>
        <v>13534.446933258694</v>
      </c>
      <c r="I202" s="54">
        <f t="shared" si="53"/>
        <v>670286.99785764888</v>
      </c>
      <c r="J202" s="62">
        <f t="shared" si="54"/>
        <v>5.4476972814572928E-2</v>
      </c>
      <c r="K202" s="59"/>
    </row>
    <row r="203" spans="1:11" x14ac:dyDescent="0.25">
      <c r="A203" s="67"/>
      <c r="B203" s="61" t="s">
        <v>262</v>
      </c>
      <c r="C203" s="54">
        <v>11475214.348110827</v>
      </c>
      <c r="D203" s="54">
        <v>11464830.410005642</v>
      </c>
      <c r="E203" s="54">
        <v>10777249.770658512</v>
      </c>
      <c r="F203" s="54">
        <v>5139206.7668634895</v>
      </c>
      <c r="G203" s="54">
        <f>+I203-H203</f>
        <v>685341.84166939312</v>
      </c>
      <c r="H203" s="54">
        <f t="shared" si="52"/>
        <v>12622.735782921911</v>
      </c>
      <c r="I203" s="54">
        <f>+C203-E203</f>
        <v>697964.57745231502</v>
      </c>
      <c r="J203" s="62">
        <f t="shared" si="54"/>
        <v>6.0823663617858383E-2</v>
      </c>
      <c r="K203" s="59"/>
    </row>
    <row r="204" spans="1:11" x14ac:dyDescent="0.25">
      <c r="A204" s="67"/>
      <c r="B204" s="61" t="s">
        <v>263</v>
      </c>
      <c r="C204" s="54">
        <v>10908351.821153559</v>
      </c>
      <c r="D204" s="54">
        <v>10632087.013479453</v>
      </c>
      <c r="E204" s="54">
        <v>10333184.168723434</v>
      </c>
      <c r="F204" s="54">
        <v>4840303.9221074721</v>
      </c>
      <c r="G204" s="54">
        <f>+I204-H204</f>
        <v>563168.46542685572</v>
      </c>
      <c r="H204" s="54">
        <f t="shared" si="52"/>
        <v>11999.187003268915</v>
      </c>
      <c r="I204" s="54">
        <f>+C204-E204</f>
        <v>575167.65243012458</v>
      </c>
      <c r="J204" s="62">
        <f t="shared" si="54"/>
        <v>5.2727273731193298E-2</v>
      </c>
      <c r="K204" s="59"/>
    </row>
    <row r="205" spans="1:11" x14ac:dyDescent="0.25">
      <c r="A205" s="67"/>
      <c r="B205" s="61" t="s">
        <v>264</v>
      </c>
      <c r="C205" s="54">
        <v>9320391.9563087039</v>
      </c>
      <c r="D205" s="54">
        <v>9111088.3951245248</v>
      </c>
      <c r="E205" s="54">
        <v>8850847.6367947869</v>
      </c>
      <c r="F205" s="54">
        <v>4580063.1637777351</v>
      </c>
      <c r="G205" s="54">
        <f>+I205-H205</f>
        <v>459291.88836197741</v>
      </c>
      <c r="H205" s="54">
        <f t="shared" si="52"/>
        <v>10252.431151939574</v>
      </c>
      <c r="I205" s="54">
        <f>+C205-E205</f>
        <v>469544.31951391697</v>
      </c>
      <c r="J205" s="62">
        <f t="shared" si="54"/>
        <v>5.0378173119221235E-2</v>
      </c>
      <c r="K205" s="59"/>
    </row>
    <row r="206" spans="1:11" x14ac:dyDescent="0.25">
      <c r="A206" s="67"/>
      <c r="B206" s="61" t="s">
        <v>265</v>
      </c>
      <c r="C206" s="54">
        <v>9642689.1343430206</v>
      </c>
      <c r="D206" s="54">
        <v>8987883.5964400694</v>
      </c>
      <c r="E206" s="54">
        <v>9137618.9949345421</v>
      </c>
      <c r="F206" s="54">
        <v>4729798.5622722087</v>
      </c>
      <c r="G206" s="54">
        <f>+I206-H206</f>
        <v>494463.18136070122</v>
      </c>
      <c r="H206" s="54">
        <f t="shared" si="52"/>
        <v>10606.958047777323</v>
      </c>
      <c r="I206" s="54">
        <f>+C206-E206</f>
        <v>505070.13940847851</v>
      </c>
      <c r="J206" s="62">
        <f t="shared" si="54"/>
        <v>5.2378556683906841E-2</v>
      </c>
      <c r="K206" s="59"/>
    </row>
    <row r="207" spans="1:11" x14ac:dyDescent="0.25">
      <c r="A207" s="69"/>
      <c r="B207" s="61"/>
      <c r="C207" s="54"/>
      <c r="D207" s="54"/>
      <c r="E207" s="54"/>
      <c r="F207" s="54"/>
      <c r="G207" s="54"/>
      <c r="H207" s="54"/>
      <c r="I207" s="54"/>
      <c r="J207" s="62"/>
      <c r="K207" s="59"/>
    </row>
    <row r="208" spans="1:11" x14ac:dyDescent="0.25">
      <c r="A208" s="39" t="s">
        <v>248</v>
      </c>
      <c r="B208" s="61" t="s">
        <v>243</v>
      </c>
      <c r="C208" s="54">
        <f t="shared" ref="C208:I208" si="55">SUM(C195:C206)</f>
        <v>125557164.09292644</v>
      </c>
      <c r="D208" s="54">
        <f t="shared" si="55"/>
        <v>118711987.16442114</v>
      </c>
      <c r="E208" s="54">
        <f t="shared" si="55"/>
        <v>118774965.94641815</v>
      </c>
      <c r="F208" s="54">
        <f t="shared" si="55"/>
        <v>59167662.714144006</v>
      </c>
      <c r="G208" s="54">
        <f t="shared" si="55"/>
        <v>6644085.2660060711</v>
      </c>
      <c r="H208" s="54">
        <f t="shared" si="55"/>
        <v>138112.88050221908</v>
      </c>
      <c r="I208" s="54">
        <f t="shared" si="55"/>
        <v>6782198.1465082904</v>
      </c>
      <c r="J208" s="62">
        <f>(I208/C208)</f>
        <v>5.401681533272526E-2</v>
      </c>
      <c r="K208" s="59"/>
    </row>
    <row r="209" spans="1:11" x14ac:dyDescent="0.25">
      <c r="A209" s="39"/>
      <c r="B209" s="61"/>
      <c r="C209" s="54"/>
      <c r="D209" s="54"/>
      <c r="E209" s="54"/>
      <c r="F209" s="54"/>
      <c r="G209" s="54"/>
      <c r="H209" s="54"/>
      <c r="I209" s="54"/>
      <c r="J209" s="62"/>
      <c r="K209" s="59"/>
    </row>
    <row r="210" spans="1:11" x14ac:dyDescent="0.25">
      <c r="A210" s="39"/>
      <c r="B210" s="61"/>
      <c r="C210" s="54"/>
      <c r="D210" s="54"/>
      <c r="E210" s="54"/>
      <c r="F210" s="54"/>
      <c r="G210" s="54"/>
      <c r="H210" s="54"/>
      <c r="I210" s="54"/>
      <c r="J210" s="62"/>
      <c r="K210" s="59"/>
    </row>
    <row r="211" spans="1:11" x14ac:dyDescent="0.25">
      <c r="A211" s="39">
        <f>+A195+1</f>
        <v>2019</v>
      </c>
      <c r="B211" s="61" t="s">
        <v>254</v>
      </c>
      <c r="C211" s="54">
        <v>9707115.9302861094</v>
      </c>
      <c r="D211" s="54">
        <v>9583871.3971880469</v>
      </c>
      <c r="E211" s="54">
        <v>9186665.1425501797</v>
      </c>
      <c r="F211" s="54">
        <v>4332592.3076343406</v>
      </c>
      <c r="G211" s="54">
        <f>+I211-H211</f>
        <v>509772.96021261497</v>
      </c>
      <c r="H211" s="54">
        <f>+C211*0.0011</f>
        <v>10677.827523314721</v>
      </c>
      <c r="I211" s="54">
        <f>+C211-E211</f>
        <v>520450.78773592971</v>
      </c>
      <c r="J211" s="62">
        <f>(I211/C211)</f>
        <v>5.3615388079597176E-2</v>
      </c>
      <c r="K211" s="59"/>
    </row>
    <row r="212" spans="1:11" x14ac:dyDescent="0.25">
      <c r="A212" s="67"/>
      <c r="B212" s="61" t="s">
        <v>255</v>
      </c>
      <c r="C212" s="54">
        <v>8671119.7452655565</v>
      </c>
      <c r="D212" s="54">
        <v>8507841.702104792</v>
      </c>
      <c r="E212" s="54">
        <v>8234893.7579754405</v>
      </c>
      <c r="F212" s="54">
        <v>4059644.3635049895</v>
      </c>
      <c r="G212" s="54">
        <f t="shared" ref="G212:G218" si="56">+I212-H212</f>
        <v>426687.7555703239</v>
      </c>
      <c r="H212" s="54">
        <f t="shared" ref="H212:H222" si="57">+C212*0.0011</f>
        <v>9538.2317197921129</v>
      </c>
      <c r="I212" s="54">
        <f t="shared" ref="I212:I218" si="58">+C212-E212</f>
        <v>436225.98729011603</v>
      </c>
      <c r="J212" s="62">
        <f t="shared" ref="J212:J222" si="59">(I212/C212)</f>
        <v>5.0307918712378066E-2</v>
      </c>
      <c r="K212" s="59"/>
    </row>
    <row r="213" spans="1:11" x14ac:dyDescent="0.25">
      <c r="A213" s="67"/>
      <c r="B213" s="61" t="s">
        <v>256</v>
      </c>
      <c r="C213" s="54">
        <v>9638195.4312432818</v>
      </c>
      <c r="D213" s="54">
        <v>8541487.8586650956</v>
      </c>
      <c r="E213" s="54">
        <v>9121721.2002361938</v>
      </c>
      <c r="F213" s="54">
        <v>4639877.7050760873</v>
      </c>
      <c r="G213" s="54">
        <f t="shared" si="56"/>
        <v>505872.21603272035</v>
      </c>
      <c r="H213" s="54">
        <f t="shared" si="57"/>
        <v>10602.01497436761</v>
      </c>
      <c r="I213" s="54">
        <f t="shared" si="58"/>
        <v>516474.23100708798</v>
      </c>
      <c r="J213" s="62">
        <f t="shared" si="59"/>
        <v>5.3586196160007232E-2</v>
      </c>
      <c r="K213" s="59"/>
    </row>
    <row r="214" spans="1:11" x14ac:dyDescent="0.25">
      <c r="A214" s="67"/>
      <c r="B214" s="61" t="s">
        <v>257</v>
      </c>
      <c r="C214" s="54">
        <v>9863948.7981394622</v>
      </c>
      <c r="D214" s="54">
        <v>9265123.6145875659</v>
      </c>
      <c r="E214" s="54">
        <v>9349662.8105690535</v>
      </c>
      <c r="F214" s="54">
        <v>4724416.9010575749</v>
      </c>
      <c r="G214" s="54">
        <f t="shared" si="56"/>
        <v>503435.64389245532</v>
      </c>
      <c r="H214" s="54">
        <f t="shared" si="57"/>
        <v>10850.343677953409</v>
      </c>
      <c r="I214" s="54">
        <f t="shared" si="58"/>
        <v>514285.98757040873</v>
      </c>
      <c r="J214" s="62">
        <f t="shared" si="59"/>
        <v>5.2137941720400385E-2</v>
      </c>
      <c r="K214" s="59"/>
    </row>
    <row r="215" spans="1:11" x14ac:dyDescent="0.25">
      <c r="A215" s="67"/>
      <c r="B215" s="61" t="s">
        <v>258</v>
      </c>
      <c r="C215" s="54">
        <v>11110700.02786641</v>
      </c>
      <c r="D215" s="54">
        <v>9821558.905557707</v>
      </c>
      <c r="E215" s="54">
        <v>10514196.312874259</v>
      </c>
      <c r="F215" s="54">
        <v>5417054.3083741283</v>
      </c>
      <c r="G215" s="54">
        <f t="shared" si="56"/>
        <v>584281.94496149756</v>
      </c>
      <c r="H215" s="54">
        <f t="shared" si="57"/>
        <v>12221.770030653051</v>
      </c>
      <c r="I215" s="54">
        <f t="shared" si="58"/>
        <v>596503.71499215066</v>
      </c>
      <c r="J215" s="62">
        <f t="shared" si="59"/>
        <v>5.3687320645510885E-2</v>
      </c>
      <c r="K215" s="59"/>
    </row>
    <row r="216" spans="1:11" x14ac:dyDescent="0.25">
      <c r="A216" s="67"/>
      <c r="B216" s="61" t="s">
        <v>259</v>
      </c>
      <c r="C216" s="54">
        <v>11442138.098096266</v>
      </c>
      <c r="D216" s="54">
        <v>10779618.592213878</v>
      </c>
      <c r="E216" s="54">
        <v>10811158.301013313</v>
      </c>
      <c r="F216" s="54">
        <v>5448594.0171735641</v>
      </c>
      <c r="G216" s="54">
        <f t="shared" si="56"/>
        <v>618393.44517504727</v>
      </c>
      <c r="H216" s="54">
        <f t="shared" si="57"/>
        <v>12586.351907905893</v>
      </c>
      <c r="I216" s="54">
        <f t="shared" si="58"/>
        <v>630979.79708295316</v>
      </c>
      <c r="J216" s="62">
        <f t="shared" si="59"/>
        <v>5.5145270199800776E-2</v>
      </c>
      <c r="K216" s="59"/>
    </row>
    <row r="217" spans="1:11" x14ac:dyDescent="0.25">
      <c r="A217" s="67"/>
      <c r="B217" s="61" t="s">
        <v>260</v>
      </c>
      <c r="C217" s="54">
        <v>12165767.878600685</v>
      </c>
      <c r="D217" s="54">
        <v>11170908.672564449</v>
      </c>
      <c r="E217" s="54">
        <v>11478263.810978765</v>
      </c>
      <c r="F217" s="54">
        <v>5755949.1555878799</v>
      </c>
      <c r="G217" s="54">
        <f t="shared" si="56"/>
        <v>674121.7229554595</v>
      </c>
      <c r="H217" s="54">
        <f t="shared" si="57"/>
        <v>13382.344666460755</v>
      </c>
      <c r="I217" s="54">
        <f t="shared" si="58"/>
        <v>687504.06762192026</v>
      </c>
      <c r="J217" s="62">
        <f t="shared" si="59"/>
        <v>5.6511358303262108E-2</v>
      </c>
      <c r="K217" s="59"/>
    </row>
    <row r="218" spans="1:11" x14ac:dyDescent="0.25">
      <c r="A218" s="67"/>
      <c r="B218" s="61" t="s">
        <v>261</v>
      </c>
      <c r="C218" s="54">
        <v>12365454.26382475</v>
      </c>
      <c r="D218" s="54">
        <v>11591667.888259936</v>
      </c>
      <c r="E218" s="54">
        <v>11691588.638920063</v>
      </c>
      <c r="F218" s="54">
        <v>5855869.906248007</v>
      </c>
      <c r="G218" s="54">
        <f t="shared" si="56"/>
        <v>660263.6252144794</v>
      </c>
      <c r="H218" s="54">
        <f t="shared" si="57"/>
        <v>13601.999690207225</v>
      </c>
      <c r="I218" s="54">
        <f t="shared" si="58"/>
        <v>673865.62490468659</v>
      </c>
      <c r="J218" s="62">
        <f t="shared" si="59"/>
        <v>5.4495824457989117E-2</v>
      </c>
      <c r="K218" s="59"/>
    </row>
    <row r="219" spans="1:11" x14ac:dyDescent="0.25">
      <c r="A219" s="67"/>
      <c r="B219" s="61" t="s">
        <v>262</v>
      </c>
      <c r="C219" s="54">
        <v>11546766.422723455</v>
      </c>
      <c r="D219" s="54">
        <v>11528851.914653426</v>
      </c>
      <c r="E219" s="54">
        <v>10844233.571546974</v>
      </c>
      <c r="F219" s="54">
        <v>5171251.5631415546</v>
      </c>
      <c r="G219" s="54">
        <f>+I219-H219</f>
        <v>689831.40811148589</v>
      </c>
      <c r="H219" s="54">
        <f t="shared" si="57"/>
        <v>12701.443064995801</v>
      </c>
      <c r="I219" s="54">
        <f>+C219-E219</f>
        <v>702532.85117648169</v>
      </c>
      <c r="J219" s="62">
        <f t="shared" si="59"/>
        <v>6.0842388722260145E-2</v>
      </c>
      <c r="K219" s="59"/>
    </row>
    <row r="220" spans="1:11" x14ac:dyDescent="0.25">
      <c r="A220" s="67"/>
      <c r="B220" s="61" t="s">
        <v>263</v>
      </c>
      <c r="C220" s="54">
        <v>10992999.233719455</v>
      </c>
      <c r="D220" s="54">
        <v>10706548.237135425</v>
      </c>
      <c r="E220" s="54">
        <v>10413160.734402385</v>
      </c>
      <c r="F220" s="54">
        <v>4877864.060408514</v>
      </c>
      <c r="G220" s="54">
        <f>+I220-H220</f>
        <v>567746.20015997905</v>
      </c>
      <c r="H220" s="54">
        <f t="shared" si="57"/>
        <v>12092.299157091402</v>
      </c>
      <c r="I220" s="54">
        <f>+C220-E220</f>
        <v>579838.49931707047</v>
      </c>
      <c r="J220" s="62">
        <f t="shared" si="59"/>
        <v>5.2746160259749555E-2</v>
      </c>
      <c r="K220" s="59"/>
    </row>
    <row r="221" spans="1:11" x14ac:dyDescent="0.25">
      <c r="A221" s="67"/>
      <c r="B221" s="61" t="s">
        <v>264</v>
      </c>
      <c r="C221" s="54">
        <v>9415636.8158788402</v>
      </c>
      <c r="D221" s="54">
        <v>9192113.3067917302</v>
      </c>
      <c r="E221" s="54">
        <v>8941115.9646575078</v>
      </c>
      <c r="F221" s="54">
        <v>4626866.7182742916</v>
      </c>
      <c r="G221" s="54">
        <f>+I221-H221</f>
        <v>464163.6507238656</v>
      </c>
      <c r="H221" s="54">
        <f t="shared" si="57"/>
        <v>10357.200497466725</v>
      </c>
      <c r="I221" s="54">
        <f>+C221-E221</f>
        <v>474520.85122133233</v>
      </c>
      <c r="J221" s="62">
        <f t="shared" si="59"/>
        <v>5.0397106483661809E-2</v>
      </c>
      <c r="K221" s="59"/>
    </row>
    <row r="222" spans="1:11" x14ac:dyDescent="0.25">
      <c r="A222" s="67"/>
      <c r="B222" s="61" t="s">
        <v>265</v>
      </c>
      <c r="C222" s="54">
        <v>9755317.5177527238</v>
      </c>
      <c r="D222" s="54">
        <v>9085986.99275098</v>
      </c>
      <c r="E222" s="54">
        <v>9244163.7542714346</v>
      </c>
      <c r="F222" s="54">
        <v>4785043.4797947463</v>
      </c>
      <c r="G222" s="54">
        <f>+I222-H222</f>
        <v>500422.91421176115</v>
      </c>
      <c r="H222" s="54">
        <f t="shared" si="57"/>
        <v>10730.849269527997</v>
      </c>
      <c r="I222" s="54">
        <f>+C222-E222</f>
        <v>511153.76348128915</v>
      </c>
      <c r="J222" s="62">
        <f t="shared" si="59"/>
        <v>5.2397450165111666E-2</v>
      </c>
      <c r="K222" s="59"/>
    </row>
    <row r="223" spans="1:11" x14ac:dyDescent="0.25">
      <c r="A223" s="69"/>
      <c r="B223" s="61"/>
      <c r="C223" s="54"/>
      <c r="D223" s="54"/>
      <c r="E223" s="54"/>
      <c r="F223" s="54"/>
      <c r="G223" s="54"/>
      <c r="H223" s="54"/>
      <c r="I223" s="54"/>
      <c r="J223" s="62"/>
      <c r="K223" s="59"/>
    </row>
    <row r="224" spans="1:11" x14ac:dyDescent="0.25">
      <c r="A224" s="39" t="s">
        <v>248</v>
      </c>
      <c r="B224" s="61" t="s">
        <v>243</v>
      </c>
      <c r="C224" s="54">
        <f t="shared" ref="C224:I224" si="60">SUM(C211:C222)</f>
        <v>126675160.16339698</v>
      </c>
      <c r="D224" s="54">
        <f t="shared" si="60"/>
        <v>119775579.08247301</v>
      </c>
      <c r="E224" s="54">
        <f t="shared" si="60"/>
        <v>119830823.99999557</v>
      </c>
      <c r="F224" s="54">
        <f t="shared" si="60"/>
        <v>59695024.486275695</v>
      </c>
      <c r="G224" s="54">
        <f t="shared" si="60"/>
        <v>6704993.4872216899</v>
      </c>
      <c r="H224" s="54">
        <f t="shared" si="60"/>
        <v>139342.67617973668</v>
      </c>
      <c r="I224" s="54">
        <f t="shared" si="60"/>
        <v>6844336.1634014267</v>
      </c>
      <c r="J224" s="62">
        <f>(I224/C224)</f>
        <v>5.4030609904680504E-2</v>
      </c>
      <c r="K224" s="59"/>
    </row>
    <row r="225" spans="1:11" x14ac:dyDescent="0.25">
      <c r="A225" s="39"/>
      <c r="B225" s="61"/>
      <c r="C225" s="54"/>
      <c r="D225" s="54"/>
      <c r="E225" s="54"/>
      <c r="F225" s="54"/>
      <c r="G225" s="54"/>
      <c r="H225" s="54"/>
      <c r="I225" s="54"/>
      <c r="J225" s="62"/>
      <c r="K225" s="59"/>
    </row>
    <row r="226" spans="1:11" x14ac:dyDescent="0.25">
      <c r="A226" s="39"/>
      <c r="B226" s="61"/>
      <c r="C226" s="54"/>
      <c r="D226" s="54"/>
      <c r="E226" s="54"/>
      <c r="F226" s="54"/>
      <c r="G226" s="54"/>
      <c r="H226" s="54"/>
      <c r="I226" s="54"/>
      <c r="J226" s="62"/>
      <c r="K226" s="59"/>
    </row>
    <row r="227" spans="1:11" x14ac:dyDescent="0.25">
      <c r="A227" s="39">
        <f>+A211+1</f>
        <v>2020</v>
      </c>
      <c r="B227" s="61" t="s">
        <v>254</v>
      </c>
      <c r="C227" s="54">
        <v>9824725.3481545299</v>
      </c>
      <c r="D227" s="54">
        <v>9697463.7999879643</v>
      </c>
      <c r="E227" s="54">
        <v>9297505.4241247866</v>
      </c>
      <c r="F227" s="54">
        <v>4385085.1039315676</v>
      </c>
      <c r="G227" s="54">
        <f>+I227-H227</f>
        <v>516412.72614677332</v>
      </c>
      <c r="H227" s="54">
        <f>+C227*0.0011</f>
        <v>10807.197882969984</v>
      </c>
      <c r="I227" s="54">
        <f>+C227-E227</f>
        <v>527219.9240297433</v>
      </c>
      <c r="J227" s="62">
        <f>(I227/C227)</f>
        <v>5.366256107391093E-2</v>
      </c>
      <c r="K227" s="59"/>
    </row>
    <row r="228" spans="1:11" x14ac:dyDescent="0.25">
      <c r="A228" s="67"/>
      <c r="B228" s="61" t="s">
        <v>255</v>
      </c>
      <c r="C228" s="54">
        <v>9162680.9923239183</v>
      </c>
      <c r="D228" s="54">
        <v>8796593.4630183652</v>
      </c>
      <c r="E228" s="54">
        <v>8701291.8400947526</v>
      </c>
      <c r="F228" s="54">
        <v>4289783.481007956</v>
      </c>
      <c r="G228" s="54">
        <f t="shared" ref="G228:G234" si="61">+I228-H228</f>
        <v>451310.20313760935</v>
      </c>
      <c r="H228" s="54">
        <f t="shared" ref="H228:H238" si="62">+C228*0.0011</f>
        <v>10078.949091556311</v>
      </c>
      <c r="I228" s="54">
        <f t="shared" ref="I228:I234" si="63">+C228-E228</f>
        <v>461389.15222916566</v>
      </c>
      <c r="J228" s="62">
        <f t="shared" ref="J228:J238" si="64">(I228/C228)</f>
        <v>5.0355256569086793E-2</v>
      </c>
      <c r="K228" s="59"/>
    </row>
    <row r="229" spans="1:11" x14ac:dyDescent="0.25">
      <c r="A229" s="67"/>
      <c r="B229" s="61" t="s">
        <v>256</v>
      </c>
      <c r="C229" s="54">
        <v>9746684.0262956508</v>
      </c>
      <c r="D229" s="54">
        <v>8821615.3083907347</v>
      </c>
      <c r="E229" s="54">
        <v>9223936.5097005572</v>
      </c>
      <c r="F229" s="54">
        <v>4692104.6823177785</v>
      </c>
      <c r="G229" s="54">
        <f t="shared" si="61"/>
        <v>512026.16416616831</v>
      </c>
      <c r="H229" s="54">
        <f t="shared" si="62"/>
        <v>10721.352428925216</v>
      </c>
      <c r="I229" s="54">
        <f t="shared" si="63"/>
        <v>522747.51659509353</v>
      </c>
      <c r="J229" s="62">
        <f t="shared" si="64"/>
        <v>5.363337060940615E-2</v>
      </c>
      <c r="K229" s="59"/>
    </row>
    <row r="230" spans="1:11" x14ac:dyDescent="0.25">
      <c r="A230" s="67"/>
      <c r="B230" s="61" t="s">
        <v>257</v>
      </c>
      <c r="C230" s="54">
        <v>9960447.7708904371</v>
      </c>
      <c r="D230" s="54">
        <v>9362128.7569101639</v>
      </c>
      <c r="E230" s="54">
        <v>9440659.9278291706</v>
      </c>
      <c r="F230" s="54">
        <v>4770635.8532367861</v>
      </c>
      <c r="G230" s="54">
        <f t="shared" si="61"/>
        <v>508831.35051328701</v>
      </c>
      <c r="H230" s="54">
        <f t="shared" si="62"/>
        <v>10956.492547979482</v>
      </c>
      <c r="I230" s="54">
        <f t="shared" si="63"/>
        <v>519787.84306126647</v>
      </c>
      <c r="J230" s="62">
        <f t="shared" si="64"/>
        <v>5.2185188358735687E-2</v>
      </c>
      <c r="K230" s="59"/>
    </row>
    <row r="231" spans="1:11" x14ac:dyDescent="0.25">
      <c r="A231" s="67"/>
      <c r="B231" s="61" t="s">
        <v>258</v>
      </c>
      <c r="C231" s="54">
        <v>11187169.615628928</v>
      </c>
      <c r="D231" s="54">
        <v>9902331.3347818758</v>
      </c>
      <c r="E231" s="54">
        <v>10586032.761182019</v>
      </c>
      <c r="F231" s="54">
        <v>5454337.2796369288</v>
      </c>
      <c r="G231" s="54">
        <f t="shared" si="61"/>
        <v>588830.9678697167</v>
      </c>
      <c r="H231" s="54">
        <f t="shared" si="62"/>
        <v>12305.886577191821</v>
      </c>
      <c r="I231" s="54">
        <f t="shared" si="63"/>
        <v>601136.85444690846</v>
      </c>
      <c r="J231" s="62">
        <f t="shared" si="64"/>
        <v>5.3734490054311503E-2</v>
      </c>
      <c r="K231" s="59"/>
    </row>
    <row r="232" spans="1:11" x14ac:dyDescent="0.25">
      <c r="A232" s="67"/>
      <c r="B232" s="61" t="s">
        <v>259</v>
      </c>
      <c r="C232" s="54">
        <v>11514143.938843424</v>
      </c>
      <c r="D232" s="54">
        <v>10850106.120167293</v>
      </c>
      <c r="E232" s="54">
        <v>10878651.081612166</v>
      </c>
      <c r="F232" s="54">
        <v>5482882.2410818022</v>
      </c>
      <c r="G232" s="54">
        <f t="shared" si="61"/>
        <v>622827.29889852973</v>
      </c>
      <c r="H232" s="54">
        <f t="shared" si="62"/>
        <v>12665.558332727767</v>
      </c>
      <c r="I232" s="54">
        <f t="shared" si="63"/>
        <v>635492.85723125748</v>
      </c>
      <c r="J232" s="62">
        <f t="shared" si="64"/>
        <v>5.5192366936407403E-2</v>
      </c>
      <c r="K232" s="59"/>
    </row>
    <row r="233" spans="1:11" x14ac:dyDescent="0.25">
      <c r="A233" s="67"/>
      <c r="B233" s="61" t="s">
        <v>260</v>
      </c>
      <c r="C233" s="54">
        <v>12222510.957879778</v>
      </c>
      <c r="D233" s="54">
        <v>11231311.875428805</v>
      </c>
      <c r="E233" s="54">
        <v>11531225.453665532</v>
      </c>
      <c r="F233" s="54">
        <v>5782795.8193185311</v>
      </c>
      <c r="G233" s="54">
        <f t="shared" si="61"/>
        <v>677840.74216057803</v>
      </c>
      <c r="H233" s="54">
        <f t="shared" si="62"/>
        <v>13444.762053667757</v>
      </c>
      <c r="I233" s="54">
        <f t="shared" si="63"/>
        <v>691285.50421424583</v>
      </c>
      <c r="J233" s="62">
        <f t="shared" si="64"/>
        <v>5.6558386946552769E-2</v>
      </c>
      <c r="K233" s="59"/>
    </row>
    <row r="234" spans="1:11" x14ac:dyDescent="0.25">
      <c r="A234" s="67"/>
      <c r="B234" s="61" t="s">
        <v>261</v>
      </c>
      <c r="C234" s="54">
        <v>12415789.982194144</v>
      </c>
      <c r="D234" s="54">
        <v>11641684.708408369</v>
      </c>
      <c r="E234" s="54">
        <v>11738596.125703542</v>
      </c>
      <c r="F234" s="54">
        <v>5879707.2366137039</v>
      </c>
      <c r="G234" s="54">
        <f t="shared" si="61"/>
        <v>663536.48751018918</v>
      </c>
      <c r="H234" s="54">
        <f t="shared" si="62"/>
        <v>13657.368980413559</v>
      </c>
      <c r="I234" s="54">
        <f t="shared" si="63"/>
        <v>677193.85649060272</v>
      </c>
      <c r="J234" s="62">
        <f t="shared" si="64"/>
        <v>5.4542953566529932E-2</v>
      </c>
      <c r="K234" s="59"/>
    </row>
    <row r="235" spans="1:11" x14ac:dyDescent="0.25">
      <c r="A235" s="67"/>
      <c r="B235" s="61" t="s">
        <v>262</v>
      </c>
      <c r="C235" s="54">
        <v>11604436.618121065</v>
      </c>
      <c r="D235" s="54">
        <v>11580479.654317793</v>
      </c>
      <c r="E235" s="54">
        <v>10897851.738780512</v>
      </c>
      <c r="F235" s="54">
        <v>5197079.3210764239</v>
      </c>
      <c r="G235" s="54">
        <f>+I235-H235</f>
        <v>693819.99906062044</v>
      </c>
      <c r="H235" s="54">
        <f t="shared" si="62"/>
        <v>12764.880279933173</v>
      </c>
      <c r="I235" s="54">
        <f>+C235-E235</f>
        <v>706584.87934055366</v>
      </c>
      <c r="J235" s="62">
        <f t="shared" si="64"/>
        <v>6.0889201483265154E-2</v>
      </c>
      <c r="K235" s="59"/>
    </row>
    <row r="236" spans="1:11" x14ac:dyDescent="0.25">
      <c r="A236" s="67"/>
      <c r="B236" s="61" t="s">
        <v>263</v>
      </c>
      <c r="C236" s="54">
        <v>11054441.863493355</v>
      </c>
      <c r="D236" s="54">
        <v>10762792.206360091</v>
      </c>
      <c r="E236" s="54">
        <v>10470840.551299628</v>
      </c>
      <c r="F236" s="54">
        <v>4905127.6660159612</v>
      </c>
      <c r="G236" s="54">
        <f>+I236-H236</f>
        <v>571441.42614388443</v>
      </c>
      <c r="H236" s="54">
        <f t="shared" si="62"/>
        <v>12159.886049842691</v>
      </c>
      <c r="I236" s="54">
        <f>+C236-E236</f>
        <v>583601.31219372712</v>
      </c>
      <c r="J236" s="62">
        <f t="shared" si="64"/>
        <v>5.2793376581140306E-2</v>
      </c>
      <c r="K236" s="59"/>
    </row>
    <row r="237" spans="1:11" x14ac:dyDescent="0.25">
      <c r="A237" s="67"/>
      <c r="B237" s="61" t="s">
        <v>264</v>
      </c>
      <c r="C237" s="54">
        <v>9492931.0998315066</v>
      </c>
      <c r="D237" s="54">
        <v>9254343.8570869751</v>
      </c>
      <c r="E237" s="54">
        <v>9014065.5075409282</v>
      </c>
      <c r="F237" s="54">
        <v>4664849.3164699143</v>
      </c>
      <c r="G237" s="54">
        <f>+I237-H237</f>
        <v>468423.36808076373</v>
      </c>
      <c r="H237" s="54">
        <f t="shared" si="62"/>
        <v>10442.224209814658</v>
      </c>
      <c r="I237" s="54">
        <f>+C237-E237</f>
        <v>478865.59229057841</v>
      </c>
      <c r="J237" s="62">
        <f t="shared" si="64"/>
        <v>5.0444439894763167E-2</v>
      </c>
      <c r="K237" s="59"/>
    </row>
    <row r="238" spans="1:11" x14ac:dyDescent="0.25">
      <c r="A238" s="67"/>
      <c r="B238" s="61" t="s">
        <v>265</v>
      </c>
      <c r="C238" s="54">
        <v>9847263.0988064464</v>
      </c>
      <c r="D238" s="54">
        <v>9165532.4600441288</v>
      </c>
      <c r="E238" s="54">
        <v>9330826.4986232948</v>
      </c>
      <c r="F238" s="54">
        <v>4830143.3550490793</v>
      </c>
      <c r="G238" s="54">
        <f>+I238-H238</f>
        <v>505604.61077446456</v>
      </c>
      <c r="H238" s="54">
        <f t="shared" si="62"/>
        <v>10831.989408687092</v>
      </c>
      <c r="I238" s="54">
        <f>+C238-E238</f>
        <v>516436.60018315166</v>
      </c>
      <c r="J238" s="62">
        <f t="shared" si="64"/>
        <v>5.2444683868124453E-2</v>
      </c>
      <c r="K238" s="59"/>
    </row>
    <row r="239" spans="1:11" x14ac:dyDescent="0.25">
      <c r="A239" s="69"/>
      <c r="B239" s="61"/>
      <c r="C239" s="54"/>
      <c r="D239" s="54"/>
      <c r="E239" s="54"/>
      <c r="F239" s="54"/>
      <c r="G239" s="54"/>
      <c r="H239" s="54"/>
      <c r="I239" s="54"/>
      <c r="J239" s="62"/>
      <c r="K239" s="59"/>
    </row>
    <row r="240" spans="1:11" x14ac:dyDescent="0.25">
      <c r="A240" s="39" t="s">
        <v>248</v>
      </c>
      <c r="B240" s="61" t="s">
        <v>243</v>
      </c>
      <c r="C240" s="54">
        <f t="shared" ref="C240:I240" si="65">SUM(C227:C238)</f>
        <v>128033225.31246318</v>
      </c>
      <c r="D240" s="54">
        <f t="shared" si="65"/>
        <v>121066383.54490256</v>
      </c>
      <c r="E240" s="54">
        <f t="shared" si="65"/>
        <v>121111483.42015688</v>
      </c>
      <c r="F240" s="54">
        <f t="shared" si="65"/>
        <v>60334531.355756439</v>
      </c>
      <c r="G240" s="54">
        <f t="shared" si="65"/>
        <v>6780905.3444625856</v>
      </c>
      <c r="H240" s="54">
        <f t="shared" si="65"/>
        <v>140836.54784370953</v>
      </c>
      <c r="I240" s="54">
        <f t="shared" si="65"/>
        <v>6921741.8923062943</v>
      </c>
      <c r="J240" s="62">
        <f>(I240/C240)</f>
        <v>5.4062075491841173E-2</v>
      </c>
      <c r="K240" s="59"/>
    </row>
    <row r="241" spans="1:11" x14ac:dyDescent="0.25">
      <c r="A241" s="39"/>
      <c r="B241" s="61"/>
      <c r="C241" s="54"/>
      <c r="D241" s="54"/>
      <c r="E241" s="54"/>
      <c r="F241" s="54"/>
      <c r="G241" s="54"/>
      <c r="H241" s="54"/>
      <c r="I241" s="54"/>
      <c r="J241" s="62"/>
      <c r="K241" s="59"/>
    </row>
    <row r="242" spans="1:11" x14ac:dyDescent="0.25">
      <c r="A242" s="39"/>
      <c r="B242" s="61"/>
      <c r="C242" s="54"/>
      <c r="D242" s="54"/>
      <c r="E242" s="54"/>
      <c r="F242" s="54"/>
      <c r="G242" s="54"/>
      <c r="H242" s="54"/>
      <c r="I242" s="54"/>
      <c r="J242" s="62"/>
      <c r="K242" s="59"/>
    </row>
    <row r="243" spans="1:11" x14ac:dyDescent="0.25">
      <c r="A243" s="39">
        <f>+A227+1</f>
        <v>2021</v>
      </c>
      <c r="B243" s="61" t="s">
        <v>254</v>
      </c>
      <c r="C243" s="54">
        <v>9920514.5744716935</v>
      </c>
      <c r="D243" s="54">
        <v>9790458.8504396807</v>
      </c>
      <c r="E243" s="54">
        <v>9388154.3552344833</v>
      </c>
      <c r="F243" s="54">
        <v>4427838.8598438818</v>
      </c>
      <c r="G243" s="54">
        <f>+I243-H243</f>
        <v>521447.65320529137</v>
      </c>
      <c r="H243" s="54">
        <f>+C243*0.0011</f>
        <v>10912.566031918863</v>
      </c>
      <c r="I243" s="54">
        <f>+C243-E243</f>
        <v>532360.21923721023</v>
      </c>
      <c r="J243" s="62">
        <f>(I243/C243)</f>
        <v>5.3662561073910875E-2</v>
      </c>
      <c r="K243" s="59"/>
    </row>
    <row r="244" spans="1:11" x14ac:dyDescent="0.25">
      <c r="A244" s="67"/>
      <c r="B244" s="61" t="s">
        <v>255</v>
      </c>
      <c r="C244" s="54">
        <v>8859256.2591346875</v>
      </c>
      <c r="D244" s="54">
        <v>8693258.8908595219</v>
      </c>
      <c r="E244" s="54">
        <v>8413146.1371946726</v>
      </c>
      <c r="F244" s="54">
        <v>4147726.1061790329</v>
      </c>
      <c r="G244" s="54">
        <f t="shared" ref="G244:G250" si="66">+I244-H244</f>
        <v>436364.94005496672</v>
      </c>
      <c r="H244" s="54">
        <f t="shared" ref="H244:H254" si="67">+C244*0.0011</f>
        <v>9745.1818850481577</v>
      </c>
      <c r="I244" s="54">
        <f t="shared" ref="I244:I250" si="68">+C244-E244</f>
        <v>446110.12194001488</v>
      </c>
      <c r="J244" s="62">
        <f t="shared" ref="J244:J254" si="69">(I244/C244)</f>
        <v>5.0355256569086751E-2</v>
      </c>
      <c r="K244" s="59"/>
    </row>
    <row r="245" spans="1:11" x14ac:dyDescent="0.25">
      <c r="A245" s="67"/>
      <c r="B245" s="61" t="s">
        <v>256</v>
      </c>
      <c r="C245" s="54">
        <v>9839762.2204647157</v>
      </c>
      <c r="D245" s="54">
        <v>8722835.7008140013</v>
      </c>
      <c r="E245" s="54">
        <v>9312022.6065860968</v>
      </c>
      <c r="F245" s="54">
        <v>4736913.0119511271</v>
      </c>
      <c r="G245" s="54">
        <f t="shared" si="66"/>
        <v>516915.87543610774</v>
      </c>
      <c r="H245" s="54">
        <f t="shared" si="67"/>
        <v>10823.738442511189</v>
      </c>
      <c r="I245" s="54">
        <f t="shared" si="68"/>
        <v>527739.61387861893</v>
      </c>
      <c r="J245" s="62">
        <f t="shared" si="69"/>
        <v>5.3633370609406317E-2</v>
      </c>
      <c r="K245" s="59"/>
    </row>
    <row r="246" spans="1:11" x14ac:dyDescent="0.25">
      <c r="A246" s="67"/>
      <c r="B246" s="61" t="s">
        <v>257</v>
      </c>
      <c r="C246" s="54">
        <v>10040896.685970102</v>
      </c>
      <c r="D246" s="54">
        <v>9444656.1107117683</v>
      </c>
      <c r="E246" s="54">
        <v>9516910.6011221483</v>
      </c>
      <c r="F246" s="54">
        <v>4809167.5023615062</v>
      </c>
      <c r="G246" s="54">
        <f t="shared" si="66"/>
        <v>512941.09849338606</v>
      </c>
      <c r="H246" s="54">
        <f t="shared" si="67"/>
        <v>11044.986354567112</v>
      </c>
      <c r="I246" s="54">
        <f t="shared" si="68"/>
        <v>523986.08484795317</v>
      </c>
      <c r="J246" s="62">
        <f t="shared" si="69"/>
        <v>5.2185188358735535E-2</v>
      </c>
      <c r="K246" s="59"/>
    </row>
    <row r="247" spans="1:11" x14ac:dyDescent="0.25">
      <c r="A247" s="67"/>
      <c r="B247" s="61" t="s">
        <v>258</v>
      </c>
      <c r="C247" s="54">
        <v>11265395.304991072</v>
      </c>
      <c r="D247" s="54">
        <v>9976746.0920056868</v>
      </c>
      <c r="E247" s="54">
        <v>10660055.033017142</v>
      </c>
      <c r="F247" s="54">
        <v>5492476.4433729611</v>
      </c>
      <c r="G247" s="54">
        <f t="shared" si="66"/>
        <v>592948.33713844011</v>
      </c>
      <c r="H247" s="54">
        <f t="shared" si="67"/>
        <v>12391.934835490179</v>
      </c>
      <c r="I247" s="54">
        <f t="shared" si="68"/>
        <v>605340.2719739303</v>
      </c>
      <c r="J247" s="62">
        <f t="shared" si="69"/>
        <v>5.3734490054311509E-2</v>
      </c>
      <c r="K247" s="59"/>
    </row>
    <row r="248" spans="1:11" x14ac:dyDescent="0.25">
      <c r="A248" s="67"/>
      <c r="B248" s="61" t="s">
        <v>259</v>
      </c>
      <c r="C248" s="54">
        <v>11514881.535627289</v>
      </c>
      <c r="D248" s="54">
        <v>10888590.937194131</v>
      </c>
      <c r="E248" s="54">
        <v>10879347.968683686</v>
      </c>
      <c r="F248" s="54">
        <v>5483233.4748625169</v>
      </c>
      <c r="G248" s="54">
        <f t="shared" si="66"/>
        <v>622867.19725441257</v>
      </c>
      <c r="H248" s="54">
        <f t="shared" si="67"/>
        <v>12666.369689190018</v>
      </c>
      <c r="I248" s="54">
        <f t="shared" si="68"/>
        <v>635533.56694360264</v>
      </c>
      <c r="J248" s="62">
        <f t="shared" si="69"/>
        <v>5.5192366936407312E-2</v>
      </c>
      <c r="K248" s="59"/>
    </row>
    <row r="249" spans="1:11" x14ac:dyDescent="0.25">
      <c r="A249" s="67"/>
      <c r="B249" s="61" t="s">
        <v>260</v>
      </c>
      <c r="C249" s="54">
        <v>12219534.035317615</v>
      </c>
      <c r="D249" s="54">
        <v>11230263.018022487</v>
      </c>
      <c r="E249" s="54">
        <v>11528416.901041549</v>
      </c>
      <c r="F249" s="54">
        <v>5781387.3578815777</v>
      </c>
      <c r="G249" s="54">
        <f t="shared" si="66"/>
        <v>677675.64683721657</v>
      </c>
      <c r="H249" s="54">
        <f t="shared" si="67"/>
        <v>13441.487438849377</v>
      </c>
      <c r="I249" s="54">
        <f t="shared" si="68"/>
        <v>691117.13427606598</v>
      </c>
      <c r="J249" s="62">
        <f t="shared" si="69"/>
        <v>5.6558386946552845E-2</v>
      </c>
      <c r="K249" s="59"/>
    </row>
    <row r="250" spans="1:11" x14ac:dyDescent="0.25">
      <c r="A250" s="67"/>
      <c r="B250" s="61" t="s">
        <v>261</v>
      </c>
      <c r="C250" s="54">
        <v>12421020.941641606</v>
      </c>
      <c r="D250" s="54">
        <v>11642744.68516423</v>
      </c>
      <c r="E250" s="54">
        <v>11743541.773172753</v>
      </c>
      <c r="F250" s="54">
        <v>5882184.4458901007</v>
      </c>
      <c r="G250" s="54">
        <f t="shared" si="66"/>
        <v>663816.04543304769</v>
      </c>
      <c r="H250" s="54">
        <f t="shared" si="67"/>
        <v>13663.123035805767</v>
      </c>
      <c r="I250" s="54">
        <f t="shared" si="68"/>
        <v>677479.16846885346</v>
      </c>
      <c r="J250" s="62">
        <f t="shared" si="69"/>
        <v>5.4542953566529884E-2</v>
      </c>
      <c r="K250" s="59"/>
    </row>
    <row r="251" spans="1:11" x14ac:dyDescent="0.25">
      <c r="A251" s="67"/>
      <c r="B251" s="61" t="s">
        <v>262</v>
      </c>
      <c r="C251" s="54">
        <v>11607677.833564429</v>
      </c>
      <c r="D251" s="54">
        <v>11584549.1366366</v>
      </c>
      <c r="E251" s="54">
        <v>10900895.599203695</v>
      </c>
      <c r="F251" s="54">
        <v>5198530.9084571972</v>
      </c>
      <c r="G251" s="54">
        <f>+I251-H251</f>
        <v>694013.78874381317</v>
      </c>
      <c r="H251" s="54">
        <f t="shared" si="67"/>
        <v>12768.445616920872</v>
      </c>
      <c r="I251" s="54">
        <f>+C251-E251</f>
        <v>706782.234360734</v>
      </c>
      <c r="J251" s="62">
        <f t="shared" si="69"/>
        <v>6.0889201483265043E-2</v>
      </c>
      <c r="K251" s="59"/>
    </row>
    <row r="252" spans="1:11" x14ac:dyDescent="0.25">
      <c r="A252" s="67"/>
      <c r="B252" s="61" t="s">
        <v>263</v>
      </c>
      <c r="C252" s="54">
        <v>11066202.459384764</v>
      </c>
      <c r="D252" s="54">
        <v>10770165.04249315</v>
      </c>
      <c r="E252" s="54">
        <v>10481980.265623322</v>
      </c>
      <c r="F252" s="54">
        <v>4910346.1315873703</v>
      </c>
      <c r="G252" s="54">
        <f>+I252-H252</f>
        <v>572049.37105611863</v>
      </c>
      <c r="H252" s="54">
        <f t="shared" si="67"/>
        <v>12172.82270532324</v>
      </c>
      <c r="I252" s="54">
        <f>+C252-E252</f>
        <v>584222.19376144186</v>
      </c>
      <c r="J252" s="62">
        <f t="shared" si="69"/>
        <v>5.2793376581140396E-2</v>
      </c>
      <c r="K252" s="59"/>
    </row>
    <row r="253" spans="1:11" x14ac:dyDescent="0.25">
      <c r="A253" s="67"/>
      <c r="B253" s="61" t="s">
        <v>264</v>
      </c>
      <c r="C253" s="54">
        <v>9515205.699937148</v>
      </c>
      <c r="D253" s="54">
        <v>9269767.5006387457</v>
      </c>
      <c r="E253" s="54">
        <v>9035216.4779203609</v>
      </c>
      <c r="F253" s="54">
        <v>4675795.1088689854</v>
      </c>
      <c r="G253" s="54">
        <f>+I253-H253</f>
        <v>469522.49574685632</v>
      </c>
      <c r="H253" s="54">
        <f t="shared" si="67"/>
        <v>10466.726269930863</v>
      </c>
      <c r="I253" s="54">
        <f>+C253-E253</f>
        <v>479989.22201678716</v>
      </c>
      <c r="J253" s="62">
        <f t="shared" si="69"/>
        <v>5.0444439894763146E-2</v>
      </c>
      <c r="K253" s="59"/>
    </row>
    <row r="254" spans="1:11" x14ac:dyDescent="0.25">
      <c r="A254" s="67"/>
      <c r="B254" s="61" t="s">
        <v>265</v>
      </c>
      <c r="C254" s="54">
        <v>9873302.0896826014</v>
      </c>
      <c r="D254" s="54">
        <v>9188379.3508637547</v>
      </c>
      <c r="E254" s="54">
        <v>9355499.8828547057</v>
      </c>
      <c r="F254" s="54">
        <v>4842915.6408599345</v>
      </c>
      <c r="G254" s="54">
        <f>+I254-H254</f>
        <v>506941.57452924486</v>
      </c>
      <c r="H254" s="54">
        <f t="shared" si="67"/>
        <v>10860.632298650862</v>
      </c>
      <c r="I254" s="54">
        <f>+C254-E254</f>
        <v>517802.20682789572</v>
      </c>
      <c r="J254" s="62">
        <f t="shared" si="69"/>
        <v>5.2444683868124363E-2</v>
      </c>
      <c r="K254" s="59"/>
    </row>
    <row r="255" spans="1:11" x14ac:dyDescent="0.25">
      <c r="A255" s="69"/>
      <c r="B255" s="61"/>
      <c r="C255" s="54"/>
      <c r="D255" s="54"/>
      <c r="E255" s="54"/>
      <c r="F255" s="54"/>
      <c r="G255" s="54"/>
      <c r="H255" s="54"/>
      <c r="I255" s="54"/>
      <c r="J255" s="62"/>
      <c r="K255" s="59"/>
    </row>
    <row r="256" spans="1:11" x14ac:dyDescent="0.25">
      <c r="A256" s="39" t="s">
        <v>248</v>
      </c>
      <c r="B256" s="61" t="s">
        <v>243</v>
      </c>
      <c r="C256" s="54">
        <f t="shared" ref="C256:I256" si="70">SUM(C243:C254)</f>
        <v>128143649.64018771</v>
      </c>
      <c r="D256" s="54">
        <f t="shared" si="70"/>
        <v>121202415.31584376</v>
      </c>
      <c r="E256" s="54">
        <f t="shared" si="70"/>
        <v>121215187.60165459</v>
      </c>
      <c r="F256" s="54">
        <f t="shared" si="70"/>
        <v>60388514.99211619</v>
      </c>
      <c r="G256" s="54">
        <f t="shared" si="70"/>
        <v>6787504.023928903</v>
      </c>
      <c r="H256" s="54">
        <f t="shared" si="70"/>
        <v>140958.01460420649</v>
      </c>
      <c r="I256" s="54">
        <f t="shared" si="70"/>
        <v>6928462.0385331083</v>
      </c>
      <c r="J256" s="62">
        <f>(I256/C256)</f>
        <v>5.4067931247372886E-2</v>
      </c>
      <c r="K256" s="59"/>
    </row>
    <row r="257" spans="1:11" x14ac:dyDescent="0.25">
      <c r="A257" s="39"/>
      <c r="B257" s="61"/>
      <c r="C257" s="54"/>
      <c r="D257" s="54"/>
      <c r="E257" s="54"/>
      <c r="F257" s="54"/>
      <c r="G257" s="54"/>
      <c r="H257" s="54"/>
      <c r="I257" s="54"/>
      <c r="J257" s="62"/>
      <c r="K257" s="59"/>
    </row>
    <row r="258" spans="1:11" x14ac:dyDescent="0.25">
      <c r="A258" s="39"/>
      <c r="B258" s="61"/>
      <c r="C258" s="54"/>
      <c r="D258" s="54"/>
      <c r="E258" s="54"/>
      <c r="F258" s="54"/>
      <c r="G258" s="54"/>
      <c r="H258" s="54"/>
      <c r="I258" s="54"/>
      <c r="J258" s="62"/>
      <c r="K258" s="59"/>
    </row>
    <row r="259" spans="1:11" x14ac:dyDescent="0.25">
      <c r="A259" s="39">
        <f>+A243+1</f>
        <v>2022</v>
      </c>
      <c r="B259" s="61" t="s">
        <v>254</v>
      </c>
      <c r="C259" s="54">
        <v>9969339.7779129557</v>
      </c>
      <c r="D259" s="54">
        <v>9827361.854285568</v>
      </c>
      <c r="E259" s="54">
        <v>9434077.3030489404</v>
      </c>
      <c r="F259" s="54">
        <v>4449631.089623305</v>
      </c>
      <c r="G259" s="54">
        <f>+I259-H259</f>
        <v>524296.20110831107</v>
      </c>
      <c r="H259" s="54">
        <f>+C259*0.0011</f>
        <v>10966.273755704253</v>
      </c>
      <c r="I259" s="54">
        <f>+C259-E259</f>
        <v>535262.47486401536</v>
      </c>
      <c r="J259" s="62">
        <f>(I259/C259)</f>
        <v>5.3690864870499032E-2</v>
      </c>
      <c r="K259" s="59"/>
    </row>
    <row r="260" spans="1:11" x14ac:dyDescent="0.25">
      <c r="A260" s="67"/>
      <c r="B260" s="61" t="s">
        <v>255</v>
      </c>
      <c r="C260" s="54">
        <v>8896122.3514065538</v>
      </c>
      <c r="D260" s="54">
        <v>8732548.1723126471</v>
      </c>
      <c r="E260" s="54">
        <v>8447903.1539124101</v>
      </c>
      <c r="F260" s="54">
        <v>4164986.0712230694</v>
      </c>
      <c r="G260" s="54">
        <f t="shared" ref="G260:G266" si="71">+I260-H260</f>
        <v>438433.46290759643</v>
      </c>
      <c r="H260" s="54">
        <f t="shared" ref="H260:H270" si="72">+C260*0.0011</f>
        <v>9785.7345865472089</v>
      </c>
      <c r="I260" s="54">
        <f t="shared" ref="I260:I266" si="73">+C260-E260</f>
        <v>448219.19749414362</v>
      </c>
      <c r="J260" s="62">
        <f t="shared" ref="J260:J270" si="74">(I260/C260)</f>
        <v>5.0383659283111851E-2</v>
      </c>
      <c r="K260" s="59"/>
    </row>
    <row r="261" spans="1:11" x14ac:dyDescent="0.25">
      <c r="A261" s="67"/>
      <c r="B261" s="61" t="s">
        <v>256</v>
      </c>
      <c r="C261" s="54">
        <v>9874190.6171507202</v>
      </c>
      <c r="D261" s="54">
        <v>8755824.0555968639</v>
      </c>
      <c r="E261" s="54">
        <v>9344325.0066097807</v>
      </c>
      <c r="F261" s="54">
        <v>4753487.0222359858</v>
      </c>
      <c r="G261" s="54">
        <f t="shared" si="71"/>
        <v>519004.00086207368</v>
      </c>
      <c r="H261" s="54">
        <f t="shared" si="72"/>
        <v>10861.609678865792</v>
      </c>
      <c r="I261" s="54">
        <f t="shared" si="73"/>
        <v>529865.61054093949</v>
      </c>
      <c r="J261" s="62">
        <f t="shared" si="74"/>
        <v>5.3661675279045466E-2</v>
      </c>
      <c r="K261" s="59"/>
    </row>
    <row r="262" spans="1:11" x14ac:dyDescent="0.25">
      <c r="A262" s="67"/>
      <c r="B262" s="61" t="s">
        <v>257</v>
      </c>
      <c r="C262" s="54">
        <v>10072158.258082699</v>
      </c>
      <c r="D262" s="54">
        <v>9475601.7975640055</v>
      </c>
      <c r="E262" s="54">
        <v>9546255.2568345759</v>
      </c>
      <c r="F262" s="54">
        <v>4824140.4815065563</v>
      </c>
      <c r="G262" s="54">
        <f t="shared" si="71"/>
        <v>514823.62716423214</v>
      </c>
      <c r="H262" s="54">
        <f t="shared" si="72"/>
        <v>11079.374083890969</v>
      </c>
      <c r="I262" s="54">
        <f t="shared" si="73"/>
        <v>525903.00124812312</v>
      </c>
      <c r="J262" s="62">
        <f t="shared" si="74"/>
        <v>5.2213536341736574E-2</v>
      </c>
      <c r="K262" s="59"/>
    </row>
    <row r="263" spans="1:11" x14ac:dyDescent="0.25">
      <c r="A263" s="67"/>
      <c r="B263" s="61" t="s">
        <v>258</v>
      </c>
      <c r="C263" s="54">
        <v>11298434.272671822</v>
      </c>
      <c r="D263" s="54">
        <v>10006554.697107822</v>
      </c>
      <c r="E263" s="54">
        <v>10690998.904338639</v>
      </c>
      <c r="F263" s="54">
        <v>5508584.6887373729</v>
      </c>
      <c r="G263" s="54">
        <f t="shared" si="71"/>
        <v>595007.09063324425</v>
      </c>
      <c r="H263" s="54">
        <f t="shared" si="72"/>
        <v>12428.277699939006</v>
      </c>
      <c r="I263" s="54">
        <f t="shared" si="73"/>
        <v>607435.36833318323</v>
      </c>
      <c r="J263" s="62">
        <f t="shared" si="74"/>
        <v>5.3762791699591715E-2</v>
      </c>
      <c r="K263" s="59"/>
    </row>
    <row r="264" spans="1:11" x14ac:dyDescent="0.25">
      <c r="A264" s="67"/>
      <c r="B264" s="61" t="s">
        <v>259</v>
      </c>
      <c r="C264" s="54">
        <v>11610062.936945179</v>
      </c>
      <c r="D264" s="54">
        <v>10948975.10171514</v>
      </c>
      <c r="E264" s="54">
        <v>10968948.005528843</v>
      </c>
      <c r="F264" s="54">
        <v>5528557.5925510759</v>
      </c>
      <c r="G264" s="54">
        <f t="shared" si="71"/>
        <v>628343.86218569672</v>
      </c>
      <c r="H264" s="54">
        <f t="shared" si="72"/>
        <v>12771.069230639698</v>
      </c>
      <c r="I264" s="54">
        <f t="shared" si="73"/>
        <v>641114.93141633645</v>
      </c>
      <c r="J264" s="62">
        <f t="shared" si="74"/>
        <v>5.5220624978371179E-2</v>
      </c>
      <c r="K264" s="59"/>
    </row>
    <row r="265" spans="1:11" x14ac:dyDescent="0.25">
      <c r="A265" s="67"/>
      <c r="B265" s="61" t="s">
        <v>260</v>
      </c>
      <c r="C265" s="54">
        <v>12315439.297393782</v>
      </c>
      <c r="D265" s="54">
        <v>11320345.307242004</v>
      </c>
      <c r="E265" s="54">
        <v>11618550.409153992</v>
      </c>
      <c r="F265" s="54">
        <v>5826762.6944630649</v>
      </c>
      <c r="G265" s="54">
        <f t="shared" si="71"/>
        <v>683341.90501265659</v>
      </c>
      <c r="H265" s="54">
        <f t="shared" si="72"/>
        <v>13546.983227133162</v>
      </c>
      <c r="I265" s="54">
        <f t="shared" si="73"/>
        <v>696888.88823978975</v>
      </c>
      <c r="J265" s="62">
        <f t="shared" si="74"/>
        <v>5.6586604132527113E-2</v>
      </c>
      <c r="K265" s="59"/>
    </row>
    <row r="266" spans="1:11" x14ac:dyDescent="0.25">
      <c r="A266" s="67"/>
      <c r="B266" s="61" t="s">
        <v>261</v>
      </c>
      <c r="C266" s="54">
        <v>12520524.922533737</v>
      </c>
      <c r="D266" s="54">
        <v>11734720.920642313</v>
      </c>
      <c r="E266" s="54">
        <v>11837264.464348564</v>
      </c>
      <c r="F266" s="54">
        <v>5929306.2381693171</v>
      </c>
      <c r="G266" s="54">
        <f t="shared" si="71"/>
        <v>669487.88077038643</v>
      </c>
      <c r="H266" s="54">
        <f t="shared" si="72"/>
        <v>13772.577414787113</v>
      </c>
      <c r="I266" s="54">
        <f t="shared" si="73"/>
        <v>683260.45818517357</v>
      </c>
      <c r="J266" s="62">
        <f t="shared" si="74"/>
        <v>5.4571231031654253E-2</v>
      </c>
      <c r="K266" s="59"/>
    </row>
    <row r="267" spans="1:11" x14ac:dyDescent="0.25">
      <c r="A267" s="67"/>
      <c r="B267" s="61" t="s">
        <v>262</v>
      </c>
      <c r="C267" s="54">
        <v>11707267.946269974</v>
      </c>
      <c r="D267" s="54">
        <v>11680266.539584415</v>
      </c>
      <c r="E267" s="54">
        <v>10994092.919749139</v>
      </c>
      <c r="F267" s="54">
        <v>5243132.6183340419</v>
      </c>
      <c r="G267" s="54">
        <f>+I267-H267</f>
        <v>700297.03177993826</v>
      </c>
      <c r="H267" s="54">
        <f t="shared" si="72"/>
        <v>12877.994740896973</v>
      </c>
      <c r="I267" s="54">
        <f>+C267-E267</f>
        <v>713175.02652083524</v>
      </c>
      <c r="J267" s="62">
        <f t="shared" si="74"/>
        <v>6.0917289139867881E-2</v>
      </c>
      <c r="K267" s="59"/>
    </row>
    <row r="268" spans="1:11" x14ac:dyDescent="0.25">
      <c r="A268" s="67"/>
      <c r="B268" s="61" t="s">
        <v>263</v>
      </c>
      <c r="C268" s="54">
        <v>11172631.069770552</v>
      </c>
      <c r="D268" s="54">
        <v>10868035.127386237</v>
      </c>
      <c r="E268" s="54">
        <v>10582473.631978385</v>
      </c>
      <c r="F268" s="54">
        <v>4957571.1229261905</v>
      </c>
      <c r="G268" s="54">
        <f>+I268-H268</f>
        <v>577867.54361541942</v>
      </c>
      <c r="H268" s="54">
        <f t="shared" si="72"/>
        <v>12289.894176747608</v>
      </c>
      <c r="I268" s="54">
        <f>+C268-E268</f>
        <v>590157.43779216707</v>
      </c>
      <c r="J268" s="62">
        <f t="shared" si="74"/>
        <v>5.2821706373974708E-2</v>
      </c>
      <c r="K268" s="59"/>
    </row>
    <row r="269" spans="1:11" x14ac:dyDescent="0.25">
      <c r="A269" s="67"/>
      <c r="B269" s="61" t="s">
        <v>264</v>
      </c>
      <c r="C269" s="54">
        <v>9624636.3392026555</v>
      </c>
      <c r="D269" s="54">
        <v>9366855.142846752</v>
      </c>
      <c r="E269" s="54">
        <v>9138853.6097596679</v>
      </c>
      <c r="F269" s="54">
        <v>4729569.5898391074</v>
      </c>
      <c r="G269" s="54">
        <f>+I269-H269</f>
        <v>475195.62946986465</v>
      </c>
      <c r="H269" s="54">
        <f t="shared" si="72"/>
        <v>10587.099973122922</v>
      </c>
      <c r="I269" s="54">
        <f>+C269-E269</f>
        <v>485782.72944298759</v>
      </c>
      <c r="J269" s="62">
        <f t="shared" si="74"/>
        <v>5.0472839941423889E-2</v>
      </c>
      <c r="K269" s="59"/>
    </row>
    <row r="270" spans="1:11" x14ac:dyDescent="0.25">
      <c r="A270" s="67"/>
      <c r="B270" s="61" t="s">
        <v>265</v>
      </c>
      <c r="C270" s="54">
        <v>9990297.5047815964</v>
      </c>
      <c r="D270" s="54">
        <v>9295343.3585950043</v>
      </c>
      <c r="E270" s="54">
        <v>9466076.3831476066</v>
      </c>
      <c r="F270" s="54">
        <v>4900302.6143917087</v>
      </c>
      <c r="G270" s="54">
        <f>+I270-H270</f>
        <v>513231.79437873</v>
      </c>
      <c r="H270" s="54">
        <f t="shared" si="72"/>
        <v>10989.327255259757</v>
      </c>
      <c r="I270" s="54">
        <f>+C270-E270</f>
        <v>524221.12163398974</v>
      </c>
      <c r="J270" s="62">
        <f t="shared" si="74"/>
        <v>5.247302408993175E-2</v>
      </c>
      <c r="K270" s="59"/>
    </row>
    <row r="271" spans="1:11" x14ac:dyDescent="0.25">
      <c r="A271" s="69"/>
      <c r="B271" s="61"/>
      <c r="C271" s="54"/>
      <c r="D271" s="54"/>
      <c r="E271" s="54"/>
      <c r="F271" s="54"/>
      <c r="G271" s="54"/>
      <c r="H271" s="54"/>
      <c r="I271" s="54"/>
      <c r="J271" s="62"/>
      <c r="K271" s="59"/>
    </row>
    <row r="272" spans="1:11" x14ac:dyDescent="0.25">
      <c r="A272" s="39" t="s">
        <v>248</v>
      </c>
      <c r="B272" s="61" t="s">
        <v>243</v>
      </c>
      <c r="C272" s="54">
        <f t="shared" ref="C272:I272" si="75">SUM(C259:C270)</f>
        <v>129051105.29412222</v>
      </c>
      <c r="D272" s="54">
        <f t="shared" si="75"/>
        <v>122012432.07487877</v>
      </c>
      <c r="E272" s="54">
        <f t="shared" si="75"/>
        <v>122069819.04841056</v>
      </c>
      <c r="F272" s="54">
        <f t="shared" si="75"/>
        <v>60816031.824000798</v>
      </c>
      <c r="G272" s="54">
        <f t="shared" si="75"/>
        <v>6839330.0298881494</v>
      </c>
      <c r="H272" s="54">
        <f t="shared" si="75"/>
        <v>141956.21582353447</v>
      </c>
      <c r="I272" s="54">
        <f t="shared" si="75"/>
        <v>6981286.2457116842</v>
      </c>
      <c r="J272" s="62">
        <f>(I272/C272)</f>
        <v>5.409706666053371E-2</v>
      </c>
      <c r="K272" s="59"/>
    </row>
    <row r="273" spans="1:11" x14ac:dyDescent="0.25">
      <c r="A273" s="39"/>
      <c r="B273" s="61"/>
      <c r="C273" s="54"/>
      <c r="D273" s="54"/>
      <c r="E273" s="54"/>
      <c r="F273" s="54"/>
      <c r="G273" s="54"/>
      <c r="H273" s="54"/>
      <c r="I273" s="54"/>
      <c r="J273" s="62"/>
      <c r="K273" s="59"/>
    </row>
    <row r="274" spans="1:11" x14ac:dyDescent="0.25">
      <c r="A274" s="39"/>
      <c r="B274" s="61"/>
      <c r="C274" s="54"/>
      <c r="D274" s="54"/>
      <c r="E274" s="54"/>
      <c r="F274" s="54"/>
      <c r="G274" s="54"/>
      <c r="H274" s="54"/>
      <c r="I274" s="54"/>
      <c r="J274" s="62"/>
      <c r="K274" s="59"/>
    </row>
    <row r="275" spans="1:11" x14ac:dyDescent="0.25">
      <c r="A275" s="39">
        <f>+A259+1</f>
        <v>2023</v>
      </c>
      <c r="B275" s="61" t="s">
        <v>254</v>
      </c>
      <c r="C275" s="54">
        <v>10107245.154701091</v>
      </c>
      <c r="D275" s="54">
        <v>9953221.6331008114</v>
      </c>
      <c r="E275" s="54">
        <v>9564101.6318688188</v>
      </c>
      <c r="F275" s="54">
        <v>4511182.6131597171</v>
      </c>
      <c r="G275" s="54">
        <f>+I275-H275</f>
        <v>532025.55316210142</v>
      </c>
      <c r="H275" s="54">
        <f>+C275*0.0011</f>
        <v>11117.969670171202</v>
      </c>
      <c r="I275" s="54">
        <f>+C275-E275</f>
        <v>543143.52283227257</v>
      </c>
      <c r="J275" s="62">
        <f>(I275/C275)</f>
        <v>5.3738037864812765E-2</v>
      </c>
      <c r="K275" s="59"/>
    </row>
    <row r="276" spans="1:11" x14ac:dyDescent="0.25">
      <c r="A276" s="67"/>
      <c r="B276" s="61" t="s">
        <v>255</v>
      </c>
      <c r="C276" s="54">
        <v>9019231.2165150102</v>
      </c>
      <c r="D276" s="54">
        <v>8852941.833100006</v>
      </c>
      <c r="E276" s="54">
        <v>8564382.3928315621</v>
      </c>
      <c r="F276" s="54">
        <v>4222623.1728912732</v>
      </c>
      <c r="G276" s="54">
        <f t="shared" ref="G276:G282" si="76">+I276-H276</f>
        <v>444927.66934528161</v>
      </c>
      <c r="H276" s="54">
        <f t="shared" ref="H276:H286" si="77">+C276*0.0011</f>
        <v>9921.1543381665124</v>
      </c>
      <c r="I276" s="54">
        <f t="shared" ref="I276:I282" si="78">+C276-E276</f>
        <v>454848.82368344814</v>
      </c>
      <c r="J276" s="62">
        <f t="shared" ref="J276:J286" si="79">(I276/C276)</f>
        <v>5.0430997139820487E-2</v>
      </c>
      <c r="K276" s="59"/>
    </row>
    <row r="277" spans="1:11" x14ac:dyDescent="0.25">
      <c r="A277" s="67"/>
      <c r="B277" s="61" t="s">
        <v>256</v>
      </c>
      <c r="C277" s="54">
        <v>10010426.72250987</v>
      </c>
      <c r="D277" s="54">
        <v>8876329.5947372988</v>
      </c>
      <c r="E277" s="54">
        <v>9472778.2179529835</v>
      </c>
      <c r="F277" s="54">
        <v>4819071.7961069569</v>
      </c>
      <c r="G277" s="54">
        <f t="shared" si="76"/>
        <v>526637.03516212595</v>
      </c>
      <c r="H277" s="54">
        <f t="shared" si="77"/>
        <v>11011.469394760858</v>
      </c>
      <c r="I277" s="54">
        <f t="shared" si="78"/>
        <v>537648.50455688685</v>
      </c>
      <c r="J277" s="62">
        <f t="shared" si="79"/>
        <v>5.3708849728444405E-2</v>
      </c>
      <c r="K277" s="59"/>
    </row>
    <row r="278" spans="1:11" x14ac:dyDescent="0.25">
      <c r="A278" s="67"/>
      <c r="B278" s="61" t="s">
        <v>257</v>
      </c>
      <c r="C278" s="54">
        <v>10208975.723536717</v>
      </c>
      <c r="D278" s="54">
        <v>9604848.1577680092</v>
      </c>
      <c r="E278" s="54">
        <v>9675446.6588001419</v>
      </c>
      <c r="F278" s="54">
        <v>4889670.2971390896</v>
      </c>
      <c r="G278" s="54">
        <f t="shared" si="76"/>
        <v>522299.19144068449</v>
      </c>
      <c r="H278" s="54">
        <f t="shared" si="77"/>
        <v>11229.873295890389</v>
      </c>
      <c r="I278" s="54">
        <f t="shared" si="78"/>
        <v>533529.06473657489</v>
      </c>
      <c r="J278" s="62">
        <f t="shared" si="79"/>
        <v>5.2260782980071904E-2</v>
      </c>
      <c r="K278" s="59"/>
    </row>
    <row r="279" spans="1:11" x14ac:dyDescent="0.25">
      <c r="A279" s="67"/>
      <c r="B279" s="61" t="s">
        <v>258</v>
      </c>
      <c r="C279" s="54">
        <v>11443707.678878861</v>
      </c>
      <c r="D279" s="54">
        <v>10138179.347879644</v>
      </c>
      <c r="E279" s="54">
        <v>10827922.21374258</v>
      </c>
      <c r="F279" s="54">
        <v>5579413.1630020263</v>
      </c>
      <c r="G279" s="54">
        <f t="shared" si="76"/>
        <v>603197.38668951357</v>
      </c>
      <c r="H279" s="54">
        <f t="shared" si="77"/>
        <v>12588.078446766747</v>
      </c>
      <c r="I279" s="54">
        <f t="shared" si="78"/>
        <v>615785.46513628028</v>
      </c>
      <c r="J279" s="62">
        <f t="shared" si="79"/>
        <v>5.3809961108392167E-2</v>
      </c>
      <c r="K279" s="59"/>
    </row>
    <row r="280" spans="1:11" x14ac:dyDescent="0.25">
      <c r="A280" s="67"/>
      <c r="B280" s="61" t="s">
        <v>259</v>
      </c>
      <c r="C280" s="54">
        <v>11755907.264706658</v>
      </c>
      <c r="D280" s="54">
        <v>11087591.494344354</v>
      </c>
      <c r="E280" s="54">
        <v>11106185.053493764</v>
      </c>
      <c r="F280" s="54">
        <v>5598006.722151435</v>
      </c>
      <c r="G280" s="54">
        <f t="shared" si="76"/>
        <v>636790.71322171658</v>
      </c>
      <c r="H280" s="54">
        <f t="shared" si="77"/>
        <v>12931.497991177324</v>
      </c>
      <c r="I280" s="54">
        <f t="shared" si="78"/>
        <v>649722.21121289395</v>
      </c>
      <c r="J280" s="62">
        <f t="shared" si="79"/>
        <v>5.526772171497784E-2</v>
      </c>
      <c r="K280" s="59"/>
    </row>
    <row r="281" spans="1:11" x14ac:dyDescent="0.25">
      <c r="A281" s="67"/>
      <c r="B281" s="61" t="s">
        <v>260</v>
      </c>
      <c r="C281" s="54">
        <v>12465504.423457514</v>
      </c>
      <c r="D281" s="54">
        <v>11459781.838980235</v>
      </c>
      <c r="E281" s="54">
        <v>11759537.623574087</v>
      </c>
      <c r="F281" s="54">
        <v>5897762.5067452863</v>
      </c>
      <c r="G281" s="54">
        <f t="shared" si="76"/>
        <v>692254.74501762388</v>
      </c>
      <c r="H281" s="54">
        <f t="shared" si="77"/>
        <v>13712.054865803268</v>
      </c>
      <c r="I281" s="54">
        <f t="shared" si="78"/>
        <v>705966.7998834271</v>
      </c>
      <c r="J281" s="62">
        <f t="shared" si="79"/>
        <v>5.6633632775817948E-2</v>
      </c>
      <c r="K281" s="59"/>
    </row>
    <row r="282" spans="1:11" x14ac:dyDescent="0.25">
      <c r="A282" s="67"/>
      <c r="B282" s="61" t="s">
        <v>261</v>
      </c>
      <c r="C282" s="54">
        <v>12672667.884178504</v>
      </c>
      <c r="D282" s="54">
        <v>11876913.942835882</v>
      </c>
      <c r="E282" s="54">
        <v>11980507.545743361</v>
      </c>
      <c r="F282" s="54">
        <v>6001356.109652766</v>
      </c>
      <c r="G282" s="54">
        <f t="shared" si="76"/>
        <v>678220.40376254683</v>
      </c>
      <c r="H282" s="54">
        <f t="shared" si="77"/>
        <v>13939.934672596355</v>
      </c>
      <c r="I282" s="54">
        <f t="shared" si="78"/>
        <v>692160.33843514323</v>
      </c>
      <c r="J282" s="62">
        <f t="shared" si="79"/>
        <v>5.4618360140194895E-2</v>
      </c>
      <c r="K282" s="59"/>
    </row>
    <row r="283" spans="1:11" x14ac:dyDescent="0.25">
      <c r="A283" s="67"/>
      <c r="B283" s="61" t="s">
        <v>262</v>
      </c>
      <c r="C283" s="54">
        <v>11853145.548238095</v>
      </c>
      <c r="D283" s="54">
        <v>11823420.97540194</v>
      </c>
      <c r="E283" s="54">
        <v>11130529.17518943</v>
      </c>
      <c r="F283" s="54">
        <v>5308464.309440257</v>
      </c>
      <c r="G283" s="54">
        <f>+I283-H283</f>
        <v>709577.91294560314</v>
      </c>
      <c r="H283" s="54">
        <f t="shared" si="77"/>
        <v>13038.460103061905</v>
      </c>
      <c r="I283" s="54">
        <f>+C283-E283</f>
        <v>722616.373048665</v>
      </c>
      <c r="J283" s="62">
        <f t="shared" si="79"/>
        <v>6.0964101900872883E-2</v>
      </c>
      <c r="K283" s="59"/>
    </row>
    <row r="284" spans="1:11" x14ac:dyDescent="0.25">
      <c r="A284" s="67"/>
      <c r="B284" s="61" t="s">
        <v>263</v>
      </c>
      <c r="C284" s="54">
        <v>11314076.238256633</v>
      </c>
      <c r="D284" s="54">
        <v>11004043.703591319</v>
      </c>
      <c r="E284" s="54">
        <v>10715913.216246771</v>
      </c>
      <c r="F284" s="54">
        <v>5020333.8220957089</v>
      </c>
      <c r="G284" s="54">
        <f>+I284-H284</f>
        <v>585717.53814778035</v>
      </c>
      <c r="H284" s="54">
        <f t="shared" si="77"/>
        <v>12445.483862082297</v>
      </c>
      <c r="I284" s="54">
        <f>+C284-E284</f>
        <v>598163.02200986259</v>
      </c>
      <c r="J284" s="62">
        <f t="shared" si="79"/>
        <v>5.2868922695365583E-2</v>
      </c>
      <c r="K284" s="59"/>
    </row>
    <row r="285" spans="1:11" x14ac:dyDescent="0.25">
      <c r="A285" s="67"/>
      <c r="B285" s="61" t="s">
        <v>264</v>
      </c>
      <c r="C285" s="54">
        <v>9757197.5690959431</v>
      </c>
      <c r="D285" s="54">
        <v>9489885.5795436054</v>
      </c>
      <c r="E285" s="54">
        <v>9264262.2564703748</v>
      </c>
      <c r="F285" s="54">
        <v>4794710.4990224773</v>
      </c>
      <c r="G285" s="54">
        <f>+I285-H285</f>
        <v>482202.39529956284</v>
      </c>
      <c r="H285" s="54">
        <f t="shared" si="77"/>
        <v>10732.917326005538</v>
      </c>
      <c r="I285" s="54">
        <f>+C285-E285</f>
        <v>492935.31262556836</v>
      </c>
      <c r="J285" s="62">
        <f t="shared" si="79"/>
        <v>5.0520173352525594E-2</v>
      </c>
      <c r="K285" s="59"/>
    </row>
    <row r="286" spans="1:11" x14ac:dyDescent="0.25">
      <c r="A286" s="67"/>
      <c r="B286" s="61" t="s">
        <v>265</v>
      </c>
      <c r="C286" s="54">
        <v>10126763.277867364</v>
      </c>
      <c r="D286" s="54">
        <v>9422373.6401861608</v>
      </c>
      <c r="E286" s="54">
        <v>9594903.0599056482</v>
      </c>
      <c r="F286" s="54">
        <v>4967239.9187419647</v>
      </c>
      <c r="G286" s="54">
        <f>+I286-H286</f>
        <v>520720.77835606143</v>
      </c>
      <c r="H286" s="54">
        <f t="shared" si="77"/>
        <v>11139.439605654101</v>
      </c>
      <c r="I286" s="54">
        <f>+C286-E286</f>
        <v>531860.21796171553</v>
      </c>
      <c r="J286" s="62">
        <f t="shared" si="79"/>
        <v>5.2520257792944294E-2</v>
      </c>
      <c r="K286" s="59"/>
    </row>
    <row r="287" spans="1:11" x14ac:dyDescent="0.25">
      <c r="A287" s="69"/>
      <c r="B287" s="61"/>
      <c r="C287" s="54"/>
      <c r="D287" s="54"/>
      <c r="E287" s="54"/>
      <c r="F287" s="54"/>
      <c r="G287" s="54"/>
      <c r="H287" s="54"/>
      <c r="I287" s="54"/>
      <c r="J287" s="62"/>
      <c r="K287" s="59"/>
    </row>
    <row r="288" spans="1:11" x14ac:dyDescent="0.25">
      <c r="A288" s="39" t="s">
        <v>248</v>
      </c>
      <c r="B288" s="61" t="s">
        <v>243</v>
      </c>
      <c r="C288" s="54">
        <f t="shared" ref="C288:I288" si="80">SUM(C275:C286)</f>
        <v>130734848.70194225</v>
      </c>
      <c r="D288" s="54">
        <f t="shared" si="80"/>
        <v>123589531.74146926</v>
      </c>
      <c r="E288" s="54">
        <f t="shared" si="80"/>
        <v>123656469.04581952</v>
      </c>
      <c r="F288" s="54">
        <f t="shared" si="80"/>
        <v>61609834.930148952</v>
      </c>
      <c r="G288" s="54">
        <f t="shared" si="80"/>
        <v>6934571.3225506023</v>
      </c>
      <c r="H288" s="54">
        <f t="shared" si="80"/>
        <v>143808.3335721365</v>
      </c>
      <c r="I288" s="54">
        <f t="shared" si="80"/>
        <v>7078379.6561227385</v>
      </c>
      <c r="J288" s="62">
        <f>(I288/C288)</f>
        <v>5.4143020980278067E-2</v>
      </c>
      <c r="K288" s="59"/>
    </row>
    <row r="289" spans="1:11" x14ac:dyDescent="0.25">
      <c r="A289" s="39"/>
      <c r="B289" s="61"/>
      <c r="C289" s="54"/>
      <c r="D289" s="54"/>
      <c r="E289" s="54"/>
      <c r="F289" s="54"/>
      <c r="G289" s="54"/>
      <c r="H289" s="54"/>
      <c r="I289" s="54"/>
      <c r="J289" s="62"/>
      <c r="K289" s="59"/>
    </row>
    <row r="290" spans="1:11" x14ac:dyDescent="0.25">
      <c r="A290" s="39"/>
      <c r="B290" s="61"/>
      <c r="C290" s="54"/>
      <c r="D290" s="54"/>
      <c r="E290" s="54"/>
      <c r="F290" s="54"/>
      <c r="G290" s="54"/>
      <c r="H290" s="54"/>
      <c r="I290" s="54"/>
      <c r="J290" s="62"/>
      <c r="K290" s="59"/>
    </row>
    <row r="291" spans="1:11" x14ac:dyDescent="0.25">
      <c r="A291" s="39">
        <f>+A275+1</f>
        <v>2024</v>
      </c>
      <c r="B291" s="61" t="s">
        <v>254</v>
      </c>
      <c r="C291" s="54">
        <v>10262713.262185313</v>
      </c>
      <c r="D291" s="54">
        <v>10097882.169161178</v>
      </c>
      <c r="E291" s="54">
        <v>9711215.1883062813</v>
      </c>
      <c r="F291" s="54">
        <v>4580572.9378870698</v>
      </c>
      <c r="G291" s="54">
        <f>+I291-H291</f>
        <v>540209.08929062763</v>
      </c>
      <c r="H291" s="54">
        <f>+C291*0.0011</f>
        <v>11288.984588403844</v>
      </c>
      <c r="I291" s="54">
        <f>+C291-E291</f>
        <v>551498.07387903146</v>
      </c>
      <c r="J291" s="62">
        <f>(I291/C291)</f>
        <v>5.3738037864812863E-2</v>
      </c>
      <c r="K291" s="59"/>
    </row>
    <row r="292" spans="1:11" x14ac:dyDescent="0.25">
      <c r="A292" s="67"/>
      <c r="B292" s="61" t="s">
        <v>255</v>
      </c>
      <c r="C292" s="54">
        <v>9567268.5251382105</v>
      </c>
      <c r="D292" s="54">
        <v>9186151.3216191735</v>
      </c>
      <c r="E292" s="54">
        <v>9084781.6335110683</v>
      </c>
      <c r="F292" s="54">
        <v>4479203.2497789655</v>
      </c>
      <c r="G292" s="54">
        <f t="shared" ref="G292:G298" si="81">+I292-H292</f>
        <v>471962.89624949015</v>
      </c>
      <c r="H292" s="54">
        <f t="shared" ref="H292:H302" si="82">+C292*0.0011</f>
        <v>10523.995377652032</v>
      </c>
      <c r="I292" s="54">
        <f t="shared" ref="I292:I298" si="83">+C292-E292</f>
        <v>482486.89162714221</v>
      </c>
      <c r="J292" s="62">
        <f t="shared" ref="J292:J302" si="84">(I292/C292)</f>
        <v>5.043099713982075E-2</v>
      </c>
      <c r="K292" s="59"/>
    </row>
    <row r="293" spans="1:11" x14ac:dyDescent="0.25">
      <c r="A293" s="67"/>
      <c r="B293" s="61" t="s">
        <v>256</v>
      </c>
      <c r="C293" s="54">
        <v>10163535.54130258</v>
      </c>
      <c r="D293" s="54">
        <v>9204087.8054856285</v>
      </c>
      <c r="E293" s="54">
        <v>9617663.7382050566</v>
      </c>
      <c r="F293" s="54">
        <v>4892779.1824983945</v>
      </c>
      <c r="G293" s="54">
        <f t="shared" si="81"/>
        <v>534691.91400209093</v>
      </c>
      <c r="H293" s="54">
        <f t="shared" si="82"/>
        <v>11179.88909543284</v>
      </c>
      <c r="I293" s="54">
        <f t="shared" si="83"/>
        <v>545871.80309752375</v>
      </c>
      <c r="J293" s="62">
        <f t="shared" si="84"/>
        <v>5.3708849728444363E-2</v>
      </c>
      <c r="K293" s="59"/>
    </row>
    <row r="294" spans="1:11" x14ac:dyDescent="0.25">
      <c r="A294" s="67"/>
      <c r="B294" s="61" t="s">
        <v>257</v>
      </c>
      <c r="C294" s="54">
        <v>10362422.85796771</v>
      </c>
      <c r="D294" s="54">
        <v>9750488.6830571517</v>
      </c>
      <c r="E294" s="54">
        <v>9820874.5258397218</v>
      </c>
      <c r="F294" s="54">
        <v>4963165.0252809646</v>
      </c>
      <c r="G294" s="54">
        <f t="shared" si="81"/>
        <v>530149.66698422388</v>
      </c>
      <c r="H294" s="54">
        <f t="shared" si="82"/>
        <v>11398.665143764481</v>
      </c>
      <c r="I294" s="54">
        <f t="shared" si="83"/>
        <v>541548.33212798834</v>
      </c>
      <c r="J294" s="62">
        <f t="shared" si="84"/>
        <v>5.2260782980072036E-2</v>
      </c>
      <c r="K294" s="59"/>
    </row>
    <row r="295" spans="1:11" x14ac:dyDescent="0.25">
      <c r="A295" s="67"/>
      <c r="B295" s="61" t="s">
        <v>258</v>
      </c>
      <c r="C295" s="54">
        <v>11609751.001395846</v>
      </c>
      <c r="D295" s="54">
        <v>10287827.706077438</v>
      </c>
      <c r="E295" s="54">
        <v>10985030.751532618</v>
      </c>
      <c r="F295" s="54">
        <v>5660368.0707361447</v>
      </c>
      <c r="G295" s="54">
        <f t="shared" si="81"/>
        <v>611949.52376169246</v>
      </c>
      <c r="H295" s="54">
        <f t="shared" si="82"/>
        <v>12770.726101535431</v>
      </c>
      <c r="I295" s="54">
        <f t="shared" si="83"/>
        <v>624720.24986322783</v>
      </c>
      <c r="J295" s="62">
        <f t="shared" si="84"/>
        <v>5.3809961108392194E-2</v>
      </c>
      <c r="K295" s="59"/>
    </row>
    <row r="296" spans="1:11" x14ac:dyDescent="0.25">
      <c r="A296" s="67"/>
      <c r="B296" s="61" t="s">
        <v>259</v>
      </c>
      <c r="C296" s="54">
        <v>11925686.60257314</v>
      </c>
      <c r="D296" s="54">
        <v>11248095.759596236</v>
      </c>
      <c r="E296" s="54">
        <v>11266581.074162088</v>
      </c>
      <c r="F296" s="54">
        <v>5678853.385301997</v>
      </c>
      <c r="G296" s="54">
        <f t="shared" si="81"/>
        <v>645987.27314822085</v>
      </c>
      <c r="H296" s="54">
        <f t="shared" si="82"/>
        <v>13118.255262830455</v>
      </c>
      <c r="I296" s="54">
        <f t="shared" si="83"/>
        <v>659105.52841105126</v>
      </c>
      <c r="J296" s="62">
        <f t="shared" si="84"/>
        <v>5.5267721714977791E-2</v>
      </c>
      <c r="K296" s="59"/>
    </row>
    <row r="297" spans="1:11" x14ac:dyDescent="0.25">
      <c r="A297" s="67"/>
      <c r="B297" s="61" t="s">
        <v>260</v>
      </c>
      <c r="C297" s="54">
        <v>12642123.944108743</v>
      </c>
      <c r="D297" s="54">
        <v>11623682.013334997</v>
      </c>
      <c r="E297" s="54">
        <v>11926154.539151715</v>
      </c>
      <c r="F297" s="54">
        <v>5981325.9111187151</v>
      </c>
      <c r="G297" s="54">
        <f t="shared" si="81"/>
        <v>702063.06861850852</v>
      </c>
      <c r="H297" s="54">
        <f t="shared" si="82"/>
        <v>13906.336338519619</v>
      </c>
      <c r="I297" s="54">
        <f t="shared" si="83"/>
        <v>715969.40495702811</v>
      </c>
      <c r="J297" s="62">
        <f t="shared" si="84"/>
        <v>5.6633632775817816E-2</v>
      </c>
      <c r="K297" s="59"/>
    </row>
    <row r="298" spans="1:11" x14ac:dyDescent="0.25">
      <c r="A298" s="67"/>
      <c r="B298" s="61" t="s">
        <v>261</v>
      </c>
      <c r="C298" s="54">
        <v>12852096.647112304</v>
      </c>
      <c r="D298" s="54">
        <v>12045134.481395788</v>
      </c>
      <c r="E298" s="54">
        <v>12150136.203883732</v>
      </c>
      <c r="F298" s="54">
        <v>6086327.6336066583</v>
      </c>
      <c r="G298" s="54">
        <f t="shared" si="81"/>
        <v>687823.13691674906</v>
      </c>
      <c r="H298" s="54">
        <f t="shared" si="82"/>
        <v>14137.306311823535</v>
      </c>
      <c r="I298" s="54">
        <f t="shared" si="83"/>
        <v>701960.44322857261</v>
      </c>
      <c r="J298" s="62">
        <f t="shared" si="84"/>
        <v>5.4618360140195006E-2</v>
      </c>
      <c r="K298" s="59"/>
    </row>
    <row r="299" spans="1:11" x14ac:dyDescent="0.25">
      <c r="A299" s="67"/>
      <c r="B299" s="61" t="s">
        <v>262</v>
      </c>
      <c r="C299" s="54">
        <v>12023821.197824365</v>
      </c>
      <c r="D299" s="54">
        <v>11992225.495318901</v>
      </c>
      <c r="E299" s="54">
        <v>11290799.737082325</v>
      </c>
      <c r="F299" s="54">
        <v>5384901.8753700806</v>
      </c>
      <c r="G299" s="54">
        <f>+I299-H299</f>
        <v>719795.25742443278</v>
      </c>
      <c r="H299" s="54">
        <f t="shared" si="82"/>
        <v>13226.203317606802</v>
      </c>
      <c r="I299" s="54">
        <f>+C299-E299</f>
        <v>733021.46074203961</v>
      </c>
      <c r="J299" s="62">
        <f t="shared" si="84"/>
        <v>6.0964101900872848E-2</v>
      </c>
      <c r="K299" s="59"/>
    </row>
    <row r="300" spans="1:11" x14ac:dyDescent="0.25">
      <c r="A300" s="67"/>
      <c r="B300" s="61" t="s">
        <v>263</v>
      </c>
      <c r="C300" s="54">
        <v>11476851.058714053</v>
      </c>
      <c r="D300" s="54">
        <v>11162423.17036755</v>
      </c>
      <c r="E300" s="54">
        <v>10870082.307304675</v>
      </c>
      <c r="F300" s="54">
        <v>5092561.0123072052</v>
      </c>
      <c r="G300" s="54">
        <f>+I300-H300</f>
        <v>594144.2152447924</v>
      </c>
      <c r="H300" s="54">
        <f t="shared" si="82"/>
        <v>12624.536164585459</v>
      </c>
      <c r="I300" s="54">
        <f>+C300-E300</f>
        <v>606768.7514093779</v>
      </c>
      <c r="J300" s="62">
        <f t="shared" si="84"/>
        <v>5.2868922695365583E-2</v>
      </c>
      <c r="K300" s="59"/>
    </row>
    <row r="301" spans="1:11" x14ac:dyDescent="0.25">
      <c r="A301" s="67"/>
      <c r="B301" s="61" t="s">
        <v>264</v>
      </c>
      <c r="C301" s="54">
        <v>9906128.0894994438</v>
      </c>
      <c r="D301" s="54">
        <v>9630334.4762946367</v>
      </c>
      <c r="E301" s="54">
        <v>9405668.7811656091</v>
      </c>
      <c r="F301" s="54">
        <v>4867895.3171781795</v>
      </c>
      <c r="G301" s="54">
        <f>+I301-H301</f>
        <v>489562.56743538525</v>
      </c>
      <c r="H301" s="54">
        <f t="shared" si="82"/>
        <v>10896.740898449389</v>
      </c>
      <c r="I301" s="54">
        <f>+C301-E301</f>
        <v>500459.30833383463</v>
      </c>
      <c r="J301" s="62">
        <f t="shared" si="84"/>
        <v>5.0520173352525552E-2</v>
      </c>
      <c r="K301" s="59"/>
    </row>
    <row r="302" spans="1:11" x14ac:dyDescent="0.25">
      <c r="A302" s="67"/>
      <c r="B302" s="61" t="s">
        <v>265</v>
      </c>
      <c r="C302" s="54">
        <v>10278443.068564851</v>
      </c>
      <c r="D302" s="54">
        <v>9564872.113397304</v>
      </c>
      <c r="E302" s="54">
        <v>9738616.5888937246</v>
      </c>
      <c r="F302" s="54">
        <v>5041639.7926746011</v>
      </c>
      <c r="G302" s="54">
        <f>+I302-H302</f>
        <v>528520.19229570485</v>
      </c>
      <c r="H302" s="54">
        <f t="shared" si="82"/>
        <v>11306.287375421336</v>
      </c>
      <c r="I302" s="54">
        <f>+C302-E302</f>
        <v>539826.47967112623</v>
      </c>
      <c r="J302" s="62">
        <f t="shared" si="84"/>
        <v>5.2520257792944183E-2</v>
      </c>
      <c r="K302" s="59"/>
    </row>
    <row r="303" spans="1:11" x14ac:dyDescent="0.25">
      <c r="A303" s="69"/>
      <c r="B303" s="61"/>
      <c r="C303" s="54"/>
      <c r="D303" s="54"/>
      <c r="E303" s="54"/>
      <c r="F303" s="54"/>
      <c r="G303" s="54"/>
      <c r="H303" s="54"/>
      <c r="I303" s="54"/>
      <c r="J303" s="62"/>
      <c r="K303" s="59"/>
    </row>
    <row r="304" spans="1:11" x14ac:dyDescent="0.25">
      <c r="A304" s="39" t="s">
        <v>248</v>
      </c>
      <c r="B304" s="61" t="s">
        <v>243</v>
      </c>
      <c r="C304" s="54">
        <f t="shared" ref="C304:I304" si="85">SUM(C291:C302)</f>
        <v>133070841.79638655</v>
      </c>
      <c r="D304" s="54">
        <f t="shared" si="85"/>
        <v>125793205.195106</v>
      </c>
      <c r="E304" s="54">
        <f t="shared" si="85"/>
        <v>125867605.06903863</v>
      </c>
      <c r="F304" s="54">
        <f t="shared" si="85"/>
        <v>62709593.39373897</v>
      </c>
      <c r="G304" s="54">
        <f t="shared" si="85"/>
        <v>7056858.801371919</v>
      </c>
      <c r="H304" s="54">
        <f t="shared" si="85"/>
        <v>146377.92597602523</v>
      </c>
      <c r="I304" s="54">
        <f t="shared" si="85"/>
        <v>7203236.7273479439</v>
      </c>
      <c r="J304" s="62">
        <f>(I304/C304)</f>
        <v>5.4130842114681374E-2</v>
      </c>
      <c r="K304" s="59"/>
    </row>
    <row r="305" spans="1:11" x14ac:dyDescent="0.25">
      <c r="A305" s="39"/>
      <c r="B305" s="61"/>
      <c r="C305" s="54"/>
      <c r="D305" s="54"/>
      <c r="E305" s="54"/>
      <c r="F305" s="54"/>
      <c r="G305" s="54"/>
      <c r="H305" s="54"/>
      <c r="I305" s="54"/>
      <c r="J305" s="62"/>
      <c r="K305" s="59"/>
    </row>
    <row r="306" spans="1:11" x14ac:dyDescent="0.25">
      <c r="A306" s="39"/>
      <c r="B306" s="61"/>
      <c r="C306" s="54"/>
      <c r="D306" s="54"/>
      <c r="E306" s="54"/>
      <c r="F306" s="54"/>
      <c r="G306" s="54"/>
      <c r="H306" s="54"/>
      <c r="I306" s="54"/>
      <c r="J306" s="62"/>
      <c r="K306" s="59"/>
    </row>
    <row r="307" spans="1:11" x14ac:dyDescent="0.25">
      <c r="A307" s="39">
        <f>+A291+1</f>
        <v>2025</v>
      </c>
      <c r="B307" s="61" t="s">
        <v>254</v>
      </c>
      <c r="C307" s="54">
        <v>10412175.128170663</v>
      </c>
      <c r="D307" s="54">
        <v>10247002.572144981</v>
      </c>
      <c r="E307" s="54">
        <v>9852645.266877966</v>
      </c>
      <c r="F307" s="54">
        <v>4647282.4874075847</v>
      </c>
      <c r="G307" s="54">
        <f>+I307-H307</f>
        <v>548076.46865170973</v>
      </c>
      <c r="H307" s="54">
        <f>+C307*0.0011</f>
        <v>11453.392640987731</v>
      </c>
      <c r="I307" s="54">
        <f>+C307-E307</f>
        <v>559529.86129269749</v>
      </c>
      <c r="J307" s="62">
        <f>(I307/C307)</f>
        <v>5.3738037864812828E-2</v>
      </c>
      <c r="K307" s="59"/>
    </row>
    <row r="308" spans="1:11" x14ac:dyDescent="0.25">
      <c r="A308" s="67"/>
      <c r="B308" s="61" t="s">
        <v>255</v>
      </c>
      <c r="C308" s="54">
        <v>9294520.7076879572</v>
      </c>
      <c r="D308" s="54">
        <v>9121563.0562034417</v>
      </c>
      <c r="E308" s="54">
        <v>8825788.760462543</v>
      </c>
      <c r="F308" s="54">
        <v>4351508.1916666869</v>
      </c>
      <c r="G308" s="54">
        <f t="shared" ref="G308:G314" si="86">+I308-H308</f>
        <v>458507.97444695747</v>
      </c>
      <c r="H308" s="54">
        <f t="shared" ref="H308:H318" si="87">+C308*0.0011</f>
        <v>10223.972778456753</v>
      </c>
      <c r="I308" s="54">
        <f t="shared" ref="I308:I314" si="88">+C308-E308</f>
        <v>468731.94722541422</v>
      </c>
      <c r="J308" s="62">
        <f t="shared" ref="J308:J318" si="89">(I308/C308)</f>
        <v>5.0430997139820549E-2</v>
      </c>
      <c r="K308" s="59"/>
    </row>
    <row r="309" spans="1:11" x14ac:dyDescent="0.25">
      <c r="A309" s="67"/>
      <c r="B309" s="61" t="s">
        <v>256</v>
      </c>
      <c r="C309" s="54">
        <v>10312387.676402895</v>
      </c>
      <c r="D309" s="54">
        <v>9145592.0089257229</v>
      </c>
      <c r="E309" s="54">
        <v>9758521.1963495109</v>
      </c>
      <c r="F309" s="54">
        <v>4964437.3790904749</v>
      </c>
      <c r="G309" s="54">
        <f t="shared" si="86"/>
        <v>542522.85360934073</v>
      </c>
      <c r="H309" s="54">
        <f t="shared" si="87"/>
        <v>11343.626444043184</v>
      </c>
      <c r="I309" s="54">
        <f t="shared" si="88"/>
        <v>553866.48005338386</v>
      </c>
      <c r="J309" s="62">
        <f t="shared" si="89"/>
        <v>5.3708849728444287E-2</v>
      </c>
      <c r="K309" s="59"/>
    </row>
    <row r="310" spans="1:11" x14ac:dyDescent="0.25">
      <c r="A310" s="67"/>
      <c r="B310" s="61" t="s">
        <v>257</v>
      </c>
      <c r="C310" s="54">
        <v>10512580.197225928</v>
      </c>
      <c r="D310" s="54">
        <v>9892537.8242662437</v>
      </c>
      <c r="E310" s="54">
        <v>9963184.5249781013</v>
      </c>
      <c r="F310" s="54">
        <v>5035084.0798023315</v>
      </c>
      <c r="G310" s="54">
        <f t="shared" si="86"/>
        <v>537831.8340308785</v>
      </c>
      <c r="H310" s="54">
        <f t="shared" si="87"/>
        <v>11563.838216948521</v>
      </c>
      <c r="I310" s="54">
        <f t="shared" si="88"/>
        <v>549395.67224782705</v>
      </c>
      <c r="J310" s="62">
        <f t="shared" si="89"/>
        <v>5.2260782980072029E-2</v>
      </c>
      <c r="K310" s="59"/>
    </row>
    <row r="311" spans="1:11" x14ac:dyDescent="0.25">
      <c r="A311" s="67"/>
      <c r="B311" s="61" t="s">
        <v>258</v>
      </c>
      <c r="C311" s="54">
        <v>11771465.531549526</v>
      </c>
      <c r="D311" s="54">
        <v>10433915.045822866</v>
      </c>
      <c r="E311" s="54">
        <v>11138043.429108068</v>
      </c>
      <c r="F311" s="54">
        <v>5739212.4630875336</v>
      </c>
      <c r="G311" s="54">
        <f t="shared" si="86"/>
        <v>620473.49035675358</v>
      </c>
      <c r="H311" s="54">
        <f t="shared" si="87"/>
        <v>12948.61208470448</v>
      </c>
      <c r="I311" s="54">
        <f t="shared" si="88"/>
        <v>633422.10244145803</v>
      </c>
      <c r="J311" s="62">
        <f t="shared" si="89"/>
        <v>5.380996110839209E-2</v>
      </c>
      <c r="K311" s="59"/>
    </row>
    <row r="312" spans="1:11" x14ac:dyDescent="0.25">
      <c r="A312" s="67"/>
      <c r="B312" s="61" t="s">
        <v>259</v>
      </c>
      <c r="C312" s="54">
        <v>12089802.540544754</v>
      </c>
      <c r="D312" s="54">
        <v>11403835.948504057</v>
      </c>
      <c r="E312" s="54">
        <v>11421626.698144894</v>
      </c>
      <c r="F312" s="54">
        <v>5757003.2127283709</v>
      </c>
      <c r="G312" s="54">
        <f t="shared" si="86"/>
        <v>654877.05960526061</v>
      </c>
      <c r="H312" s="54">
        <f t="shared" si="87"/>
        <v>13298.78279459923</v>
      </c>
      <c r="I312" s="54">
        <f t="shared" si="88"/>
        <v>668175.8423998598</v>
      </c>
      <c r="J312" s="62">
        <f t="shared" si="89"/>
        <v>5.526772171497786E-2</v>
      </c>
      <c r="K312" s="59"/>
    </row>
    <row r="313" spans="1:11" x14ac:dyDescent="0.25">
      <c r="A313" s="67"/>
      <c r="B313" s="61" t="s">
        <v>260</v>
      </c>
      <c r="C313" s="54">
        <v>12811507.766273074</v>
      </c>
      <c r="D313" s="54">
        <v>11781482.839247067</v>
      </c>
      <c r="E313" s="54">
        <v>12085945.540133426</v>
      </c>
      <c r="F313" s="54">
        <v>6061465.9136147322</v>
      </c>
      <c r="G313" s="54">
        <f t="shared" si="86"/>
        <v>711469.56759674754</v>
      </c>
      <c r="H313" s="54">
        <f t="shared" si="87"/>
        <v>14092.658542900383</v>
      </c>
      <c r="I313" s="54">
        <f t="shared" si="88"/>
        <v>725562.22613964789</v>
      </c>
      <c r="J313" s="62">
        <f t="shared" si="89"/>
        <v>5.6633632775817865E-2</v>
      </c>
      <c r="K313" s="59"/>
    </row>
    <row r="314" spans="1:11" x14ac:dyDescent="0.25">
      <c r="A314" s="67"/>
      <c r="B314" s="61" t="s">
        <v>261</v>
      </c>
      <c r="C314" s="54">
        <v>13023658.375363676</v>
      </c>
      <c r="D314" s="54">
        <v>12206219.835196488</v>
      </c>
      <c r="E314" s="54">
        <v>12312327.511875195</v>
      </c>
      <c r="F314" s="54">
        <v>6167573.5902934419</v>
      </c>
      <c r="G314" s="54">
        <f t="shared" si="86"/>
        <v>697004.83927558037</v>
      </c>
      <c r="H314" s="54">
        <f t="shared" si="87"/>
        <v>14326.024212900043</v>
      </c>
      <c r="I314" s="54">
        <f t="shared" si="88"/>
        <v>711330.86348848045</v>
      </c>
      <c r="J314" s="62">
        <f t="shared" si="89"/>
        <v>5.461836014019502E-2</v>
      </c>
      <c r="K314" s="59"/>
    </row>
    <row r="315" spans="1:11" x14ac:dyDescent="0.25">
      <c r="A315" s="67"/>
      <c r="B315" s="61" t="s">
        <v>262</v>
      </c>
      <c r="C315" s="54">
        <v>12187050.377445234</v>
      </c>
      <c r="D315" s="54">
        <v>12153646.867710169</v>
      </c>
      <c r="E315" s="54">
        <v>11444077.796363592</v>
      </c>
      <c r="F315" s="54">
        <v>5458004.5189468646</v>
      </c>
      <c r="G315" s="54">
        <f>+I315-H315</f>
        <v>729566.82566645206</v>
      </c>
      <c r="H315" s="54">
        <f t="shared" si="87"/>
        <v>13405.755415189758</v>
      </c>
      <c r="I315" s="54">
        <f>+C315-E315</f>
        <v>742972.58108164184</v>
      </c>
      <c r="J315" s="62">
        <f t="shared" si="89"/>
        <v>6.096410190087282E-2</v>
      </c>
      <c r="K315" s="59"/>
    </row>
    <row r="316" spans="1:11" x14ac:dyDescent="0.25">
      <c r="A316" s="67"/>
      <c r="B316" s="61" t="s">
        <v>263</v>
      </c>
      <c r="C316" s="54">
        <v>11634700.703015227</v>
      </c>
      <c r="D316" s="54">
        <v>11314988.349154752</v>
      </c>
      <c r="E316" s="54">
        <v>11019586.610963799</v>
      </c>
      <c r="F316" s="54">
        <v>5162602.7807559101</v>
      </c>
      <c r="G316" s="54">
        <f>+I316-H316</f>
        <v>602315.92127811105</v>
      </c>
      <c r="H316" s="54">
        <f t="shared" si="87"/>
        <v>12798.17077331675</v>
      </c>
      <c r="I316" s="54">
        <f>+C316-E316</f>
        <v>615114.09205142781</v>
      </c>
      <c r="J316" s="62">
        <f t="shared" si="89"/>
        <v>5.2868922695365597E-2</v>
      </c>
      <c r="K316" s="59"/>
    </row>
    <row r="317" spans="1:11" x14ac:dyDescent="0.25">
      <c r="A317" s="67"/>
      <c r="B317" s="61" t="s">
        <v>264</v>
      </c>
      <c r="C317" s="54">
        <v>10048953.204782547</v>
      </c>
      <c r="D317" s="54">
        <v>9765801.20313951</v>
      </c>
      <c r="E317" s="54">
        <v>9541278.3468655162</v>
      </c>
      <c r="F317" s="54">
        <v>4938079.9244819181</v>
      </c>
      <c r="G317" s="54">
        <f>+I317-H317</f>
        <v>496621.00939177047</v>
      </c>
      <c r="H317" s="54">
        <f t="shared" si="87"/>
        <v>11053.848525260802</v>
      </c>
      <c r="I317" s="54">
        <f>+C317-E317</f>
        <v>507674.85791703127</v>
      </c>
      <c r="J317" s="62">
        <f t="shared" si="89"/>
        <v>5.0520173352525531E-2</v>
      </c>
      <c r="K317" s="59"/>
    </row>
    <row r="318" spans="1:11" x14ac:dyDescent="0.25">
      <c r="A318" s="67"/>
      <c r="B318" s="61" t="s">
        <v>265</v>
      </c>
      <c r="C318" s="54">
        <v>10421473.203194529</v>
      </c>
      <c r="D318" s="54">
        <v>9700417.7115665078</v>
      </c>
      <c r="E318" s="54">
        <v>9874134.7439804934</v>
      </c>
      <c r="F318" s="54">
        <v>5111796.9568959018</v>
      </c>
      <c r="G318" s="54">
        <f>+I318-H318</f>
        <v>535874.83869052143</v>
      </c>
      <c r="H318" s="54">
        <f t="shared" si="87"/>
        <v>11463.620523513982</v>
      </c>
      <c r="I318" s="54">
        <f>+C318-E318</f>
        <v>547338.45921403542</v>
      </c>
      <c r="J318" s="62">
        <f t="shared" si="89"/>
        <v>5.2520257792944086E-2</v>
      </c>
      <c r="K318" s="59"/>
    </row>
    <row r="319" spans="1:11" x14ac:dyDescent="0.25">
      <c r="A319" s="69"/>
      <c r="B319" s="61"/>
      <c r="C319" s="54"/>
      <c r="D319" s="54"/>
      <c r="E319" s="54"/>
      <c r="F319" s="54"/>
      <c r="G319" s="54"/>
      <c r="H319" s="54"/>
      <c r="I319" s="54"/>
      <c r="J319" s="62"/>
      <c r="K319" s="59"/>
    </row>
    <row r="320" spans="1:11" x14ac:dyDescent="0.25">
      <c r="A320" s="39" t="s">
        <v>248</v>
      </c>
      <c r="B320" s="61" t="s">
        <v>243</v>
      </c>
      <c r="C320" s="54">
        <f t="shared" ref="C320:I320" si="90">SUM(C307:C318)</f>
        <v>134520275.41165602</v>
      </c>
      <c r="D320" s="54">
        <f t="shared" si="90"/>
        <v>127167003.26188181</v>
      </c>
      <c r="E320" s="54">
        <f t="shared" si="90"/>
        <v>127237160.42610313</v>
      </c>
      <c r="F320" s="54">
        <f t="shared" si="90"/>
        <v>63394051.498771757</v>
      </c>
      <c r="G320" s="54">
        <f t="shared" si="90"/>
        <v>7135142.6826000828</v>
      </c>
      <c r="H320" s="54">
        <f t="shared" si="90"/>
        <v>147972.30295282163</v>
      </c>
      <c r="I320" s="54">
        <f t="shared" si="90"/>
        <v>7283114.9855529051</v>
      </c>
      <c r="J320" s="62">
        <f>(I320/C320)</f>
        <v>5.4141392167576782E-2</v>
      </c>
      <c r="K320" s="59"/>
    </row>
    <row r="321" spans="1:11" x14ac:dyDescent="0.25">
      <c r="A321" s="39"/>
      <c r="B321" s="61"/>
      <c r="C321" s="54"/>
      <c r="D321" s="54"/>
      <c r="E321" s="54"/>
      <c r="F321" s="54"/>
      <c r="G321" s="54"/>
      <c r="H321" s="54"/>
      <c r="I321" s="54"/>
      <c r="J321" s="62"/>
      <c r="K321" s="59"/>
    </row>
    <row r="322" spans="1:11" x14ac:dyDescent="0.25">
      <c r="A322" s="39"/>
      <c r="B322" s="61"/>
      <c r="C322" s="54"/>
      <c r="D322" s="54"/>
      <c r="E322" s="54"/>
      <c r="F322" s="54"/>
      <c r="G322" s="54"/>
      <c r="H322" s="54"/>
      <c r="I322" s="54"/>
      <c r="J322" s="62"/>
      <c r="K322" s="59"/>
    </row>
    <row r="323" spans="1:11" x14ac:dyDescent="0.25">
      <c r="A323" s="39">
        <f>+A307+1</f>
        <v>2026</v>
      </c>
      <c r="B323" s="61" t="s">
        <v>254</v>
      </c>
      <c r="C323" s="54">
        <v>10573352.860402932</v>
      </c>
      <c r="D323" s="54">
        <v>10397737.383007221</v>
      </c>
      <c r="E323" s="54">
        <v>10005161.624032572</v>
      </c>
      <c r="F323" s="54">
        <v>4719221.1979212537</v>
      </c>
      <c r="G323" s="54">
        <f>+I323-H323</f>
        <v>556560.54822391726</v>
      </c>
      <c r="H323" s="54">
        <f>+C323*0.0011</f>
        <v>11630.688146443226</v>
      </c>
      <c r="I323" s="54">
        <f>+C323-E323</f>
        <v>568191.23637036048</v>
      </c>
      <c r="J323" s="62">
        <f>(I323/C323)</f>
        <v>5.373803786481289E-2</v>
      </c>
      <c r="K323" s="59"/>
    </row>
    <row r="324" spans="1:11" x14ac:dyDescent="0.25">
      <c r="A324" s="67"/>
      <c r="B324" s="61" t="s">
        <v>255</v>
      </c>
      <c r="C324" s="54">
        <v>9440881.0738071501</v>
      </c>
      <c r="D324" s="54">
        <v>9263958.0455037393</v>
      </c>
      <c r="E324" s="54">
        <v>8964768.0273765959</v>
      </c>
      <c r="F324" s="54">
        <v>4420031.1797941113</v>
      </c>
      <c r="G324" s="54">
        <f t="shared" ref="G324:G330" si="91">+I324-H324</f>
        <v>465728.07724936638</v>
      </c>
      <c r="H324" s="54">
        <f t="shared" ref="H324:H334" si="92">+C324*0.0011</f>
        <v>10384.969181187866</v>
      </c>
      <c r="I324" s="54">
        <f t="shared" ref="I324:I330" si="93">+C324-E324</f>
        <v>476113.04643055424</v>
      </c>
      <c r="J324" s="62">
        <f t="shared" ref="J324:J334" si="94">(I324/C324)</f>
        <v>5.0430997139820535E-2</v>
      </c>
      <c r="K324" s="59"/>
    </row>
    <row r="325" spans="1:11" x14ac:dyDescent="0.25">
      <c r="A325" s="67"/>
      <c r="B325" s="61" t="s">
        <v>256</v>
      </c>
      <c r="C325" s="54">
        <v>10471889.734532291</v>
      </c>
      <c r="D325" s="54">
        <v>9288265.2578552458</v>
      </c>
      <c r="E325" s="54">
        <v>9909456.5824074559</v>
      </c>
      <c r="F325" s="54">
        <v>5041222.5043463204</v>
      </c>
      <c r="G325" s="54">
        <f t="shared" si="91"/>
        <v>550914.0734168496</v>
      </c>
      <c r="H325" s="54">
        <f t="shared" si="92"/>
        <v>11519.078707985522</v>
      </c>
      <c r="I325" s="54">
        <f t="shared" si="93"/>
        <v>562433.15212483518</v>
      </c>
      <c r="J325" s="62">
        <f t="shared" si="94"/>
        <v>5.3708849728444481E-2</v>
      </c>
      <c r="K325" s="59"/>
    </row>
    <row r="326" spans="1:11" x14ac:dyDescent="0.25">
      <c r="A326" s="67"/>
      <c r="B326" s="61" t="s">
        <v>257</v>
      </c>
      <c r="C326" s="54">
        <v>10673751.505916752</v>
      </c>
      <c r="D326" s="54">
        <v>10044877.036454849</v>
      </c>
      <c r="E326" s="54">
        <v>10115932.894882821</v>
      </c>
      <c r="F326" s="54">
        <v>5112278.3627742911</v>
      </c>
      <c r="G326" s="54">
        <f t="shared" si="91"/>
        <v>546077.48437742295</v>
      </c>
      <c r="H326" s="54">
        <f t="shared" si="92"/>
        <v>11741.126656508428</v>
      </c>
      <c r="I326" s="54">
        <f t="shared" si="93"/>
        <v>557818.61103393137</v>
      </c>
      <c r="J326" s="62">
        <f t="shared" si="94"/>
        <v>5.2260782980071932E-2</v>
      </c>
      <c r="K326" s="59"/>
    </row>
    <row r="327" spans="1:11" x14ac:dyDescent="0.25">
      <c r="A327" s="67"/>
      <c r="B327" s="61" t="s">
        <v>258</v>
      </c>
      <c r="C327" s="54">
        <v>11945411.484749246</v>
      </c>
      <c r="D327" s="54">
        <v>10590887.398571409</v>
      </c>
      <c r="E327" s="54">
        <v>11302629.357331147</v>
      </c>
      <c r="F327" s="54">
        <v>5824020.3215340311</v>
      </c>
      <c r="G327" s="54">
        <f t="shared" si="91"/>
        <v>629642.17478487478</v>
      </c>
      <c r="H327" s="54">
        <f t="shared" si="92"/>
        <v>13139.952633224171</v>
      </c>
      <c r="I327" s="54">
        <f t="shared" si="93"/>
        <v>642782.12741809897</v>
      </c>
      <c r="J327" s="62">
        <f t="shared" si="94"/>
        <v>5.3809961108392243E-2</v>
      </c>
      <c r="K327" s="59"/>
    </row>
    <row r="328" spans="1:11" x14ac:dyDescent="0.25">
      <c r="A328" s="67"/>
      <c r="B328" s="61" t="s">
        <v>259</v>
      </c>
      <c r="C328" s="54">
        <v>12268727.400288388</v>
      </c>
      <c r="D328" s="54">
        <v>11572478.258276753</v>
      </c>
      <c r="E328" s="54">
        <v>11590662.788532326</v>
      </c>
      <c r="F328" s="54">
        <v>5842204.8517896039</v>
      </c>
      <c r="G328" s="54">
        <f t="shared" si="91"/>
        <v>664569.01161574491</v>
      </c>
      <c r="H328" s="54">
        <f t="shared" si="92"/>
        <v>13495.600140317229</v>
      </c>
      <c r="I328" s="54">
        <f t="shared" si="93"/>
        <v>678064.61175606214</v>
      </c>
      <c r="J328" s="62">
        <f t="shared" si="94"/>
        <v>5.526772171497784E-2</v>
      </c>
      <c r="K328" s="59"/>
    </row>
    <row r="329" spans="1:11" x14ac:dyDescent="0.25">
      <c r="A329" s="67"/>
      <c r="B329" s="61" t="s">
        <v>260</v>
      </c>
      <c r="C329" s="54">
        <v>12996944.042311646</v>
      </c>
      <c r="D329" s="54">
        <v>11953883.977960702</v>
      </c>
      <c r="E329" s="54">
        <v>12260879.886211514</v>
      </c>
      <c r="F329" s="54">
        <v>6149200.7600404182</v>
      </c>
      <c r="G329" s="54">
        <f t="shared" si="91"/>
        <v>721767.51765358879</v>
      </c>
      <c r="H329" s="54">
        <f t="shared" si="92"/>
        <v>14296.638446542811</v>
      </c>
      <c r="I329" s="54">
        <f t="shared" si="93"/>
        <v>736064.15610013157</v>
      </c>
      <c r="J329" s="62">
        <f t="shared" si="94"/>
        <v>5.6633632775817865E-2</v>
      </c>
      <c r="K329" s="59"/>
    </row>
    <row r="330" spans="1:11" x14ac:dyDescent="0.25">
      <c r="A330" s="67"/>
      <c r="B330" s="61" t="s">
        <v>261</v>
      </c>
      <c r="C330" s="54">
        <v>13212441.924191531</v>
      </c>
      <c r="D330" s="54">
        <v>12383025.54163371</v>
      </c>
      <c r="E330" s="54">
        <v>12490800.012844628</v>
      </c>
      <c r="F330" s="54">
        <v>6256975.2312513366</v>
      </c>
      <c r="G330" s="54">
        <f t="shared" si="91"/>
        <v>707108.22523029242</v>
      </c>
      <c r="H330" s="54">
        <f t="shared" si="92"/>
        <v>14533.686116610685</v>
      </c>
      <c r="I330" s="54">
        <f t="shared" si="93"/>
        <v>721641.91134690307</v>
      </c>
      <c r="J330" s="62">
        <f t="shared" si="94"/>
        <v>5.461836014019493E-2</v>
      </c>
      <c r="K330" s="59"/>
    </row>
    <row r="331" spans="1:11" x14ac:dyDescent="0.25">
      <c r="A331" s="67"/>
      <c r="B331" s="61" t="s">
        <v>262</v>
      </c>
      <c r="C331" s="54">
        <v>12366880.096783491</v>
      </c>
      <c r="D331" s="54">
        <v>12331377.829059515</v>
      </c>
      <c r="E331" s="54">
        <v>11612944.358367307</v>
      </c>
      <c r="F331" s="54">
        <v>5538541.7605591295</v>
      </c>
      <c r="G331" s="54">
        <f>+I331-H331</f>
        <v>740332.17030972196</v>
      </c>
      <c r="H331" s="54">
        <f t="shared" si="92"/>
        <v>13603.56810646184</v>
      </c>
      <c r="I331" s="54">
        <f>+C331-E331</f>
        <v>753935.73841618374</v>
      </c>
      <c r="J331" s="62">
        <f t="shared" si="94"/>
        <v>6.0964101900872744E-2</v>
      </c>
      <c r="K331" s="59"/>
    </row>
    <row r="332" spans="1:11" x14ac:dyDescent="0.25">
      <c r="A332" s="67"/>
      <c r="B332" s="61" t="s">
        <v>263</v>
      </c>
      <c r="C332" s="54">
        <v>11806999.259228969</v>
      </c>
      <c r="D332" s="54">
        <v>11482261.801991649</v>
      </c>
      <c r="E332" s="54">
        <v>11182775.928128555</v>
      </c>
      <c r="F332" s="54">
        <v>5239055.8866960369</v>
      </c>
      <c r="G332" s="54">
        <f>+I332-H332</f>
        <v>611235.63191526174</v>
      </c>
      <c r="H332" s="54">
        <f t="shared" si="92"/>
        <v>12987.699185151867</v>
      </c>
      <c r="I332" s="54">
        <f>+C332-E332</f>
        <v>624223.33110041358</v>
      </c>
      <c r="J332" s="62">
        <f t="shared" si="94"/>
        <v>5.2868922695365458E-2</v>
      </c>
      <c r="K332" s="59"/>
    </row>
    <row r="333" spans="1:11" x14ac:dyDescent="0.25">
      <c r="A333" s="67"/>
      <c r="B333" s="61" t="s">
        <v>264</v>
      </c>
      <c r="C333" s="54">
        <v>10206000.008283334</v>
      </c>
      <c r="D333" s="54">
        <v>9914193.9015310295</v>
      </c>
      <c r="E333" s="54">
        <v>9690391.1186289825</v>
      </c>
      <c r="F333" s="54">
        <v>5015253.1037939889</v>
      </c>
      <c r="G333" s="54">
        <f>+I333-H333</f>
        <v>504382.28964523971</v>
      </c>
      <c r="H333" s="54">
        <f t="shared" si="92"/>
        <v>11226.600009111668</v>
      </c>
      <c r="I333" s="54">
        <f>+C333-E333</f>
        <v>515608.8896543514</v>
      </c>
      <c r="J333" s="62">
        <f t="shared" si="94"/>
        <v>5.0520173352525566E-2</v>
      </c>
      <c r="K333" s="59"/>
    </row>
    <row r="334" spans="1:11" x14ac:dyDescent="0.25">
      <c r="A334" s="67"/>
      <c r="B334" s="61" t="s">
        <v>265</v>
      </c>
      <c r="C334" s="54">
        <v>10581572.369717004</v>
      </c>
      <c r="D334" s="54">
        <v>9850751.9781399295</v>
      </c>
      <c r="E334" s="54">
        <v>10025825.461004771</v>
      </c>
      <c r="F334" s="54">
        <v>5190326.5866588308</v>
      </c>
      <c r="G334" s="54">
        <f>+I334-H334</f>
        <v>544107.17910554376</v>
      </c>
      <c r="H334" s="54">
        <f t="shared" si="92"/>
        <v>11639.729606688705</v>
      </c>
      <c r="I334" s="54">
        <f>+C334-E334</f>
        <v>555746.90871223249</v>
      </c>
      <c r="J334" s="62">
        <f t="shared" si="94"/>
        <v>5.2520257792944197E-2</v>
      </c>
      <c r="K334" s="59"/>
    </row>
    <row r="335" spans="1:11" x14ac:dyDescent="0.25">
      <c r="A335" s="69"/>
      <c r="B335" s="61"/>
      <c r="C335" s="54"/>
      <c r="D335" s="54"/>
      <c r="E335" s="54"/>
      <c r="F335" s="54"/>
      <c r="G335" s="54"/>
      <c r="H335" s="54"/>
      <c r="I335" s="54"/>
      <c r="J335" s="62"/>
      <c r="K335" s="59"/>
    </row>
    <row r="336" spans="1:11" x14ac:dyDescent="0.25">
      <c r="A336" s="39" t="s">
        <v>248</v>
      </c>
      <c r="B336" s="61" t="s">
        <v>243</v>
      </c>
      <c r="C336" s="54">
        <f t="shared" ref="C336:I336" si="95">SUM(C323:C334)</f>
        <v>136544851.76021275</v>
      </c>
      <c r="D336" s="54">
        <f t="shared" si="95"/>
        <v>129073698.40998575</v>
      </c>
      <c r="E336" s="54">
        <f t="shared" si="95"/>
        <v>129152228.03974867</v>
      </c>
      <c r="F336" s="54">
        <f t="shared" si="95"/>
        <v>64348331.747159347</v>
      </c>
      <c r="G336" s="54">
        <f t="shared" si="95"/>
        <v>7242424.3835278237</v>
      </c>
      <c r="H336" s="54">
        <f t="shared" si="95"/>
        <v>150199.336936234</v>
      </c>
      <c r="I336" s="54">
        <f t="shared" si="95"/>
        <v>7392623.7204640582</v>
      </c>
      <c r="J336" s="62">
        <f>(I336/C336)</f>
        <v>5.4140625773619722E-2</v>
      </c>
      <c r="K336" s="59"/>
    </row>
    <row r="337" spans="1:11" x14ac:dyDescent="0.25">
      <c r="A337" s="39"/>
      <c r="B337" s="61"/>
      <c r="C337" s="54"/>
      <c r="D337" s="54"/>
      <c r="E337" s="54"/>
      <c r="F337" s="54"/>
      <c r="G337" s="54"/>
      <c r="H337" s="54"/>
      <c r="I337" s="54"/>
      <c r="J337" s="62"/>
      <c r="K337" s="59"/>
    </row>
    <row r="338" spans="1:11" x14ac:dyDescent="0.25">
      <c r="A338" s="39"/>
      <c r="B338" s="61"/>
      <c r="C338" s="54"/>
      <c r="D338" s="54"/>
      <c r="E338" s="54"/>
      <c r="F338" s="54"/>
      <c r="G338" s="54"/>
      <c r="H338" s="54"/>
      <c r="I338" s="54"/>
      <c r="J338" s="62"/>
      <c r="K338" s="59"/>
    </row>
    <row r="339" spans="1:11" x14ac:dyDescent="0.25">
      <c r="A339" s="39">
        <f>+A323+1</f>
        <v>2027</v>
      </c>
      <c r="B339" s="61" t="s">
        <v>254</v>
      </c>
      <c r="C339" s="54">
        <v>10720913.859499363</v>
      </c>
      <c r="D339" s="54">
        <v>10550037.240694946</v>
      </c>
      <c r="E339" s="54">
        <v>10144792.984572191</v>
      </c>
      <c r="F339" s="54">
        <v>4785082.3305360768</v>
      </c>
      <c r="G339" s="54">
        <f>+I339-H339</f>
        <v>564327.86968172318</v>
      </c>
      <c r="H339" s="54">
        <f>+C339*0.0011</f>
        <v>11793.0052454493</v>
      </c>
      <c r="I339" s="54">
        <f>+C339-E339</f>
        <v>576120.87492717244</v>
      </c>
      <c r="J339" s="62">
        <f>(I339/C339)</f>
        <v>5.3738037864812738E-2</v>
      </c>
      <c r="K339" s="59"/>
    </row>
    <row r="340" spans="1:11" x14ac:dyDescent="0.25">
      <c r="A340" s="67"/>
      <c r="B340" s="61" t="s">
        <v>255</v>
      </c>
      <c r="C340" s="54">
        <v>9573666.5204401072</v>
      </c>
      <c r="D340" s="54">
        <v>9393740.6392001733</v>
      </c>
      <c r="E340" s="54">
        <v>9090856.9715301953</v>
      </c>
      <c r="F340" s="54">
        <v>4482198.6628660997</v>
      </c>
      <c r="G340" s="54">
        <f t="shared" ref="G340:G346" si="96">+I340-H340</f>
        <v>472278.51573742775</v>
      </c>
      <c r="H340" s="54">
        <f t="shared" ref="H340:H350" si="97">+C340*0.0011</f>
        <v>10531.033172484118</v>
      </c>
      <c r="I340" s="54">
        <f t="shared" ref="I340:I346" si="98">+C340-E340</f>
        <v>482809.54890991189</v>
      </c>
      <c r="J340" s="62">
        <f t="shared" ref="J340:J350" si="99">(I340/C340)</f>
        <v>5.043099713982066E-2</v>
      </c>
      <c r="K340" s="59"/>
    </row>
    <row r="341" spans="1:11" x14ac:dyDescent="0.25">
      <c r="A341" s="67"/>
      <c r="B341" s="61" t="s">
        <v>256</v>
      </c>
      <c r="C341" s="54">
        <v>10615847.124585986</v>
      </c>
      <c r="D341" s="54">
        <v>9417356.5044326037</v>
      </c>
      <c r="E341" s="54">
        <v>10045682.186631458</v>
      </c>
      <c r="F341" s="54">
        <v>5110524.3450649539</v>
      </c>
      <c r="G341" s="54">
        <f t="shared" si="96"/>
        <v>558487.50611748372</v>
      </c>
      <c r="H341" s="54">
        <f t="shared" si="97"/>
        <v>11677.431837044585</v>
      </c>
      <c r="I341" s="54">
        <f t="shared" si="98"/>
        <v>570164.93795452826</v>
      </c>
      <c r="J341" s="62">
        <f t="shared" si="99"/>
        <v>5.3708849728444488E-2</v>
      </c>
      <c r="K341" s="59"/>
    </row>
    <row r="342" spans="1:11" x14ac:dyDescent="0.25">
      <c r="A342" s="67"/>
      <c r="B342" s="61" t="s">
        <v>257</v>
      </c>
      <c r="C342" s="54">
        <v>10819341.449550007</v>
      </c>
      <c r="D342" s="54">
        <v>10182428.712377734</v>
      </c>
      <c r="E342" s="54">
        <v>10253914.194067776</v>
      </c>
      <c r="F342" s="54">
        <v>5182009.8267549947</v>
      </c>
      <c r="G342" s="54">
        <f t="shared" si="96"/>
        <v>553525.97988772532</v>
      </c>
      <c r="H342" s="54">
        <f t="shared" si="97"/>
        <v>11901.275594505008</v>
      </c>
      <c r="I342" s="54">
        <f t="shared" si="98"/>
        <v>565427.25548223034</v>
      </c>
      <c r="J342" s="62">
        <f t="shared" si="99"/>
        <v>5.2260782980071988E-2</v>
      </c>
      <c r="K342" s="59"/>
    </row>
    <row r="343" spans="1:11" x14ac:dyDescent="0.25">
      <c r="A343" s="67"/>
      <c r="B343" s="61" t="s">
        <v>258</v>
      </c>
      <c r="C343" s="54">
        <v>12102606.63764509</v>
      </c>
      <c r="D343" s="54">
        <v>10732714.393638518</v>
      </c>
      <c r="E343" s="54">
        <v>11451365.845163237</v>
      </c>
      <c r="F343" s="54">
        <v>5900661.2782797134</v>
      </c>
      <c r="G343" s="54">
        <f t="shared" si="96"/>
        <v>637927.9251804431</v>
      </c>
      <c r="H343" s="54">
        <f t="shared" si="97"/>
        <v>13312.8673014096</v>
      </c>
      <c r="I343" s="54">
        <f t="shared" si="98"/>
        <v>651240.7924818527</v>
      </c>
      <c r="J343" s="62">
        <f t="shared" si="99"/>
        <v>5.3809961108392292E-2</v>
      </c>
      <c r="K343" s="59"/>
    </row>
    <row r="344" spans="1:11" x14ac:dyDescent="0.25">
      <c r="A344" s="67"/>
      <c r="B344" s="61" t="s">
        <v>259</v>
      </c>
      <c r="C344" s="54">
        <v>12430682.234319797</v>
      </c>
      <c r="D344" s="54">
        <v>11725002.435890136</v>
      </c>
      <c r="E344" s="54">
        <v>11743666.74786609</v>
      </c>
      <c r="F344" s="54">
        <v>5919325.5902556684</v>
      </c>
      <c r="G344" s="54">
        <f t="shared" si="96"/>
        <v>673341.7359959546</v>
      </c>
      <c r="H344" s="54">
        <f t="shared" si="97"/>
        <v>13673.750457751778</v>
      </c>
      <c r="I344" s="54">
        <f t="shared" si="98"/>
        <v>687015.4864537064</v>
      </c>
      <c r="J344" s="62">
        <f t="shared" si="99"/>
        <v>5.5267721714977916E-2</v>
      </c>
      <c r="K344" s="59"/>
    </row>
    <row r="345" spans="1:11" x14ac:dyDescent="0.25">
      <c r="A345" s="67"/>
      <c r="B345" s="61" t="s">
        <v>260</v>
      </c>
      <c r="C345" s="54">
        <v>13166427.239628954</v>
      </c>
      <c r="D345" s="54">
        <v>12110702.445055034</v>
      </c>
      <c r="E345" s="54">
        <v>12420764.634370282</v>
      </c>
      <c r="F345" s="54">
        <v>6229387.7795709195</v>
      </c>
      <c r="G345" s="54">
        <f t="shared" si="96"/>
        <v>731179.5352950797</v>
      </c>
      <c r="H345" s="54">
        <f t="shared" si="97"/>
        <v>14483.06996359185</v>
      </c>
      <c r="I345" s="54">
        <f t="shared" si="98"/>
        <v>745662.60525867157</v>
      </c>
      <c r="J345" s="62">
        <f t="shared" si="99"/>
        <v>5.6633632775817871E-2</v>
      </c>
      <c r="K345" s="59"/>
    </row>
    <row r="346" spans="1:11" x14ac:dyDescent="0.25">
      <c r="A346" s="67"/>
      <c r="B346" s="61" t="s">
        <v>261</v>
      </c>
      <c r="C346" s="54">
        <v>13385195.378775736</v>
      </c>
      <c r="D346" s="54">
        <v>12544720.186512489</v>
      </c>
      <c r="E346" s="54">
        <v>12654117.957030891</v>
      </c>
      <c r="F346" s="54">
        <v>6338785.550089323</v>
      </c>
      <c r="G346" s="54">
        <f t="shared" si="96"/>
        <v>716353.70682819246</v>
      </c>
      <c r="H346" s="54">
        <f t="shared" si="97"/>
        <v>14723.714916653311</v>
      </c>
      <c r="I346" s="54">
        <f t="shared" si="98"/>
        <v>731077.42174484581</v>
      </c>
      <c r="J346" s="62">
        <f t="shared" si="99"/>
        <v>5.4618360140194909E-2</v>
      </c>
      <c r="K346" s="59"/>
    </row>
    <row r="347" spans="1:11" x14ac:dyDescent="0.25">
      <c r="A347" s="67"/>
      <c r="B347" s="61" t="s">
        <v>262</v>
      </c>
      <c r="C347" s="54">
        <v>12531304.752524367</v>
      </c>
      <c r="D347" s="54">
        <v>12493950.761277722</v>
      </c>
      <c r="E347" s="54">
        <v>11767345.012640581</v>
      </c>
      <c r="F347" s="54">
        <v>5612179.8014521804</v>
      </c>
      <c r="G347" s="54">
        <f>+I347-H347</f>
        <v>750175.30465600931</v>
      </c>
      <c r="H347" s="54">
        <f t="shared" si="97"/>
        <v>13784.435227776805</v>
      </c>
      <c r="I347" s="54">
        <f>+C347-E347</f>
        <v>763959.73988378607</v>
      </c>
      <c r="J347" s="62">
        <f t="shared" si="99"/>
        <v>6.0964101900872716E-2</v>
      </c>
      <c r="K347" s="59"/>
    </row>
    <row r="348" spans="1:11" x14ac:dyDescent="0.25">
      <c r="A348" s="67"/>
      <c r="B348" s="61" t="s">
        <v>263</v>
      </c>
      <c r="C348" s="54">
        <v>11964931.702144986</v>
      </c>
      <c r="D348" s="54">
        <v>11635404.0594551</v>
      </c>
      <c r="E348" s="54">
        <v>11332358.652928954</v>
      </c>
      <c r="F348" s="54">
        <v>5309134.3949260339</v>
      </c>
      <c r="G348" s="54">
        <f>+I348-H348</f>
        <v>619411.62434367253</v>
      </c>
      <c r="H348" s="54">
        <f t="shared" si="97"/>
        <v>13161.424872359485</v>
      </c>
      <c r="I348" s="54">
        <f>+C348-E348</f>
        <v>632573.04921603203</v>
      </c>
      <c r="J348" s="62">
        <f t="shared" si="99"/>
        <v>5.2868922695365569E-2</v>
      </c>
      <c r="K348" s="59"/>
    </row>
    <row r="349" spans="1:11" x14ac:dyDescent="0.25">
      <c r="A349" s="67"/>
      <c r="B349" s="61" t="s">
        <v>264</v>
      </c>
      <c r="C349" s="54">
        <v>10349032.944868665</v>
      </c>
      <c r="D349" s="54">
        <v>10049792.566400342</v>
      </c>
      <c r="E349" s="54">
        <v>9826198.0064629018</v>
      </c>
      <c r="F349" s="54">
        <v>5085539.8349885941</v>
      </c>
      <c r="G349" s="54">
        <f>+I349-H349</f>
        <v>511451.00216640782</v>
      </c>
      <c r="H349" s="54">
        <f t="shared" si="97"/>
        <v>11383.936239355533</v>
      </c>
      <c r="I349" s="54">
        <f>+C349-E349</f>
        <v>522834.93840576336</v>
      </c>
      <c r="J349" s="62">
        <f t="shared" si="99"/>
        <v>5.0520173352525587E-2</v>
      </c>
      <c r="K349" s="59"/>
    </row>
    <row r="350" spans="1:11" x14ac:dyDescent="0.25">
      <c r="A350" s="67"/>
      <c r="B350" s="61" t="s">
        <v>265</v>
      </c>
      <c r="C350" s="54">
        <v>10728881.061970422</v>
      </c>
      <c r="D350" s="54">
        <v>9988354.8879405893</v>
      </c>
      <c r="E350" s="54">
        <v>10165397.462765899</v>
      </c>
      <c r="F350" s="54">
        <v>5262582.4098139023</v>
      </c>
      <c r="G350" s="54">
        <f>+I350-H350</f>
        <v>551681.830036356</v>
      </c>
      <c r="H350" s="54">
        <f t="shared" si="97"/>
        <v>11801.769168167464</v>
      </c>
      <c r="I350" s="54">
        <f>+C350-E350</f>
        <v>563483.59920452349</v>
      </c>
      <c r="J350" s="62">
        <f t="shared" si="99"/>
        <v>5.2520257792944197E-2</v>
      </c>
      <c r="K350" s="59"/>
    </row>
    <row r="351" spans="1:11" x14ac:dyDescent="0.25">
      <c r="A351" s="69"/>
      <c r="B351" s="61"/>
      <c r="C351" s="54"/>
      <c r="D351" s="54"/>
      <c r="E351" s="54"/>
      <c r="F351" s="54"/>
      <c r="G351" s="54"/>
      <c r="H351" s="54"/>
      <c r="I351" s="54"/>
      <c r="J351" s="62"/>
      <c r="K351" s="59"/>
    </row>
    <row r="352" spans="1:11" x14ac:dyDescent="0.25">
      <c r="A352" s="39" t="s">
        <v>248</v>
      </c>
      <c r="B352" s="61" t="s">
        <v>243</v>
      </c>
      <c r="C352" s="54">
        <f t="shared" ref="C352:I352" si="100">SUM(C339:C350)</f>
        <v>138388830.90595347</v>
      </c>
      <c r="D352" s="54">
        <f t="shared" si="100"/>
        <v>130824204.83287537</v>
      </c>
      <c r="E352" s="54">
        <f t="shared" si="100"/>
        <v>130896460.65603046</v>
      </c>
      <c r="F352" s="54">
        <f t="shared" si="100"/>
        <v>65217411.804598466</v>
      </c>
      <c r="G352" s="54">
        <f t="shared" si="100"/>
        <v>7340142.5359264761</v>
      </c>
      <c r="H352" s="54">
        <f t="shared" si="100"/>
        <v>152227.71399654882</v>
      </c>
      <c r="I352" s="54">
        <f t="shared" si="100"/>
        <v>7492370.2499230243</v>
      </c>
      <c r="J352" s="62">
        <f>(I352/C352)</f>
        <v>5.4139992374201806E-2</v>
      </c>
      <c r="K352" s="59"/>
    </row>
    <row r="353" spans="1:11" x14ac:dyDescent="0.25">
      <c r="A353" s="39"/>
      <c r="B353" s="61"/>
      <c r="C353" s="54"/>
      <c r="D353" s="54"/>
      <c r="E353" s="54"/>
      <c r="F353" s="54"/>
      <c r="G353" s="54"/>
      <c r="H353" s="54"/>
      <c r="I353" s="54"/>
      <c r="J353" s="62"/>
      <c r="K353" s="59"/>
    </row>
    <row r="354" spans="1:11" x14ac:dyDescent="0.25">
      <c r="A354" s="39"/>
      <c r="B354" s="61"/>
      <c r="C354" s="54"/>
      <c r="D354" s="54"/>
      <c r="E354" s="54"/>
      <c r="F354" s="54"/>
      <c r="G354" s="54"/>
      <c r="H354" s="54"/>
      <c r="I354" s="54"/>
      <c r="J354" s="62"/>
      <c r="K354" s="59"/>
    </row>
    <row r="355" spans="1:11" x14ac:dyDescent="0.25">
      <c r="A355" s="39">
        <f>+A339+1</f>
        <v>2028</v>
      </c>
      <c r="B355" s="61" t="s">
        <v>254</v>
      </c>
      <c r="C355" s="54">
        <v>10872824.106492963</v>
      </c>
      <c r="D355" s="54">
        <v>10698237.61297513</v>
      </c>
      <c r="E355" s="54">
        <v>10288539.872960795</v>
      </c>
      <c r="F355" s="54">
        <v>4852884.6697995681</v>
      </c>
      <c r="G355" s="54">
        <f>+I355-H355</f>
        <v>572324.1270150257</v>
      </c>
      <c r="H355" s="54">
        <f>+C355*0.0011</f>
        <v>11960.10651714226</v>
      </c>
      <c r="I355" s="54">
        <f>+C355-E355</f>
        <v>584284.23353216797</v>
      </c>
      <c r="J355" s="62">
        <f>(I355/C355)</f>
        <v>5.3738037864812779E-2</v>
      </c>
      <c r="K355" s="59"/>
    </row>
    <row r="356" spans="1:11" x14ac:dyDescent="0.25">
      <c r="A356" s="67"/>
      <c r="B356" s="61" t="s">
        <v>255</v>
      </c>
      <c r="C356" s="54">
        <v>10139950.938743595</v>
      </c>
      <c r="D356" s="54">
        <v>9734146.1011971906</v>
      </c>
      <c r="E356" s="54">
        <v>9628583.1019538958</v>
      </c>
      <c r="F356" s="54">
        <v>4747321.6705562733</v>
      </c>
      <c r="G356" s="54">
        <f t="shared" ref="G356:G362" si="101">+I356-H356</f>
        <v>500213.89075708133</v>
      </c>
      <c r="H356" s="54">
        <f t="shared" ref="H356:H366" si="102">+C356*0.0011</f>
        <v>11153.946032617956</v>
      </c>
      <c r="I356" s="54">
        <f t="shared" ref="I356:I362" si="103">+C356-E356</f>
        <v>511367.83678969927</v>
      </c>
      <c r="J356" s="62">
        <f t="shared" ref="J356:J366" si="104">(I356/C356)</f>
        <v>5.0430997139820584E-2</v>
      </c>
      <c r="K356" s="59"/>
    </row>
    <row r="357" spans="1:11" x14ac:dyDescent="0.25">
      <c r="A357" s="67"/>
      <c r="B357" s="61" t="s">
        <v>256</v>
      </c>
      <c r="C357" s="54">
        <v>10769825.605925847</v>
      </c>
      <c r="D357" s="54">
        <v>9754061.9398554619</v>
      </c>
      <c r="E357" s="54">
        <v>10191390.660855621</v>
      </c>
      <c r="F357" s="54">
        <v>5184650.3915564325</v>
      </c>
      <c r="G357" s="54">
        <f t="shared" si="101"/>
        <v>566588.13690370729</v>
      </c>
      <c r="H357" s="54">
        <f t="shared" si="102"/>
        <v>11846.808166518433</v>
      </c>
      <c r="I357" s="54">
        <f t="shared" si="103"/>
        <v>578434.94507022575</v>
      </c>
      <c r="J357" s="62">
        <f t="shared" si="104"/>
        <v>5.3708849728444565E-2</v>
      </c>
      <c r="K357" s="59"/>
    </row>
    <row r="358" spans="1:11" x14ac:dyDescent="0.25">
      <c r="A358" s="67"/>
      <c r="B358" s="61" t="s">
        <v>257</v>
      </c>
      <c r="C358" s="54">
        <v>10976745.422884921</v>
      </c>
      <c r="D358" s="54">
        <v>10330342.789639141</v>
      </c>
      <c r="E358" s="54">
        <v>10403092.112512033</v>
      </c>
      <c r="F358" s="54">
        <v>5257399.7144293254</v>
      </c>
      <c r="G358" s="54">
        <f t="shared" si="101"/>
        <v>561578.89040771371</v>
      </c>
      <c r="H358" s="54">
        <f t="shared" si="102"/>
        <v>12074.419965173412</v>
      </c>
      <c r="I358" s="54">
        <f t="shared" si="103"/>
        <v>573653.31037288718</v>
      </c>
      <c r="J358" s="62">
        <f t="shared" si="104"/>
        <v>5.2260782980071974E-2</v>
      </c>
      <c r="K358" s="59"/>
    </row>
    <row r="359" spans="1:11" x14ac:dyDescent="0.25">
      <c r="A359" s="67"/>
      <c r="B359" s="61" t="s">
        <v>258</v>
      </c>
      <c r="C359" s="54">
        <v>12272803.372169647</v>
      </c>
      <c r="D359" s="54">
        <v>10886162.820260616</v>
      </c>
      <c r="E359" s="54">
        <v>11612404.300022254</v>
      </c>
      <c r="F359" s="54">
        <v>5983641.1941909622</v>
      </c>
      <c r="G359" s="54">
        <f t="shared" si="101"/>
        <v>646898.98843800696</v>
      </c>
      <c r="H359" s="54">
        <f t="shared" si="102"/>
        <v>13500.083709386612</v>
      </c>
      <c r="I359" s="54">
        <f t="shared" si="103"/>
        <v>660399.0721473936</v>
      </c>
      <c r="J359" s="62">
        <f t="shared" si="104"/>
        <v>5.3809961108392222E-2</v>
      </c>
      <c r="K359" s="59"/>
    </row>
    <row r="360" spans="1:11" x14ac:dyDescent="0.25">
      <c r="A360" s="67"/>
      <c r="B360" s="61" t="s">
        <v>259</v>
      </c>
      <c r="C360" s="54">
        <v>12605009.190215096</v>
      </c>
      <c r="D360" s="54">
        <v>11889662.475624252</v>
      </c>
      <c r="E360" s="54">
        <v>11908359.050075551</v>
      </c>
      <c r="F360" s="54">
        <v>6002337.7686422616</v>
      </c>
      <c r="G360" s="54">
        <f t="shared" si="101"/>
        <v>682784.6300303078</v>
      </c>
      <c r="H360" s="54">
        <f t="shared" si="102"/>
        <v>13865.510109236606</v>
      </c>
      <c r="I360" s="54">
        <f t="shared" si="103"/>
        <v>696650.14013954438</v>
      </c>
      <c r="J360" s="62">
        <f t="shared" si="104"/>
        <v>5.5267721714977701E-2</v>
      </c>
      <c r="K360" s="59"/>
    </row>
    <row r="361" spans="1:11" x14ac:dyDescent="0.25">
      <c r="A361" s="67"/>
      <c r="B361" s="61" t="s">
        <v>260</v>
      </c>
      <c r="C361" s="54">
        <v>13347050.203055592</v>
      </c>
      <c r="D361" s="54">
        <v>12278650.71239361</v>
      </c>
      <c r="E361" s="54">
        <v>12591158.263215337</v>
      </c>
      <c r="F361" s="54">
        <v>6314845.3194639888</v>
      </c>
      <c r="G361" s="54">
        <f t="shared" si="101"/>
        <v>741210.18461689411</v>
      </c>
      <c r="H361" s="54">
        <f t="shared" si="102"/>
        <v>14681.755223361153</v>
      </c>
      <c r="I361" s="54">
        <f t="shared" si="103"/>
        <v>755891.93984025531</v>
      </c>
      <c r="J361" s="62">
        <f t="shared" si="104"/>
        <v>5.6633632775817837E-2</v>
      </c>
      <c r="K361" s="59"/>
    </row>
    <row r="362" spans="1:11" x14ac:dyDescent="0.25">
      <c r="A362" s="67"/>
      <c r="B362" s="61" t="s">
        <v>261</v>
      </c>
      <c r="C362" s="54">
        <v>13569088.831356142</v>
      </c>
      <c r="D362" s="54">
        <v>12716941.366953298</v>
      </c>
      <c r="E362" s="54">
        <v>12827967.450790836</v>
      </c>
      <c r="F362" s="54">
        <v>6425871.4033015249</v>
      </c>
      <c r="G362" s="54">
        <f t="shared" si="101"/>
        <v>726195.38285081438</v>
      </c>
      <c r="H362" s="54">
        <f t="shared" si="102"/>
        <v>14925.997714491758</v>
      </c>
      <c r="I362" s="54">
        <f t="shared" si="103"/>
        <v>741121.38056530617</v>
      </c>
      <c r="J362" s="62">
        <f t="shared" si="104"/>
        <v>5.4618360140194909E-2</v>
      </c>
      <c r="K362" s="59"/>
    </row>
    <row r="363" spans="1:11" x14ac:dyDescent="0.25">
      <c r="A363" s="67"/>
      <c r="B363" s="61" t="s">
        <v>262</v>
      </c>
      <c r="C363" s="54">
        <v>12706251.168264369</v>
      </c>
      <c r="D363" s="54">
        <v>12666967.338644408</v>
      </c>
      <c r="E363" s="54">
        <v>11931625.977264216</v>
      </c>
      <c r="F363" s="54">
        <v>5690530.0419213315</v>
      </c>
      <c r="G363" s="54">
        <f>+I363-H363</f>
        <v>760648.31471506157</v>
      </c>
      <c r="H363" s="54">
        <f t="shared" si="102"/>
        <v>13976.876285090806</v>
      </c>
      <c r="I363" s="54">
        <f>+C363-E363</f>
        <v>774625.19100015238</v>
      </c>
      <c r="J363" s="62">
        <f t="shared" si="104"/>
        <v>6.0964101900872751E-2</v>
      </c>
      <c r="K363" s="59"/>
    </row>
    <row r="364" spans="1:11" x14ac:dyDescent="0.25">
      <c r="A364" s="67"/>
      <c r="B364" s="61" t="s">
        <v>263</v>
      </c>
      <c r="C364" s="54">
        <v>12132888.374672338</v>
      </c>
      <c r="D364" s="54">
        <v>11798304.778727137</v>
      </c>
      <c r="E364" s="54">
        <v>11491435.637120286</v>
      </c>
      <c r="F364" s="54">
        <v>5383660.9003144801</v>
      </c>
      <c r="G364" s="54">
        <f>+I364-H364</f>
        <v>628106.56033991277</v>
      </c>
      <c r="H364" s="54">
        <f t="shared" si="102"/>
        <v>13346.177212139573</v>
      </c>
      <c r="I364" s="54">
        <f>+C364-E364</f>
        <v>641452.73755205236</v>
      </c>
      <c r="J364" s="62">
        <f t="shared" si="104"/>
        <v>5.2868922695365646E-2</v>
      </c>
      <c r="K364" s="59"/>
    </row>
    <row r="365" spans="1:11" x14ac:dyDescent="0.25">
      <c r="A365" s="67"/>
      <c r="B365" s="61" t="s">
        <v>264</v>
      </c>
      <c r="C365" s="54">
        <v>10500675.055315731</v>
      </c>
      <c r="D365" s="54">
        <v>10193782.896463048</v>
      </c>
      <c r="E365" s="54">
        <v>9970179.13120264</v>
      </c>
      <c r="F365" s="54">
        <v>5160057.1350540724</v>
      </c>
      <c r="G365" s="54">
        <f>+I365-H365</f>
        <v>518945.18155224377</v>
      </c>
      <c r="H365" s="54">
        <f t="shared" si="102"/>
        <v>11550.742560847304</v>
      </c>
      <c r="I365" s="54">
        <f>+C365-E365</f>
        <v>530495.92411309108</v>
      </c>
      <c r="J365" s="62">
        <f t="shared" si="104"/>
        <v>5.0520173352525503E-2</v>
      </c>
      <c r="K365" s="59"/>
    </row>
    <row r="366" spans="1:11" x14ac:dyDescent="0.25">
      <c r="A366" s="67"/>
      <c r="B366" s="61" t="s">
        <v>265</v>
      </c>
      <c r="C366" s="54">
        <v>10884382.003448455</v>
      </c>
      <c r="D366" s="54">
        <v>10133932.007965215</v>
      </c>
      <c r="E366" s="54">
        <v>10312731.454710459</v>
      </c>
      <c r="F366" s="54">
        <v>5338856.5817993172</v>
      </c>
      <c r="G366" s="54">
        <f>+I366-H366</f>
        <v>559677.72853420197</v>
      </c>
      <c r="H366" s="54">
        <f t="shared" si="102"/>
        <v>11972.820203793301</v>
      </c>
      <c r="I366" s="54">
        <f>+C366-E366</f>
        <v>571650.54873799533</v>
      </c>
      <c r="J366" s="62">
        <f t="shared" si="104"/>
        <v>5.2520257792944204E-2</v>
      </c>
      <c r="K366" s="59"/>
    </row>
    <row r="367" spans="1:11" x14ac:dyDescent="0.25">
      <c r="A367" s="69"/>
      <c r="B367" s="61"/>
      <c r="C367" s="54"/>
      <c r="D367" s="54"/>
      <c r="E367" s="54"/>
      <c r="F367" s="54"/>
      <c r="G367" s="54"/>
      <c r="H367" s="54"/>
      <c r="I367" s="54"/>
      <c r="J367" s="62"/>
      <c r="K367" s="59"/>
    </row>
    <row r="368" spans="1:11" x14ac:dyDescent="0.25">
      <c r="A368" s="39" t="s">
        <v>248</v>
      </c>
      <c r="B368" s="61" t="s">
        <v>243</v>
      </c>
      <c r="C368" s="54">
        <f t="shared" ref="C368:I368" si="105">SUM(C355:C366)</f>
        <v>140777494.27254468</v>
      </c>
      <c r="D368" s="54">
        <f t="shared" si="105"/>
        <v>133081192.84069851</v>
      </c>
      <c r="E368" s="54">
        <f t="shared" si="105"/>
        <v>133157467.01268391</v>
      </c>
      <c r="F368" s="54">
        <f t="shared" si="105"/>
        <v>66342056.791029543</v>
      </c>
      <c r="G368" s="54">
        <f t="shared" si="105"/>
        <v>7465172.0161609715</v>
      </c>
      <c r="H368" s="54">
        <f t="shared" si="105"/>
        <v>154855.24369979918</v>
      </c>
      <c r="I368" s="54">
        <f t="shared" si="105"/>
        <v>7620027.2598607708</v>
      </c>
      <c r="J368" s="62">
        <f>(I368/C368)</f>
        <v>5.4128163732680368E-2</v>
      </c>
      <c r="K368" s="59"/>
    </row>
    <row r="369" spans="1:11" x14ac:dyDescent="0.25">
      <c r="A369" s="39"/>
      <c r="B369" s="61"/>
      <c r="C369" s="54"/>
      <c r="D369" s="54"/>
      <c r="E369" s="54"/>
      <c r="F369" s="54"/>
      <c r="G369" s="54"/>
      <c r="H369" s="54"/>
      <c r="I369" s="54"/>
      <c r="J369" s="62"/>
      <c r="K369" s="59"/>
    </row>
    <row r="370" spans="1:11" x14ac:dyDescent="0.25">
      <c r="A370" s="39"/>
      <c r="B370" s="61"/>
      <c r="C370" s="54"/>
      <c r="D370" s="54"/>
      <c r="E370" s="54"/>
      <c r="F370" s="54"/>
      <c r="G370" s="54"/>
      <c r="H370" s="54"/>
      <c r="I370" s="54"/>
      <c r="J370" s="62"/>
      <c r="K370" s="59"/>
    </row>
    <row r="371" spans="1:11" x14ac:dyDescent="0.25">
      <c r="A371" s="39">
        <f>+A355+1</f>
        <v>2029</v>
      </c>
      <c r="B371" s="61" t="s">
        <v>254</v>
      </c>
      <c r="C371" s="54">
        <v>11018733.930458289</v>
      </c>
      <c r="D371" s="54">
        <v>10847456.540256992</v>
      </c>
      <c r="E371" s="54">
        <v>10426608.789281024</v>
      </c>
      <c r="F371" s="54">
        <v>4918008.8308233479</v>
      </c>
      <c r="G371" s="54">
        <f>+I371-H371</f>
        <v>580004.5338537608</v>
      </c>
      <c r="H371" s="54">
        <f>+C371*0.0011</f>
        <v>12120.607323504119</v>
      </c>
      <c r="I371" s="54">
        <f>+C371-E371</f>
        <v>592125.14117726497</v>
      </c>
      <c r="J371" s="62">
        <f>(I371/C371)</f>
        <v>5.3738037864812793E-2</v>
      </c>
      <c r="K371" s="59"/>
    </row>
    <row r="372" spans="1:11" x14ac:dyDescent="0.25">
      <c r="A372" s="67"/>
      <c r="B372" s="61" t="s">
        <v>255</v>
      </c>
      <c r="C372" s="54">
        <v>9848252.2563817576</v>
      </c>
      <c r="D372" s="54">
        <v>9658849.7082750984</v>
      </c>
      <c r="E372" s="54">
        <v>9351595.0750079378</v>
      </c>
      <c r="F372" s="54">
        <v>4610754.1975561874</v>
      </c>
      <c r="G372" s="54">
        <f t="shared" ref="G372:G378" si="106">+I372-H372</f>
        <v>485824.10389179975</v>
      </c>
      <c r="H372" s="54">
        <f t="shared" ref="H372:H382" si="107">+C372*0.0011</f>
        <v>10833.077482019933</v>
      </c>
      <c r="I372" s="54">
        <f t="shared" ref="I372:I378" si="108">+C372-E372</f>
        <v>496657.18137381971</v>
      </c>
      <c r="J372" s="62">
        <f t="shared" ref="J372:J382" si="109">(I372/C372)</f>
        <v>5.0430997139820549E-2</v>
      </c>
      <c r="K372" s="59"/>
    </row>
    <row r="373" spans="1:11" x14ac:dyDescent="0.25">
      <c r="A373" s="67"/>
      <c r="B373" s="61" t="s">
        <v>256</v>
      </c>
      <c r="C373" s="54">
        <v>10916078.549834587</v>
      </c>
      <c r="D373" s="54">
        <v>9685485.4010232016</v>
      </c>
      <c r="E373" s="54">
        <v>10329788.527377626</v>
      </c>
      <c r="F373" s="54">
        <v>5255057.3239106117</v>
      </c>
      <c r="G373" s="54">
        <f t="shared" si="106"/>
        <v>574282.33605214267</v>
      </c>
      <c r="H373" s="54">
        <f t="shared" si="107"/>
        <v>12007.686404818047</v>
      </c>
      <c r="I373" s="54">
        <f t="shared" si="108"/>
        <v>586290.02245696075</v>
      </c>
      <c r="J373" s="62">
        <f t="shared" si="109"/>
        <v>5.370884972844437E-2</v>
      </c>
      <c r="K373" s="59"/>
    </row>
    <row r="374" spans="1:11" x14ac:dyDescent="0.25">
      <c r="A374" s="67"/>
      <c r="B374" s="61" t="s">
        <v>257</v>
      </c>
      <c r="C374" s="54">
        <v>11126392.284664195</v>
      </c>
      <c r="D374" s="54">
        <v>10470901.364341618</v>
      </c>
      <c r="E374" s="54">
        <v>10544918.312124213</v>
      </c>
      <c r="F374" s="54">
        <v>5329074.2716932055</v>
      </c>
      <c r="G374" s="54">
        <f t="shared" si="106"/>
        <v>569234.94102685119</v>
      </c>
      <c r="H374" s="54">
        <f t="shared" si="107"/>
        <v>12239.031513130616</v>
      </c>
      <c r="I374" s="54">
        <f t="shared" si="108"/>
        <v>581473.97253998183</v>
      </c>
      <c r="J374" s="62">
        <f t="shared" si="109"/>
        <v>5.2260782980071897E-2</v>
      </c>
      <c r="K374" s="59"/>
    </row>
    <row r="375" spans="1:11" x14ac:dyDescent="0.25">
      <c r="A375" s="67"/>
      <c r="B375" s="61" t="s">
        <v>258</v>
      </c>
      <c r="C375" s="54">
        <v>12435262.495734714</v>
      </c>
      <c r="D375" s="54">
        <v>11032347.160921041</v>
      </c>
      <c r="E375" s="54">
        <v>11766121.50446658</v>
      </c>
      <c r="F375" s="54">
        <v>6062848.6152387448</v>
      </c>
      <c r="G375" s="54">
        <f t="shared" si="106"/>
        <v>655462.20252282557</v>
      </c>
      <c r="H375" s="54">
        <f t="shared" si="107"/>
        <v>13678.788745308186</v>
      </c>
      <c r="I375" s="54">
        <f t="shared" si="108"/>
        <v>669140.99126813374</v>
      </c>
      <c r="J375" s="62">
        <f t="shared" si="109"/>
        <v>5.380996110839225E-2</v>
      </c>
      <c r="K375" s="59"/>
    </row>
    <row r="376" spans="1:11" x14ac:dyDescent="0.25">
      <c r="A376" s="67"/>
      <c r="B376" s="61" t="s">
        <v>259</v>
      </c>
      <c r="C376" s="54">
        <v>12771409.177973416</v>
      </c>
      <c r="D376" s="54">
        <v>12046835.874649564</v>
      </c>
      <c r="E376" s="54">
        <v>12065562.489617068</v>
      </c>
      <c r="F376" s="54">
        <v>6081575.2302062493</v>
      </c>
      <c r="G376" s="54">
        <f t="shared" si="106"/>
        <v>691798.13826057664</v>
      </c>
      <c r="H376" s="54">
        <f t="shared" si="107"/>
        <v>14048.550095770757</v>
      </c>
      <c r="I376" s="54">
        <f t="shared" si="108"/>
        <v>705846.68835634738</v>
      </c>
      <c r="J376" s="62">
        <f t="shared" si="109"/>
        <v>5.5267721714977742E-2</v>
      </c>
      <c r="K376" s="59"/>
    </row>
    <row r="377" spans="1:11" x14ac:dyDescent="0.25">
      <c r="A377" s="67"/>
      <c r="B377" s="61" t="s">
        <v>260</v>
      </c>
      <c r="C377" s="54">
        <v>13520432.778198855</v>
      </c>
      <c r="D377" s="54">
        <v>12439419.544862568</v>
      </c>
      <c r="E377" s="54">
        <v>12754721.553268211</v>
      </c>
      <c r="F377" s="54">
        <v>6396877.2386118909</v>
      </c>
      <c r="G377" s="54">
        <f t="shared" si="106"/>
        <v>750838.74887462531</v>
      </c>
      <c r="H377" s="54">
        <f t="shared" si="107"/>
        <v>14872.476056018741</v>
      </c>
      <c r="I377" s="54">
        <f t="shared" si="108"/>
        <v>765711.22493064404</v>
      </c>
      <c r="J377" s="62">
        <f t="shared" si="109"/>
        <v>5.6633632775817802E-2</v>
      </c>
      <c r="K377" s="59"/>
    </row>
    <row r="378" spans="1:11" x14ac:dyDescent="0.25">
      <c r="A378" s="67"/>
      <c r="B378" s="61" t="s">
        <v>261</v>
      </c>
      <c r="C378" s="54">
        <v>13745776.069118263</v>
      </c>
      <c r="D378" s="54">
        <v>12882336.928316053</v>
      </c>
      <c r="E378" s="54">
        <v>12995004.321368691</v>
      </c>
      <c r="F378" s="54">
        <v>6509544.6316645294</v>
      </c>
      <c r="G378" s="54">
        <f t="shared" si="106"/>
        <v>735651.39407354256</v>
      </c>
      <c r="H378" s="54">
        <f t="shared" si="107"/>
        <v>15120.35367603009</v>
      </c>
      <c r="I378" s="54">
        <f t="shared" si="108"/>
        <v>750771.74774957262</v>
      </c>
      <c r="J378" s="62">
        <f t="shared" si="109"/>
        <v>5.4618360140194805E-2</v>
      </c>
      <c r="K378" s="59"/>
    </row>
    <row r="379" spans="1:11" x14ac:dyDescent="0.25">
      <c r="A379" s="67"/>
      <c r="B379" s="61" t="s">
        <v>262</v>
      </c>
      <c r="C379" s="54">
        <v>12874353.497436322</v>
      </c>
      <c r="D379" s="54">
        <v>12833209.591452416</v>
      </c>
      <c r="E379" s="54">
        <v>12089480.098910756</v>
      </c>
      <c r="F379" s="54">
        <v>5765815.1391228708</v>
      </c>
      <c r="G379" s="54">
        <f>+I379-H379</f>
        <v>770711.6096783859</v>
      </c>
      <c r="H379" s="54">
        <f t="shared" si="107"/>
        <v>14161.788847179956</v>
      </c>
      <c r="I379" s="54">
        <f>+C379-E379</f>
        <v>784873.39852556586</v>
      </c>
      <c r="J379" s="62">
        <f t="shared" si="109"/>
        <v>6.0964101900872786E-2</v>
      </c>
      <c r="K379" s="59"/>
    </row>
    <row r="380" spans="1:11" x14ac:dyDescent="0.25">
      <c r="A380" s="67"/>
      <c r="B380" s="61" t="s">
        <v>263</v>
      </c>
      <c r="C380" s="54">
        <v>12295600.300843736</v>
      </c>
      <c r="D380" s="54">
        <v>11955500.115383387</v>
      </c>
      <c r="E380" s="54">
        <v>11645545.159045314</v>
      </c>
      <c r="F380" s="54">
        <v>5455860.1827847986</v>
      </c>
      <c r="G380" s="54">
        <f>+I380-H380</f>
        <v>636529.98146749358</v>
      </c>
      <c r="H380" s="54">
        <f t="shared" si="107"/>
        <v>13525.160330928111</v>
      </c>
      <c r="I380" s="54">
        <f>+C380-E380</f>
        <v>650055.14179842174</v>
      </c>
      <c r="J380" s="62">
        <f t="shared" si="109"/>
        <v>5.2868922695365618E-2</v>
      </c>
      <c r="K380" s="59"/>
    </row>
    <row r="381" spans="1:11" x14ac:dyDescent="0.25">
      <c r="A381" s="67"/>
      <c r="B381" s="61" t="s">
        <v>264</v>
      </c>
      <c r="C381" s="54">
        <v>10646170.175325157</v>
      </c>
      <c r="D381" s="54">
        <v>10332630.206169991</v>
      </c>
      <c r="E381" s="54">
        <v>10108323.812527243</v>
      </c>
      <c r="F381" s="54">
        <v>5231553.7891420517</v>
      </c>
      <c r="G381" s="54">
        <f>+I381-H381</f>
        <v>526135.57560505637</v>
      </c>
      <c r="H381" s="54">
        <f t="shared" si="107"/>
        <v>11710.787192857673</v>
      </c>
      <c r="I381" s="54">
        <f>+C381-E381</f>
        <v>537846.36279791407</v>
      </c>
      <c r="J381" s="62">
        <f t="shared" si="109"/>
        <v>5.0520173352525531E-2</v>
      </c>
      <c r="K381" s="59"/>
    </row>
    <row r="382" spans="1:11" x14ac:dyDescent="0.25">
      <c r="A382" s="67"/>
      <c r="B382" s="61" t="s">
        <v>265</v>
      </c>
      <c r="C382" s="54">
        <v>11032435.400548346</v>
      </c>
      <c r="D382" s="54">
        <v>10273085.151089592</v>
      </c>
      <c r="E382" s="54">
        <v>10453009.049227543</v>
      </c>
      <c r="F382" s="54">
        <v>5411477.687280003</v>
      </c>
      <c r="G382" s="54">
        <f>+I382-H382</f>
        <v>567290.67238020001</v>
      </c>
      <c r="H382" s="54">
        <f t="shared" si="107"/>
        <v>12135.678940603182</v>
      </c>
      <c r="I382" s="54">
        <f>+C382-E382</f>
        <v>579426.35132080317</v>
      </c>
      <c r="J382" s="62">
        <f t="shared" si="109"/>
        <v>5.2520257792944239E-2</v>
      </c>
      <c r="K382" s="59"/>
    </row>
    <row r="383" spans="1:11" x14ac:dyDescent="0.25">
      <c r="A383" s="69"/>
      <c r="B383" s="61"/>
      <c r="C383" s="54"/>
      <c r="D383" s="54"/>
      <c r="E383" s="54"/>
      <c r="F383" s="54"/>
      <c r="G383" s="54"/>
      <c r="H383" s="54"/>
      <c r="I383" s="54"/>
      <c r="J383" s="62"/>
      <c r="K383" s="59"/>
    </row>
    <row r="384" spans="1:11" x14ac:dyDescent="0.25">
      <c r="A384" s="39" t="s">
        <v>248</v>
      </c>
      <c r="B384" s="61" t="s">
        <v>243</v>
      </c>
      <c r="C384" s="54">
        <f t="shared" ref="C384:I384" si="110">SUM(C371:C382)</f>
        <v>142230896.91651765</v>
      </c>
      <c r="D384" s="54">
        <f t="shared" si="110"/>
        <v>134458057.58674151</v>
      </c>
      <c r="E384" s="54">
        <f t="shared" si="110"/>
        <v>134530678.69222221</v>
      </c>
      <c r="F384" s="54">
        <f t="shared" si="110"/>
        <v>67028447.138034493</v>
      </c>
      <c r="G384" s="54">
        <f t="shared" si="110"/>
        <v>7543764.237687259</v>
      </c>
      <c r="H384" s="54">
        <f t="shared" si="110"/>
        <v>156453.98660816942</v>
      </c>
      <c r="I384" s="54">
        <f t="shared" si="110"/>
        <v>7700218.2242954299</v>
      </c>
      <c r="J384" s="62">
        <f>(I384/C384)</f>
        <v>5.4138857247135755E-2</v>
      </c>
      <c r="K384" s="59"/>
    </row>
    <row r="385" spans="1:11" x14ac:dyDescent="0.25">
      <c r="A385" s="39"/>
      <c r="B385" s="61"/>
      <c r="C385" s="54"/>
      <c r="D385" s="54"/>
      <c r="E385" s="54"/>
      <c r="F385" s="54"/>
      <c r="G385" s="54"/>
      <c r="H385" s="54"/>
      <c r="I385" s="54"/>
      <c r="J385" s="62"/>
      <c r="K385" s="59"/>
    </row>
    <row r="386" spans="1:11" x14ac:dyDescent="0.25">
      <c r="A386" s="39"/>
      <c r="B386" s="61"/>
      <c r="C386" s="54"/>
      <c r="D386" s="54"/>
      <c r="E386" s="54"/>
      <c r="F386" s="54"/>
      <c r="G386" s="54"/>
      <c r="H386" s="54"/>
      <c r="I386" s="54"/>
      <c r="J386" s="62"/>
      <c r="K386" s="59"/>
    </row>
    <row r="387" spans="1:11" x14ac:dyDescent="0.25">
      <c r="A387" s="39">
        <f>+A371+1</f>
        <v>2030</v>
      </c>
      <c r="B387" s="61" t="s">
        <v>254</v>
      </c>
      <c r="C387" s="54">
        <v>11157031.700231288</v>
      </c>
      <c r="D387" s="54">
        <v>10989216.903808016</v>
      </c>
      <c r="E387" s="54">
        <v>10557474.708265342</v>
      </c>
      <c r="F387" s="54">
        <v>4979735.4917373294</v>
      </c>
      <c r="G387" s="54">
        <f>+I387-H387</f>
        <v>587284.2570956914</v>
      </c>
      <c r="H387" s="54">
        <f>+C387*0.0011</f>
        <v>12272.734870254417</v>
      </c>
      <c r="I387" s="54">
        <f>+C387-E387</f>
        <v>599556.99196594581</v>
      </c>
      <c r="J387" s="62">
        <f>(I387/C387)</f>
        <v>5.3738037864812814E-2</v>
      </c>
      <c r="K387" s="59"/>
    </row>
    <row r="388" spans="1:11" x14ac:dyDescent="0.25">
      <c r="A388" s="67"/>
      <c r="B388" s="61" t="s">
        <v>255</v>
      </c>
      <c r="C388" s="54">
        <v>9975068.3554314133</v>
      </c>
      <c r="D388" s="54">
        <v>9781624.2516602054</v>
      </c>
      <c r="E388" s="54">
        <v>9472015.7117291372</v>
      </c>
      <c r="F388" s="54">
        <v>4670126.9518062621</v>
      </c>
      <c r="G388" s="54">
        <f t="shared" ref="G388:G394" si="111">+I388-H388</f>
        <v>492080.06851130148</v>
      </c>
      <c r="H388" s="54">
        <f t="shared" ref="H388:H398" si="112">+C388*0.0011</f>
        <v>10972.575190974556</v>
      </c>
      <c r="I388" s="54">
        <f t="shared" ref="I388:I394" si="113">+C388-E388</f>
        <v>503052.64370227605</v>
      </c>
      <c r="J388" s="62">
        <f t="shared" ref="J388:J398" si="114">(I388/C388)</f>
        <v>5.0430997139820549E-2</v>
      </c>
      <c r="K388" s="59"/>
    </row>
    <row r="389" spans="1:11" x14ac:dyDescent="0.25">
      <c r="A389" s="67"/>
      <c r="B389" s="61" t="s">
        <v>256</v>
      </c>
      <c r="C389" s="54">
        <v>11055016.107704779</v>
      </c>
      <c r="D389" s="54">
        <v>9809448.2694831137</v>
      </c>
      <c r="E389" s="54">
        <v>10461263.908830531</v>
      </c>
      <c r="F389" s="54">
        <v>5321942.5911536794</v>
      </c>
      <c r="G389" s="54">
        <f t="shared" si="111"/>
        <v>581591.68115577288</v>
      </c>
      <c r="H389" s="54">
        <f t="shared" si="112"/>
        <v>12160.517718475257</v>
      </c>
      <c r="I389" s="54">
        <f t="shared" si="113"/>
        <v>593752.19887424819</v>
      </c>
      <c r="J389" s="62">
        <f t="shared" si="114"/>
        <v>5.3708849728444391E-2</v>
      </c>
      <c r="K389" s="59"/>
    </row>
    <row r="390" spans="1:11" x14ac:dyDescent="0.25">
      <c r="A390" s="67"/>
      <c r="B390" s="61" t="s">
        <v>257</v>
      </c>
      <c r="C390" s="54">
        <v>11269010.29658759</v>
      </c>
      <c r="D390" s="54">
        <v>10604643.280938501</v>
      </c>
      <c r="E390" s="54">
        <v>10680082.995077431</v>
      </c>
      <c r="F390" s="54">
        <v>5397382.3052926101</v>
      </c>
      <c r="G390" s="54">
        <f t="shared" si="111"/>
        <v>576531.39018391259</v>
      </c>
      <c r="H390" s="54">
        <f t="shared" si="112"/>
        <v>12395.911326246351</v>
      </c>
      <c r="I390" s="54">
        <f t="shared" si="113"/>
        <v>588927.30151015893</v>
      </c>
      <c r="J390" s="62">
        <f t="shared" si="114"/>
        <v>5.2260782980071828E-2</v>
      </c>
      <c r="K390" s="59"/>
    </row>
    <row r="391" spans="1:11" x14ac:dyDescent="0.25">
      <c r="A391" s="67"/>
      <c r="B391" s="61" t="s">
        <v>258</v>
      </c>
      <c r="C391" s="54">
        <v>12590122.730925385</v>
      </c>
      <c r="D391" s="54">
        <v>11171679.845691688</v>
      </c>
      <c r="E391" s="54">
        <v>11912648.716424406</v>
      </c>
      <c r="F391" s="54">
        <v>6138351.1760253264</v>
      </c>
      <c r="G391" s="54">
        <f t="shared" si="111"/>
        <v>663624.87949696137</v>
      </c>
      <c r="H391" s="54">
        <f t="shared" si="112"/>
        <v>13849.135004017924</v>
      </c>
      <c r="I391" s="54">
        <f t="shared" si="113"/>
        <v>677474.01450097933</v>
      </c>
      <c r="J391" s="62">
        <f t="shared" si="114"/>
        <v>5.3809961108392181E-2</v>
      </c>
      <c r="K391" s="59"/>
    </row>
    <row r="392" spans="1:11" x14ac:dyDescent="0.25">
      <c r="A392" s="67"/>
      <c r="B392" s="61" t="s">
        <v>259</v>
      </c>
      <c r="C392" s="54">
        <v>12928098.76642146</v>
      </c>
      <c r="D392" s="54">
        <v>12195754.648783419</v>
      </c>
      <c r="E392" s="54">
        <v>12213592.201495131</v>
      </c>
      <c r="F392" s="54">
        <v>6156188.7287370386</v>
      </c>
      <c r="G392" s="54">
        <f t="shared" si="111"/>
        <v>700285.65628326451</v>
      </c>
      <c r="H392" s="54">
        <f t="shared" si="112"/>
        <v>14220.908643063607</v>
      </c>
      <c r="I392" s="54">
        <f t="shared" si="113"/>
        <v>714506.56492632814</v>
      </c>
      <c r="J392" s="62">
        <f t="shared" si="114"/>
        <v>5.5267721714977736E-2</v>
      </c>
      <c r="K392" s="59"/>
    </row>
    <row r="393" spans="1:11" x14ac:dyDescent="0.25">
      <c r="A393" s="67"/>
      <c r="B393" s="61" t="s">
        <v>260</v>
      </c>
      <c r="C393" s="54">
        <v>13683247.91554914</v>
      </c>
      <c r="D393" s="54">
        <v>12590595.185472984</v>
      </c>
      <c r="E393" s="54">
        <v>12908315.877919454</v>
      </c>
      <c r="F393" s="54">
        <v>6473909.4211835088</v>
      </c>
      <c r="G393" s="54">
        <f t="shared" si="111"/>
        <v>759880.46492258226</v>
      </c>
      <c r="H393" s="54">
        <f t="shared" si="112"/>
        <v>15051.572707104055</v>
      </c>
      <c r="I393" s="54">
        <f t="shared" si="113"/>
        <v>774932.0376296863</v>
      </c>
      <c r="J393" s="62">
        <f t="shared" si="114"/>
        <v>5.6633632775817941E-2</v>
      </c>
      <c r="K393" s="59"/>
    </row>
    <row r="394" spans="1:11" x14ac:dyDescent="0.25">
      <c r="A394" s="67"/>
      <c r="B394" s="61" t="s">
        <v>261</v>
      </c>
      <c r="C394" s="54">
        <v>13908249.337222418</v>
      </c>
      <c r="D394" s="54">
        <v>13036026.392778888</v>
      </c>
      <c r="E394" s="54">
        <v>13148603.566002376</v>
      </c>
      <c r="F394" s="54">
        <v>6586486.5944069959</v>
      </c>
      <c r="G394" s="54">
        <f t="shared" si="111"/>
        <v>744346.69694909675</v>
      </c>
      <c r="H394" s="54">
        <f t="shared" si="112"/>
        <v>15299.07427094466</v>
      </c>
      <c r="I394" s="54">
        <f t="shared" si="113"/>
        <v>759645.77122004144</v>
      </c>
      <c r="J394" s="62">
        <f t="shared" si="114"/>
        <v>5.461836014019493E-2</v>
      </c>
      <c r="K394" s="59"/>
    </row>
    <row r="395" spans="1:11" x14ac:dyDescent="0.25">
      <c r="A395" s="67"/>
      <c r="B395" s="61" t="s">
        <v>262</v>
      </c>
      <c r="C395" s="54">
        <v>13025629.709960628</v>
      </c>
      <c r="D395" s="54">
        <v>12984455.874375299</v>
      </c>
      <c r="E395" s="54">
        <v>12231533.892999552</v>
      </c>
      <c r="F395" s="54">
        <v>5833564.6130312495</v>
      </c>
      <c r="G395" s="54">
        <f>+I395-H395</f>
        <v>779767.62428011943</v>
      </c>
      <c r="H395" s="54">
        <f t="shared" si="112"/>
        <v>14328.192680956692</v>
      </c>
      <c r="I395" s="54">
        <f>+C395-E395</f>
        <v>794095.81696107611</v>
      </c>
      <c r="J395" s="62">
        <f t="shared" si="114"/>
        <v>6.0964101900872814E-2</v>
      </c>
      <c r="K395" s="59"/>
    </row>
    <row r="396" spans="1:11" x14ac:dyDescent="0.25">
      <c r="A396" s="67"/>
      <c r="B396" s="61" t="s">
        <v>263</v>
      </c>
      <c r="C396" s="54">
        <v>12436998.289182931</v>
      </c>
      <c r="D396" s="54">
        <v>12094430.254137916</v>
      </c>
      <c r="E396" s="54">
        <v>11779467.588069724</v>
      </c>
      <c r="F396" s="54">
        <v>5518601.9469630588</v>
      </c>
      <c r="G396" s="54">
        <f>+I396-H396</f>
        <v>643850.00299510604</v>
      </c>
      <c r="H396" s="54">
        <f t="shared" si="112"/>
        <v>13680.698118101225</v>
      </c>
      <c r="I396" s="54">
        <f>+C396-E396</f>
        <v>657530.70111320727</v>
      </c>
      <c r="J396" s="62">
        <f t="shared" si="114"/>
        <v>5.2868922695365653E-2</v>
      </c>
      <c r="K396" s="59"/>
    </row>
    <row r="397" spans="1:11" x14ac:dyDescent="0.25">
      <c r="A397" s="67"/>
      <c r="B397" s="61" t="s">
        <v>264</v>
      </c>
      <c r="C397" s="54">
        <v>10771278.903452495</v>
      </c>
      <c r="D397" s="54">
        <v>10452681.452063031</v>
      </c>
      <c r="E397" s="54">
        <v>10227112.026021674</v>
      </c>
      <c r="F397" s="54">
        <v>5293032.5209217016</v>
      </c>
      <c r="G397" s="54">
        <f>+I397-H397</f>
        <v>532318.4706370231</v>
      </c>
      <c r="H397" s="54">
        <f t="shared" si="112"/>
        <v>11848.406793797745</v>
      </c>
      <c r="I397" s="54">
        <f>+C397-E397</f>
        <v>544166.87743082084</v>
      </c>
      <c r="J397" s="62">
        <f t="shared" si="114"/>
        <v>5.0520173352525503E-2</v>
      </c>
      <c r="K397" s="59"/>
    </row>
    <row r="398" spans="1:11" x14ac:dyDescent="0.25">
      <c r="A398" s="67"/>
      <c r="B398" s="61" t="s">
        <v>265</v>
      </c>
      <c r="C398" s="54">
        <v>11161823.427690933</v>
      </c>
      <c r="D398" s="54">
        <v>10393690.791209664</v>
      </c>
      <c r="E398" s="54">
        <v>10575601.58382928</v>
      </c>
      <c r="F398" s="54">
        <v>5474943.3135413164</v>
      </c>
      <c r="G398" s="54">
        <f>+I398-H398</f>
        <v>573943.83809119253</v>
      </c>
      <c r="H398" s="54">
        <f t="shared" si="112"/>
        <v>12278.005770460026</v>
      </c>
      <c r="I398" s="54">
        <f>+C398-E398</f>
        <v>586221.84386165254</v>
      </c>
      <c r="J398" s="62">
        <f t="shared" si="114"/>
        <v>5.252025779294426E-2</v>
      </c>
      <c r="K398" s="59"/>
    </row>
    <row r="399" spans="1:11" x14ac:dyDescent="0.25">
      <c r="A399" s="69"/>
      <c r="B399" s="61"/>
      <c r="C399" s="54"/>
      <c r="D399" s="54"/>
      <c r="E399" s="54"/>
      <c r="F399" s="54"/>
      <c r="G399" s="54"/>
      <c r="H399" s="54"/>
      <c r="I399" s="54"/>
      <c r="J399" s="62"/>
      <c r="K399" s="59"/>
    </row>
    <row r="400" spans="1:11" x14ac:dyDescent="0.25">
      <c r="A400" s="39" t="s">
        <v>248</v>
      </c>
      <c r="B400" s="61" t="s">
        <v>243</v>
      </c>
      <c r="C400" s="54">
        <f t="shared" ref="C400:I400" si="115">SUM(C387:C398)</f>
        <v>143961575.54036045</v>
      </c>
      <c r="D400" s="54">
        <f t="shared" si="115"/>
        <v>136104247.15040272</v>
      </c>
      <c r="E400" s="54">
        <f t="shared" si="115"/>
        <v>136167712.77666405</v>
      </c>
      <c r="F400" s="54">
        <f t="shared" si="115"/>
        <v>67844265.654800072</v>
      </c>
      <c r="G400" s="54">
        <f t="shared" si="115"/>
        <v>7635505.0306020249</v>
      </c>
      <c r="H400" s="54">
        <f t="shared" si="115"/>
        <v>158357.73309439654</v>
      </c>
      <c r="I400" s="54">
        <f t="shared" si="115"/>
        <v>7793862.7636964209</v>
      </c>
      <c r="J400" s="62">
        <f>(I400/C400)</f>
        <v>5.4138493097495778E-2</v>
      </c>
      <c r="K400" s="59"/>
    </row>
    <row r="401" spans="1:11" x14ac:dyDescent="0.25">
      <c r="A401" s="39"/>
      <c r="B401" s="61"/>
      <c r="C401" s="54"/>
      <c r="D401" s="54"/>
      <c r="E401" s="54"/>
      <c r="F401" s="54"/>
      <c r="G401" s="54"/>
      <c r="H401" s="54"/>
      <c r="I401" s="54"/>
      <c r="J401" s="62"/>
      <c r="K401" s="59"/>
    </row>
    <row r="402" spans="1:11" x14ac:dyDescent="0.25">
      <c r="A402" s="39"/>
      <c r="B402" s="61"/>
      <c r="C402" s="54"/>
      <c r="D402" s="54"/>
      <c r="E402" s="54"/>
      <c r="F402" s="54"/>
      <c r="G402" s="54"/>
      <c r="H402" s="54"/>
      <c r="I402" s="54"/>
      <c r="J402" s="62"/>
      <c r="K402" s="59"/>
    </row>
    <row r="403" spans="1:11" x14ac:dyDescent="0.25">
      <c r="A403" s="39">
        <f>+A387+1</f>
        <v>2031</v>
      </c>
      <c r="B403" s="61" t="s">
        <v>254</v>
      </c>
      <c r="C403" s="54">
        <v>11285822.804321339</v>
      </c>
      <c r="D403" s="54">
        <v>11117069.117050894</v>
      </c>
      <c r="E403" s="54">
        <v>10679344.831127152</v>
      </c>
      <c r="F403" s="54">
        <v>5037219.0276175737</v>
      </c>
      <c r="G403" s="54">
        <f>+I403-H403</f>
        <v>594063.56810943398</v>
      </c>
      <c r="H403" s="54">
        <f>+C403*0.0011</f>
        <v>12414.405084753475</v>
      </c>
      <c r="I403" s="54">
        <f>+C403-E403</f>
        <v>606477.97319418751</v>
      </c>
      <c r="J403" s="62">
        <f>(I403/C403)</f>
        <v>5.3738037864812765E-2</v>
      </c>
      <c r="K403" s="59"/>
    </row>
    <row r="404" spans="1:11" x14ac:dyDescent="0.25">
      <c r="A404" s="67"/>
      <c r="B404" s="61" t="s">
        <v>255</v>
      </c>
      <c r="C404" s="54">
        <v>10092228.923257889</v>
      </c>
      <c r="D404" s="54">
        <v>9895507.6029307675</v>
      </c>
      <c r="E404" s="54">
        <v>9583267.7552946564</v>
      </c>
      <c r="F404" s="54">
        <v>4724979.1799814627</v>
      </c>
      <c r="G404" s="54">
        <f t="shared" ref="G404:G410" si="116">+I404-H404</f>
        <v>497859.71614764916</v>
      </c>
      <c r="H404" s="54">
        <f t="shared" ref="H404:H414" si="117">+C404*0.0011</f>
        <v>11101.451815583679</v>
      </c>
      <c r="I404" s="54">
        <f t="shared" ref="I404:I410" si="118">+C404-E404</f>
        <v>508961.16796323285</v>
      </c>
      <c r="J404" s="62">
        <f t="shared" ref="J404:J414" si="119">(I404/C404)</f>
        <v>5.0430997139820549E-2</v>
      </c>
      <c r="K404" s="59"/>
    </row>
    <row r="405" spans="1:11" x14ac:dyDescent="0.25">
      <c r="A405" s="67"/>
      <c r="B405" s="61" t="s">
        <v>256</v>
      </c>
      <c r="C405" s="54">
        <v>11180710.210785182</v>
      </c>
      <c r="D405" s="54">
        <v>9922733.9162235893</v>
      </c>
      <c r="E405" s="54">
        <v>10580207.126216836</v>
      </c>
      <c r="F405" s="54">
        <v>5382452.3899747087</v>
      </c>
      <c r="G405" s="54">
        <f t="shared" si="116"/>
        <v>588204.30333648226</v>
      </c>
      <c r="H405" s="54">
        <f t="shared" si="117"/>
        <v>12298.781231863701</v>
      </c>
      <c r="I405" s="54">
        <f t="shared" si="118"/>
        <v>600503.08456834592</v>
      </c>
      <c r="J405" s="62">
        <f t="shared" si="119"/>
        <v>5.370884972844446E-2</v>
      </c>
      <c r="K405" s="59"/>
    </row>
    <row r="406" spans="1:11" x14ac:dyDescent="0.25">
      <c r="A406" s="67"/>
      <c r="B406" s="61" t="s">
        <v>257</v>
      </c>
      <c r="C406" s="54">
        <v>11395540.111313319</v>
      </c>
      <c r="D406" s="54">
        <v>10724467.883982606</v>
      </c>
      <c r="E406" s="54">
        <v>10800000.262615267</v>
      </c>
      <c r="F406" s="54">
        <v>5457984.7686073706</v>
      </c>
      <c r="G406" s="54">
        <f t="shared" si="116"/>
        <v>583004.75457560702</v>
      </c>
      <c r="H406" s="54">
        <f t="shared" si="117"/>
        <v>12535.094122444651</v>
      </c>
      <c r="I406" s="54">
        <f t="shared" si="118"/>
        <v>595539.84869805165</v>
      </c>
      <c r="J406" s="62">
        <f t="shared" si="119"/>
        <v>5.2260782980072071E-2</v>
      </c>
      <c r="K406" s="59"/>
    </row>
    <row r="407" spans="1:11" x14ac:dyDescent="0.25">
      <c r="A407" s="67"/>
      <c r="B407" s="61" t="s">
        <v>258</v>
      </c>
      <c r="C407" s="54">
        <v>12728251.547795672</v>
      </c>
      <c r="D407" s="54">
        <v>11295633.310784467</v>
      </c>
      <c r="E407" s="54">
        <v>12043344.827030953</v>
      </c>
      <c r="F407" s="54">
        <v>6205696.2848538561</v>
      </c>
      <c r="G407" s="54">
        <f t="shared" si="116"/>
        <v>670905.64406214375</v>
      </c>
      <c r="H407" s="54">
        <f t="shared" si="117"/>
        <v>14001.076702575239</v>
      </c>
      <c r="I407" s="54">
        <f t="shared" si="118"/>
        <v>684906.72076471895</v>
      </c>
      <c r="J407" s="62">
        <f t="shared" si="119"/>
        <v>5.3809961108392278E-2</v>
      </c>
      <c r="K407" s="59"/>
    </row>
    <row r="408" spans="1:11" x14ac:dyDescent="0.25">
      <c r="A408" s="67"/>
      <c r="B408" s="61" t="s">
        <v>259</v>
      </c>
      <c r="C408" s="54">
        <v>13070027.368298918</v>
      </c>
      <c r="D408" s="54">
        <v>12329599.776015982</v>
      </c>
      <c r="E408" s="54">
        <v>12347676.732900629</v>
      </c>
      <c r="F408" s="54">
        <v>6223773.2417385019</v>
      </c>
      <c r="G408" s="54">
        <f t="shared" si="116"/>
        <v>707973.60529316042</v>
      </c>
      <c r="H408" s="54">
        <f t="shared" si="117"/>
        <v>14377.030105128812</v>
      </c>
      <c r="I408" s="54">
        <f t="shared" si="118"/>
        <v>722350.63539828919</v>
      </c>
      <c r="J408" s="62">
        <f t="shared" si="119"/>
        <v>5.5267721714977874E-2</v>
      </c>
      <c r="K408" s="59"/>
    </row>
    <row r="409" spans="1:11" x14ac:dyDescent="0.25">
      <c r="A409" s="67"/>
      <c r="B409" s="61" t="s">
        <v>260</v>
      </c>
      <c r="C409" s="54">
        <v>13832085.17034843</v>
      </c>
      <c r="D409" s="54">
        <v>12728168.885193426</v>
      </c>
      <c r="E409" s="54">
        <v>13048723.938287081</v>
      </c>
      <c r="F409" s="54">
        <v>6544328.2948321598</v>
      </c>
      <c r="G409" s="54">
        <f t="shared" si="116"/>
        <v>768145.93837396556</v>
      </c>
      <c r="H409" s="54">
        <f t="shared" si="117"/>
        <v>15215.293687383273</v>
      </c>
      <c r="I409" s="54">
        <f t="shared" si="118"/>
        <v>783361.23206134886</v>
      </c>
      <c r="J409" s="62">
        <f t="shared" si="119"/>
        <v>5.6633632775817851E-2</v>
      </c>
      <c r="K409" s="59"/>
    </row>
    <row r="410" spans="1:11" x14ac:dyDescent="0.25">
      <c r="A410" s="67"/>
      <c r="B410" s="61" t="s">
        <v>261</v>
      </c>
      <c r="C410" s="54">
        <v>14060196.956090804</v>
      </c>
      <c r="D410" s="54">
        <v>13178136.39191673</v>
      </c>
      <c r="E410" s="54">
        <v>13292252.055100964</v>
      </c>
      <c r="F410" s="54">
        <v>6658443.9580163946</v>
      </c>
      <c r="G410" s="54">
        <f t="shared" si="116"/>
        <v>752478.68433813995</v>
      </c>
      <c r="H410" s="54">
        <f t="shared" si="117"/>
        <v>15466.216651699886</v>
      </c>
      <c r="I410" s="54">
        <f t="shared" si="118"/>
        <v>767944.90098983981</v>
      </c>
      <c r="J410" s="62">
        <f t="shared" si="119"/>
        <v>5.4618360140194909E-2</v>
      </c>
      <c r="K410" s="59"/>
    </row>
    <row r="411" spans="1:11" x14ac:dyDescent="0.25">
      <c r="A411" s="67"/>
      <c r="B411" s="61" t="s">
        <v>262</v>
      </c>
      <c r="C411" s="54">
        <v>13170777.685318463</v>
      </c>
      <c r="D411" s="54">
        <v>13127707.471589301</v>
      </c>
      <c r="E411" s="54">
        <v>12367833.052396966</v>
      </c>
      <c r="F411" s="54">
        <v>5898569.5388240581</v>
      </c>
      <c r="G411" s="54">
        <f>+I411-H411</f>
        <v>788456.77746764605</v>
      </c>
      <c r="H411" s="54">
        <f t="shared" si="117"/>
        <v>14487.85545385031</v>
      </c>
      <c r="I411" s="54">
        <f>+C411-E411</f>
        <v>802944.63292149641</v>
      </c>
      <c r="J411" s="62">
        <f t="shared" si="119"/>
        <v>6.0964101900872807E-2</v>
      </c>
      <c r="K411" s="59"/>
    </row>
    <row r="412" spans="1:11" x14ac:dyDescent="0.25">
      <c r="A412" s="67"/>
      <c r="B412" s="61" t="s">
        <v>263</v>
      </c>
      <c r="C412" s="54">
        <v>12577431.688421872</v>
      </c>
      <c r="D412" s="54">
        <v>12230130.264364693</v>
      </c>
      <c r="E412" s="54">
        <v>11912476.424780454</v>
      </c>
      <c r="F412" s="54">
        <v>5580915.6992398202</v>
      </c>
      <c r="G412" s="54">
        <f>+I412-H412</f>
        <v>651120.08878415299</v>
      </c>
      <c r="H412" s="54">
        <f t="shared" si="117"/>
        <v>13835.174857264059</v>
      </c>
      <c r="I412" s="54">
        <f>+C412-E412</f>
        <v>664955.26364141703</v>
      </c>
      <c r="J412" s="62">
        <f t="shared" si="119"/>
        <v>5.2868922695365556E-2</v>
      </c>
      <c r="K412" s="59"/>
    </row>
    <row r="413" spans="1:11" x14ac:dyDescent="0.25">
      <c r="A413" s="67"/>
      <c r="B413" s="61" t="s">
        <v>264</v>
      </c>
      <c r="C413" s="54">
        <v>10898434.174246015</v>
      </c>
      <c r="D413" s="54">
        <v>10573242.16101145</v>
      </c>
      <c r="E413" s="54">
        <v>10347843.390492016</v>
      </c>
      <c r="F413" s="54">
        <v>5355516.9287203876</v>
      </c>
      <c r="G413" s="54">
        <f>+I413-H413</f>
        <v>538602.50616232795</v>
      </c>
      <c r="H413" s="54">
        <f t="shared" si="117"/>
        <v>11988.277591670618</v>
      </c>
      <c r="I413" s="54">
        <f>+C413-E413</f>
        <v>550590.78375399858</v>
      </c>
      <c r="J413" s="62">
        <f t="shared" si="119"/>
        <v>5.0520173352525663E-2</v>
      </c>
      <c r="K413" s="59"/>
    </row>
    <row r="414" spans="1:11" x14ac:dyDescent="0.25">
      <c r="A414" s="67"/>
      <c r="B414" s="61" t="s">
        <v>265</v>
      </c>
      <c r="C414" s="54">
        <v>11294541.409143675</v>
      </c>
      <c r="D414" s="54">
        <v>10516823.808449121</v>
      </c>
      <c r="E414" s="54">
        <v>10701349.182682365</v>
      </c>
      <c r="F414" s="54">
        <v>5540042.3029536325</v>
      </c>
      <c r="G414" s="54">
        <f>+I414-H414</f>
        <v>580768.23091125186</v>
      </c>
      <c r="H414" s="54">
        <f t="shared" si="117"/>
        <v>12423.995550058044</v>
      </c>
      <c r="I414" s="54">
        <f>+C414-E414</f>
        <v>593192.22646130994</v>
      </c>
      <c r="J414" s="62">
        <f t="shared" si="119"/>
        <v>5.252025779294428E-2</v>
      </c>
      <c r="K414" s="59"/>
    </row>
    <row r="415" spans="1:11" x14ac:dyDescent="0.25">
      <c r="A415" s="69"/>
      <c r="B415" s="61"/>
      <c r="C415" s="54"/>
      <c r="D415" s="54"/>
      <c r="E415" s="54"/>
      <c r="F415" s="54"/>
      <c r="G415" s="54"/>
      <c r="H415" s="54"/>
      <c r="I415" s="54"/>
      <c r="J415" s="62"/>
      <c r="K415" s="59"/>
    </row>
    <row r="416" spans="1:11" x14ac:dyDescent="0.25">
      <c r="A416" s="39" t="s">
        <v>248</v>
      </c>
      <c r="B416" s="61" t="s">
        <v>243</v>
      </c>
      <c r="C416" s="54">
        <f t="shared" ref="C416:I416" si="120">SUM(C403:C414)</f>
        <v>145586048.04934159</v>
      </c>
      <c r="D416" s="54">
        <f t="shared" si="120"/>
        <v>137639220.58951303</v>
      </c>
      <c r="E416" s="54">
        <f t="shared" si="120"/>
        <v>137704319.57892537</v>
      </c>
      <c r="F416" s="54">
        <f t="shared" si="120"/>
        <v>68609921.615359932</v>
      </c>
      <c r="G416" s="54">
        <f t="shared" si="120"/>
        <v>7721583.8175619608</v>
      </c>
      <c r="H416" s="54">
        <f t="shared" si="120"/>
        <v>160144.65285427574</v>
      </c>
      <c r="I416" s="54">
        <f t="shared" si="120"/>
        <v>7881728.4704162367</v>
      </c>
      <c r="J416" s="62">
        <f>(I416/C416)</f>
        <v>5.4137938188589231E-2</v>
      </c>
      <c r="K416" s="59"/>
    </row>
    <row r="417" spans="1:11" x14ac:dyDescent="0.25">
      <c r="A417" s="39"/>
      <c r="B417" s="61"/>
      <c r="C417" s="54"/>
      <c r="D417" s="54"/>
      <c r="E417" s="54"/>
      <c r="F417" s="54"/>
      <c r="G417" s="54"/>
      <c r="H417" s="54"/>
      <c r="I417" s="54"/>
      <c r="J417" s="62"/>
      <c r="K417" s="59"/>
    </row>
    <row r="418" spans="1:11" x14ac:dyDescent="0.25">
      <c r="A418" s="39"/>
      <c r="B418" s="61"/>
      <c r="C418" s="54"/>
      <c r="D418" s="54"/>
      <c r="E418" s="54"/>
      <c r="F418" s="54"/>
      <c r="G418" s="54"/>
      <c r="H418" s="54"/>
      <c r="I418" s="54"/>
      <c r="J418" s="62"/>
      <c r="K418" s="59"/>
    </row>
    <row r="419" spans="1:11" x14ac:dyDescent="0.25">
      <c r="A419" s="39">
        <f>+A403+1</f>
        <v>2032</v>
      </c>
      <c r="B419" s="61" t="s">
        <v>254</v>
      </c>
      <c r="C419" s="54">
        <v>11422604.438254835</v>
      </c>
      <c r="D419" s="54">
        <v>11250549.402151007</v>
      </c>
      <c r="E419" s="54">
        <v>10808776.088437118</v>
      </c>
      <c r="F419" s="54">
        <v>5098268.9892397439</v>
      </c>
      <c r="G419" s="54">
        <f>+I419-H419</f>
        <v>601263.4849356371</v>
      </c>
      <c r="H419" s="54">
        <f>+C419*0.0011</f>
        <v>12564.864882080319</v>
      </c>
      <c r="I419" s="54">
        <f>+C419-E419</f>
        <v>613828.34981771745</v>
      </c>
      <c r="J419" s="62">
        <f>(I419/C419)</f>
        <v>5.3738037864812835E-2</v>
      </c>
      <c r="K419" s="59"/>
    </row>
    <row r="420" spans="1:11" x14ac:dyDescent="0.25">
      <c r="A420" s="67"/>
      <c r="B420" s="61" t="s">
        <v>255</v>
      </c>
      <c r="C420" s="54">
        <v>10661289.723246792</v>
      </c>
      <c r="D420" s="54">
        <v>10230497.207050882</v>
      </c>
      <c r="E420" s="54">
        <v>10123630.251706935</v>
      </c>
      <c r="F420" s="54">
        <v>4991402.033895798</v>
      </c>
      <c r="G420" s="54">
        <f t="shared" ref="G420:G426" si="121">+I420-H420</f>
        <v>525932.05284428538</v>
      </c>
      <c r="H420" s="54">
        <f t="shared" ref="H420:H430" si="122">+C420*0.0011</f>
        <v>11727.418695571472</v>
      </c>
      <c r="I420" s="54">
        <f t="shared" ref="I420:I426" si="123">+C420-E420</f>
        <v>537659.47153985687</v>
      </c>
      <c r="J420" s="62">
        <f t="shared" ref="J420:J430" si="124">(I420/C420)</f>
        <v>5.0430997139820521E-2</v>
      </c>
      <c r="K420" s="59"/>
    </row>
    <row r="421" spans="1:11" x14ac:dyDescent="0.25">
      <c r="A421" s="67"/>
      <c r="B421" s="61" t="s">
        <v>256</v>
      </c>
      <c r="C421" s="54">
        <v>11317489.67776441</v>
      </c>
      <c r="D421" s="54">
        <v>10252743.618281629</v>
      </c>
      <c r="E421" s="54">
        <v>10709640.325358141</v>
      </c>
      <c r="F421" s="54">
        <v>5448298.7409723094</v>
      </c>
      <c r="G421" s="54">
        <f t="shared" si="121"/>
        <v>595400.11376072804</v>
      </c>
      <c r="H421" s="54">
        <f t="shared" si="122"/>
        <v>12449.238645540852</v>
      </c>
      <c r="I421" s="54">
        <f t="shared" si="123"/>
        <v>607849.35240626894</v>
      </c>
      <c r="J421" s="62">
        <f t="shared" si="124"/>
        <v>5.3708849728444363E-2</v>
      </c>
      <c r="K421" s="59"/>
    </row>
    <row r="422" spans="1:11" x14ac:dyDescent="0.25">
      <c r="A422" s="67"/>
      <c r="B422" s="61" t="s">
        <v>257</v>
      </c>
      <c r="C422" s="54">
        <v>11534703.267159872</v>
      </c>
      <c r="D422" s="54">
        <v>10855551.312597025</v>
      </c>
      <c r="E422" s="54">
        <v>10931890.642975302</v>
      </c>
      <c r="F422" s="54">
        <v>5524638.0713505857</v>
      </c>
      <c r="G422" s="54">
        <f t="shared" si="121"/>
        <v>590124.45059069351</v>
      </c>
      <c r="H422" s="54">
        <f t="shared" si="122"/>
        <v>12688.173593875859</v>
      </c>
      <c r="I422" s="54">
        <f t="shared" si="123"/>
        <v>602812.62418456934</v>
      </c>
      <c r="J422" s="62">
        <f t="shared" si="124"/>
        <v>5.2260782980071988E-2</v>
      </c>
      <c r="K422" s="59"/>
    </row>
    <row r="423" spans="1:11" x14ac:dyDescent="0.25">
      <c r="A423" s="67"/>
      <c r="B423" s="61" t="s">
        <v>258</v>
      </c>
      <c r="C423" s="54">
        <v>12878954.643777521</v>
      </c>
      <c r="D423" s="54">
        <v>11431404.646374259</v>
      </c>
      <c r="E423" s="54">
        <v>12185938.595279105</v>
      </c>
      <c r="F423" s="54">
        <v>6279172.0202554315</v>
      </c>
      <c r="G423" s="54">
        <f t="shared" si="121"/>
        <v>678849.19839026104</v>
      </c>
      <c r="H423" s="54">
        <f t="shared" si="122"/>
        <v>14166.850108155275</v>
      </c>
      <c r="I423" s="54">
        <f t="shared" si="123"/>
        <v>693016.04849841632</v>
      </c>
      <c r="J423" s="62">
        <f t="shared" si="124"/>
        <v>5.3809961108392257E-2</v>
      </c>
      <c r="K423" s="59"/>
    </row>
    <row r="424" spans="1:11" x14ac:dyDescent="0.25">
      <c r="A424" s="67"/>
      <c r="B424" s="61" t="s">
        <v>259</v>
      </c>
      <c r="C424" s="54">
        <v>13223889.182337869</v>
      </c>
      <c r="D424" s="54">
        <v>12475166.783577787</v>
      </c>
      <c r="E424" s="54">
        <v>12493034.955018714</v>
      </c>
      <c r="F424" s="54">
        <v>6297040.1916963588</v>
      </c>
      <c r="G424" s="54">
        <f t="shared" si="121"/>
        <v>716307.94921858318</v>
      </c>
      <c r="H424" s="54">
        <f t="shared" si="122"/>
        <v>14546.278100571657</v>
      </c>
      <c r="I424" s="54">
        <f t="shared" si="123"/>
        <v>730854.22731915489</v>
      </c>
      <c r="J424" s="62">
        <f t="shared" si="124"/>
        <v>5.5267721714977819E-2</v>
      </c>
      <c r="K424" s="59"/>
    </row>
    <row r="425" spans="1:11" x14ac:dyDescent="0.25">
      <c r="A425" s="67"/>
      <c r="B425" s="61" t="s">
        <v>260</v>
      </c>
      <c r="C425" s="54">
        <v>13992627.226840155</v>
      </c>
      <c r="D425" s="54">
        <v>12876929.084359616</v>
      </c>
      <c r="E425" s="54">
        <v>13200173.914906379</v>
      </c>
      <c r="F425" s="54">
        <v>6620285.0222431198</v>
      </c>
      <c r="G425" s="54">
        <f t="shared" si="121"/>
        <v>777061.42198425217</v>
      </c>
      <c r="H425" s="54">
        <f t="shared" si="122"/>
        <v>15391.889949524171</v>
      </c>
      <c r="I425" s="54">
        <f t="shared" si="123"/>
        <v>792453.31193377636</v>
      </c>
      <c r="J425" s="62">
        <f t="shared" si="124"/>
        <v>5.6633632775817885E-2</v>
      </c>
      <c r="K425" s="59"/>
    </row>
    <row r="426" spans="1:11" x14ac:dyDescent="0.25">
      <c r="A426" s="67"/>
      <c r="B426" s="61" t="s">
        <v>261</v>
      </c>
      <c r="C426" s="54">
        <v>14222991.306398414</v>
      </c>
      <c r="D426" s="54">
        <v>13330901.892533559</v>
      </c>
      <c r="E426" s="54">
        <v>13446154.844954684</v>
      </c>
      <c r="F426" s="54">
        <v>6735537.9746642439</v>
      </c>
      <c r="G426" s="54">
        <f t="shared" si="121"/>
        <v>761191.17100669141</v>
      </c>
      <c r="H426" s="54">
        <f t="shared" si="122"/>
        <v>15645.290437038257</v>
      </c>
      <c r="I426" s="54">
        <f t="shared" si="123"/>
        <v>776836.4614437297</v>
      </c>
      <c r="J426" s="62">
        <f t="shared" si="124"/>
        <v>5.4618360140194895E-2</v>
      </c>
      <c r="K426" s="59"/>
    </row>
    <row r="427" spans="1:11" x14ac:dyDescent="0.25">
      <c r="A427" s="67"/>
      <c r="B427" s="61" t="s">
        <v>262</v>
      </c>
      <c r="C427" s="54">
        <v>13325303.998346299</v>
      </c>
      <c r="D427" s="54">
        <v>13280702.20288305</v>
      </c>
      <c r="E427" s="54">
        <v>12512938.807531008</v>
      </c>
      <c r="F427" s="54">
        <v>5967774.5793122007</v>
      </c>
      <c r="G427" s="54">
        <f>+I427-H427</f>
        <v>797707.35641710949</v>
      </c>
      <c r="H427" s="54">
        <f t="shared" si="122"/>
        <v>14657.83439818093</v>
      </c>
      <c r="I427" s="54">
        <f>+C427-E427</f>
        <v>812365.19081529044</v>
      </c>
      <c r="J427" s="62">
        <f t="shared" si="124"/>
        <v>6.0964101900872716E-2</v>
      </c>
      <c r="K427" s="59"/>
    </row>
    <row r="428" spans="1:11" x14ac:dyDescent="0.25">
      <c r="A428" s="67"/>
      <c r="B428" s="61" t="s">
        <v>263</v>
      </c>
      <c r="C428" s="54">
        <v>12727161.520440681</v>
      </c>
      <c r="D428" s="54">
        <v>12374710.273871731</v>
      </c>
      <c r="E428" s="54">
        <v>12054290.201885071</v>
      </c>
      <c r="F428" s="54">
        <v>5647354.5073255403</v>
      </c>
      <c r="G428" s="54">
        <f>+I428-H428</f>
        <v>658871.44088312553</v>
      </c>
      <c r="H428" s="54">
        <f t="shared" si="122"/>
        <v>13999.87767248475</v>
      </c>
      <c r="I428" s="54">
        <f>+C428-E428</f>
        <v>672871.31855561025</v>
      </c>
      <c r="J428" s="62">
        <f t="shared" si="124"/>
        <v>5.2868922695365611E-2</v>
      </c>
      <c r="K428" s="59"/>
    </row>
    <row r="429" spans="1:11" x14ac:dyDescent="0.25">
      <c r="A429" s="67"/>
      <c r="B429" s="61" t="s">
        <v>264</v>
      </c>
      <c r="C429" s="54">
        <v>11031642.07665416</v>
      </c>
      <c r="D429" s="54">
        <v>10700700.499561537</v>
      </c>
      <c r="E429" s="54">
        <v>10474321.606578577</v>
      </c>
      <c r="F429" s="54">
        <v>5420975.6143425824</v>
      </c>
      <c r="G429" s="54">
        <f>+I429-H429</f>
        <v>545185.66379126348</v>
      </c>
      <c r="H429" s="54">
        <f t="shared" si="122"/>
        <v>12134.806284319577</v>
      </c>
      <c r="I429" s="54">
        <f>+C429-E429</f>
        <v>557320.47007558309</v>
      </c>
      <c r="J429" s="62">
        <f t="shared" si="124"/>
        <v>5.0520173352525545E-2</v>
      </c>
      <c r="K429" s="59"/>
    </row>
    <row r="430" spans="1:11" x14ac:dyDescent="0.25">
      <c r="A430" s="67"/>
      <c r="B430" s="61" t="s">
        <v>265</v>
      </c>
      <c r="C430" s="54">
        <v>11429537.81571722</v>
      </c>
      <c r="D430" s="54">
        <v>10643972.283567563</v>
      </c>
      <c r="E430" s="54">
        <v>10829255.543181548</v>
      </c>
      <c r="F430" s="54">
        <v>5606258.8739565685</v>
      </c>
      <c r="G430" s="54">
        <f>+I430-H430</f>
        <v>587709.78093838342</v>
      </c>
      <c r="H430" s="54">
        <f t="shared" si="122"/>
        <v>12572.491597288943</v>
      </c>
      <c r="I430" s="54">
        <f>+C430-E430</f>
        <v>600282.27253567241</v>
      </c>
      <c r="J430" s="62">
        <f t="shared" si="124"/>
        <v>5.2520257792944169E-2</v>
      </c>
      <c r="K430" s="59"/>
    </row>
    <row r="431" spans="1:11" x14ac:dyDescent="0.25">
      <c r="A431" s="69"/>
      <c r="B431" s="61"/>
      <c r="C431" s="54"/>
      <c r="D431" s="54"/>
      <c r="E431" s="54"/>
      <c r="F431" s="54"/>
      <c r="G431" s="54"/>
      <c r="H431" s="54"/>
      <c r="I431" s="54"/>
      <c r="J431" s="62"/>
      <c r="K431" s="59"/>
    </row>
    <row r="432" spans="1:11" x14ac:dyDescent="0.25">
      <c r="A432" s="39" t="s">
        <v>248</v>
      </c>
      <c r="B432" s="61" t="s">
        <v>243</v>
      </c>
      <c r="C432" s="54">
        <f t="shared" ref="C432:I432" si="125">SUM(C419:C430)</f>
        <v>147768194.87693822</v>
      </c>
      <c r="D432" s="54">
        <f t="shared" si="125"/>
        <v>139703829.20680964</v>
      </c>
      <c r="E432" s="54">
        <f t="shared" si="125"/>
        <v>139770045.7778126</v>
      </c>
      <c r="F432" s="54">
        <f t="shared" si="125"/>
        <v>69637006.61925447</v>
      </c>
      <c r="G432" s="54">
        <f t="shared" si="125"/>
        <v>7835604.0847610133</v>
      </c>
      <c r="H432" s="54">
        <f t="shared" si="125"/>
        <v>162545.01436463208</v>
      </c>
      <c r="I432" s="54">
        <f t="shared" si="125"/>
        <v>7998149.0991256461</v>
      </c>
      <c r="J432" s="62">
        <f>(I432/C432)</f>
        <v>5.41263233660432E-2</v>
      </c>
      <c r="K432" s="59"/>
    </row>
    <row r="433" spans="1:11" x14ac:dyDescent="0.25">
      <c r="A433" s="39"/>
      <c r="B433" s="61"/>
      <c r="C433" s="54"/>
      <c r="D433" s="54"/>
      <c r="E433" s="54"/>
      <c r="F433" s="54"/>
      <c r="G433" s="54"/>
      <c r="H433" s="54"/>
      <c r="I433" s="54"/>
      <c r="J433" s="62"/>
      <c r="K433" s="59"/>
    </row>
    <row r="434" spans="1:11" x14ac:dyDescent="0.25">
      <c r="A434" s="39"/>
      <c r="B434" s="61"/>
      <c r="C434" s="54"/>
      <c r="D434" s="54"/>
      <c r="E434" s="54"/>
      <c r="F434" s="54"/>
      <c r="G434" s="54"/>
      <c r="H434" s="54"/>
      <c r="I434" s="54"/>
      <c r="J434" s="62"/>
      <c r="K434" s="59"/>
    </row>
    <row r="435" spans="1:11" x14ac:dyDescent="0.25">
      <c r="A435" s="39">
        <f>+A419+1</f>
        <v>2033</v>
      </c>
      <c r="B435" s="61" t="s">
        <v>254</v>
      </c>
      <c r="C435" s="54">
        <v>11557454.741371419</v>
      </c>
      <c r="D435" s="54">
        <v>11384181.737871943</v>
      </c>
      <c r="E435" s="54">
        <v>10936379.800858742</v>
      </c>
      <c r="F435" s="54">
        <v>5158456.9369433671</v>
      </c>
      <c r="G435" s="54">
        <f>+I435-H435</f>
        <v>608361.74029716908</v>
      </c>
      <c r="H435" s="54">
        <f>+C435*0.0011</f>
        <v>12713.200215508561</v>
      </c>
      <c r="I435" s="54">
        <f>+C435-E435</f>
        <v>621074.94051267765</v>
      </c>
      <c r="J435" s="62">
        <f>(I435/C435)</f>
        <v>5.3738037864812807E-2</v>
      </c>
      <c r="K435" s="59"/>
    </row>
    <row r="436" spans="1:11" x14ac:dyDescent="0.25">
      <c r="A436" s="67"/>
      <c r="B436" s="61" t="s">
        <v>255</v>
      </c>
      <c r="C436" s="54">
        <v>10341656.131501021</v>
      </c>
      <c r="D436" s="54">
        <v>10136817.041092698</v>
      </c>
      <c r="E436" s="54">
        <v>9820116.1007122844</v>
      </c>
      <c r="F436" s="54">
        <v>4841755.9965629531</v>
      </c>
      <c r="G436" s="54">
        <f t="shared" ref="G436:G442" si="126">+I436-H436</f>
        <v>510164.20904408529</v>
      </c>
      <c r="H436" s="54">
        <f t="shared" ref="H436:H446" si="127">+C436*0.0011</f>
        <v>11375.821744651124</v>
      </c>
      <c r="I436" s="54">
        <f t="shared" ref="I436:I442" si="128">+C436-E436</f>
        <v>521540.03078873642</v>
      </c>
      <c r="J436" s="62">
        <f t="shared" ref="J436:J446" si="129">(I436/C436)</f>
        <v>5.0430997139820626E-2</v>
      </c>
      <c r="K436" s="59"/>
    </row>
    <row r="437" spans="1:11" x14ac:dyDescent="0.25">
      <c r="A437" s="67"/>
      <c r="B437" s="61" t="s">
        <v>256</v>
      </c>
      <c r="C437" s="54">
        <v>11447420.728586806</v>
      </c>
      <c r="D437" s="54">
        <v>10163500.696856892</v>
      </c>
      <c r="E437" s="54">
        <v>10832592.928896857</v>
      </c>
      <c r="F437" s="54">
        <v>5510848.2286029179</v>
      </c>
      <c r="G437" s="54">
        <f t="shared" si="126"/>
        <v>602235.6368885031</v>
      </c>
      <c r="H437" s="54">
        <f t="shared" si="127"/>
        <v>12592.162801445487</v>
      </c>
      <c r="I437" s="54">
        <f t="shared" si="128"/>
        <v>614827.79968994856</v>
      </c>
      <c r="J437" s="62">
        <f t="shared" si="129"/>
        <v>5.3708849728444426E-2</v>
      </c>
      <c r="K437" s="59"/>
    </row>
    <row r="438" spans="1:11" x14ac:dyDescent="0.25">
      <c r="A438" s="67"/>
      <c r="B438" s="61" t="s">
        <v>257</v>
      </c>
      <c r="C438" s="54">
        <v>11664188.243053636</v>
      </c>
      <c r="D438" s="54">
        <v>10978800.928585658</v>
      </c>
      <c r="E438" s="54">
        <v>11054608.632644702</v>
      </c>
      <c r="F438" s="54">
        <v>5586655.9326619618</v>
      </c>
      <c r="G438" s="54">
        <f t="shared" si="126"/>
        <v>596749.0033415748</v>
      </c>
      <c r="H438" s="54">
        <f t="shared" si="127"/>
        <v>12830.607067359</v>
      </c>
      <c r="I438" s="54">
        <f t="shared" si="128"/>
        <v>609579.61040893383</v>
      </c>
      <c r="J438" s="62">
        <f t="shared" si="129"/>
        <v>5.2260782980072043E-2</v>
      </c>
      <c r="K438" s="59"/>
    </row>
    <row r="439" spans="1:11" x14ac:dyDescent="0.25">
      <c r="A439" s="67"/>
      <c r="B439" s="61" t="s">
        <v>258</v>
      </c>
      <c r="C439" s="54">
        <v>13018662.399638006</v>
      </c>
      <c r="D439" s="54">
        <v>11557497.669483572</v>
      </c>
      <c r="E439" s="54">
        <v>12318128.682230199</v>
      </c>
      <c r="F439" s="54">
        <v>6347286.9454085911</v>
      </c>
      <c r="G439" s="54">
        <f t="shared" si="126"/>
        <v>686213.18876820593</v>
      </c>
      <c r="H439" s="54">
        <f t="shared" si="127"/>
        <v>14320.528639601807</v>
      </c>
      <c r="I439" s="54">
        <f t="shared" si="128"/>
        <v>700533.71740780771</v>
      </c>
      <c r="J439" s="62">
        <f t="shared" si="129"/>
        <v>5.3809961108392097E-2</v>
      </c>
      <c r="K439" s="59"/>
    </row>
    <row r="440" spans="1:11" x14ac:dyDescent="0.25">
      <c r="A440" s="67"/>
      <c r="B440" s="61" t="s">
        <v>259</v>
      </c>
      <c r="C440" s="54">
        <v>13364917.801545646</v>
      </c>
      <c r="D440" s="54">
        <v>12609360.044237345</v>
      </c>
      <c r="E440" s="54">
        <v>12626269.243746269</v>
      </c>
      <c r="F440" s="54">
        <v>6364196.1449175132</v>
      </c>
      <c r="G440" s="54">
        <f t="shared" si="126"/>
        <v>723947.14821767632</v>
      </c>
      <c r="H440" s="54">
        <f t="shared" si="127"/>
        <v>14701.409581700211</v>
      </c>
      <c r="I440" s="54">
        <f t="shared" si="128"/>
        <v>738648.55779937655</v>
      </c>
      <c r="J440" s="62">
        <f t="shared" si="129"/>
        <v>5.5267721714977715E-2</v>
      </c>
      <c r="K440" s="59"/>
    </row>
    <row r="441" spans="1:11" x14ac:dyDescent="0.25">
      <c r="A441" s="67"/>
      <c r="B441" s="61" t="s">
        <v>260</v>
      </c>
      <c r="C441" s="54">
        <v>14138404.599418517</v>
      </c>
      <c r="D441" s="54">
        <v>13012635.346188299</v>
      </c>
      <c r="E441" s="54">
        <v>13337695.385299115</v>
      </c>
      <c r="F441" s="54">
        <v>6689256.1840283265</v>
      </c>
      <c r="G441" s="54">
        <f t="shared" si="126"/>
        <v>785156.96906004229</v>
      </c>
      <c r="H441" s="54">
        <f t="shared" si="127"/>
        <v>15552.24505936037</v>
      </c>
      <c r="I441" s="54">
        <f t="shared" si="128"/>
        <v>800709.21411940269</v>
      </c>
      <c r="J441" s="62">
        <f t="shared" si="129"/>
        <v>5.6633632775817871E-2</v>
      </c>
      <c r="K441" s="59"/>
    </row>
    <row r="442" spans="1:11" x14ac:dyDescent="0.25">
      <c r="A442" s="67"/>
      <c r="B442" s="61" t="s">
        <v>261</v>
      </c>
      <c r="C442" s="54">
        <v>14368841.971672773</v>
      </c>
      <c r="D442" s="54">
        <v>13468687.547265328</v>
      </c>
      <c r="E442" s="54">
        <v>13584039.386066401</v>
      </c>
      <c r="F442" s="54">
        <v>6804608.0228293976</v>
      </c>
      <c r="G442" s="54">
        <f t="shared" si="126"/>
        <v>768996.85943753191</v>
      </c>
      <c r="H442" s="54">
        <f t="shared" si="127"/>
        <v>15805.726168840052</v>
      </c>
      <c r="I442" s="54">
        <f t="shared" si="128"/>
        <v>784802.58560637198</v>
      </c>
      <c r="J442" s="62">
        <f t="shared" si="129"/>
        <v>5.4618360140194923E-2</v>
      </c>
      <c r="K442" s="59"/>
    </row>
    <row r="443" spans="1:11" x14ac:dyDescent="0.25">
      <c r="A443" s="67"/>
      <c r="B443" s="61" t="s">
        <v>262</v>
      </c>
      <c r="C443" s="54">
        <v>13461239.468819935</v>
      </c>
      <c r="D443" s="54">
        <v>13416541.457874596</v>
      </c>
      <c r="E443" s="54">
        <v>12640587.094130745</v>
      </c>
      <c r="F443" s="54">
        <v>6028653.6590855466</v>
      </c>
      <c r="G443" s="54">
        <f>+I443-H443</f>
        <v>805845.01127348782</v>
      </c>
      <c r="H443" s="54">
        <f t="shared" si="127"/>
        <v>14807.36341570193</v>
      </c>
      <c r="I443" s="54">
        <f>+C443-E443</f>
        <v>820652.37468918972</v>
      </c>
      <c r="J443" s="62">
        <f t="shared" si="129"/>
        <v>6.0964101900872827E-2</v>
      </c>
      <c r="K443" s="59"/>
    </row>
    <row r="444" spans="1:11" x14ac:dyDescent="0.25">
      <c r="A444" s="67"/>
      <c r="B444" s="61" t="s">
        <v>263</v>
      </c>
      <c r="C444" s="54">
        <v>12855431.076774472</v>
      </c>
      <c r="D444" s="54">
        <v>12500161.080630738</v>
      </c>
      <c r="E444" s="54">
        <v>12175778.284960883</v>
      </c>
      <c r="F444" s="54">
        <v>5704270.8634156929</v>
      </c>
      <c r="G444" s="54">
        <f>+I444-H444</f>
        <v>665511.81762913766</v>
      </c>
      <c r="H444" s="54">
        <f t="shared" si="127"/>
        <v>14140.974184451921</v>
      </c>
      <c r="I444" s="54">
        <f>+C444-E444</f>
        <v>679652.79181358963</v>
      </c>
      <c r="J444" s="62">
        <f t="shared" si="129"/>
        <v>5.2868922695365562E-2</v>
      </c>
      <c r="K444" s="59"/>
    </row>
    <row r="445" spans="1:11" x14ac:dyDescent="0.25">
      <c r="A445" s="67"/>
      <c r="B445" s="61" t="s">
        <v>264</v>
      </c>
      <c r="C445" s="54">
        <v>11143284.9571143</v>
      </c>
      <c r="D445" s="54">
        <v>10808757.936790355</v>
      </c>
      <c r="E445" s="54">
        <v>10580324.269364294</v>
      </c>
      <c r="F445" s="54">
        <v>5475837.1959896311</v>
      </c>
      <c r="G445" s="54">
        <f>+I445-H445</f>
        <v>550703.0742971804</v>
      </c>
      <c r="H445" s="54">
        <f t="shared" si="127"/>
        <v>12257.61345282573</v>
      </c>
      <c r="I445" s="54">
        <f>+C445-E445</f>
        <v>562960.68775000609</v>
      </c>
      <c r="J445" s="62">
        <f t="shared" si="129"/>
        <v>5.0520173352525677E-2</v>
      </c>
      <c r="K445" s="59"/>
    </row>
    <row r="446" spans="1:11" x14ac:dyDescent="0.25">
      <c r="A446" s="67"/>
      <c r="B446" s="61" t="s">
        <v>265</v>
      </c>
      <c r="C446" s="54">
        <v>11544532.610710887</v>
      </c>
      <c r="D446" s="54">
        <v>10751383.446913723</v>
      </c>
      <c r="E446" s="54">
        <v>10938210.781897301</v>
      </c>
      <c r="F446" s="54">
        <v>5662664.5309732091</v>
      </c>
      <c r="G446" s="54">
        <f>+I446-H446</f>
        <v>593622.84294180444</v>
      </c>
      <c r="H446" s="54">
        <f t="shared" si="127"/>
        <v>12698.985871781977</v>
      </c>
      <c r="I446" s="54">
        <f>+C446-E446</f>
        <v>606321.82881358638</v>
      </c>
      <c r="J446" s="62">
        <f t="shared" si="129"/>
        <v>5.2520257792944156E-2</v>
      </c>
      <c r="K446" s="59"/>
    </row>
    <row r="447" spans="1:11" x14ac:dyDescent="0.25">
      <c r="A447" s="69"/>
      <c r="B447" s="61"/>
      <c r="C447" s="54"/>
      <c r="D447" s="54"/>
      <c r="E447" s="54"/>
      <c r="F447" s="54"/>
      <c r="G447" s="54"/>
      <c r="H447" s="54"/>
      <c r="I447" s="54"/>
      <c r="J447" s="62"/>
      <c r="K447" s="59"/>
    </row>
    <row r="448" spans="1:11" x14ac:dyDescent="0.25">
      <c r="A448" s="39" t="s">
        <v>248</v>
      </c>
      <c r="B448" s="61" t="s">
        <v>243</v>
      </c>
      <c r="C448" s="54">
        <f t="shared" ref="C448:I448" si="130">SUM(C435:C446)</f>
        <v>148906034.73020744</v>
      </c>
      <c r="D448" s="54">
        <f t="shared" si="130"/>
        <v>140788324.93379113</v>
      </c>
      <c r="E448" s="54">
        <f t="shared" si="130"/>
        <v>140844730.5908078</v>
      </c>
      <c r="F448" s="54">
        <f t="shared" si="130"/>
        <v>70174490.641419113</v>
      </c>
      <c r="G448" s="54">
        <f t="shared" si="130"/>
        <v>7897507.5011963984</v>
      </c>
      <c r="H448" s="54">
        <f t="shared" si="130"/>
        <v>163796.63820322815</v>
      </c>
      <c r="I448" s="54">
        <f t="shared" si="130"/>
        <v>8061304.1393996272</v>
      </c>
      <c r="J448" s="62">
        <f>(I448/C448)</f>
        <v>5.4136853177276172E-2</v>
      </c>
      <c r="K448" s="59"/>
    </row>
    <row r="449" spans="1:11" x14ac:dyDescent="0.25">
      <c r="A449" s="39"/>
      <c r="B449" s="61"/>
      <c r="C449" s="54"/>
      <c r="D449" s="54"/>
      <c r="E449" s="54"/>
      <c r="F449" s="54"/>
      <c r="G449" s="54"/>
      <c r="H449" s="54"/>
      <c r="I449" s="54"/>
      <c r="J449" s="62"/>
      <c r="K449" s="59"/>
    </row>
    <row r="450" spans="1:11" x14ac:dyDescent="0.25">
      <c r="A450" s="39"/>
      <c r="B450" s="61"/>
      <c r="C450" s="54"/>
      <c r="D450" s="54"/>
      <c r="E450" s="54"/>
      <c r="F450" s="54"/>
      <c r="G450" s="54"/>
      <c r="H450" s="54"/>
      <c r="I450" s="54"/>
      <c r="J450" s="62"/>
      <c r="K450" s="59"/>
    </row>
    <row r="451" spans="1:11" x14ac:dyDescent="0.25">
      <c r="A451" s="39">
        <f>+A435+1</f>
        <v>2034</v>
      </c>
      <c r="B451" s="61" t="s">
        <v>254</v>
      </c>
      <c r="C451" s="54">
        <v>11673939.059801098</v>
      </c>
      <c r="D451" s="54">
        <v>11498821.445707161</v>
      </c>
      <c r="E451" s="54">
        <v>11046604.480573989</v>
      </c>
      <c r="F451" s="54">
        <v>5210447.5658400366</v>
      </c>
      <c r="G451" s="54">
        <f>+I451-H451</f>
        <v>614493.24626132729</v>
      </c>
      <c r="H451" s="54">
        <f>+C451*0.0011</f>
        <v>12841.332965781208</v>
      </c>
      <c r="I451" s="54">
        <f>+C451-E451</f>
        <v>627334.57922710851</v>
      </c>
      <c r="J451" s="62">
        <f>(I451/C451)</f>
        <v>5.37380378648128E-2</v>
      </c>
      <c r="K451" s="59"/>
    </row>
    <row r="452" spans="1:11" x14ac:dyDescent="0.25">
      <c r="A452" s="67"/>
      <c r="B452" s="61" t="s">
        <v>255</v>
      </c>
      <c r="C452" s="54">
        <v>10446253.157323051</v>
      </c>
      <c r="D452" s="54">
        <v>10239159.533727992</v>
      </c>
      <c r="E452" s="54">
        <v>9919438.1942242496</v>
      </c>
      <c r="F452" s="54">
        <v>4890726.226336292</v>
      </c>
      <c r="G452" s="54">
        <f t="shared" ref="G452:G458" si="131">+I452-H452</f>
        <v>515324.0846257463</v>
      </c>
      <c r="H452" s="54">
        <f t="shared" ref="H452:H462" si="132">+C452*0.0011</f>
        <v>11490.878473055356</v>
      </c>
      <c r="I452" s="54">
        <f t="shared" ref="I452:I458" si="133">+C452-E452</f>
        <v>526814.96309880167</v>
      </c>
      <c r="J452" s="62">
        <f t="shared" ref="J452:J462" si="134">(I452/C452)</f>
        <v>5.0430997139820695E-2</v>
      </c>
      <c r="K452" s="59"/>
    </row>
    <row r="453" spans="1:11" x14ac:dyDescent="0.25">
      <c r="A453" s="67"/>
      <c r="B453" s="61" t="s">
        <v>256</v>
      </c>
      <c r="C453" s="54">
        <v>11560526.915466856</v>
      </c>
      <c r="D453" s="54">
        <v>10265052.400210235</v>
      </c>
      <c r="E453" s="54">
        <v>10939624.312582411</v>
      </c>
      <c r="F453" s="54">
        <v>5565298.1387084676</v>
      </c>
      <c r="G453" s="54">
        <f t="shared" si="131"/>
        <v>608186.02327743184</v>
      </c>
      <c r="H453" s="54">
        <f t="shared" si="132"/>
        <v>12716.579607013542</v>
      </c>
      <c r="I453" s="54">
        <f t="shared" si="133"/>
        <v>620902.60288444534</v>
      </c>
      <c r="J453" s="62">
        <f t="shared" si="134"/>
        <v>5.3708849728444322E-2</v>
      </c>
      <c r="K453" s="59"/>
    </row>
    <row r="454" spans="1:11" x14ac:dyDescent="0.25">
      <c r="A454" s="67"/>
      <c r="B454" s="61" t="s">
        <v>257</v>
      </c>
      <c r="C454" s="54">
        <v>11777593.509517219</v>
      </c>
      <c r="D454" s="54">
        <v>11086413.100824717</v>
      </c>
      <c r="E454" s="54">
        <v>11162087.251088835</v>
      </c>
      <c r="F454" s="54">
        <v>5640972.2889725855</v>
      </c>
      <c r="G454" s="54">
        <f t="shared" si="131"/>
        <v>602550.90556791471</v>
      </c>
      <c r="H454" s="54">
        <f t="shared" si="132"/>
        <v>12955.352860468942</v>
      </c>
      <c r="I454" s="54">
        <f t="shared" si="133"/>
        <v>615506.25842838362</v>
      </c>
      <c r="J454" s="62">
        <f t="shared" si="134"/>
        <v>5.2260782980071974E-2</v>
      </c>
      <c r="K454" s="59"/>
    </row>
    <row r="455" spans="1:11" x14ac:dyDescent="0.25">
      <c r="A455" s="67"/>
      <c r="B455" s="61" t="s">
        <v>258</v>
      </c>
      <c r="C455" s="54">
        <v>13143177.634443061</v>
      </c>
      <c r="D455" s="54">
        <v>11668921.333597554</v>
      </c>
      <c r="E455" s="54">
        <v>12435943.75709299</v>
      </c>
      <c r="F455" s="54">
        <v>6407994.7124680225</v>
      </c>
      <c r="G455" s="54">
        <f t="shared" si="131"/>
        <v>692776.38195218402</v>
      </c>
      <c r="H455" s="54">
        <f t="shared" si="132"/>
        <v>14457.495397887369</v>
      </c>
      <c r="I455" s="54">
        <f t="shared" si="133"/>
        <v>707233.87735007145</v>
      </c>
      <c r="J455" s="62">
        <f t="shared" si="134"/>
        <v>5.3809961108392208E-2</v>
      </c>
      <c r="K455" s="59"/>
    </row>
    <row r="456" spans="1:11" x14ac:dyDescent="0.25">
      <c r="A456" s="67"/>
      <c r="B456" s="61" t="s">
        <v>259</v>
      </c>
      <c r="C456" s="54">
        <v>13492942.408511011</v>
      </c>
      <c r="D456" s="54">
        <v>12730053.174407145</v>
      </c>
      <c r="E456" s="54">
        <v>12747218.222361201</v>
      </c>
      <c r="F456" s="54">
        <v>6425159.7604220789</v>
      </c>
      <c r="G456" s="54">
        <f t="shared" si="131"/>
        <v>730881.94950044737</v>
      </c>
      <c r="H456" s="54">
        <f t="shared" si="132"/>
        <v>14842.236649362112</v>
      </c>
      <c r="I456" s="54">
        <f t="shared" si="133"/>
        <v>745724.18614980951</v>
      </c>
      <c r="J456" s="62">
        <f t="shared" si="134"/>
        <v>5.5267721714977847E-2</v>
      </c>
      <c r="K456" s="59"/>
    </row>
    <row r="457" spans="1:11" x14ac:dyDescent="0.25">
      <c r="A457" s="67"/>
      <c r="B457" s="61" t="s">
        <v>260</v>
      </c>
      <c r="C457" s="54">
        <v>14273025.86308614</v>
      </c>
      <c r="D457" s="54">
        <v>13136903.224942569</v>
      </c>
      <c r="E457" s="54">
        <v>13464692.557756368</v>
      </c>
      <c r="F457" s="54">
        <v>6752949.0932358755</v>
      </c>
      <c r="G457" s="54">
        <f t="shared" si="131"/>
        <v>792632.97688037693</v>
      </c>
      <c r="H457" s="54">
        <f t="shared" si="132"/>
        <v>15700.328449394754</v>
      </c>
      <c r="I457" s="54">
        <f t="shared" si="133"/>
        <v>808333.30532977171</v>
      </c>
      <c r="J457" s="62">
        <f t="shared" si="134"/>
        <v>5.6633632775817892E-2</v>
      </c>
      <c r="K457" s="59"/>
    </row>
    <row r="458" spans="1:11" x14ac:dyDescent="0.25">
      <c r="A458" s="67"/>
      <c r="B458" s="61" t="s">
        <v>261</v>
      </c>
      <c r="C458" s="54">
        <v>14506748.375945354</v>
      </c>
      <c r="D458" s="54">
        <v>13597446.730022263</v>
      </c>
      <c r="E458" s="54">
        <v>13714413.568684781</v>
      </c>
      <c r="F458" s="54">
        <v>6869915.9318983918</v>
      </c>
      <c r="G458" s="54">
        <f t="shared" si="131"/>
        <v>776377.38404703303</v>
      </c>
      <c r="H458" s="54">
        <f t="shared" si="132"/>
        <v>15957.423213539891</v>
      </c>
      <c r="I458" s="54">
        <f t="shared" si="133"/>
        <v>792334.80726057291</v>
      </c>
      <c r="J458" s="62">
        <f t="shared" si="134"/>
        <v>5.4618360140195048E-2</v>
      </c>
      <c r="K458" s="59"/>
    </row>
    <row r="459" spans="1:11" x14ac:dyDescent="0.25">
      <c r="A459" s="67"/>
      <c r="B459" s="61" t="s">
        <v>262</v>
      </c>
      <c r="C459" s="54">
        <v>13591846.459183365</v>
      </c>
      <c r="D459" s="54">
        <v>13546001.31435043</v>
      </c>
      <c r="E459" s="54">
        <v>12763231.746624693</v>
      </c>
      <c r="F459" s="54">
        <v>6087146.3641726561</v>
      </c>
      <c r="G459" s="54">
        <f>+I459-H459</f>
        <v>813663.68145357014</v>
      </c>
      <c r="H459" s="54">
        <f t="shared" si="132"/>
        <v>14951.031105101703</v>
      </c>
      <c r="I459" s="54">
        <f>+C459-E459</f>
        <v>828614.71255867183</v>
      </c>
      <c r="J459" s="62">
        <f t="shared" si="134"/>
        <v>6.09641019008728E-2</v>
      </c>
      <c r="K459" s="59"/>
    </row>
    <row r="460" spans="1:11" x14ac:dyDescent="0.25">
      <c r="A460" s="67"/>
      <c r="B460" s="61" t="s">
        <v>263</v>
      </c>
      <c r="C460" s="54">
        <v>12982006.708393367</v>
      </c>
      <c r="D460" s="54">
        <v>12622372.780010333</v>
      </c>
      <c r="E460" s="54">
        <v>12295661.9992966</v>
      </c>
      <c r="F460" s="54">
        <v>5760435.5834589247</v>
      </c>
      <c r="G460" s="54">
        <f>+I460-H460</f>
        <v>672064.50171753427</v>
      </c>
      <c r="H460" s="54">
        <f t="shared" si="132"/>
        <v>14280.207379232705</v>
      </c>
      <c r="I460" s="54">
        <f>+C460-E460</f>
        <v>686344.70909676701</v>
      </c>
      <c r="J460" s="62">
        <f t="shared" si="134"/>
        <v>5.2868922695365632E-2</v>
      </c>
      <c r="K460" s="59"/>
    </row>
    <row r="461" spans="1:11" x14ac:dyDescent="0.25">
      <c r="A461" s="67"/>
      <c r="B461" s="61" t="s">
        <v>264</v>
      </c>
      <c r="C461" s="54">
        <v>11254257.789821448</v>
      </c>
      <c r="D461" s="54">
        <v>10915756.804235317</v>
      </c>
      <c r="E461" s="54">
        <v>10685690.735325657</v>
      </c>
      <c r="F461" s="54">
        <v>5530369.5145492647</v>
      </c>
      <c r="G461" s="54">
        <f>+I461-H461</f>
        <v>556187.37092698738</v>
      </c>
      <c r="H461" s="54">
        <f t="shared" si="132"/>
        <v>12379.683568803594</v>
      </c>
      <c r="I461" s="54">
        <f>+C461-E461</f>
        <v>568567.05449579097</v>
      </c>
      <c r="J461" s="62">
        <f t="shared" si="134"/>
        <v>5.0520173352525587E-2</v>
      </c>
      <c r="K461" s="59"/>
    </row>
    <row r="462" spans="1:11" x14ac:dyDescent="0.25">
      <c r="A462" s="67"/>
      <c r="B462" s="61" t="s">
        <v>265</v>
      </c>
      <c r="C462" s="54">
        <v>11659016.494635789</v>
      </c>
      <c r="D462" s="54">
        <v>10858231.874318756</v>
      </c>
      <c r="E462" s="54">
        <v>11046681.942725327</v>
      </c>
      <c r="F462" s="54">
        <v>5718819.5829558354</v>
      </c>
      <c r="G462" s="54">
        <f>+I462-H462</f>
        <v>599509.63376636244</v>
      </c>
      <c r="H462" s="54">
        <f t="shared" si="132"/>
        <v>12824.918144099369</v>
      </c>
      <c r="I462" s="54">
        <f>+C462-E462</f>
        <v>612334.55191046186</v>
      </c>
      <c r="J462" s="62">
        <f t="shared" si="134"/>
        <v>5.2520257792944336E-2</v>
      </c>
      <c r="K462" s="59"/>
    </row>
    <row r="463" spans="1:11" x14ac:dyDescent="0.25">
      <c r="A463" s="69"/>
      <c r="B463" s="61"/>
      <c r="C463" s="54"/>
      <c r="D463" s="54"/>
      <c r="E463" s="54"/>
      <c r="F463" s="54"/>
      <c r="G463" s="54"/>
      <c r="H463" s="54"/>
      <c r="I463" s="54"/>
      <c r="J463" s="62"/>
      <c r="K463" s="59"/>
    </row>
    <row r="464" spans="1:11" x14ac:dyDescent="0.25">
      <c r="A464" s="39" t="s">
        <v>248</v>
      </c>
      <c r="B464" s="61" t="s">
        <v>243</v>
      </c>
      <c r="C464" s="54">
        <f t="shared" ref="C464:I464" si="135">SUM(C451:C462)</f>
        <v>150361334.37612778</v>
      </c>
      <c r="D464" s="54">
        <f t="shared" si="135"/>
        <v>142165133.71635446</v>
      </c>
      <c r="E464" s="54">
        <f t="shared" si="135"/>
        <v>142221288.7683371</v>
      </c>
      <c r="F464" s="54">
        <f t="shared" si="135"/>
        <v>70860234.763018429</v>
      </c>
      <c r="G464" s="54">
        <f t="shared" si="135"/>
        <v>7974648.139976915</v>
      </c>
      <c r="H464" s="54">
        <f t="shared" si="135"/>
        <v>165397.46781374054</v>
      </c>
      <c r="I464" s="54">
        <f t="shared" si="135"/>
        <v>8140045.6077906564</v>
      </c>
      <c r="J464" s="62">
        <f>(I464/C464)</f>
        <v>5.4136561381055527E-2</v>
      </c>
      <c r="K464" s="59"/>
    </row>
    <row r="465" spans="1:11" x14ac:dyDescent="0.25">
      <c r="A465" s="39"/>
      <c r="B465" s="61"/>
      <c r="C465" s="54"/>
      <c r="D465" s="54"/>
      <c r="E465" s="54"/>
      <c r="F465" s="54"/>
      <c r="G465" s="54"/>
      <c r="H465" s="54"/>
      <c r="I465" s="54"/>
      <c r="J465" s="62"/>
      <c r="K465" s="59"/>
    </row>
    <row r="466" spans="1:11" x14ac:dyDescent="0.25">
      <c r="A466" s="39"/>
      <c r="B466" s="61"/>
      <c r="C466" s="54"/>
      <c r="D466" s="54"/>
      <c r="E466" s="54"/>
      <c r="F466" s="54"/>
      <c r="G466" s="54"/>
      <c r="H466" s="54"/>
      <c r="I466" s="54"/>
      <c r="J466" s="62"/>
      <c r="K466" s="59"/>
    </row>
    <row r="467" spans="1:11" x14ac:dyDescent="0.25">
      <c r="A467" s="39">
        <f>+A451+1</f>
        <v>2035</v>
      </c>
      <c r="B467" s="61" t="s">
        <v>254</v>
      </c>
      <c r="C467" s="54">
        <v>11788843.128131082</v>
      </c>
      <c r="D467" s="54">
        <v>11612420.533458684</v>
      </c>
      <c r="E467" s="54">
        <v>11155333.829729237</v>
      </c>
      <c r="F467" s="54">
        <v>5261732.8792263903</v>
      </c>
      <c r="G467" s="54">
        <f>+I467-H467</f>
        <v>620541.57096090144</v>
      </c>
      <c r="H467" s="54">
        <f>+C467*0.0011</f>
        <v>12967.727440944191</v>
      </c>
      <c r="I467" s="54">
        <f>+C467-E467</f>
        <v>633509.29840184562</v>
      </c>
      <c r="J467" s="62">
        <f>(I467/C467)</f>
        <v>5.3738037864812745E-2</v>
      </c>
      <c r="K467" s="59"/>
    </row>
    <row r="468" spans="1:11" x14ac:dyDescent="0.25">
      <c r="A468" s="67"/>
      <c r="B468" s="61" t="s">
        <v>255</v>
      </c>
      <c r="C468" s="54">
        <v>10551012.538973598</v>
      </c>
      <c r="D468" s="54">
        <v>10340874.86717234</v>
      </c>
      <c r="E468" s="54">
        <v>10018914.45579841</v>
      </c>
      <c r="F468" s="54">
        <v>4939772.4678524602</v>
      </c>
      <c r="G468" s="54">
        <f t="shared" ref="G468:G474" si="136">+I468-H468</f>
        <v>520491.96938231698</v>
      </c>
      <c r="H468" s="54">
        <f t="shared" ref="H468:H478" si="137">+C468*0.0011</f>
        <v>11606.113792870958</v>
      </c>
      <c r="I468" s="54">
        <f t="shared" ref="I468:I474" si="138">+C468-E468</f>
        <v>532098.08317518793</v>
      </c>
      <c r="J468" s="62">
        <f t="shared" ref="J468:J478" si="139">(I468/C468)</f>
        <v>5.0430997139820515E-2</v>
      </c>
      <c r="K468" s="59"/>
    </row>
    <row r="469" spans="1:11" x14ac:dyDescent="0.25">
      <c r="A469" s="67"/>
      <c r="B469" s="61" t="s">
        <v>256</v>
      </c>
      <c r="C469" s="54">
        <v>11675959.560245497</v>
      </c>
      <c r="D469" s="54">
        <v>10367761.65282353</v>
      </c>
      <c r="E469" s="54">
        <v>11048857.202788878</v>
      </c>
      <c r="F469" s="54">
        <v>5620868.0178178074</v>
      </c>
      <c r="G469" s="54">
        <f t="shared" si="136"/>
        <v>614258.80194034893</v>
      </c>
      <c r="H469" s="54">
        <f t="shared" si="137"/>
        <v>12843.555516270048</v>
      </c>
      <c r="I469" s="54">
        <f t="shared" si="138"/>
        <v>627102.35745661892</v>
      </c>
      <c r="J469" s="62">
        <f t="shared" si="139"/>
        <v>5.3708849728444377E-2</v>
      </c>
      <c r="K469" s="59"/>
    </row>
    <row r="470" spans="1:11" x14ac:dyDescent="0.25">
      <c r="A470" s="67"/>
      <c r="B470" s="61" t="s">
        <v>257</v>
      </c>
      <c r="C470" s="54">
        <v>11896195.56147657</v>
      </c>
      <c r="D470" s="54">
        <v>11197581.397648279</v>
      </c>
      <c r="E470" s="54">
        <v>11274491.066949746</v>
      </c>
      <c r="F470" s="54">
        <v>5697777.6871192744</v>
      </c>
      <c r="G470" s="54">
        <f t="shared" si="136"/>
        <v>608618.67940919974</v>
      </c>
      <c r="H470" s="54">
        <f t="shared" si="137"/>
        <v>13085.815117624228</v>
      </c>
      <c r="I470" s="54">
        <f t="shared" si="138"/>
        <v>621704.49452682398</v>
      </c>
      <c r="J470" s="62">
        <f t="shared" si="139"/>
        <v>5.2260782980072099E-2</v>
      </c>
      <c r="K470" s="59"/>
    </row>
    <row r="471" spans="1:11" x14ac:dyDescent="0.25">
      <c r="A471" s="67"/>
      <c r="B471" s="61" t="s">
        <v>258</v>
      </c>
      <c r="C471" s="54">
        <v>13273043.575292077</v>
      </c>
      <c r="D471" s="54">
        <v>11785288.071919594</v>
      </c>
      <c r="E471" s="54">
        <v>12558821.616715616</v>
      </c>
      <c r="F471" s="54">
        <v>6471311.2319152961</v>
      </c>
      <c r="G471" s="54">
        <f t="shared" si="136"/>
        <v>699621.61064364004</v>
      </c>
      <c r="H471" s="54">
        <f t="shared" si="137"/>
        <v>14600.347932821285</v>
      </c>
      <c r="I471" s="54">
        <f t="shared" si="138"/>
        <v>714221.9585764613</v>
      </c>
      <c r="J471" s="62">
        <f t="shared" si="139"/>
        <v>5.3809961108392174E-2</v>
      </c>
      <c r="K471" s="59"/>
    </row>
    <row r="472" spans="1:11" x14ac:dyDescent="0.25">
      <c r="A472" s="67"/>
      <c r="B472" s="61" t="s">
        <v>259</v>
      </c>
      <c r="C472" s="54">
        <v>13624871.248931197</v>
      </c>
      <c r="D472" s="54">
        <v>12855184.368274594</v>
      </c>
      <c r="E472" s="54">
        <v>12871855.656342866</v>
      </c>
      <c r="F472" s="54">
        <v>6487982.5199835692</v>
      </c>
      <c r="G472" s="54">
        <f t="shared" si="136"/>
        <v>738028.23421450728</v>
      </c>
      <c r="H472" s="54">
        <f t="shared" si="137"/>
        <v>14987.358373824318</v>
      </c>
      <c r="I472" s="54">
        <f t="shared" si="138"/>
        <v>753015.59258833155</v>
      </c>
      <c r="J472" s="62">
        <f t="shared" si="139"/>
        <v>5.5267721714977805E-2</v>
      </c>
      <c r="K472" s="59"/>
    </row>
    <row r="473" spans="1:11" x14ac:dyDescent="0.25">
      <c r="A473" s="67"/>
      <c r="B473" s="61" t="s">
        <v>260</v>
      </c>
      <c r="C473" s="54">
        <v>14410403.524093296</v>
      </c>
      <c r="D473" s="54">
        <v>13264326.415224262</v>
      </c>
      <c r="E473" s="54">
        <v>13594290.022758445</v>
      </c>
      <c r="F473" s="54">
        <v>6817946.1275177533</v>
      </c>
      <c r="G473" s="54">
        <f t="shared" si="136"/>
        <v>800262.05745834904</v>
      </c>
      <c r="H473" s="54">
        <f t="shared" si="137"/>
        <v>15851.443876502626</v>
      </c>
      <c r="I473" s="54">
        <f t="shared" si="138"/>
        <v>816113.50133485161</v>
      </c>
      <c r="J473" s="62">
        <f t="shared" si="139"/>
        <v>5.6633632775817878E-2</v>
      </c>
      <c r="K473" s="59"/>
    </row>
    <row r="474" spans="1:11" x14ac:dyDescent="0.25">
      <c r="A474" s="67"/>
      <c r="B474" s="61" t="s">
        <v>261</v>
      </c>
      <c r="C474" s="54">
        <v>14645094.878729153</v>
      </c>
      <c r="D474" s="54">
        <v>13727717.682815859</v>
      </c>
      <c r="E474" s="54">
        <v>13845203.812355401</v>
      </c>
      <c r="F474" s="54">
        <v>6935432.2570572961</v>
      </c>
      <c r="G474" s="54">
        <f t="shared" si="136"/>
        <v>783781.4620071504</v>
      </c>
      <c r="H474" s="54">
        <f t="shared" si="137"/>
        <v>16109.604366602071</v>
      </c>
      <c r="I474" s="54">
        <f t="shared" si="138"/>
        <v>799891.06637375243</v>
      </c>
      <c r="J474" s="62">
        <f t="shared" si="139"/>
        <v>5.4618360140194874E-2</v>
      </c>
      <c r="K474" s="59"/>
    </row>
    <row r="475" spans="1:11" x14ac:dyDescent="0.25">
      <c r="A475" s="67"/>
      <c r="B475" s="61" t="s">
        <v>262</v>
      </c>
      <c r="C475" s="54">
        <v>13721452.898253663</v>
      </c>
      <c r="D475" s="54">
        <v>13675178.133022651</v>
      </c>
      <c r="E475" s="54">
        <v>12884936.8455365</v>
      </c>
      <c r="F475" s="54">
        <v>6145190.9695711434</v>
      </c>
      <c r="G475" s="54">
        <f>+I475-H475</f>
        <v>821422.45452908322</v>
      </c>
      <c r="H475" s="54">
        <f t="shared" si="137"/>
        <v>15093.59818807903</v>
      </c>
      <c r="I475" s="54">
        <f>+C475-E475</f>
        <v>836516.0527171623</v>
      </c>
      <c r="J475" s="62">
        <f t="shared" si="139"/>
        <v>6.0964101900872772E-2</v>
      </c>
      <c r="K475" s="59"/>
    </row>
    <row r="476" spans="1:11" x14ac:dyDescent="0.25">
      <c r="A476" s="67"/>
      <c r="B476" s="61" t="s">
        <v>263</v>
      </c>
      <c r="C476" s="54">
        <v>13104996.330275781</v>
      </c>
      <c r="D476" s="54">
        <v>12742331.159130737</v>
      </c>
      <c r="E476" s="54">
        <v>12412149.292367382</v>
      </c>
      <c r="F476" s="54">
        <v>5815009.102807791</v>
      </c>
      <c r="G476" s="54">
        <f>+I476-H476</f>
        <v>678431.54194509611</v>
      </c>
      <c r="H476" s="54">
        <f t="shared" si="137"/>
        <v>14415.495963303361</v>
      </c>
      <c r="I476" s="54">
        <f>+C476-E476</f>
        <v>692847.03790839948</v>
      </c>
      <c r="J476" s="62">
        <f t="shared" si="139"/>
        <v>5.2868922695365549E-2</v>
      </c>
      <c r="K476" s="59"/>
    </row>
    <row r="477" spans="1:11" x14ac:dyDescent="0.25">
      <c r="A477" s="67"/>
      <c r="B477" s="61" t="s">
        <v>264</v>
      </c>
      <c r="C477" s="54">
        <v>11362717.99781967</v>
      </c>
      <c r="D477" s="54">
        <v>11020013.494375665</v>
      </c>
      <c r="E477" s="54">
        <v>10788671.514813958</v>
      </c>
      <c r="F477" s="54">
        <v>5583667.1232460849</v>
      </c>
      <c r="G477" s="54">
        <f>+I477-H477</f>
        <v>561547.49320811022</v>
      </c>
      <c r="H477" s="54">
        <f t="shared" si="137"/>
        <v>12498.989797601636</v>
      </c>
      <c r="I477" s="54">
        <f>+C477-E477</f>
        <v>574046.48300571181</v>
      </c>
      <c r="J477" s="62">
        <f t="shared" si="139"/>
        <v>5.0520173352525559E-2</v>
      </c>
      <c r="K477" s="59"/>
    </row>
    <row r="478" spans="1:11" x14ac:dyDescent="0.25">
      <c r="A478" s="67"/>
      <c r="B478" s="61" t="s">
        <v>265</v>
      </c>
      <c r="C478" s="54">
        <v>11771280.948699512</v>
      </c>
      <c r="D478" s="54">
        <v>10962831.371079754</v>
      </c>
      <c r="E478" s="54">
        <v>11153050.238720641</v>
      </c>
      <c r="F478" s="54">
        <v>5773885.9908869714</v>
      </c>
      <c r="G478" s="54">
        <f>+I478-H478</f>
        <v>605282.30093530158</v>
      </c>
      <c r="H478" s="54">
        <f t="shared" si="137"/>
        <v>12948.409043569463</v>
      </c>
      <c r="I478" s="54">
        <f>+C478-E478</f>
        <v>618230.70997887105</v>
      </c>
      <c r="J478" s="62">
        <f t="shared" si="139"/>
        <v>5.2520257792944197E-2</v>
      </c>
      <c r="K478" s="59"/>
    </row>
    <row r="479" spans="1:11" x14ac:dyDescent="0.25">
      <c r="A479" s="69"/>
      <c r="B479" s="61"/>
      <c r="C479" s="54"/>
      <c r="D479" s="54"/>
      <c r="E479" s="54"/>
      <c r="F479" s="54"/>
      <c r="G479" s="54"/>
      <c r="H479" s="54"/>
      <c r="I479" s="54"/>
      <c r="J479" s="62"/>
      <c r="K479" s="59"/>
    </row>
    <row r="480" spans="1:11" x14ac:dyDescent="0.25">
      <c r="A480" s="39" t="s">
        <v>248</v>
      </c>
      <c r="B480" s="61" t="s">
        <v>243</v>
      </c>
      <c r="C480" s="54">
        <f t="shared" ref="C480:I480" si="140">SUM(C467:C478)</f>
        <v>151825872.1909211</v>
      </c>
      <c r="D480" s="54">
        <f t="shared" si="140"/>
        <v>143551509.14694595</v>
      </c>
      <c r="E480" s="54">
        <f t="shared" si="140"/>
        <v>143606575.55487707</v>
      </c>
      <c r="F480" s="54">
        <f t="shared" si="140"/>
        <v>71550576.375001833</v>
      </c>
      <c r="G480" s="54">
        <f t="shared" si="140"/>
        <v>8052288.1766340053</v>
      </c>
      <c r="H480" s="54">
        <f t="shared" si="140"/>
        <v>167008.45941001322</v>
      </c>
      <c r="I480" s="54">
        <f t="shared" si="140"/>
        <v>8219296.636044018</v>
      </c>
      <c r="J480" s="62">
        <f>(I480/C480)</f>
        <v>5.4136337354336088E-2</v>
      </c>
      <c r="K480" s="59"/>
    </row>
    <row r="481" spans="1:11" x14ac:dyDescent="0.25">
      <c r="A481" s="39"/>
      <c r="B481" s="61"/>
      <c r="C481" s="54"/>
      <c r="D481" s="54"/>
      <c r="E481" s="54"/>
      <c r="F481" s="54"/>
      <c r="G481" s="54"/>
      <c r="H481" s="54"/>
      <c r="I481" s="54"/>
      <c r="J481" s="62"/>
      <c r="K481" s="59"/>
    </row>
    <row r="482" spans="1:11" x14ac:dyDescent="0.25">
      <c r="A482" s="39"/>
      <c r="B482" s="61"/>
      <c r="C482" s="54"/>
      <c r="D482" s="54"/>
      <c r="E482" s="54"/>
      <c r="F482" s="54"/>
      <c r="G482" s="54"/>
      <c r="H482" s="54"/>
      <c r="I482" s="54"/>
      <c r="J482" s="62"/>
      <c r="K482" s="59"/>
    </row>
    <row r="483" spans="1:11" x14ac:dyDescent="0.25">
      <c r="A483" s="39">
        <f>+A467+1</f>
        <v>2036</v>
      </c>
      <c r="B483" s="61" t="s">
        <v>254</v>
      </c>
      <c r="C483" s="54">
        <v>11903282.096086059</v>
      </c>
      <c r="D483" s="54">
        <v>11724698.459346533</v>
      </c>
      <c r="E483" s="54">
        <v>11263623.072091037</v>
      </c>
      <c r="F483" s="54">
        <v>5312810.6036314731</v>
      </c>
      <c r="G483" s="54">
        <f>+I483-H483</f>
        <v>626565.41368932673</v>
      </c>
      <c r="H483" s="54">
        <f>+C483*0.0011</f>
        <v>13093.610305694665</v>
      </c>
      <c r="I483" s="54">
        <f>+C483-E483</f>
        <v>639659.02399502136</v>
      </c>
      <c r="J483" s="62">
        <f>(I483/C483)</f>
        <v>5.3738037864812842E-2</v>
      </c>
      <c r="K483" s="59"/>
    </row>
    <row r="484" spans="1:11" x14ac:dyDescent="0.25">
      <c r="A484" s="67"/>
      <c r="B484" s="61" t="s">
        <v>255</v>
      </c>
      <c r="C484" s="54">
        <v>11111960.601623833</v>
      </c>
      <c r="D484" s="54">
        <v>10661986.85108944</v>
      </c>
      <c r="E484" s="54">
        <v>10551573.348305542</v>
      </c>
      <c r="F484" s="54">
        <v>5202397.1008475767</v>
      </c>
      <c r="G484" s="54">
        <f t="shared" ref="G484:G490" si="141">+I484-H484</f>
        <v>548164.0966565049</v>
      </c>
      <c r="H484" s="54">
        <f t="shared" ref="H484:H494" si="142">+C484*0.0011</f>
        <v>12223.156661786217</v>
      </c>
      <c r="I484" s="54">
        <f t="shared" ref="I484:I490" si="143">+C484-E484</f>
        <v>560387.25331829116</v>
      </c>
      <c r="J484" s="62">
        <f t="shared" ref="J484:J494" si="144">(I484/C484)</f>
        <v>5.0430997139820639E-2</v>
      </c>
      <c r="K484" s="59"/>
    </row>
    <row r="485" spans="1:11" x14ac:dyDescent="0.25">
      <c r="A485" s="67"/>
      <c r="B485" s="61" t="s">
        <v>256</v>
      </c>
      <c r="C485" s="54">
        <v>11787116.37754252</v>
      </c>
      <c r="D485" s="54">
        <v>10682061.524929473</v>
      </c>
      <c r="E485" s="54">
        <v>11154043.915289402</v>
      </c>
      <c r="F485" s="54">
        <v>5674379.4912075046</v>
      </c>
      <c r="G485" s="54">
        <f t="shared" si="141"/>
        <v>620106.63423782121</v>
      </c>
      <c r="H485" s="54">
        <f t="shared" si="142"/>
        <v>12965.828015296773</v>
      </c>
      <c r="I485" s="54">
        <f t="shared" si="143"/>
        <v>633072.46225311793</v>
      </c>
      <c r="J485" s="62">
        <f t="shared" si="144"/>
        <v>5.3708849728444467E-2</v>
      </c>
      <c r="K485" s="59"/>
    </row>
    <row r="486" spans="1:11" x14ac:dyDescent="0.25">
      <c r="A486" s="67"/>
      <c r="B486" s="61" t="s">
        <v>257</v>
      </c>
      <c r="C486" s="54">
        <v>12006708.704488123</v>
      </c>
      <c r="D486" s="54">
        <v>11302899.359935606</v>
      </c>
      <c r="E486" s="54">
        <v>11379228.706577929</v>
      </c>
      <c r="F486" s="54">
        <v>5750708.8378498275</v>
      </c>
      <c r="G486" s="54">
        <f t="shared" si="141"/>
        <v>614272.61833525717</v>
      </c>
      <c r="H486" s="54">
        <f t="shared" si="142"/>
        <v>13207.379574936936</v>
      </c>
      <c r="I486" s="54">
        <f t="shared" si="143"/>
        <v>627479.9979101941</v>
      </c>
      <c r="J486" s="62">
        <f t="shared" si="144"/>
        <v>5.2260782980071904E-2</v>
      </c>
      <c r="K486" s="59"/>
    </row>
    <row r="487" spans="1:11" x14ac:dyDescent="0.25">
      <c r="A487" s="67"/>
      <c r="B487" s="61" t="s">
        <v>258</v>
      </c>
      <c r="C487" s="54">
        <v>13394070.824520942</v>
      </c>
      <c r="D487" s="54">
        <v>11893726.810819</v>
      </c>
      <c r="E487" s="54">
        <v>12673336.39437042</v>
      </c>
      <c r="F487" s="54">
        <v>6530318.4214012483</v>
      </c>
      <c r="G487" s="54">
        <f t="shared" si="141"/>
        <v>706000.95224354893</v>
      </c>
      <c r="H487" s="54">
        <f t="shared" si="142"/>
        <v>14733.477906973038</v>
      </c>
      <c r="I487" s="54">
        <f t="shared" si="143"/>
        <v>720734.43015052192</v>
      </c>
      <c r="J487" s="62">
        <f t="shared" si="144"/>
        <v>5.3809961108392153E-2</v>
      </c>
      <c r="K487" s="59"/>
    </row>
    <row r="488" spans="1:11" x14ac:dyDescent="0.25">
      <c r="A488" s="67"/>
      <c r="B488" s="61" t="s">
        <v>259</v>
      </c>
      <c r="C488" s="54">
        <v>13749192.514498422</v>
      </c>
      <c r="D488" s="54">
        <v>12972441.73664536</v>
      </c>
      <c r="E488" s="54">
        <v>12989305.968801469</v>
      </c>
      <c r="F488" s="54">
        <v>6547182.6535573574</v>
      </c>
      <c r="G488" s="54">
        <f t="shared" si="141"/>
        <v>744762.43393100507</v>
      </c>
      <c r="H488" s="54">
        <f t="shared" si="142"/>
        <v>15124.111765948264</v>
      </c>
      <c r="I488" s="54">
        <f t="shared" si="143"/>
        <v>759886.54569695331</v>
      </c>
      <c r="J488" s="62">
        <f t="shared" si="144"/>
        <v>5.5267721714977701E-2</v>
      </c>
      <c r="K488" s="59"/>
    </row>
    <row r="489" spans="1:11" x14ac:dyDescent="0.25">
      <c r="A489" s="67"/>
      <c r="B489" s="61" t="s">
        <v>260</v>
      </c>
      <c r="C489" s="54">
        <v>14541502.316682916</v>
      </c>
      <c r="D489" s="54">
        <v>13385174.40628884</v>
      </c>
      <c r="E489" s="54">
        <v>13717964.214471191</v>
      </c>
      <c r="F489" s="54">
        <v>6879972.4617397087</v>
      </c>
      <c r="G489" s="54">
        <f t="shared" si="141"/>
        <v>807542.44966337376</v>
      </c>
      <c r="H489" s="54">
        <f t="shared" si="142"/>
        <v>15995.652548351209</v>
      </c>
      <c r="I489" s="54">
        <f t="shared" si="143"/>
        <v>823538.10221172497</v>
      </c>
      <c r="J489" s="62">
        <f t="shared" si="144"/>
        <v>5.6633632775817865E-2</v>
      </c>
      <c r="K489" s="59"/>
    </row>
    <row r="490" spans="1:11" x14ac:dyDescent="0.25">
      <c r="A490" s="67"/>
      <c r="B490" s="61" t="s">
        <v>261</v>
      </c>
      <c r="C490" s="54">
        <v>14778097.756841745</v>
      </c>
      <c r="D490" s="54">
        <v>13852496.734692786</v>
      </c>
      <c r="E490" s="54">
        <v>13970942.291371556</v>
      </c>
      <c r="F490" s="54">
        <v>6998418.0184184797</v>
      </c>
      <c r="G490" s="54">
        <f t="shared" si="141"/>
        <v>790899.55793766328</v>
      </c>
      <c r="H490" s="54">
        <f t="shared" si="142"/>
        <v>16255.90753252592</v>
      </c>
      <c r="I490" s="54">
        <f t="shared" si="143"/>
        <v>807155.46547018923</v>
      </c>
      <c r="J490" s="62">
        <f t="shared" si="144"/>
        <v>5.4618360140194923E-2</v>
      </c>
      <c r="K490" s="59"/>
    </row>
    <row r="491" spans="1:11" x14ac:dyDescent="0.25">
      <c r="A491" s="67"/>
      <c r="B491" s="61" t="s">
        <v>262</v>
      </c>
      <c r="C491" s="54">
        <v>13847081.916046534</v>
      </c>
      <c r="D491" s="54">
        <v>13799870.745753696</v>
      </c>
      <c r="E491" s="54">
        <v>13002907.003086939</v>
      </c>
      <c r="F491" s="54">
        <v>6201454.275751723</v>
      </c>
      <c r="G491" s="54">
        <f>+I491-H491</f>
        <v>828943.12285194313</v>
      </c>
      <c r="H491" s="54">
        <f t="shared" si="142"/>
        <v>15231.790107651188</v>
      </c>
      <c r="I491" s="54">
        <f>+C491-E491</f>
        <v>844174.91295959428</v>
      </c>
      <c r="J491" s="62">
        <f t="shared" si="144"/>
        <v>6.0964101900872827E-2</v>
      </c>
      <c r="K491" s="59"/>
    </row>
    <row r="492" spans="1:11" x14ac:dyDescent="0.25">
      <c r="A492" s="67"/>
      <c r="B492" s="61" t="s">
        <v>263</v>
      </c>
      <c r="C492" s="54">
        <v>13227576.210790657</v>
      </c>
      <c r="D492" s="54">
        <v>12860301.972570039</v>
      </c>
      <c r="E492" s="54">
        <v>12528248.506655309</v>
      </c>
      <c r="F492" s="54">
        <v>5869400.8098369902</v>
      </c>
      <c r="G492" s="54">
        <f>+I492-H492</f>
        <v>684777.37030347739</v>
      </c>
      <c r="H492" s="54">
        <f t="shared" si="142"/>
        <v>14550.333831869722</v>
      </c>
      <c r="I492" s="54">
        <f>+C492-E492</f>
        <v>699327.70413534716</v>
      </c>
      <c r="J492" s="62">
        <f t="shared" si="144"/>
        <v>5.2868922695365521E-2</v>
      </c>
      <c r="K492" s="59"/>
    </row>
    <row r="493" spans="1:11" x14ac:dyDescent="0.25">
      <c r="A493" s="67"/>
      <c r="B493" s="61" t="s">
        <v>264</v>
      </c>
      <c r="C493" s="54">
        <v>11469074.925605876</v>
      </c>
      <c r="D493" s="54">
        <v>11123124.907051619</v>
      </c>
      <c r="E493" s="54">
        <v>10889655.272171162</v>
      </c>
      <c r="F493" s="54">
        <v>5635931.1749565341</v>
      </c>
      <c r="G493" s="54">
        <f>+I493-H493</f>
        <v>566803.67101654783</v>
      </c>
      <c r="H493" s="54">
        <f t="shared" si="142"/>
        <v>12615.982418166464</v>
      </c>
      <c r="I493" s="54">
        <f>+C493-E493</f>
        <v>579419.6534347143</v>
      </c>
      <c r="J493" s="62">
        <f t="shared" si="144"/>
        <v>5.052017335252567E-2</v>
      </c>
      <c r="K493" s="59"/>
    </row>
    <row r="494" spans="1:11" x14ac:dyDescent="0.25">
      <c r="A494" s="67"/>
      <c r="B494" s="61" t="s">
        <v>265</v>
      </c>
      <c r="C494" s="54">
        <v>11878725.445135728</v>
      </c>
      <c r="D494" s="54">
        <v>11064194.717622684</v>
      </c>
      <c r="E494" s="54">
        <v>11254851.722505592</v>
      </c>
      <c r="F494" s="54">
        <v>5826588.1798394416</v>
      </c>
      <c r="G494" s="54">
        <f>+I494-H494</f>
        <v>610807.12464048644</v>
      </c>
      <c r="H494" s="54">
        <f t="shared" si="142"/>
        <v>13066.597989649301</v>
      </c>
      <c r="I494" s="54">
        <f>+C494-E494</f>
        <v>623873.72263013572</v>
      </c>
      <c r="J494" s="62">
        <f t="shared" si="144"/>
        <v>5.2520257792944322E-2</v>
      </c>
      <c r="K494" s="59"/>
    </row>
    <row r="495" spans="1:11" x14ac:dyDescent="0.25">
      <c r="A495" s="69"/>
      <c r="B495" s="61"/>
      <c r="C495" s="54"/>
      <c r="D495" s="54"/>
      <c r="E495" s="54"/>
      <c r="F495" s="54"/>
      <c r="G495" s="54"/>
      <c r="H495" s="54"/>
      <c r="I495" s="54"/>
      <c r="J495" s="62"/>
      <c r="K495" s="59"/>
    </row>
    <row r="496" spans="1:11" x14ac:dyDescent="0.25">
      <c r="A496" s="39" t="s">
        <v>248</v>
      </c>
      <c r="B496" s="61" t="s">
        <v>243</v>
      </c>
      <c r="C496" s="54">
        <f t="shared" ref="C496:I496" si="145">SUM(C483:C494)</f>
        <v>153694389.68986332</v>
      </c>
      <c r="D496" s="54">
        <f t="shared" si="145"/>
        <v>145322978.2267451</v>
      </c>
      <c r="E496" s="54">
        <f t="shared" si="145"/>
        <v>145375680.41569754</v>
      </c>
      <c r="F496" s="54">
        <f t="shared" si="145"/>
        <v>72429562.029037878</v>
      </c>
      <c r="G496" s="54">
        <f t="shared" si="145"/>
        <v>8149645.4455069546</v>
      </c>
      <c r="H496" s="54">
        <f t="shared" si="145"/>
        <v>169063.82865884973</v>
      </c>
      <c r="I496" s="54">
        <f t="shared" si="145"/>
        <v>8318709.2741658054</v>
      </c>
      <c r="J496" s="62">
        <f>(I496/C496)</f>
        <v>5.4125002812086723E-2</v>
      </c>
      <c r="K496" s="59"/>
    </row>
    <row r="497" spans="1:11" x14ac:dyDescent="0.25">
      <c r="A497" s="39"/>
      <c r="B497" s="61"/>
      <c r="C497" s="54"/>
      <c r="D497" s="54"/>
      <c r="E497" s="54"/>
      <c r="F497" s="54"/>
      <c r="G497" s="54"/>
      <c r="H497" s="54"/>
      <c r="I497" s="54"/>
      <c r="J497" s="62"/>
      <c r="K497" s="59"/>
    </row>
    <row r="498" spans="1:11" x14ac:dyDescent="0.25">
      <c r="A498" s="39"/>
      <c r="B498" s="61"/>
      <c r="C498" s="54"/>
      <c r="D498" s="54"/>
      <c r="E498" s="54"/>
      <c r="F498" s="54"/>
      <c r="G498" s="54"/>
      <c r="H498" s="54"/>
      <c r="I498" s="54"/>
      <c r="J498" s="62"/>
      <c r="K498" s="59"/>
    </row>
    <row r="499" spans="1:11" x14ac:dyDescent="0.25">
      <c r="A499" s="39">
        <f>+A483+1</f>
        <v>2037</v>
      </c>
      <c r="B499" s="61" t="s">
        <v>254</v>
      </c>
      <c r="C499" s="54">
        <v>12007690.308862176</v>
      </c>
      <c r="D499" s="54">
        <v>11829597.486900523</v>
      </c>
      <c r="E499" s="54">
        <v>11362420.592375595</v>
      </c>
      <c r="F499" s="54">
        <v>5359411.2853145152</v>
      </c>
      <c r="G499" s="54">
        <f>+I499-H499</f>
        <v>632061.2571468323</v>
      </c>
      <c r="H499" s="54">
        <f>+C499*0.0011</f>
        <v>13208.459339748395</v>
      </c>
      <c r="I499" s="54">
        <f>+C499-E499</f>
        <v>645269.71648658067</v>
      </c>
      <c r="J499" s="62">
        <f>(I499/C499)</f>
        <v>5.3738037864812745E-2</v>
      </c>
      <c r="K499" s="59"/>
    </row>
    <row r="500" spans="1:11" x14ac:dyDescent="0.25">
      <c r="A500" s="67"/>
      <c r="B500" s="61" t="s">
        <v>255</v>
      </c>
      <c r="C500" s="54">
        <v>10749994.816379188</v>
      </c>
      <c r="D500" s="54">
        <v>10534341.164355718</v>
      </c>
      <c r="E500" s="54">
        <v>10207861.858541284</v>
      </c>
      <c r="F500" s="54">
        <v>5032931.9795000823</v>
      </c>
      <c r="G500" s="54">
        <f t="shared" ref="G500:G506" si="146">+I500-H500</f>
        <v>530307.96353988675</v>
      </c>
      <c r="H500" s="54">
        <f t="shared" ref="H500:H510" si="147">+C500*0.0011</f>
        <v>11824.994298017107</v>
      </c>
      <c r="I500" s="54">
        <f t="shared" ref="I500:I506" si="148">+C500-E500</f>
        <v>542132.95783790387</v>
      </c>
      <c r="J500" s="62">
        <f t="shared" ref="J500:J510" si="149">(I500/C500)</f>
        <v>5.0430997139820487E-2</v>
      </c>
      <c r="K500" s="59"/>
    </row>
    <row r="501" spans="1:11" x14ac:dyDescent="0.25">
      <c r="A501" s="67"/>
      <c r="B501" s="61" t="s">
        <v>256</v>
      </c>
      <c r="C501" s="54">
        <v>11892199.858971421</v>
      </c>
      <c r="D501" s="54">
        <v>10561448.23436917</v>
      </c>
      <c r="E501" s="54">
        <v>11253483.483805297</v>
      </c>
      <c r="F501" s="54">
        <v>5724967.2289362093</v>
      </c>
      <c r="G501" s="54">
        <f t="shared" si="146"/>
        <v>625634.95532125514</v>
      </c>
      <c r="H501" s="54">
        <f t="shared" si="147"/>
        <v>13081.419844868564</v>
      </c>
      <c r="I501" s="54">
        <f t="shared" si="148"/>
        <v>638716.37516612373</v>
      </c>
      <c r="J501" s="62">
        <f t="shared" si="149"/>
        <v>5.3708849728444398E-2</v>
      </c>
      <c r="K501" s="59"/>
    </row>
    <row r="502" spans="1:11" x14ac:dyDescent="0.25">
      <c r="A502" s="67"/>
      <c r="B502" s="61" t="s">
        <v>257</v>
      </c>
      <c r="C502" s="54">
        <v>12115596.756566616</v>
      </c>
      <c r="D502" s="54">
        <v>11404531.774409221</v>
      </c>
      <c r="E502" s="54">
        <v>11482426.183797624</v>
      </c>
      <c r="F502" s="54">
        <v>5802861.6383246128</v>
      </c>
      <c r="G502" s="54">
        <f t="shared" si="146"/>
        <v>619843.41633676854</v>
      </c>
      <c r="H502" s="54">
        <f t="shared" si="147"/>
        <v>13327.156432223279</v>
      </c>
      <c r="I502" s="54">
        <f t="shared" si="148"/>
        <v>633170.57276899181</v>
      </c>
      <c r="J502" s="62">
        <f t="shared" si="149"/>
        <v>5.2260782980071974E-2</v>
      </c>
      <c r="K502" s="59"/>
    </row>
    <row r="503" spans="1:11" x14ac:dyDescent="0.25">
      <c r="A503" s="67"/>
      <c r="B503" s="61" t="s">
        <v>258</v>
      </c>
      <c r="C503" s="54">
        <v>13513524.321157569</v>
      </c>
      <c r="D503" s="54">
        <v>12000665.418117309</v>
      </c>
      <c r="E503" s="54">
        <v>12786362.102998769</v>
      </c>
      <c r="F503" s="54">
        <v>6588558.3232060727</v>
      </c>
      <c r="G503" s="54">
        <f t="shared" si="146"/>
        <v>712297.34140552685</v>
      </c>
      <c r="H503" s="54">
        <f t="shared" si="147"/>
        <v>14864.876753273327</v>
      </c>
      <c r="I503" s="54">
        <f t="shared" si="148"/>
        <v>727162.21815880015</v>
      </c>
      <c r="J503" s="62">
        <f t="shared" si="149"/>
        <v>5.3809961108392146E-2</v>
      </c>
      <c r="K503" s="59"/>
    </row>
    <row r="504" spans="1:11" x14ac:dyDescent="0.25">
      <c r="A504" s="67"/>
      <c r="B504" s="61" t="s">
        <v>259</v>
      </c>
      <c r="C504" s="54">
        <v>13870790.345321951</v>
      </c>
      <c r="D504" s="54">
        <v>13087655.764036493</v>
      </c>
      <c r="E504" s="54">
        <v>13104183.364549898</v>
      </c>
      <c r="F504" s="54">
        <v>6605085.9237194788</v>
      </c>
      <c r="G504" s="54">
        <f t="shared" si="146"/>
        <v>751349.11139219964</v>
      </c>
      <c r="H504" s="54">
        <f t="shared" si="147"/>
        <v>15257.869379854148</v>
      </c>
      <c r="I504" s="54">
        <f t="shared" si="148"/>
        <v>766606.98077205382</v>
      </c>
      <c r="J504" s="62">
        <f t="shared" si="149"/>
        <v>5.5267721714977756E-2</v>
      </c>
      <c r="K504" s="59"/>
    </row>
    <row r="505" spans="1:11" x14ac:dyDescent="0.25">
      <c r="A505" s="67"/>
      <c r="B505" s="61" t="s">
        <v>260</v>
      </c>
      <c r="C505" s="54">
        <v>14667382.710594442</v>
      </c>
      <c r="D505" s="54">
        <v>13502271.635689277</v>
      </c>
      <c r="E505" s="54">
        <v>13836715.544380257</v>
      </c>
      <c r="F505" s="54">
        <v>6939529.8324104575</v>
      </c>
      <c r="G505" s="54">
        <f t="shared" si="146"/>
        <v>814533.04523253092</v>
      </c>
      <c r="H505" s="54">
        <f t="shared" si="147"/>
        <v>16134.120981653887</v>
      </c>
      <c r="I505" s="54">
        <f t="shared" si="148"/>
        <v>830667.16621418484</v>
      </c>
      <c r="J505" s="62">
        <f t="shared" si="149"/>
        <v>5.6633632775817809E-2</v>
      </c>
      <c r="K505" s="59"/>
    </row>
    <row r="506" spans="1:11" x14ac:dyDescent="0.25">
      <c r="A506" s="67"/>
      <c r="B506" s="61" t="s">
        <v>261</v>
      </c>
      <c r="C506" s="54">
        <v>14906710.873546291</v>
      </c>
      <c r="D506" s="54">
        <v>13972735.668904241</v>
      </c>
      <c r="E506" s="54">
        <v>14092530.77054918</v>
      </c>
      <c r="F506" s="54">
        <v>7059324.9340553954</v>
      </c>
      <c r="G506" s="54">
        <f t="shared" si="146"/>
        <v>797782.72103621019</v>
      </c>
      <c r="H506" s="54">
        <f t="shared" si="147"/>
        <v>16397.381960900922</v>
      </c>
      <c r="I506" s="54">
        <f t="shared" si="148"/>
        <v>814180.10299711116</v>
      </c>
      <c r="J506" s="62">
        <f t="shared" si="149"/>
        <v>5.4618360140194937E-2</v>
      </c>
      <c r="K506" s="59"/>
    </row>
    <row r="507" spans="1:11" x14ac:dyDescent="0.25">
      <c r="A507" s="67"/>
      <c r="B507" s="61" t="s">
        <v>262</v>
      </c>
      <c r="C507" s="54">
        <v>13969619.984963959</v>
      </c>
      <c r="D507" s="54">
        <v>13920966.290886261</v>
      </c>
      <c r="E507" s="54">
        <v>13117974.648684148</v>
      </c>
      <c r="F507" s="54">
        <v>6256333.2918532817</v>
      </c>
      <c r="G507" s="54">
        <f>+I507-H507</f>
        <v>836278.75429635099</v>
      </c>
      <c r="H507" s="54">
        <f t="shared" si="147"/>
        <v>15366.581983460355</v>
      </c>
      <c r="I507" s="54">
        <f>+C507-E507</f>
        <v>851645.33627981134</v>
      </c>
      <c r="J507" s="62">
        <f t="shared" si="149"/>
        <v>6.0964101900872758E-2</v>
      </c>
      <c r="K507" s="59"/>
    </row>
    <row r="508" spans="1:11" x14ac:dyDescent="0.25">
      <c r="A508" s="67"/>
      <c r="B508" s="61" t="s">
        <v>263</v>
      </c>
      <c r="C508" s="54">
        <v>13346694.937703909</v>
      </c>
      <c r="D508" s="54">
        <v>12975146.128748223</v>
      </c>
      <c r="E508" s="54">
        <v>12641069.554803815</v>
      </c>
      <c r="F508" s="54">
        <v>5922256.7179088742</v>
      </c>
      <c r="G508" s="54">
        <f>+I508-H508</f>
        <v>690944.01846862026</v>
      </c>
      <c r="H508" s="54">
        <f t="shared" si="147"/>
        <v>14681.364431474301</v>
      </c>
      <c r="I508" s="54">
        <f>+C508-E508</f>
        <v>705625.38290009461</v>
      </c>
      <c r="J508" s="62">
        <f t="shared" si="149"/>
        <v>5.2868922695365542E-2</v>
      </c>
      <c r="K508" s="59"/>
    </row>
    <row r="509" spans="1:11" x14ac:dyDescent="0.25">
      <c r="A509" s="67"/>
      <c r="B509" s="61" t="s">
        <v>264</v>
      </c>
      <c r="C509" s="54">
        <v>11574909.674064912</v>
      </c>
      <c r="D509" s="54">
        <v>11224461.322218325</v>
      </c>
      <c r="E509" s="54">
        <v>10990143.230791327</v>
      </c>
      <c r="F509" s="54">
        <v>5687938.6264818758</v>
      </c>
      <c r="G509" s="54">
        <f>+I509-H509</f>
        <v>572034.04263211391</v>
      </c>
      <c r="H509" s="54">
        <f t="shared" si="147"/>
        <v>12732.400641471404</v>
      </c>
      <c r="I509" s="54">
        <f>+C509-E509</f>
        <v>584766.44327358529</v>
      </c>
      <c r="J509" s="62">
        <f t="shared" si="149"/>
        <v>5.0520173352525628E-2</v>
      </c>
      <c r="K509" s="59"/>
    </row>
    <row r="510" spans="1:11" x14ac:dyDescent="0.25">
      <c r="A510" s="67"/>
      <c r="B510" s="61" t="s">
        <v>265</v>
      </c>
      <c r="C510" s="54">
        <v>11988432.120056905</v>
      </c>
      <c r="D510" s="54">
        <v>11166335.219752848</v>
      </c>
      <c r="E510" s="54">
        <v>11358796.574578304</v>
      </c>
      <c r="F510" s="54">
        <v>5880399.9813073315</v>
      </c>
      <c r="G510" s="54">
        <f>+I510-H510</f>
        <v>616448.27014653839</v>
      </c>
      <c r="H510" s="54">
        <f t="shared" si="147"/>
        <v>13187.275332062596</v>
      </c>
      <c r="I510" s="54">
        <f>+C510-E510</f>
        <v>629635.54547860101</v>
      </c>
      <c r="J510" s="62">
        <f t="shared" si="149"/>
        <v>5.2520257792944183E-2</v>
      </c>
      <c r="K510" s="59"/>
    </row>
    <row r="511" spans="1:11" x14ac:dyDescent="0.25">
      <c r="A511" s="69"/>
      <c r="B511" s="61"/>
      <c r="C511" s="54"/>
      <c r="D511" s="54"/>
      <c r="E511" s="54"/>
      <c r="F511" s="54"/>
      <c r="G511" s="54"/>
      <c r="H511" s="54"/>
      <c r="I511" s="54"/>
      <c r="J511" s="62"/>
      <c r="K511" s="59"/>
    </row>
    <row r="512" spans="1:11" x14ac:dyDescent="0.25">
      <c r="A512" s="39" t="s">
        <v>248</v>
      </c>
      <c r="B512" s="61" t="s">
        <v>243</v>
      </c>
      <c r="C512" s="54">
        <f t="shared" ref="C512:I512" si="150">SUM(C499:C510)</f>
        <v>154603546.70818931</v>
      </c>
      <c r="D512" s="54">
        <f t="shared" si="150"/>
        <v>146180156.10838759</v>
      </c>
      <c r="E512" s="54">
        <f t="shared" si="150"/>
        <v>146233967.90985551</v>
      </c>
      <c r="F512" s="54">
        <f t="shared" si="150"/>
        <v>72859599.763018191</v>
      </c>
      <c r="G512" s="54">
        <f t="shared" si="150"/>
        <v>8199514.8969548335</v>
      </c>
      <c r="H512" s="54">
        <f t="shared" si="150"/>
        <v>170063.90137900831</v>
      </c>
      <c r="I512" s="54">
        <f t="shared" si="150"/>
        <v>8369578.7983338423</v>
      </c>
      <c r="J512" s="62">
        <f>(I512/C512)</f>
        <v>5.4135748995016476E-2</v>
      </c>
      <c r="K512" s="59"/>
    </row>
    <row r="513" spans="1:11" x14ac:dyDescent="0.25">
      <c r="A513" s="39"/>
      <c r="B513" s="61"/>
      <c r="C513" s="54"/>
      <c r="D513" s="54"/>
      <c r="E513" s="54"/>
      <c r="F513" s="54"/>
      <c r="G513" s="54"/>
      <c r="H513" s="54"/>
      <c r="I513" s="54"/>
      <c r="J513" s="62"/>
      <c r="K513" s="59"/>
    </row>
    <row r="514" spans="1:11" x14ac:dyDescent="0.25">
      <c r="A514" s="39"/>
      <c r="B514" s="61"/>
      <c r="C514" s="54"/>
      <c r="D514" s="54"/>
      <c r="E514" s="54"/>
      <c r="F514" s="54"/>
      <c r="G514" s="54"/>
      <c r="H514" s="54"/>
      <c r="I514" s="54"/>
      <c r="J514" s="62"/>
      <c r="K514" s="59"/>
    </row>
    <row r="515" spans="1:11" x14ac:dyDescent="0.25">
      <c r="A515" s="39">
        <f>+A499+1</f>
        <v>2038</v>
      </c>
      <c r="B515" s="61" t="s">
        <v>254</v>
      </c>
      <c r="C515" s="54">
        <v>12119577.884425793</v>
      </c>
      <c r="D515" s="54">
        <v>11939345.287730187</v>
      </c>
      <c r="E515" s="54">
        <v>11468295.549166972</v>
      </c>
      <c r="F515" s="54">
        <v>5409350.2427441189</v>
      </c>
      <c r="G515" s="54">
        <f>+I515-H515</f>
        <v>637950.79958595266</v>
      </c>
      <c r="H515" s="54">
        <f>+C515*0.0011</f>
        <v>13331.535672868373</v>
      </c>
      <c r="I515" s="54">
        <f>+C515-E515</f>
        <v>651282.33525882103</v>
      </c>
      <c r="J515" s="62">
        <f>(I515/C515)</f>
        <v>5.37380378648128E-2</v>
      </c>
      <c r="K515" s="59"/>
    </row>
    <row r="516" spans="1:11" x14ac:dyDescent="0.25">
      <c r="A516" s="67"/>
      <c r="B516" s="61" t="s">
        <v>255</v>
      </c>
      <c r="C516" s="54">
        <v>10851976.905347228</v>
      </c>
      <c r="D516" s="54">
        <v>10633373.183534859</v>
      </c>
      <c r="E516" s="54">
        <v>10304700.889072262</v>
      </c>
      <c r="F516" s="54">
        <v>5080677.948281521</v>
      </c>
      <c r="G516" s="54">
        <f t="shared" ref="G516:G522" si="151">+I516-H516</f>
        <v>535338.84167908435</v>
      </c>
      <c r="H516" s="54">
        <f t="shared" ref="H516:H526" si="152">+C516*0.0011</f>
        <v>11937.174595881952</v>
      </c>
      <c r="I516" s="54">
        <f t="shared" ref="I516:I522" si="153">+C516-E516</f>
        <v>547276.0162749663</v>
      </c>
      <c r="J516" s="62">
        <f t="shared" ref="J516:J526" si="154">(I516/C516)</f>
        <v>5.0430997139820695E-2</v>
      </c>
      <c r="K516" s="59"/>
    </row>
    <row r="517" spans="1:11" x14ac:dyDescent="0.25">
      <c r="A517" s="67"/>
      <c r="B517" s="61" t="s">
        <v>256</v>
      </c>
      <c r="C517" s="54">
        <v>12002862.51609602</v>
      </c>
      <c r="D517" s="54">
        <v>10660639.714155775</v>
      </c>
      <c r="E517" s="54">
        <v>11358202.57690784</v>
      </c>
      <c r="F517" s="54">
        <v>5778240.811033586</v>
      </c>
      <c r="G517" s="54">
        <f t="shared" si="151"/>
        <v>631456.79042047483</v>
      </c>
      <c r="H517" s="54">
        <f t="shared" si="152"/>
        <v>13203.148767705623</v>
      </c>
      <c r="I517" s="54">
        <f t="shared" si="153"/>
        <v>644659.93918818049</v>
      </c>
      <c r="J517" s="62">
        <f t="shared" si="154"/>
        <v>5.3708849728444509E-2</v>
      </c>
      <c r="K517" s="59"/>
    </row>
    <row r="518" spans="1:11" x14ac:dyDescent="0.25">
      <c r="A518" s="67"/>
      <c r="B518" s="61" t="s">
        <v>257</v>
      </c>
      <c r="C518" s="54">
        <v>12227159.547320832</v>
      </c>
      <c r="D518" s="54">
        <v>11510103.900581054</v>
      </c>
      <c r="E518" s="54">
        <v>11588158.615755582</v>
      </c>
      <c r="F518" s="54">
        <v>5856295.5262081129</v>
      </c>
      <c r="G518" s="54">
        <f t="shared" si="151"/>
        <v>625551.05606319639</v>
      </c>
      <c r="H518" s="54">
        <f t="shared" si="152"/>
        <v>13449.875502052915</v>
      </c>
      <c r="I518" s="54">
        <f t="shared" si="153"/>
        <v>639000.93156524934</v>
      </c>
      <c r="J518" s="62">
        <f t="shared" si="154"/>
        <v>5.2260782980071994E-2</v>
      </c>
      <c r="K518" s="59"/>
    </row>
    <row r="519" spans="1:11" x14ac:dyDescent="0.25">
      <c r="A519" s="67"/>
      <c r="B519" s="61" t="s">
        <v>258</v>
      </c>
      <c r="C519" s="54">
        <v>13636739.571832944</v>
      </c>
      <c r="D519" s="54">
        <v>12110610.392836113</v>
      </c>
      <c r="E519" s="54">
        <v>12902947.14582734</v>
      </c>
      <c r="F519" s="54">
        <v>6648632.2791993394</v>
      </c>
      <c r="G519" s="54">
        <f t="shared" si="151"/>
        <v>718792.01247658755</v>
      </c>
      <c r="H519" s="54">
        <f t="shared" si="152"/>
        <v>15000.413529016239</v>
      </c>
      <c r="I519" s="54">
        <f t="shared" si="153"/>
        <v>733792.42600560375</v>
      </c>
      <c r="J519" s="62">
        <f t="shared" si="154"/>
        <v>5.3809961108392208E-2</v>
      </c>
      <c r="K519" s="59"/>
    </row>
    <row r="520" spans="1:11" x14ac:dyDescent="0.25">
      <c r="A520" s="67"/>
      <c r="B520" s="61" t="s">
        <v>259</v>
      </c>
      <c r="C520" s="54">
        <v>13998085.11771379</v>
      </c>
      <c r="D520" s="54">
        <v>13207373.122380072</v>
      </c>
      <c r="E520" s="54">
        <v>13224442.844885413</v>
      </c>
      <c r="F520" s="54">
        <v>6665702.0017046798</v>
      </c>
      <c r="G520" s="54">
        <f t="shared" si="151"/>
        <v>758244.37919889262</v>
      </c>
      <c r="H520" s="54">
        <f t="shared" si="152"/>
        <v>15397.89362948517</v>
      </c>
      <c r="I520" s="54">
        <f t="shared" si="153"/>
        <v>773642.27282837778</v>
      </c>
      <c r="J520" s="62">
        <f t="shared" si="154"/>
        <v>5.5267721714977784E-2</v>
      </c>
      <c r="K520" s="59"/>
    </row>
    <row r="521" spans="1:11" x14ac:dyDescent="0.25">
      <c r="A521" s="67"/>
      <c r="B521" s="61" t="s">
        <v>260</v>
      </c>
      <c r="C521" s="54">
        <v>14802703.998877946</v>
      </c>
      <c r="D521" s="54">
        <v>13626521.156292714</v>
      </c>
      <c r="E521" s="54">
        <v>13964373.096516361</v>
      </c>
      <c r="F521" s="54">
        <v>7003553.9419283271</v>
      </c>
      <c r="G521" s="54">
        <f t="shared" si="151"/>
        <v>822047.92796281911</v>
      </c>
      <c r="H521" s="54">
        <f t="shared" si="152"/>
        <v>16282.974398765742</v>
      </c>
      <c r="I521" s="54">
        <f t="shared" si="153"/>
        <v>838330.90236158483</v>
      </c>
      <c r="J521" s="62">
        <f t="shared" si="154"/>
        <v>5.6633632775817906E-2</v>
      </c>
      <c r="K521" s="59"/>
    </row>
    <row r="522" spans="1:11" x14ac:dyDescent="0.25">
      <c r="A522" s="67"/>
      <c r="B522" s="61" t="s">
        <v>261</v>
      </c>
      <c r="C522" s="54">
        <v>15044043.968652308</v>
      </c>
      <c r="D522" s="54">
        <v>14101555.556259159</v>
      </c>
      <c r="E522" s="54">
        <v>14222362.957207529</v>
      </c>
      <c r="F522" s="54">
        <v>7124361.3428766979</v>
      </c>
      <c r="G522" s="54">
        <f t="shared" si="151"/>
        <v>805132.56307926157</v>
      </c>
      <c r="H522" s="54">
        <f t="shared" si="152"/>
        <v>16548.448365517539</v>
      </c>
      <c r="I522" s="54">
        <f t="shared" si="153"/>
        <v>821681.01144477911</v>
      </c>
      <c r="J522" s="62">
        <f t="shared" si="154"/>
        <v>5.461836014019493E-2</v>
      </c>
      <c r="K522" s="59"/>
    </row>
    <row r="523" spans="1:11" x14ac:dyDescent="0.25">
      <c r="A523" s="67"/>
      <c r="B523" s="61" t="s">
        <v>262</v>
      </c>
      <c r="C523" s="54">
        <v>14099009.142693968</v>
      </c>
      <c r="D523" s="54">
        <v>14049556.468296926</v>
      </c>
      <c r="E523" s="54">
        <v>13239475.712617436</v>
      </c>
      <c r="F523" s="54">
        <v>6314280.5871972078</v>
      </c>
      <c r="G523" s="54">
        <f>+I523-H523</f>
        <v>844024.52001956874</v>
      </c>
      <c r="H523" s="54">
        <f t="shared" si="152"/>
        <v>15508.910056963367</v>
      </c>
      <c r="I523" s="54">
        <f>+C523-E523</f>
        <v>859533.43007653207</v>
      </c>
      <c r="J523" s="62">
        <f t="shared" si="154"/>
        <v>6.0964101900872779E-2</v>
      </c>
      <c r="K523" s="59"/>
    </row>
    <row r="524" spans="1:11" x14ac:dyDescent="0.25">
      <c r="A524" s="67"/>
      <c r="B524" s="61" t="s">
        <v>263</v>
      </c>
      <c r="C524" s="54">
        <v>13470011.574311405</v>
      </c>
      <c r="D524" s="54">
        <v>13095171.819148634</v>
      </c>
      <c r="E524" s="54">
        <v>12757866.573683457</v>
      </c>
      <c r="F524" s="54">
        <v>5976975.3417320326</v>
      </c>
      <c r="G524" s="54">
        <f>+I524-H524</f>
        <v>697327.98789620539</v>
      </c>
      <c r="H524" s="54">
        <f t="shared" si="152"/>
        <v>14817.012731742547</v>
      </c>
      <c r="I524" s="54">
        <f>+C524-E524</f>
        <v>712145.00062794797</v>
      </c>
      <c r="J524" s="62">
        <f t="shared" si="154"/>
        <v>5.2868922695365479E-2</v>
      </c>
      <c r="K524" s="59"/>
    </row>
    <row r="525" spans="1:11" x14ac:dyDescent="0.25">
      <c r="A525" s="67"/>
      <c r="B525" s="61" t="s">
        <v>264</v>
      </c>
      <c r="C525" s="54">
        <v>11684448.244106116</v>
      </c>
      <c r="D525" s="54">
        <v>11329357.090120912</v>
      </c>
      <c r="E525" s="54">
        <v>11094147.893285261</v>
      </c>
      <c r="F525" s="54">
        <v>5741766.1448963806</v>
      </c>
      <c r="G525" s="54">
        <f>+I525-H525</f>
        <v>577447.45775233756</v>
      </c>
      <c r="H525" s="54">
        <f t="shared" si="152"/>
        <v>12852.893068516729</v>
      </c>
      <c r="I525" s="54">
        <f>+C525-E525</f>
        <v>590300.35082085431</v>
      </c>
      <c r="J525" s="62">
        <f t="shared" si="154"/>
        <v>5.0520173352525601E-2</v>
      </c>
      <c r="K525" s="59"/>
    </row>
    <row r="526" spans="1:11" x14ac:dyDescent="0.25">
      <c r="A526" s="67"/>
      <c r="B526" s="61" t="s">
        <v>265</v>
      </c>
      <c r="C526" s="54">
        <v>12102341.897356834</v>
      </c>
      <c r="D526" s="54">
        <v>11272216.495460279</v>
      </c>
      <c r="E526" s="54">
        <v>11466723.781009303</v>
      </c>
      <c r="F526" s="54">
        <v>5936273.4304454038</v>
      </c>
      <c r="G526" s="54">
        <f>+I526-H526</f>
        <v>622305.54026043834</v>
      </c>
      <c r="H526" s="54">
        <f t="shared" si="152"/>
        <v>13312.576087092519</v>
      </c>
      <c r="I526" s="54">
        <f>+C526-E526</f>
        <v>635618.11634753086</v>
      </c>
      <c r="J526" s="62">
        <f t="shared" si="154"/>
        <v>5.2520257792944239E-2</v>
      </c>
      <c r="K526" s="59"/>
    </row>
    <row r="527" spans="1:11" x14ac:dyDescent="0.25">
      <c r="A527" s="69"/>
      <c r="B527" s="61"/>
      <c r="C527" s="54"/>
      <c r="D527" s="54"/>
      <c r="E527" s="54"/>
      <c r="F527" s="54"/>
      <c r="G527" s="54"/>
      <c r="H527" s="54"/>
      <c r="I527" s="54"/>
      <c r="J527" s="62"/>
      <c r="K527" s="59"/>
    </row>
    <row r="528" spans="1:11" x14ac:dyDescent="0.25">
      <c r="A528" s="39" t="s">
        <v>248</v>
      </c>
      <c r="B528" s="61" t="s">
        <v>243</v>
      </c>
      <c r="C528" s="54">
        <f t="shared" ref="C528:I528" si="155">SUM(C515:C526)</f>
        <v>156038960.36873519</v>
      </c>
      <c r="D528" s="54">
        <f t="shared" si="155"/>
        <v>147535824.18679667</v>
      </c>
      <c r="E528" s="54">
        <f t="shared" si="155"/>
        <v>147591697.63593477</v>
      </c>
      <c r="F528" s="54">
        <f t="shared" si="155"/>
        <v>73536109.598247409</v>
      </c>
      <c r="G528" s="54">
        <f t="shared" si="155"/>
        <v>8275619.8763948176</v>
      </c>
      <c r="H528" s="54">
        <f t="shared" si="155"/>
        <v>171642.85640560871</v>
      </c>
      <c r="I528" s="54">
        <f t="shared" si="155"/>
        <v>8447262.7328004278</v>
      </c>
      <c r="J528" s="62">
        <f>(I528/C528)</f>
        <v>5.4135599935033703E-2</v>
      </c>
      <c r="K528" s="59"/>
    </row>
    <row r="529" spans="1:11" x14ac:dyDescent="0.25">
      <c r="A529" s="39"/>
      <c r="B529" s="61"/>
      <c r="C529" s="54"/>
      <c r="D529" s="54"/>
      <c r="E529" s="54"/>
      <c r="F529" s="54"/>
      <c r="G529" s="54"/>
      <c r="H529" s="54"/>
      <c r="I529" s="54"/>
      <c r="J529" s="62"/>
      <c r="K529" s="59"/>
    </row>
    <row r="530" spans="1:11" x14ac:dyDescent="0.25">
      <c r="A530" s="39"/>
      <c r="B530" s="61"/>
      <c r="C530" s="54"/>
      <c r="D530" s="54"/>
      <c r="E530" s="54"/>
      <c r="F530" s="54"/>
      <c r="G530" s="54"/>
      <c r="H530" s="54"/>
      <c r="I530" s="54"/>
      <c r="J530" s="62"/>
      <c r="K530" s="59"/>
    </row>
    <row r="531" spans="1:11" x14ac:dyDescent="0.25">
      <c r="A531" s="39">
        <f>+A515+1</f>
        <v>2039</v>
      </c>
      <c r="B531" s="61" t="s">
        <v>254</v>
      </c>
      <c r="C531" s="54">
        <v>12236191.565079663</v>
      </c>
      <c r="D531" s="54">
        <v>12053517.459794113</v>
      </c>
      <c r="E531" s="54">
        <v>11578642.63943431</v>
      </c>
      <c r="F531" s="54">
        <v>5461398.610085601</v>
      </c>
      <c r="G531" s="54">
        <f>+I531-H531</f>
        <v>644089.11492376565</v>
      </c>
      <c r="H531" s="54">
        <f>+C531*0.0011</f>
        <v>13459.81072158763</v>
      </c>
      <c r="I531" s="54">
        <f>+C531-E531</f>
        <v>657548.92564535327</v>
      </c>
      <c r="J531" s="62">
        <f>(I531/C531)</f>
        <v>5.3738037864812745E-2</v>
      </c>
      <c r="K531" s="59"/>
    </row>
    <row r="532" spans="1:11" x14ac:dyDescent="0.25">
      <c r="A532" s="67"/>
      <c r="B532" s="61" t="s">
        <v>255</v>
      </c>
      <c r="C532" s="54">
        <v>10958898.932109265</v>
      </c>
      <c r="D532" s="54">
        <v>10736892.644627517</v>
      </c>
      <c r="E532" s="54">
        <v>10406230.731408479</v>
      </c>
      <c r="F532" s="54">
        <v>5130736.6968665626</v>
      </c>
      <c r="G532" s="54">
        <f t="shared" ref="G532:G538" si="156">+I532-H532</f>
        <v>540613.41187546577</v>
      </c>
      <c r="H532" s="54">
        <f t="shared" ref="H532:H542" si="157">+C532*0.0011</f>
        <v>12054.788825320193</v>
      </c>
      <c r="I532" s="54">
        <f t="shared" ref="I532:I538" si="158">+C532-E532</f>
        <v>552668.20070078596</v>
      </c>
      <c r="J532" s="62">
        <f t="shared" ref="J532:J542" si="159">(I532/C532)</f>
        <v>5.0430997139820653E-2</v>
      </c>
      <c r="K532" s="59"/>
    </row>
    <row r="533" spans="1:11" x14ac:dyDescent="0.25">
      <c r="A533" s="67"/>
      <c r="B533" s="61" t="s">
        <v>256</v>
      </c>
      <c r="C533" s="54">
        <v>12118117.060548855</v>
      </c>
      <c r="D533" s="54">
        <v>10764278.67750439</v>
      </c>
      <c r="E533" s="54">
        <v>11467266.932352139</v>
      </c>
      <c r="F533" s="54">
        <v>5833724.9517143099</v>
      </c>
      <c r="G533" s="54">
        <f t="shared" si="156"/>
        <v>637520.19943011261</v>
      </c>
      <c r="H533" s="54">
        <f t="shared" si="157"/>
        <v>13329.928766603742</v>
      </c>
      <c r="I533" s="54">
        <f t="shared" si="158"/>
        <v>650850.12819671631</v>
      </c>
      <c r="J533" s="62">
        <f t="shared" si="159"/>
        <v>5.3708849728444356E-2</v>
      </c>
      <c r="K533" s="59"/>
    </row>
    <row r="534" spans="1:11" x14ac:dyDescent="0.25">
      <c r="A534" s="67"/>
      <c r="B534" s="61" t="s">
        <v>257</v>
      </c>
      <c r="C534" s="54">
        <v>12344382.883718316</v>
      </c>
      <c r="D534" s="54">
        <v>11620540.142976817</v>
      </c>
      <c r="E534" s="54">
        <v>11699255.768809399</v>
      </c>
      <c r="F534" s="54">
        <v>5912440.5775468918</v>
      </c>
      <c r="G534" s="54">
        <f t="shared" si="156"/>
        <v>631548.29373682674</v>
      </c>
      <c r="H534" s="54">
        <f t="shared" si="157"/>
        <v>13578.821172090147</v>
      </c>
      <c r="I534" s="54">
        <f t="shared" si="158"/>
        <v>645127.11490891688</v>
      </c>
      <c r="J534" s="62">
        <f t="shared" si="159"/>
        <v>5.226078298007189E-2</v>
      </c>
      <c r="K534" s="59"/>
    </row>
    <row r="535" spans="1:11" x14ac:dyDescent="0.25">
      <c r="A535" s="67"/>
      <c r="B535" s="61" t="s">
        <v>258</v>
      </c>
      <c r="C535" s="54">
        <v>13763400.395085495</v>
      </c>
      <c r="D535" s="54">
        <v>12224846.79846929</v>
      </c>
      <c r="E535" s="54">
        <v>13022792.355106715</v>
      </c>
      <c r="F535" s="54">
        <v>6710386.1341843167</v>
      </c>
      <c r="G535" s="54">
        <f t="shared" si="156"/>
        <v>725468.29954418587</v>
      </c>
      <c r="H535" s="54">
        <f t="shared" si="157"/>
        <v>15139.740434594045</v>
      </c>
      <c r="I535" s="54">
        <f t="shared" si="158"/>
        <v>740608.03997877985</v>
      </c>
      <c r="J535" s="62">
        <f t="shared" si="159"/>
        <v>5.3809961108392167E-2</v>
      </c>
      <c r="K535" s="59"/>
    </row>
    <row r="536" spans="1:11" x14ac:dyDescent="0.25">
      <c r="A536" s="67"/>
      <c r="B536" s="61" t="s">
        <v>259</v>
      </c>
      <c r="C536" s="54">
        <v>14126365.993686417</v>
      </c>
      <c r="D536" s="54">
        <v>13329232.414184831</v>
      </c>
      <c r="E536" s="54">
        <v>13345633.92910343</v>
      </c>
      <c r="F536" s="54">
        <v>6726787.649102916</v>
      </c>
      <c r="G536" s="54">
        <f t="shared" si="156"/>
        <v>765193.06198993174</v>
      </c>
      <c r="H536" s="54">
        <f t="shared" si="157"/>
        <v>15539.00259305506</v>
      </c>
      <c r="I536" s="54">
        <f t="shared" si="158"/>
        <v>780732.06458298676</v>
      </c>
      <c r="J536" s="62">
        <f t="shared" si="159"/>
        <v>5.5267721714977798E-2</v>
      </c>
      <c r="K536" s="59"/>
    </row>
    <row r="537" spans="1:11" x14ac:dyDescent="0.25">
      <c r="A537" s="67"/>
      <c r="B537" s="61" t="s">
        <v>260</v>
      </c>
      <c r="C537" s="54">
        <v>14935069.02866305</v>
      </c>
      <c r="D537" s="54">
        <v>13749850.096186403</v>
      </c>
      <c r="E537" s="54">
        <v>14089241.813812256</v>
      </c>
      <c r="F537" s="54">
        <v>7066179.3667287687</v>
      </c>
      <c r="G537" s="54">
        <f t="shared" si="156"/>
        <v>829398.63891926513</v>
      </c>
      <c r="H537" s="54">
        <f t="shared" si="157"/>
        <v>16428.575931529358</v>
      </c>
      <c r="I537" s="54">
        <f t="shared" si="158"/>
        <v>845827.21485079452</v>
      </c>
      <c r="J537" s="62">
        <f t="shared" si="159"/>
        <v>5.6633632775817899E-2</v>
      </c>
      <c r="K537" s="59"/>
    </row>
    <row r="538" spans="1:11" x14ac:dyDescent="0.25">
      <c r="A538" s="67"/>
      <c r="B538" s="61" t="s">
        <v>261</v>
      </c>
      <c r="C538" s="54">
        <v>15178176.248195892</v>
      </c>
      <c r="D538" s="54">
        <v>14227466.566951137</v>
      </c>
      <c r="E538" s="54">
        <v>14349169.151600577</v>
      </c>
      <c r="F538" s="54">
        <v>7187881.9513782067</v>
      </c>
      <c r="G538" s="54">
        <f t="shared" si="156"/>
        <v>812311.10272229975</v>
      </c>
      <c r="H538" s="54">
        <f t="shared" si="157"/>
        <v>16695.993873015483</v>
      </c>
      <c r="I538" s="54">
        <f t="shared" si="158"/>
        <v>829007.09659531526</v>
      </c>
      <c r="J538" s="62">
        <f t="shared" si="159"/>
        <v>5.4618360140194888E-2</v>
      </c>
      <c r="K538" s="59"/>
    </row>
    <row r="539" spans="1:11" x14ac:dyDescent="0.25">
      <c r="A539" s="67"/>
      <c r="B539" s="61" t="s">
        <v>262</v>
      </c>
      <c r="C539" s="54">
        <v>14225481.560632054</v>
      </c>
      <c r="D539" s="54">
        <v>14175198.192072611</v>
      </c>
      <c r="E539" s="54">
        <v>13358237.853180695</v>
      </c>
      <c r="F539" s="54">
        <v>6370921.6124862907</v>
      </c>
      <c r="G539" s="54">
        <f>+I539-H539</f>
        <v>851595.67773466313</v>
      </c>
      <c r="H539" s="54">
        <f t="shared" si="157"/>
        <v>15648.029716695261</v>
      </c>
      <c r="I539" s="54">
        <f>+C539-E539</f>
        <v>867243.70745135844</v>
      </c>
      <c r="J539" s="62">
        <f t="shared" si="159"/>
        <v>6.0964101900872723E-2</v>
      </c>
      <c r="K539" s="59"/>
    </row>
    <row r="540" spans="1:11" x14ac:dyDescent="0.25">
      <c r="A540" s="67"/>
      <c r="B540" s="61" t="s">
        <v>263</v>
      </c>
      <c r="C540" s="54">
        <v>13591932.107899498</v>
      </c>
      <c r="D540" s="54">
        <v>13213188.432175068</v>
      </c>
      <c r="E540" s="54">
        <v>12873341.300006302</v>
      </c>
      <c r="F540" s="54">
        <v>6031074.4803175237</v>
      </c>
      <c r="G540" s="54">
        <f>+I540-H540</f>
        <v>703639.68257450662</v>
      </c>
      <c r="H540" s="54">
        <f t="shared" si="157"/>
        <v>14951.125318689448</v>
      </c>
      <c r="I540" s="54">
        <f>+C540-E540</f>
        <v>718590.80789319612</v>
      </c>
      <c r="J540" s="62">
        <f t="shared" si="159"/>
        <v>5.2868922695365597E-2</v>
      </c>
      <c r="K540" s="59"/>
    </row>
    <row r="541" spans="1:11" x14ac:dyDescent="0.25">
      <c r="A541" s="67"/>
      <c r="B541" s="61" t="s">
        <v>264</v>
      </c>
      <c r="C541" s="54">
        <v>11790677.297077311</v>
      </c>
      <c r="D541" s="54">
        <v>11432117.357789543</v>
      </c>
      <c r="E541" s="54">
        <v>11195010.236085279</v>
      </c>
      <c r="F541" s="54">
        <v>5793967.358613261</v>
      </c>
      <c r="G541" s="54">
        <f>+I541-H541</f>
        <v>582697.31596524722</v>
      </c>
      <c r="H541" s="54">
        <f t="shared" si="157"/>
        <v>12969.745026785044</v>
      </c>
      <c r="I541" s="54">
        <f>+C541-E541</f>
        <v>595667.06099203229</v>
      </c>
      <c r="J541" s="62">
        <f t="shared" si="159"/>
        <v>5.0520173352525476E-2</v>
      </c>
      <c r="K541" s="59"/>
    </row>
    <row r="542" spans="1:11" x14ac:dyDescent="0.25">
      <c r="A542" s="67"/>
      <c r="B542" s="61" t="s">
        <v>265</v>
      </c>
      <c r="C542" s="54">
        <v>12210834.982982762</v>
      </c>
      <c r="D542" s="54">
        <v>11373996.181552388</v>
      </c>
      <c r="E542" s="54">
        <v>11569518.781809404</v>
      </c>
      <c r="F542" s="54">
        <v>5989489.9588702777</v>
      </c>
      <c r="G542" s="54">
        <f>+I542-H542</f>
        <v>627884.28269207664</v>
      </c>
      <c r="H542" s="54">
        <f t="shared" si="157"/>
        <v>13431.91848128104</v>
      </c>
      <c r="I542" s="54">
        <f>+C542-E542</f>
        <v>641316.20117335767</v>
      </c>
      <c r="J542" s="62">
        <f t="shared" si="159"/>
        <v>5.2520257792944329E-2</v>
      </c>
      <c r="K542" s="59"/>
    </row>
    <row r="543" spans="1:11" x14ac:dyDescent="0.25">
      <c r="A543" s="69"/>
      <c r="B543" s="61"/>
      <c r="C543" s="54"/>
      <c r="D543" s="54"/>
      <c r="E543" s="54"/>
      <c r="F543" s="54"/>
      <c r="G543" s="54"/>
      <c r="H543" s="54"/>
      <c r="I543" s="54"/>
      <c r="J543" s="62"/>
      <c r="K543" s="59"/>
    </row>
    <row r="544" spans="1:11" x14ac:dyDescent="0.25">
      <c r="A544" s="39" t="s">
        <v>248</v>
      </c>
      <c r="B544" s="61" t="s">
        <v>243</v>
      </c>
      <c r="C544" s="54">
        <f t="shared" ref="C544:I544" si="160">SUM(C531:C542)</f>
        <v>157479528.05567858</v>
      </c>
      <c r="D544" s="54">
        <f t="shared" si="160"/>
        <v>148901124.96428412</v>
      </c>
      <c r="E544" s="54">
        <f t="shared" si="160"/>
        <v>148954341.49270898</v>
      </c>
      <c r="F544" s="54">
        <f t="shared" si="160"/>
        <v>74214989.347894922</v>
      </c>
      <c r="G544" s="54">
        <f t="shared" si="160"/>
        <v>8351959.0821083467</v>
      </c>
      <c r="H544" s="54">
        <f t="shared" si="160"/>
        <v>173227.48086124641</v>
      </c>
      <c r="I544" s="54">
        <f t="shared" si="160"/>
        <v>8525186.5629695933</v>
      </c>
      <c r="J544" s="62">
        <f>(I544/C544)</f>
        <v>5.4135205180164257E-2</v>
      </c>
      <c r="K544" s="59"/>
    </row>
    <row r="545" spans="1:11" x14ac:dyDescent="0.25">
      <c r="A545" s="39"/>
      <c r="B545" s="61"/>
      <c r="C545" s="54"/>
      <c r="D545" s="54"/>
      <c r="E545" s="54"/>
      <c r="F545" s="54"/>
      <c r="G545" s="54"/>
      <c r="H545" s="54"/>
      <c r="I545" s="54"/>
      <c r="J545" s="62"/>
      <c r="K545" s="59"/>
    </row>
    <row r="546" spans="1:11" x14ac:dyDescent="0.25">
      <c r="A546" s="39"/>
      <c r="B546" s="61"/>
      <c r="C546" s="54"/>
      <c r="D546" s="54"/>
      <c r="E546" s="54"/>
      <c r="F546" s="54"/>
      <c r="G546" s="54"/>
      <c r="H546" s="54"/>
      <c r="I546" s="54"/>
      <c r="J546" s="62"/>
      <c r="K546" s="59"/>
    </row>
    <row r="547" spans="1:11" x14ac:dyDescent="0.25">
      <c r="A547" s="39">
        <f>+A531+1</f>
        <v>2040</v>
      </c>
      <c r="B547" s="61" t="s">
        <v>254</v>
      </c>
      <c r="C547" s="54">
        <v>12342816.673955316</v>
      </c>
      <c r="D547" s="54">
        <v>12160039.120553598</v>
      </c>
      <c r="E547" s="54">
        <v>11679537.924171861</v>
      </c>
      <c r="F547" s="54">
        <v>5508988.7624885412</v>
      </c>
      <c r="G547" s="54">
        <f>+I547-H547</f>
        <v>649701.65144210367</v>
      </c>
      <c r="H547" s="54">
        <f>+C547*0.0011</f>
        <v>13577.098341350847</v>
      </c>
      <c r="I547" s="54">
        <f>+C547-E547</f>
        <v>663278.74978345446</v>
      </c>
      <c r="J547" s="62">
        <f>(I547/C547)</f>
        <v>5.3738037864812876E-2</v>
      </c>
      <c r="K547" s="59"/>
    </row>
    <row r="548" spans="1:11" x14ac:dyDescent="0.25">
      <c r="A548" s="67"/>
      <c r="B548" s="61" t="s">
        <v>255</v>
      </c>
      <c r="C548" s="54">
        <v>11528026.22863682</v>
      </c>
      <c r="D548" s="54">
        <v>11058454.45023451</v>
      </c>
      <c r="E548" s="54">
        <v>10946656.37087266</v>
      </c>
      <c r="F548" s="54">
        <v>5397190.6831266908</v>
      </c>
      <c r="G548" s="54">
        <f t="shared" ref="G548:G554" si="161">+I548-H548</f>
        <v>568689.02891265973</v>
      </c>
      <c r="H548" s="54">
        <f t="shared" ref="H548:H558" si="162">+C548*0.0011</f>
        <v>12680.828851500502</v>
      </c>
      <c r="I548" s="54">
        <f t="shared" ref="I548:I554" si="163">+C548-E548</f>
        <v>581369.85776416026</v>
      </c>
      <c r="J548" s="62">
        <f t="shared" ref="J548:J558" si="164">(I548/C548)</f>
        <v>5.0430997139820598E-2</v>
      </c>
      <c r="K548" s="59"/>
    </row>
    <row r="549" spans="1:11" x14ac:dyDescent="0.25">
      <c r="A549" s="67"/>
      <c r="B549" s="61" t="s">
        <v>256</v>
      </c>
      <c r="C549" s="54">
        <v>12227311.629068332</v>
      </c>
      <c r="D549" s="54">
        <v>11081495.681049997</v>
      </c>
      <c r="E549" s="54">
        <v>11570596.78619984</v>
      </c>
      <c r="F549" s="54">
        <v>5886291.7882765327</v>
      </c>
      <c r="G549" s="54">
        <f t="shared" si="161"/>
        <v>643264.80007651681</v>
      </c>
      <c r="H549" s="54">
        <f t="shared" si="162"/>
        <v>13450.042791975166</v>
      </c>
      <c r="I549" s="54">
        <f t="shared" si="163"/>
        <v>656714.84286849201</v>
      </c>
      <c r="J549" s="62">
        <f t="shared" si="164"/>
        <v>5.3708849728444426E-2</v>
      </c>
      <c r="K549" s="59"/>
    </row>
    <row r="550" spans="1:11" x14ac:dyDescent="0.25">
      <c r="A550" s="67"/>
      <c r="B550" s="61" t="s">
        <v>257</v>
      </c>
      <c r="C550" s="54">
        <v>12458962.608005745</v>
      </c>
      <c r="D550" s="54">
        <v>11726819.805474769</v>
      </c>
      <c r="E550" s="54">
        <v>11807847.466991926</v>
      </c>
      <c r="F550" s="54">
        <v>5967319.4497936899</v>
      </c>
      <c r="G550" s="54">
        <f t="shared" si="161"/>
        <v>637410.28214501345</v>
      </c>
      <c r="H550" s="54">
        <f t="shared" si="162"/>
        <v>13704.858868806321</v>
      </c>
      <c r="I550" s="54">
        <f t="shared" si="163"/>
        <v>651115.14101381972</v>
      </c>
      <c r="J550" s="62">
        <f t="shared" si="164"/>
        <v>5.2260782980071967E-2</v>
      </c>
      <c r="K550" s="59"/>
    </row>
    <row r="551" spans="1:11" x14ac:dyDescent="0.25">
      <c r="A551" s="67"/>
      <c r="B551" s="61" t="s">
        <v>258</v>
      </c>
      <c r="C551" s="54">
        <v>13888717.879220683</v>
      </c>
      <c r="D551" s="54">
        <v>12337200.91983605</v>
      </c>
      <c r="E551" s="54">
        <v>13141366.510294387</v>
      </c>
      <c r="F551" s="54">
        <v>6771485.040252028</v>
      </c>
      <c r="G551" s="54">
        <f t="shared" si="161"/>
        <v>732073.77925915329</v>
      </c>
      <c r="H551" s="54">
        <f t="shared" si="162"/>
        <v>15277.589667142753</v>
      </c>
      <c r="I551" s="54">
        <f t="shared" si="163"/>
        <v>747351.36892629601</v>
      </c>
      <c r="J551" s="62">
        <f t="shared" si="164"/>
        <v>5.3809961108392174E-2</v>
      </c>
      <c r="K551" s="59"/>
    </row>
    <row r="552" spans="1:11" x14ac:dyDescent="0.25">
      <c r="A552" s="67"/>
      <c r="B552" s="61" t="s">
        <v>259</v>
      </c>
      <c r="C552" s="54">
        <v>14253418.82521856</v>
      </c>
      <c r="D552" s="54">
        <v>13449861.362283587</v>
      </c>
      <c r="E552" s="54">
        <v>13465664.840099355</v>
      </c>
      <c r="F552" s="54">
        <v>6787288.5180677967</v>
      </c>
      <c r="G552" s="54">
        <f t="shared" si="161"/>
        <v>772075.22441146453</v>
      </c>
      <c r="H552" s="54">
        <f t="shared" si="162"/>
        <v>15678.760707740417</v>
      </c>
      <c r="I552" s="54">
        <f t="shared" si="163"/>
        <v>787753.98511920497</v>
      </c>
      <c r="J552" s="62">
        <f t="shared" si="164"/>
        <v>5.5267721714977784E-2</v>
      </c>
      <c r="K552" s="59"/>
    </row>
    <row r="553" spans="1:11" x14ac:dyDescent="0.25">
      <c r="A553" s="67"/>
      <c r="B553" s="61" t="s">
        <v>260</v>
      </c>
      <c r="C553" s="54">
        <v>15067140.212048877</v>
      </c>
      <c r="D553" s="54">
        <v>13872456.079402765</v>
      </c>
      <c r="E553" s="54">
        <v>14213833.326297943</v>
      </c>
      <c r="F553" s="54">
        <v>7128665.7649629731</v>
      </c>
      <c r="G553" s="54">
        <f t="shared" si="161"/>
        <v>836733.03151768073</v>
      </c>
      <c r="H553" s="54">
        <f t="shared" si="162"/>
        <v>16573.854233253765</v>
      </c>
      <c r="I553" s="54">
        <f t="shared" si="163"/>
        <v>853306.88575093448</v>
      </c>
      <c r="J553" s="62">
        <f t="shared" si="164"/>
        <v>5.6633632775817858E-2</v>
      </c>
      <c r="K553" s="59"/>
    </row>
    <row r="554" spans="1:11" x14ac:dyDescent="0.25">
      <c r="A554" s="67"/>
      <c r="B554" s="61" t="s">
        <v>261</v>
      </c>
      <c r="C554" s="54">
        <v>15311215.53417843</v>
      </c>
      <c r="D554" s="54">
        <v>14352722.860609816</v>
      </c>
      <c r="E554" s="54">
        <v>14474942.049948527</v>
      </c>
      <c r="F554" s="54">
        <v>7250884.9543016832</v>
      </c>
      <c r="G554" s="54">
        <f t="shared" si="161"/>
        <v>819431.14714230737</v>
      </c>
      <c r="H554" s="54">
        <f t="shared" si="162"/>
        <v>16842.337087596276</v>
      </c>
      <c r="I554" s="54">
        <f t="shared" si="163"/>
        <v>836273.48422990367</v>
      </c>
      <c r="J554" s="62">
        <f t="shared" si="164"/>
        <v>5.4618360140194867E-2</v>
      </c>
      <c r="K554" s="59"/>
    </row>
    <row r="555" spans="1:11" x14ac:dyDescent="0.25">
      <c r="A555" s="67"/>
      <c r="B555" s="61" t="s">
        <v>262</v>
      </c>
      <c r="C555" s="54">
        <v>14350484.48922609</v>
      </c>
      <c r="D555" s="54">
        <v>14299600.521927603</v>
      </c>
      <c r="E555" s="54">
        <v>13475620.090498017</v>
      </c>
      <c r="F555" s="54">
        <v>6426904.5228720987</v>
      </c>
      <c r="G555" s="54">
        <f>+I555-H555</f>
        <v>859078.86578992393</v>
      </c>
      <c r="H555" s="54">
        <f t="shared" si="162"/>
        <v>15785.532938148699</v>
      </c>
      <c r="I555" s="54">
        <f>+C555-E555</f>
        <v>874864.39872807264</v>
      </c>
      <c r="J555" s="62">
        <f t="shared" si="164"/>
        <v>6.0964101900872709E-2</v>
      </c>
      <c r="K555" s="59"/>
    </row>
    <row r="556" spans="1:11" x14ac:dyDescent="0.25">
      <c r="A556" s="67"/>
      <c r="B556" s="61" t="s">
        <v>263</v>
      </c>
      <c r="C556" s="54">
        <v>13710195.042259768</v>
      </c>
      <c r="D556" s="54">
        <v>13328705.671113182</v>
      </c>
      <c r="E556" s="54">
        <v>12985351.800432153</v>
      </c>
      <c r="F556" s="54">
        <v>6083550.652191069</v>
      </c>
      <c r="G556" s="54">
        <f>+I556-H556</f>
        <v>709762.0272811288</v>
      </c>
      <c r="H556" s="54">
        <f t="shared" si="162"/>
        <v>15081.214546485746</v>
      </c>
      <c r="I556" s="54">
        <f>+C556-E556</f>
        <v>724843.24182761461</v>
      </c>
      <c r="J556" s="62">
        <f t="shared" si="164"/>
        <v>5.2868922695365472E-2</v>
      </c>
      <c r="K556" s="59"/>
    </row>
    <row r="557" spans="1:11" x14ac:dyDescent="0.25">
      <c r="A557" s="67"/>
      <c r="B557" s="61" t="s">
        <v>264</v>
      </c>
      <c r="C557" s="54">
        <v>11895586.674465088</v>
      </c>
      <c r="D557" s="54">
        <v>11532650.14517751</v>
      </c>
      <c r="E557" s="54">
        <v>11294619.57354112</v>
      </c>
      <c r="F557" s="54">
        <v>5845520.080554679</v>
      </c>
      <c r="G557" s="54">
        <f>+I557-H557</f>
        <v>587881.95558205689</v>
      </c>
      <c r="H557" s="54">
        <f t="shared" si="162"/>
        <v>13085.145341911597</v>
      </c>
      <c r="I557" s="54">
        <f>+C557-E557</f>
        <v>600967.10092396848</v>
      </c>
      <c r="J557" s="62">
        <f t="shared" si="164"/>
        <v>5.052017335252549E-2</v>
      </c>
      <c r="K557" s="59"/>
    </row>
    <row r="558" spans="1:11" x14ac:dyDescent="0.25">
      <c r="A558" s="67"/>
      <c r="B558" s="61" t="s">
        <v>265</v>
      </c>
      <c r="C558" s="54">
        <v>12320435.13979161</v>
      </c>
      <c r="D558" s="54">
        <v>11475633.278136844</v>
      </c>
      <c r="E558" s="54">
        <v>11673362.710128505</v>
      </c>
      <c r="F558" s="54">
        <v>6043249.51254634</v>
      </c>
      <c r="G558" s="54">
        <f>+I558-H558</f>
        <v>633519.95100933418</v>
      </c>
      <c r="H558" s="54">
        <f t="shared" si="162"/>
        <v>13552.478653770771</v>
      </c>
      <c r="I558" s="54">
        <f>+C558-E558</f>
        <v>647072.42966310494</v>
      </c>
      <c r="J558" s="62">
        <f t="shared" si="164"/>
        <v>5.2520257792944287E-2</v>
      </c>
      <c r="K558" s="59"/>
    </row>
    <row r="559" spans="1:11" x14ac:dyDescent="0.25">
      <c r="A559" s="69"/>
      <c r="B559" s="61"/>
      <c r="C559" s="54"/>
      <c r="D559" s="54"/>
      <c r="E559" s="54"/>
      <c r="F559" s="54"/>
      <c r="G559" s="54"/>
      <c r="H559" s="54"/>
      <c r="I559" s="54"/>
      <c r="J559" s="62"/>
      <c r="K559" s="59"/>
    </row>
    <row r="560" spans="1:11" x14ac:dyDescent="0.25">
      <c r="A560" s="39" t="s">
        <v>248</v>
      </c>
      <c r="B560" s="61" t="s">
        <v>243</v>
      </c>
      <c r="C560" s="54">
        <f t="shared" ref="C560:I560" si="165">SUM(C547:C558)</f>
        <v>159354310.9360753</v>
      </c>
      <c r="D560" s="54">
        <f t="shared" si="165"/>
        <v>150675639.8958002</v>
      </c>
      <c r="E560" s="54">
        <f t="shared" si="165"/>
        <v>150729399.44947627</v>
      </c>
      <c r="F560" s="54">
        <f t="shared" si="165"/>
        <v>75097339.729434133</v>
      </c>
      <c r="G560" s="54">
        <f t="shared" si="165"/>
        <v>8449621.7445693444</v>
      </c>
      <c r="H560" s="54">
        <f t="shared" si="165"/>
        <v>175289.74202968285</v>
      </c>
      <c r="I560" s="54">
        <f t="shared" si="165"/>
        <v>8624911.4865990262</v>
      </c>
      <c r="J560" s="62">
        <f>(I560/C560)</f>
        <v>5.4124117734467153E-2</v>
      </c>
      <c r="K560" s="59"/>
    </row>
    <row r="561" spans="1:11" x14ac:dyDescent="0.25">
      <c r="A561" s="39"/>
      <c r="B561" s="61"/>
      <c r="C561" s="54"/>
      <c r="D561" s="54"/>
      <c r="E561" s="54"/>
      <c r="F561" s="54"/>
      <c r="G561" s="54"/>
      <c r="H561" s="54"/>
      <c r="I561" s="54"/>
      <c r="J561" s="62"/>
      <c r="K561" s="59"/>
    </row>
    <row r="562" spans="1:11" x14ac:dyDescent="0.25">
      <c r="A562" s="39"/>
      <c r="B562" s="61"/>
      <c r="C562" s="54"/>
      <c r="D562" s="54"/>
      <c r="E562" s="54"/>
      <c r="F562" s="54"/>
      <c r="G562" s="54"/>
      <c r="H562" s="54"/>
      <c r="I562" s="54"/>
      <c r="J562" s="62"/>
      <c r="K562" s="59"/>
    </row>
    <row r="563" spans="1:11" x14ac:dyDescent="0.25">
      <c r="A563" s="39">
        <f>+A547+1</f>
        <v>2041</v>
      </c>
      <c r="B563" s="61" t="s">
        <v>254</v>
      </c>
      <c r="C563" s="54">
        <v>12458098.236174898</v>
      </c>
      <c r="D563" s="54">
        <v>12271431.430666253</v>
      </c>
      <c r="E563" s="54">
        <v>11788624.481435774</v>
      </c>
      <c r="F563" s="54">
        <v>5560442.56331586</v>
      </c>
      <c r="G563" s="54">
        <f>+I563-H563</f>
        <v>655769.84667933197</v>
      </c>
      <c r="H563" s="54">
        <f>+C563*0.0011</f>
        <v>13703.908059792389</v>
      </c>
      <c r="I563" s="54">
        <f>+C563-E563</f>
        <v>669473.75473912433</v>
      </c>
      <c r="J563" s="62">
        <f>(I563/C563)</f>
        <v>5.3738037864812807E-2</v>
      </c>
      <c r="K563" s="59"/>
    </row>
    <row r="564" spans="1:11" x14ac:dyDescent="0.25">
      <c r="A564" s="67"/>
      <c r="B564" s="61" t="s">
        <v>255</v>
      </c>
      <c r="C564" s="54">
        <v>11635766.272882547</v>
      </c>
      <c r="D564" s="54">
        <v>11161773.129478972</v>
      </c>
      <c r="E564" s="54">
        <v>11048962.977255186</v>
      </c>
      <c r="F564" s="54">
        <v>5447632.4110920737</v>
      </c>
      <c r="G564" s="54">
        <f t="shared" ref="G564:G570" si="166">+I564-H564</f>
        <v>574003.95272719034</v>
      </c>
      <c r="H564" s="54">
        <f t="shared" ref="H564:H574" si="167">+C564*0.0011</f>
        <v>12799.342900170803</v>
      </c>
      <c r="I564" s="54">
        <f t="shared" ref="I564:I570" si="168">+C564-E564</f>
        <v>586803.29562736116</v>
      </c>
      <c r="J564" s="62">
        <f t="shared" ref="J564:J574" si="169">(I564/C564)</f>
        <v>5.0430997139820639E-2</v>
      </c>
      <c r="K564" s="59"/>
    </row>
    <row r="565" spans="1:11" x14ac:dyDescent="0.25">
      <c r="A565" s="67"/>
      <c r="B565" s="61" t="s">
        <v>256</v>
      </c>
      <c r="C565" s="54">
        <v>12341739.993609667</v>
      </c>
      <c r="D565" s="54">
        <v>11185133.544371918</v>
      </c>
      <c r="E565" s="54">
        <v>11678879.334905352</v>
      </c>
      <c r="F565" s="54">
        <v>5941378.2016255064</v>
      </c>
      <c r="G565" s="54">
        <f t="shared" si="166"/>
        <v>649284.74471134378</v>
      </c>
      <c r="H565" s="54">
        <f t="shared" si="167"/>
        <v>13575.913992970634</v>
      </c>
      <c r="I565" s="54">
        <f t="shared" si="168"/>
        <v>662860.65870431438</v>
      </c>
      <c r="J565" s="62">
        <f t="shared" si="169"/>
        <v>5.3708849728444433E-2</v>
      </c>
      <c r="K565" s="59"/>
    </row>
    <row r="566" spans="1:11" x14ac:dyDescent="0.25">
      <c r="A566" s="67"/>
      <c r="B566" s="61" t="s">
        <v>257</v>
      </c>
      <c r="C566" s="54">
        <v>12575833.732245298</v>
      </c>
      <c r="D566" s="54">
        <v>11836693.21008447</v>
      </c>
      <c r="E566" s="54">
        <v>11918610.814770957</v>
      </c>
      <c r="F566" s="54">
        <v>6023295.8063119929</v>
      </c>
      <c r="G566" s="54">
        <f t="shared" si="166"/>
        <v>643389.50036887079</v>
      </c>
      <c r="H566" s="54">
        <f t="shared" si="167"/>
        <v>13833.417105469829</v>
      </c>
      <c r="I566" s="54">
        <f t="shared" si="168"/>
        <v>657222.91747434065</v>
      </c>
      <c r="J566" s="62">
        <f t="shared" si="169"/>
        <v>5.2260782980072015E-2</v>
      </c>
      <c r="K566" s="59"/>
    </row>
    <row r="567" spans="1:11" x14ac:dyDescent="0.25">
      <c r="A567" s="67"/>
      <c r="B567" s="61" t="s">
        <v>258</v>
      </c>
      <c r="C567" s="54">
        <v>14018806.998648079</v>
      </c>
      <c r="D567" s="54">
        <v>12452840.974508554</v>
      </c>
      <c r="E567" s="54">
        <v>13264455.53926477</v>
      </c>
      <c r="F567" s="54">
        <v>6834910.3710682085</v>
      </c>
      <c r="G567" s="54">
        <f t="shared" si="166"/>
        <v>738930.77168479597</v>
      </c>
      <c r="H567" s="54">
        <f t="shared" si="167"/>
        <v>15420.687698512887</v>
      </c>
      <c r="I567" s="54">
        <f t="shared" si="168"/>
        <v>754351.45938330889</v>
      </c>
      <c r="J567" s="62">
        <f t="shared" si="169"/>
        <v>5.3809961108392153E-2</v>
      </c>
      <c r="K567" s="59"/>
    </row>
    <row r="568" spans="1:11" x14ac:dyDescent="0.25">
      <c r="A568" s="67"/>
      <c r="B568" s="61" t="s">
        <v>259</v>
      </c>
      <c r="C568" s="54">
        <v>14386936.929235665</v>
      </c>
      <c r="D568" s="54">
        <v>13575846.0099461</v>
      </c>
      <c r="E568" s="54">
        <v>13591803.70269973</v>
      </c>
      <c r="F568" s="54">
        <v>6850868.0638218373</v>
      </c>
      <c r="G568" s="54">
        <f t="shared" si="166"/>
        <v>779307.59591377573</v>
      </c>
      <c r="H568" s="54">
        <f t="shared" si="167"/>
        <v>15825.630622159233</v>
      </c>
      <c r="I568" s="54">
        <f t="shared" si="168"/>
        <v>795133.22653593495</v>
      </c>
      <c r="J568" s="62">
        <f t="shared" si="169"/>
        <v>5.5267721714977867E-2</v>
      </c>
      <c r="K568" s="59"/>
    </row>
    <row r="569" spans="1:11" x14ac:dyDescent="0.25">
      <c r="A569" s="67"/>
      <c r="B569" s="61" t="s">
        <v>260</v>
      </c>
      <c r="C569" s="54">
        <v>15208068.944317689</v>
      </c>
      <c r="D569" s="54">
        <v>14002305.91057783</v>
      </c>
      <c r="E569" s="54">
        <v>14346780.752495881</v>
      </c>
      <c r="F569" s="54">
        <v>7195342.9057398895</v>
      </c>
      <c r="G569" s="54">
        <f t="shared" si="166"/>
        <v>844559.31598305854</v>
      </c>
      <c r="H569" s="54">
        <f t="shared" si="167"/>
        <v>16728.87583874946</v>
      </c>
      <c r="I569" s="54">
        <f t="shared" si="168"/>
        <v>861288.191821808</v>
      </c>
      <c r="J569" s="62">
        <f t="shared" si="169"/>
        <v>5.6633632775817858E-2</v>
      </c>
      <c r="K569" s="59"/>
    </row>
    <row r="570" spans="1:11" x14ac:dyDescent="0.25">
      <c r="A570" s="67"/>
      <c r="B570" s="61" t="s">
        <v>261</v>
      </c>
      <c r="C570" s="54">
        <v>15454551.678052211</v>
      </c>
      <c r="D570" s="54">
        <v>14487028.10608571</v>
      </c>
      <c r="E570" s="54">
        <v>14610449.408695102</v>
      </c>
      <c r="F570" s="54">
        <v>7318764.2083492801</v>
      </c>
      <c r="G570" s="54">
        <f t="shared" si="166"/>
        <v>827102.26251125196</v>
      </c>
      <c r="H570" s="54">
        <f t="shared" si="167"/>
        <v>17000.006845857435</v>
      </c>
      <c r="I570" s="54">
        <f t="shared" si="168"/>
        <v>844102.26935710944</v>
      </c>
      <c r="J570" s="62">
        <f t="shared" si="169"/>
        <v>5.4618360140194923E-2</v>
      </c>
      <c r="K570" s="59"/>
    </row>
    <row r="571" spans="1:11" x14ac:dyDescent="0.25">
      <c r="A571" s="67"/>
      <c r="B571" s="61" t="s">
        <v>262</v>
      </c>
      <c r="C571" s="54">
        <v>14484631.177694358</v>
      </c>
      <c r="D571" s="54">
        <v>14433370.363297291</v>
      </c>
      <c r="E571" s="54">
        <v>13601588.64658084</v>
      </c>
      <c r="F571" s="54">
        <v>6486982.4916328257</v>
      </c>
      <c r="G571" s="54">
        <f>+I571-H571</f>
        <v>867109.43681805464</v>
      </c>
      <c r="H571" s="54">
        <f t="shared" si="167"/>
        <v>15933.094295463794</v>
      </c>
      <c r="I571" s="54">
        <f>+C571-E571</f>
        <v>883042.5311135184</v>
      </c>
      <c r="J571" s="62">
        <f t="shared" si="169"/>
        <v>6.0964101900872827E-2</v>
      </c>
      <c r="K571" s="59"/>
    </row>
    <row r="572" spans="1:11" x14ac:dyDescent="0.25">
      <c r="A572" s="67"/>
      <c r="B572" s="61" t="s">
        <v>263</v>
      </c>
      <c r="C572" s="54">
        <v>13838265.1055279</v>
      </c>
      <c r="D572" s="54">
        <v>13453254.940755825</v>
      </c>
      <c r="E572" s="54">
        <v>13106650.93742577</v>
      </c>
      <c r="F572" s="54">
        <v>6140378.4883027701</v>
      </c>
      <c r="G572" s="54">
        <f>+I572-H572</f>
        <v>716392.07648604957</v>
      </c>
      <c r="H572" s="54">
        <f t="shared" si="167"/>
        <v>15222.091616080692</v>
      </c>
      <c r="I572" s="54">
        <f>+C572-E572</f>
        <v>731614.16810213029</v>
      </c>
      <c r="J572" s="62">
        <f t="shared" si="169"/>
        <v>5.2868922695365632E-2</v>
      </c>
      <c r="K572" s="59"/>
    </row>
    <row r="573" spans="1:11" x14ac:dyDescent="0.25">
      <c r="A573" s="67"/>
      <c r="B573" s="61" t="s">
        <v>264</v>
      </c>
      <c r="C573" s="54">
        <v>12006088.400739064</v>
      </c>
      <c r="D573" s="54">
        <v>11640096.325477831</v>
      </c>
      <c r="E573" s="54">
        <v>11399538.73344798</v>
      </c>
      <c r="F573" s="54">
        <v>5899820.8962729191</v>
      </c>
      <c r="G573" s="54">
        <f>+I573-H573</f>
        <v>593342.97005027137</v>
      </c>
      <c r="H573" s="54">
        <f t="shared" si="167"/>
        <v>13206.697240812971</v>
      </c>
      <c r="I573" s="54">
        <f>+C573-E573</f>
        <v>606549.6672910843</v>
      </c>
      <c r="J573" s="62">
        <f t="shared" si="169"/>
        <v>5.0520173352525594E-2</v>
      </c>
      <c r="K573" s="59"/>
    </row>
    <row r="574" spans="1:11" x14ac:dyDescent="0.25">
      <c r="A574" s="67"/>
      <c r="B574" s="61" t="s">
        <v>265</v>
      </c>
      <c r="C574" s="54">
        <v>12435082.138214778</v>
      </c>
      <c r="D574" s="54">
        <v>11582324.741714653</v>
      </c>
      <c r="E574" s="54">
        <v>11781988.418639302</v>
      </c>
      <c r="F574" s="54">
        <v>6099484.5731975688</v>
      </c>
      <c r="G574" s="54">
        <f>+I574-H574</f>
        <v>639415.12922343961</v>
      </c>
      <c r="H574" s="54">
        <f t="shared" si="167"/>
        <v>13678.590352036257</v>
      </c>
      <c r="I574" s="54">
        <f>+C574-E574</f>
        <v>653093.7195754759</v>
      </c>
      <c r="J574" s="62">
        <f t="shared" si="169"/>
        <v>5.2520257792944197E-2</v>
      </c>
      <c r="K574" s="59"/>
    </row>
    <row r="575" spans="1:11" x14ac:dyDescent="0.25">
      <c r="A575" s="69"/>
      <c r="B575" s="61"/>
      <c r="C575" s="54"/>
      <c r="D575" s="54"/>
      <c r="E575" s="54"/>
      <c r="F575" s="54"/>
      <c r="G575" s="54"/>
      <c r="H575" s="54"/>
      <c r="I575" s="54"/>
      <c r="J575" s="62"/>
      <c r="K575" s="59"/>
    </row>
    <row r="576" spans="1:11" x14ac:dyDescent="0.25">
      <c r="A576" s="39" t="s">
        <v>248</v>
      </c>
      <c r="B576" s="61" t="s">
        <v>243</v>
      </c>
      <c r="C576" s="54">
        <f t="shared" ref="C576:I576" si="170">SUM(C563:C574)</f>
        <v>160843869.60734215</v>
      </c>
      <c r="D576" s="54">
        <f t="shared" si="170"/>
        <v>152082098.68696541</v>
      </c>
      <c r="E576" s="54">
        <f t="shared" si="170"/>
        <v>152138333.74761665</v>
      </c>
      <c r="F576" s="54">
        <f t="shared" si="170"/>
        <v>75799300.980730727</v>
      </c>
      <c r="G576" s="54">
        <f t="shared" si="170"/>
        <v>8528607.6031574346</v>
      </c>
      <c r="H576" s="54">
        <f t="shared" si="170"/>
        <v>176928.25656807641</v>
      </c>
      <c r="I576" s="54">
        <f t="shared" si="170"/>
        <v>8705535.8597255107</v>
      </c>
      <c r="J576" s="62">
        <f>(I576/C576)</f>
        <v>5.4124138401903527E-2</v>
      </c>
      <c r="K576" s="59"/>
    </row>
    <row r="577" spans="1:11" x14ac:dyDescent="0.25">
      <c r="A577" s="39"/>
      <c r="B577" s="61"/>
      <c r="C577" s="54"/>
      <c r="D577" s="54"/>
      <c r="E577" s="54"/>
      <c r="F577" s="54"/>
      <c r="G577" s="54"/>
      <c r="H577" s="54"/>
      <c r="I577" s="54"/>
      <c r="J577" s="62"/>
      <c r="K577" s="59"/>
    </row>
    <row r="578" spans="1:11" x14ac:dyDescent="0.25">
      <c r="A578" s="39"/>
      <c r="B578" s="61"/>
      <c r="C578" s="54"/>
      <c r="D578" s="54"/>
      <c r="E578" s="54"/>
      <c r="F578" s="54"/>
      <c r="G578" s="54"/>
      <c r="H578" s="54"/>
      <c r="I578" s="54"/>
      <c r="J578" s="62"/>
      <c r="K578" s="59"/>
    </row>
    <row r="579" spans="1:11" x14ac:dyDescent="0.25">
      <c r="A579" s="39">
        <f>+A563+1</f>
        <v>2042</v>
      </c>
      <c r="B579" s="61" t="s">
        <v>254</v>
      </c>
      <c r="C579" s="54">
        <v>12574461.644212035</v>
      </c>
      <c r="D579" s="54">
        <v>12385840.095356282</v>
      </c>
      <c r="E579" s="54">
        <v>11898734.748245733</v>
      </c>
      <c r="F579" s="54">
        <v>5612379.2260870188</v>
      </c>
      <c r="G579" s="54">
        <f>+I579-H579</f>
        <v>661894.98815766932</v>
      </c>
      <c r="H579" s="54">
        <f>+C579*0.0011</f>
        <v>13831.907808633239</v>
      </c>
      <c r="I579" s="54">
        <f>+C579-E579</f>
        <v>675726.8959663026</v>
      </c>
      <c r="J579" s="62">
        <f>(I579/C579)</f>
        <v>5.37380378648128E-2</v>
      </c>
      <c r="K579" s="59"/>
    </row>
    <row r="580" spans="1:11" x14ac:dyDescent="0.25">
      <c r="A580" s="67"/>
      <c r="B580" s="61" t="s">
        <v>255</v>
      </c>
      <c r="C580" s="54">
        <v>11744518.152477492</v>
      </c>
      <c r="D580" s="54">
        <v>11266061.75713297</v>
      </c>
      <c r="E580" s="54">
        <v>11152230.391121328</v>
      </c>
      <c r="F580" s="54">
        <v>5498547.8600753779</v>
      </c>
      <c r="G580" s="54">
        <f t="shared" ref="G580:G586" si="171">+I580-H580</f>
        <v>579368.79138843855</v>
      </c>
      <c r="H580" s="54">
        <f t="shared" ref="H580:H590" si="172">+C580*0.0011</f>
        <v>12918.969967725241</v>
      </c>
      <c r="I580" s="54">
        <f t="shared" ref="I580:I586" si="173">+C580-E580</f>
        <v>592287.76135616377</v>
      </c>
      <c r="J580" s="62">
        <f t="shared" ref="J580:J590" si="174">(I580/C580)</f>
        <v>5.0430997139820626E-2</v>
      </c>
      <c r="K580" s="59"/>
    </row>
    <row r="581" spans="1:11" x14ac:dyDescent="0.25">
      <c r="A581" s="67"/>
      <c r="B581" s="61" t="s">
        <v>256</v>
      </c>
      <c r="C581" s="54">
        <v>12457244.194866452</v>
      </c>
      <c r="D581" s="54">
        <v>11289745.27005142</v>
      </c>
      <c r="E581" s="54">
        <v>11788179.938373834</v>
      </c>
      <c r="F581" s="54">
        <v>5996982.5283977902</v>
      </c>
      <c r="G581" s="54">
        <f t="shared" si="171"/>
        <v>655361.28787826537</v>
      </c>
      <c r="H581" s="54">
        <f t="shared" si="172"/>
        <v>13702.968614353098</v>
      </c>
      <c r="I581" s="54">
        <f t="shared" si="173"/>
        <v>669064.25649261847</v>
      </c>
      <c r="J581" s="62">
        <f t="shared" si="174"/>
        <v>5.3708849728444384E-2</v>
      </c>
      <c r="K581" s="59"/>
    </row>
    <row r="582" spans="1:11" x14ac:dyDescent="0.25">
      <c r="A582" s="67"/>
      <c r="B582" s="61" t="s">
        <v>257</v>
      </c>
      <c r="C582" s="54">
        <v>12693805.263129357</v>
      </c>
      <c r="D582" s="54">
        <v>11947600.378115576</v>
      </c>
      <c r="E582" s="54">
        <v>12030417.061081659</v>
      </c>
      <c r="F582" s="54">
        <v>6079799.2113638734</v>
      </c>
      <c r="G582" s="54">
        <f t="shared" si="171"/>
        <v>649425.01625825593</v>
      </c>
      <c r="H582" s="54">
        <f t="shared" si="172"/>
        <v>13963.185789442294</v>
      </c>
      <c r="I582" s="54">
        <f t="shared" si="173"/>
        <v>663388.2020476982</v>
      </c>
      <c r="J582" s="62">
        <f t="shared" si="174"/>
        <v>5.2260782980071932E-2</v>
      </c>
      <c r="K582" s="59"/>
    </row>
    <row r="583" spans="1:11" x14ac:dyDescent="0.25">
      <c r="A583" s="67"/>
      <c r="B583" s="61" t="s">
        <v>258</v>
      </c>
      <c r="C583" s="54">
        <v>14150119.320758078</v>
      </c>
      <c r="D583" s="54">
        <v>12569569.083861481</v>
      </c>
      <c r="E583" s="54">
        <v>13388701.950428978</v>
      </c>
      <c r="F583" s="54">
        <v>6898932.0779313697</v>
      </c>
      <c r="G583" s="54">
        <f t="shared" si="171"/>
        <v>745852.23907626676</v>
      </c>
      <c r="H583" s="54">
        <f t="shared" si="172"/>
        <v>15565.131252833888</v>
      </c>
      <c r="I583" s="54">
        <f t="shared" si="173"/>
        <v>761417.37032910064</v>
      </c>
      <c r="J583" s="62">
        <f t="shared" si="174"/>
        <v>5.380996110839216E-2</v>
      </c>
      <c r="K583" s="59"/>
    </row>
    <row r="584" spans="1:11" x14ac:dyDescent="0.25">
      <c r="A584" s="67"/>
      <c r="B584" s="61" t="s">
        <v>259</v>
      </c>
      <c r="C584" s="54">
        <v>14521710.551136931</v>
      </c>
      <c r="D584" s="54">
        <v>13703015.301004807</v>
      </c>
      <c r="E584" s="54">
        <v>13719128.693571238</v>
      </c>
      <c r="F584" s="54">
        <v>6915045.4704978</v>
      </c>
      <c r="G584" s="54">
        <f t="shared" si="171"/>
        <v>786607.97595944291</v>
      </c>
      <c r="H584" s="54">
        <f t="shared" si="172"/>
        <v>15973.881606250625</v>
      </c>
      <c r="I584" s="54">
        <f t="shared" si="173"/>
        <v>802581.85756569356</v>
      </c>
      <c r="J584" s="62">
        <f t="shared" si="174"/>
        <v>5.5267721714977854E-2</v>
      </c>
      <c r="K584" s="59"/>
    </row>
    <row r="585" spans="1:11" x14ac:dyDescent="0.25">
      <c r="A585" s="67"/>
      <c r="B585" s="61" t="s">
        <v>260</v>
      </c>
      <c r="C585" s="54">
        <v>15350321.624122813</v>
      </c>
      <c r="D585" s="54">
        <v>14133376.175373092</v>
      </c>
      <c r="E585" s="54">
        <v>14480977.146271545</v>
      </c>
      <c r="F585" s="54">
        <v>7262646.4413962504</v>
      </c>
      <c r="G585" s="54">
        <f t="shared" si="171"/>
        <v>852459.12406473281</v>
      </c>
      <c r="H585" s="54">
        <f t="shared" si="172"/>
        <v>16885.353786535095</v>
      </c>
      <c r="I585" s="54">
        <f t="shared" si="173"/>
        <v>869344.4778512679</v>
      </c>
      <c r="J585" s="62">
        <f t="shared" si="174"/>
        <v>5.6633632775817892E-2</v>
      </c>
      <c r="K585" s="59"/>
    </row>
    <row r="586" spans="1:11" x14ac:dyDescent="0.25">
      <c r="A586" s="67"/>
      <c r="B586" s="61" t="s">
        <v>261</v>
      </c>
      <c r="C586" s="54">
        <v>15599235.575934382</v>
      </c>
      <c r="D586" s="54">
        <v>14622595.636640998</v>
      </c>
      <c r="E586" s="54">
        <v>14747230.909336256</v>
      </c>
      <c r="F586" s="54">
        <v>7387281.7140915077</v>
      </c>
      <c r="G586" s="54">
        <f t="shared" si="171"/>
        <v>834845.50746459852</v>
      </c>
      <c r="H586" s="54">
        <f t="shared" si="172"/>
        <v>17159.159133527821</v>
      </c>
      <c r="I586" s="54">
        <f t="shared" si="173"/>
        <v>852004.66659812629</v>
      </c>
      <c r="J586" s="62">
        <f t="shared" si="174"/>
        <v>5.4618360140194999E-2</v>
      </c>
      <c r="K586" s="59"/>
    </row>
    <row r="587" spans="1:11" x14ac:dyDescent="0.25">
      <c r="A587" s="67"/>
      <c r="B587" s="61" t="s">
        <v>262</v>
      </c>
      <c r="C587" s="54">
        <v>14620037.501960658</v>
      </c>
      <c r="D587" s="54">
        <v>14568397.168187397</v>
      </c>
      <c r="E587" s="54">
        <v>13728740.045896547</v>
      </c>
      <c r="F587" s="54">
        <v>6547624.591800658</v>
      </c>
      <c r="G587" s="54">
        <f>+I587-H587</f>
        <v>875215.4148119539</v>
      </c>
      <c r="H587" s="54">
        <f t="shared" si="172"/>
        <v>16082.041252156725</v>
      </c>
      <c r="I587" s="54">
        <f>+C587-E587</f>
        <v>891297.45606411062</v>
      </c>
      <c r="J587" s="62">
        <f t="shared" si="174"/>
        <v>6.0964101900872751E-2</v>
      </c>
      <c r="K587" s="59"/>
    </row>
    <row r="588" spans="1:11" x14ac:dyDescent="0.25">
      <c r="A588" s="67"/>
      <c r="B588" s="61" t="s">
        <v>263</v>
      </c>
      <c r="C588" s="54">
        <v>13967536.510800373</v>
      </c>
      <c r="D588" s="54">
        <v>13578973.105165936</v>
      </c>
      <c r="E588" s="54">
        <v>13229087.902766172</v>
      </c>
      <c r="F588" s="54">
        <v>6197739.389400891</v>
      </c>
      <c r="G588" s="54">
        <f>+I588-H588</f>
        <v>723084.31787232053</v>
      </c>
      <c r="H588" s="54">
        <f t="shared" si="172"/>
        <v>15364.290161880412</v>
      </c>
      <c r="I588" s="54">
        <f>+C588-E588</f>
        <v>738448.60803420097</v>
      </c>
      <c r="J588" s="62">
        <f t="shared" si="174"/>
        <v>5.2868922695365562E-2</v>
      </c>
      <c r="K588" s="59"/>
    </row>
    <row r="589" spans="1:11" x14ac:dyDescent="0.25">
      <c r="A589" s="67"/>
      <c r="B589" s="61" t="s">
        <v>264</v>
      </c>
      <c r="C589" s="54">
        <v>12117621.326782921</v>
      </c>
      <c r="D589" s="54">
        <v>11748547.940080775</v>
      </c>
      <c r="E589" s="54">
        <v>11505436.996733589</v>
      </c>
      <c r="F589" s="54">
        <v>5954628.4460537042</v>
      </c>
      <c r="G589" s="54">
        <f>+I589-H589</f>
        <v>598854.94658987096</v>
      </c>
      <c r="H589" s="54">
        <f t="shared" si="172"/>
        <v>13329.383459461214</v>
      </c>
      <c r="I589" s="54">
        <f>+C589-E589</f>
        <v>612184.33004933223</v>
      </c>
      <c r="J589" s="62">
        <f t="shared" si="174"/>
        <v>5.052017335252542E-2</v>
      </c>
      <c r="K589" s="59"/>
    </row>
    <row r="590" spans="1:11" x14ac:dyDescent="0.25">
      <c r="A590" s="67"/>
      <c r="B590" s="61" t="s">
        <v>265</v>
      </c>
      <c r="C590" s="54">
        <v>12550800.466249131</v>
      </c>
      <c r="D590" s="54">
        <v>11690012.508669276</v>
      </c>
      <c r="E590" s="54">
        <v>11891629.190253923</v>
      </c>
      <c r="F590" s="54">
        <v>6156245.1276383521</v>
      </c>
      <c r="G590" s="54">
        <f>+I590-H590</f>
        <v>645365.39548233396</v>
      </c>
      <c r="H590" s="54">
        <f t="shared" si="172"/>
        <v>13805.880512874044</v>
      </c>
      <c r="I590" s="54">
        <f>+C590-E590</f>
        <v>659171.27599520795</v>
      </c>
      <c r="J590" s="62">
        <f t="shared" si="174"/>
        <v>5.2520257792944149E-2</v>
      </c>
      <c r="K590" s="59"/>
    </row>
    <row r="591" spans="1:11" x14ac:dyDescent="0.25">
      <c r="A591" s="69"/>
      <c r="B591" s="61"/>
      <c r="C591" s="54"/>
      <c r="D591" s="54"/>
      <c r="E591" s="54"/>
      <c r="F591" s="54"/>
      <c r="G591" s="54"/>
      <c r="H591" s="54"/>
      <c r="I591" s="54"/>
      <c r="J591" s="62"/>
      <c r="K591" s="59"/>
    </row>
    <row r="592" spans="1:11" x14ac:dyDescent="0.25">
      <c r="A592" s="39" t="s">
        <v>248</v>
      </c>
      <c r="B592" s="61" t="s">
        <v>243</v>
      </c>
      <c r="C592" s="54">
        <f t="shared" ref="C592:I592" si="175">SUM(C579:C590)</f>
        <v>162347412.13243058</v>
      </c>
      <c r="D592" s="54">
        <f t="shared" si="175"/>
        <v>153503734.41964</v>
      </c>
      <c r="E592" s="54">
        <f t="shared" si="175"/>
        <v>153560494.97408077</v>
      </c>
      <c r="F592" s="54">
        <f t="shared" si="175"/>
        <v>76507852.084734604</v>
      </c>
      <c r="G592" s="54">
        <f t="shared" si="175"/>
        <v>8608335.0050041508</v>
      </c>
      <c r="H592" s="54">
        <f t="shared" si="175"/>
        <v>178582.15334567369</v>
      </c>
      <c r="I592" s="54">
        <f t="shared" si="175"/>
        <v>8786917.1583498232</v>
      </c>
      <c r="J592" s="62">
        <f>(I592/C592)</f>
        <v>5.4124159066866614E-2</v>
      </c>
      <c r="K592" s="59"/>
    </row>
    <row r="593" spans="1:11" x14ac:dyDescent="0.25">
      <c r="A593" s="39"/>
      <c r="B593" s="61"/>
      <c r="C593" s="54"/>
      <c r="D593" s="54"/>
      <c r="E593" s="54"/>
      <c r="F593" s="54"/>
      <c r="G593" s="54"/>
      <c r="H593" s="54"/>
      <c r="I593" s="54"/>
      <c r="J593" s="62"/>
      <c r="K593" s="59"/>
    </row>
    <row r="594" spans="1:11" x14ac:dyDescent="0.25">
      <c r="A594" s="39"/>
      <c r="B594" s="61"/>
      <c r="C594" s="54"/>
      <c r="D594" s="54"/>
      <c r="E594" s="54"/>
      <c r="F594" s="54"/>
      <c r="G594" s="54"/>
      <c r="H594" s="54"/>
      <c r="I594" s="54"/>
      <c r="J594" s="62"/>
      <c r="K594" s="59"/>
    </row>
    <row r="595" spans="1:11" x14ac:dyDescent="0.25">
      <c r="A595" s="39">
        <f>+A579+1</f>
        <v>2043</v>
      </c>
      <c r="B595" s="61" t="s">
        <v>254</v>
      </c>
      <c r="C595" s="54">
        <v>12691917.240027761</v>
      </c>
      <c r="D595" s="54">
        <v>12501320.271698691</v>
      </c>
      <c r="E595" s="54">
        <v>12009878.51080608</v>
      </c>
      <c r="F595" s="54">
        <v>5664803.3667457392</v>
      </c>
      <c r="G595" s="54">
        <f>+I595-H595</f>
        <v>668077.62025765062</v>
      </c>
      <c r="H595" s="54">
        <f>+C595*0.0011</f>
        <v>13961.108964030538</v>
      </c>
      <c r="I595" s="54">
        <f>+C595-E595</f>
        <v>682038.72922168113</v>
      </c>
      <c r="J595" s="62">
        <f>(I595/C595)</f>
        <v>5.3738037864812717E-2</v>
      </c>
      <c r="K595" s="59"/>
    </row>
    <row r="596" spans="1:11" x14ac:dyDescent="0.25">
      <c r="A596" s="67"/>
      <c r="B596" s="61" t="s">
        <v>255</v>
      </c>
      <c r="C596" s="54">
        <v>11854291.545492958</v>
      </c>
      <c r="D596" s="54">
        <v>11371329.608057851</v>
      </c>
      <c r="E596" s="54">
        <v>11256467.802467603</v>
      </c>
      <c r="F596" s="54">
        <v>5549941.5611554924</v>
      </c>
      <c r="G596" s="54">
        <f t="shared" ref="G596:G602" si="176">+I596-H596</f>
        <v>584784.02232531284</v>
      </c>
      <c r="H596" s="54">
        <f t="shared" ref="H596:H606" si="177">+C596*0.0011</f>
        <v>13039.720700042255</v>
      </c>
      <c r="I596" s="54">
        <f t="shared" ref="I596:I602" si="178">+C596-E596</f>
        <v>597823.74302535504</v>
      </c>
      <c r="J596" s="62">
        <f t="shared" ref="J596:J606" si="179">(I596/C596)</f>
        <v>5.0430997139820612E-2</v>
      </c>
      <c r="K596" s="59"/>
    </row>
    <row r="597" spans="1:11" x14ac:dyDescent="0.25">
      <c r="A597" s="67"/>
      <c r="B597" s="61" t="s">
        <v>256</v>
      </c>
      <c r="C597" s="54">
        <v>12573834.528682301</v>
      </c>
      <c r="D597" s="54">
        <v>11395340.175560106</v>
      </c>
      <c r="E597" s="54">
        <v>11898508.339470977</v>
      </c>
      <c r="F597" s="54">
        <v>6053109.7250663629</v>
      </c>
      <c r="G597" s="54">
        <f t="shared" si="176"/>
        <v>661494.97122977336</v>
      </c>
      <c r="H597" s="54">
        <f t="shared" si="177"/>
        <v>13831.217981550531</v>
      </c>
      <c r="I597" s="54">
        <f t="shared" si="178"/>
        <v>675326.18921132386</v>
      </c>
      <c r="J597" s="62">
        <f t="shared" si="179"/>
        <v>5.3708849728444454E-2</v>
      </c>
      <c r="K597" s="59"/>
    </row>
    <row r="598" spans="1:11" x14ac:dyDescent="0.25">
      <c r="A598" s="67"/>
      <c r="B598" s="61" t="s">
        <v>257</v>
      </c>
      <c r="C598" s="54">
        <v>12812887.74742382</v>
      </c>
      <c r="D598" s="54">
        <v>12059551.210167119</v>
      </c>
      <c r="E598" s="54">
        <v>12143276.20150768</v>
      </c>
      <c r="F598" s="54">
        <v>6136834.7164069247</v>
      </c>
      <c r="G598" s="54">
        <f t="shared" si="176"/>
        <v>655517.36939397384</v>
      </c>
      <c r="H598" s="54">
        <f t="shared" si="177"/>
        <v>14094.176522166203</v>
      </c>
      <c r="I598" s="54">
        <f t="shared" si="178"/>
        <v>669611.54591614008</v>
      </c>
      <c r="J598" s="62">
        <f t="shared" si="179"/>
        <v>5.2260782980072015E-2</v>
      </c>
      <c r="K598" s="59"/>
    </row>
    <row r="599" spans="1:11" x14ac:dyDescent="0.25">
      <c r="A599" s="67"/>
      <c r="B599" s="61" t="s">
        <v>258</v>
      </c>
      <c r="C599" s="54">
        <v>14282666.553296657</v>
      </c>
      <c r="D599" s="54">
        <v>12687395.668959236</v>
      </c>
      <c r="E599" s="54">
        <v>13514116.821539631</v>
      </c>
      <c r="F599" s="54">
        <v>6963555.86898732</v>
      </c>
      <c r="G599" s="54">
        <f t="shared" si="176"/>
        <v>752838.79854839982</v>
      </c>
      <c r="H599" s="54">
        <f t="shared" si="177"/>
        <v>15710.933208626324</v>
      </c>
      <c r="I599" s="54">
        <f t="shared" si="178"/>
        <v>768549.73175702617</v>
      </c>
      <c r="J599" s="62">
        <f t="shared" si="179"/>
        <v>5.3809961108392125E-2</v>
      </c>
      <c r="K599" s="59"/>
    </row>
    <row r="600" spans="1:11" x14ac:dyDescent="0.25">
      <c r="A600" s="67"/>
      <c r="B600" s="61" t="s">
        <v>259</v>
      </c>
      <c r="C600" s="54">
        <v>14657751.719140876</v>
      </c>
      <c r="D600" s="54">
        <v>13831380.579374073</v>
      </c>
      <c r="E600" s="54">
        <v>13847651.17616016</v>
      </c>
      <c r="F600" s="54">
        <v>6979826.4657734055</v>
      </c>
      <c r="G600" s="54">
        <f t="shared" si="176"/>
        <v>793977.0160896607</v>
      </c>
      <c r="H600" s="54">
        <f t="shared" si="177"/>
        <v>16123.526891054964</v>
      </c>
      <c r="I600" s="54">
        <f t="shared" si="178"/>
        <v>810100.54298071563</v>
      </c>
      <c r="J600" s="62">
        <f t="shared" si="179"/>
        <v>5.5267721714977819E-2</v>
      </c>
      <c r="K600" s="59"/>
    </row>
    <row r="601" spans="1:11" x14ac:dyDescent="0.25">
      <c r="A601" s="67"/>
      <c r="B601" s="61" t="s">
        <v>260</v>
      </c>
      <c r="C601" s="54">
        <v>15493910.913423002</v>
      </c>
      <c r="D601" s="54">
        <v>14265678.55562203</v>
      </c>
      <c r="E601" s="54">
        <v>14616434.452490967</v>
      </c>
      <c r="F601" s="54">
        <v>7330582.362642345</v>
      </c>
      <c r="G601" s="54">
        <f t="shared" si="176"/>
        <v>860433.15892726975</v>
      </c>
      <c r="H601" s="54">
        <f t="shared" si="177"/>
        <v>17043.302004765304</v>
      </c>
      <c r="I601" s="54">
        <f t="shared" si="178"/>
        <v>877476.460932035</v>
      </c>
      <c r="J601" s="62">
        <f t="shared" si="179"/>
        <v>5.6633632775817865E-2</v>
      </c>
      <c r="K601" s="59"/>
    </row>
    <row r="602" spans="1:11" x14ac:dyDescent="0.25">
      <c r="A602" s="67"/>
      <c r="B602" s="61" t="s">
        <v>261</v>
      </c>
      <c r="C602" s="54">
        <v>15745280.122389643</v>
      </c>
      <c r="D602" s="54">
        <v>14759437.526831595</v>
      </c>
      <c r="E602" s="54">
        <v>14885298.742156712</v>
      </c>
      <c r="F602" s="54">
        <v>7456443.5779674631</v>
      </c>
      <c r="G602" s="54">
        <f t="shared" si="176"/>
        <v>842661.57209830161</v>
      </c>
      <c r="H602" s="54">
        <f t="shared" si="177"/>
        <v>17319.808134628609</v>
      </c>
      <c r="I602" s="54">
        <f t="shared" si="178"/>
        <v>859981.38023293018</v>
      </c>
      <c r="J602" s="62">
        <f t="shared" si="179"/>
        <v>5.4618360140194944E-2</v>
      </c>
      <c r="K602" s="59"/>
    </row>
    <row r="603" spans="1:11" x14ac:dyDescent="0.25">
      <c r="A603" s="67"/>
      <c r="B603" s="61" t="s">
        <v>262</v>
      </c>
      <c r="C603" s="54">
        <v>14756715.502886645</v>
      </c>
      <c r="D603" s="54">
        <v>14704692.95730485</v>
      </c>
      <c r="E603" s="54">
        <v>13857085.595246475</v>
      </c>
      <c r="F603" s="54">
        <v>6608836.2159090871</v>
      </c>
      <c r="G603" s="54">
        <f>+I603-H603</f>
        <v>883397.52058699494</v>
      </c>
      <c r="H603" s="54">
        <f t="shared" si="177"/>
        <v>16232.387053175311</v>
      </c>
      <c r="I603" s="54">
        <f>+C603-E603</f>
        <v>899629.90764017031</v>
      </c>
      <c r="J603" s="62">
        <f t="shared" si="179"/>
        <v>6.0964101900872765E-2</v>
      </c>
      <c r="K603" s="59"/>
    </row>
    <row r="604" spans="1:11" x14ac:dyDescent="0.25">
      <c r="A604" s="67"/>
      <c r="B604" s="61" t="s">
        <v>263</v>
      </c>
      <c r="C604" s="54">
        <v>14098020.728133664</v>
      </c>
      <c r="D604" s="54">
        <v>13705871.330977872</v>
      </c>
      <c r="E604" s="54">
        <v>13352673.560100304</v>
      </c>
      <c r="F604" s="54">
        <v>6255638.4450315209</v>
      </c>
      <c r="G604" s="54">
        <f>+I604-H604</f>
        <v>729839.34523241257</v>
      </c>
      <c r="H604" s="54">
        <f t="shared" si="177"/>
        <v>15507.822800947031</v>
      </c>
      <c r="I604" s="54">
        <f>+C604-E604</f>
        <v>745347.16803335957</v>
      </c>
      <c r="J604" s="62">
        <f t="shared" si="179"/>
        <v>5.2868922695365535E-2</v>
      </c>
      <c r="K604" s="59"/>
    </row>
    <row r="605" spans="1:11" x14ac:dyDescent="0.25">
      <c r="A605" s="67"/>
      <c r="B605" s="61" t="s">
        <v>264</v>
      </c>
      <c r="C605" s="54">
        <v>12230195.23136219</v>
      </c>
      <c r="D605" s="54">
        <v>11858014.55796398</v>
      </c>
      <c r="E605" s="54">
        <v>11612323.648138542</v>
      </c>
      <c r="F605" s="54">
        <v>6009947.5352060813</v>
      </c>
      <c r="G605" s="54">
        <f>+I605-H605</f>
        <v>604418.36846914992</v>
      </c>
      <c r="H605" s="54">
        <f t="shared" si="177"/>
        <v>13453.214754498409</v>
      </c>
      <c r="I605" s="54">
        <f>+C605-E605</f>
        <v>617871.58322364837</v>
      </c>
      <c r="J605" s="62">
        <f t="shared" si="179"/>
        <v>5.0520173352525483E-2</v>
      </c>
      <c r="K605" s="59"/>
    </row>
    <row r="606" spans="1:11" x14ac:dyDescent="0.25">
      <c r="A606" s="67"/>
      <c r="B606" s="61" t="s">
        <v>265</v>
      </c>
      <c r="C606" s="54">
        <v>12667600.301869029</v>
      </c>
      <c r="D606" s="54">
        <v>11798706.035375008</v>
      </c>
      <c r="E606" s="54">
        <v>12002294.66839689</v>
      </c>
      <c r="F606" s="54">
        <v>6213536.1682279613</v>
      </c>
      <c r="G606" s="54">
        <f>+I606-H606</f>
        <v>651371.27314008307</v>
      </c>
      <c r="H606" s="54">
        <f t="shared" si="177"/>
        <v>13934.360332055932</v>
      </c>
      <c r="I606" s="54">
        <f>+C606-E606</f>
        <v>665305.63347213902</v>
      </c>
      <c r="J606" s="62">
        <f t="shared" si="179"/>
        <v>5.252025779294419E-2</v>
      </c>
      <c r="K606" s="59"/>
    </row>
    <row r="607" spans="1:11" x14ac:dyDescent="0.25">
      <c r="A607" s="69"/>
      <c r="B607" s="61"/>
      <c r="C607" s="54"/>
      <c r="D607" s="54"/>
      <c r="E607" s="54"/>
      <c r="F607" s="54"/>
      <c r="G607" s="54"/>
      <c r="H607" s="54"/>
      <c r="I607" s="54"/>
      <c r="J607" s="62"/>
      <c r="K607" s="59"/>
    </row>
    <row r="608" spans="1:11" x14ac:dyDescent="0.25">
      <c r="A608" s="39" t="s">
        <v>248</v>
      </c>
      <c r="B608" s="61" t="s">
        <v>243</v>
      </c>
      <c r="C608" s="54">
        <f t="shared" ref="C608:I608" si="180">SUM(C595:C606)</f>
        <v>163865072.13412854</v>
      </c>
      <c r="D608" s="54">
        <f t="shared" si="180"/>
        <v>154938718.4778924</v>
      </c>
      <c r="E608" s="54">
        <f t="shared" si="180"/>
        <v>154996009.51848203</v>
      </c>
      <c r="F608" s="54">
        <f t="shared" si="180"/>
        <v>77223056.009119704</v>
      </c>
      <c r="G608" s="54">
        <f t="shared" si="180"/>
        <v>8688811.0362989828</v>
      </c>
      <c r="H608" s="54">
        <f t="shared" si="180"/>
        <v>180251.57934754141</v>
      </c>
      <c r="I608" s="54">
        <f t="shared" si="180"/>
        <v>8869062.6156465244</v>
      </c>
      <c r="J608" s="62">
        <f>(I608/C608)</f>
        <v>5.4124179729936148E-2</v>
      </c>
      <c r="K608" s="59"/>
    </row>
    <row r="609" spans="1:11" x14ac:dyDescent="0.25">
      <c r="A609" s="39"/>
      <c r="B609" s="61"/>
      <c r="C609" s="54"/>
      <c r="D609" s="54"/>
      <c r="E609" s="54"/>
      <c r="F609" s="54"/>
      <c r="G609" s="54"/>
      <c r="H609" s="54"/>
      <c r="I609" s="54"/>
      <c r="J609" s="62"/>
      <c r="K609" s="59"/>
    </row>
    <row r="610" spans="1:11" x14ac:dyDescent="0.25">
      <c r="A610" s="39"/>
      <c r="B610" s="61"/>
      <c r="C610" s="54"/>
      <c r="D610" s="54"/>
      <c r="E610" s="54"/>
      <c r="F610" s="54"/>
      <c r="G610" s="54"/>
      <c r="H610" s="54"/>
      <c r="I610" s="54"/>
      <c r="J610" s="62"/>
      <c r="K610" s="59"/>
    </row>
    <row r="611" spans="1:11" x14ac:dyDescent="0.25">
      <c r="A611" s="39">
        <f>+A595+1</f>
        <v>2044</v>
      </c>
      <c r="B611" s="61" t="s">
        <v>254</v>
      </c>
      <c r="C611" s="54">
        <v>12810475.44433135</v>
      </c>
      <c r="D611" s="54">
        <v>12617882.161682013</v>
      </c>
      <c r="E611" s="54">
        <v>12122065.629837617</v>
      </c>
      <c r="F611" s="54">
        <v>5717719.636383567</v>
      </c>
      <c r="G611" s="54">
        <f>+I611-H611</f>
        <v>674318.29150496807</v>
      </c>
      <c r="H611" s="54">
        <f>+C611*0.0011</f>
        <v>14091.522988764485</v>
      </c>
      <c r="I611" s="54">
        <f>+C611-E611</f>
        <v>688409.81449373253</v>
      </c>
      <c r="J611" s="62">
        <f>(I611/C611)</f>
        <v>5.3738037864812793E-2</v>
      </c>
      <c r="K611" s="59"/>
    </row>
    <row r="612" spans="1:11" x14ac:dyDescent="0.25">
      <c r="A612" s="67"/>
      <c r="B612" s="61" t="s">
        <v>255</v>
      </c>
      <c r="C612" s="54">
        <v>11965096.204615274</v>
      </c>
      <c r="D612" s="54">
        <v>11477586.028181642</v>
      </c>
      <c r="E612" s="54">
        <v>11361684.472142642</v>
      </c>
      <c r="F612" s="54">
        <v>5601818.0803445643</v>
      </c>
      <c r="G612" s="54">
        <f t="shared" ref="G612:G618" si="181">+I612-H612</f>
        <v>590250.12664755527</v>
      </c>
      <c r="H612" s="54">
        <f t="shared" ref="H612:H622" si="182">+C612*0.0011</f>
        <v>13161.605825076802</v>
      </c>
      <c r="I612" s="54">
        <f t="shared" ref="I612:I618" si="183">+C612-E612</f>
        <v>603411.73247263208</v>
      </c>
      <c r="J612" s="62">
        <f t="shared" ref="J612:J622" si="184">(I612/C612)</f>
        <v>5.0430997139820674E-2</v>
      </c>
      <c r="K612" s="59"/>
    </row>
    <row r="613" spans="1:11" x14ac:dyDescent="0.25">
      <c r="A613" s="67"/>
      <c r="B613" s="61" t="s">
        <v>256</v>
      </c>
      <c r="C613" s="54">
        <v>12691521.372638229</v>
      </c>
      <c r="D613" s="54">
        <v>11501927.651301408</v>
      </c>
      <c r="E613" s="54">
        <v>12009874.358409863</v>
      </c>
      <c r="F613" s="54">
        <v>6109764.78745302</v>
      </c>
      <c r="G613" s="54">
        <f t="shared" si="181"/>
        <v>667686.34071846423</v>
      </c>
      <c r="H613" s="54">
        <f t="shared" si="182"/>
        <v>13960.673509902053</v>
      </c>
      <c r="I613" s="54">
        <f t="shared" si="183"/>
        <v>681647.01422836632</v>
      </c>
      <c r="J613" s="62">
        <f t="shared" si="184"/>
        <v>5.3708849728444343E-2</v>
      </c>
      <c r="K613" s="59"/>
    </row>
    <row r="614" spans="1:11" x14ac:dyDescent="0.25">
      <c r="A614" s="67"/>
      <c r="B614" s="61" t="s">
        <v>257</v>
      </c>
      <c r="C614" s="54">
        <v>12933091.816325374</v>
      </c>
      <c r="D614" s="54">
        <v>12172555.685766529</v>
      </c>
      <c r="E614" s="54">
        <v>12257198.311651049</v>
      </c>
      <c r="F614" s="54">
        <v>6194407.4133375399</v>
      </c>
      <c r="G614" s="54">
        <f t="shared" si="181"/>
        <v>661667.10367636685</v>
      </c>
      <c r="H614" s="54">
        <f t="shared" si="182"/>
        <v>14226.400997957911</v>
      </c>
      <c r="I614" s="54">
        <f t="shared" si="183"/>
        <v>675893.50467432477</v>
      </c>
      <c r="J614" s="62">
        <f t="shared" si="184"/>
        <v>5.2260782980071939E-2</v>
      </c>
      <c r="K614" s="59"/>
    </row>
    <row r="615" spans="1:11" x14ac:dyDescent="0.25">
      <c r="A615" s="67"/>
      <c r="B615" s="61" t="s">
        <v>258</v>
      </c>
      <c r="C615" s="54">
        <v>14416460.496088147</v>
      </c>
      <c r="D615" s="54">
        <v>12806331.233535571</v>
      </c>
      <c r="E615" s="54">
        <v>13640711.31747297</v>
      </c>
      <c r="F615" s="54">
        <v>7028787.4972749371</v>
      </c>
      <c r="G615" s="54">
        <f t="shared" si="181"/>
        <v>759891.07206948008</v>
      </c>
      <c r="H615" s="54">
        <f t="shared" si="182"/>
        <v>15858.106545696963</v>
      </c>
      <c r="I615" s="54">
        <f t="shared" si="183"/>
        <v>775749.17861517705</v>
      </c>
      <c r="J615" s="62">
        <f t="shared" si="184"/>
        <v>5.3809961108392292E-2</v>
      </c>
      <c r="K615" s="59"/>
    </row>
    <row r="616" spans="1:11" x14ac:dyDescent="0.25">
      <c r="A616" s="67"/>
      <c r="B616" s="61" t="s">
        <v>259</v>
      </c>
      <c r="C616" s="54">
        <v>14795072.555004254</v>
      </c>
      <c r="D616" s="54">
        <v>13960953.277688274</v>
      </c>
      <c r="E616" s="54">
        <v>13977382.602281375</v>
      </c>
      <c r="F616" s="54">
        <v>7045216.8218680378</v>
      </c>
      <c r="G616" s="54">
        <f t="shared" si="181"/>
        <v>801415.37291237444</v>
      </c>
      <c r="H616" s="54">
        <f t="shared" si="182"/>
        <v>16274.57981050468</v>
      </c>
      <c r="I616" s="54">
        <f t="shared" si="183"/>
        <v>817689.95272287913</v>
      </c>
      <c r="J616" s="62">
        <f t="shared" si="184"/>
        <v>5.5267721714977694E-2</v>
      </c>
      <c r="K616" s="59"/>
    </row>
    <row r="617" spans="1:11" x14ac:dyDescent="0.25">
      <c r="A617" s="67"/>
      <c r="B617" s="61" t="s">
        <v>260</v>
      </c>
      <c r="C617" s="54">
        <v>15638849.574846093</v>
      </c>
      <c r="D617" s="54">
        <v>14399224.825038351</v>
      </c>
      <c r="E617" s="54">
        <v>14753164.710988004</v>
      </c>
      <c r="F617" s="54">
        <v>7399156.7078176895</v>
      </c>
      <c r="G617" s="54">
        <f t="shared" si="181"/>
        <v>868482.1293257582</v>
      </c>
      <c r="H617" s="54">
        <f t="shared" si="182"/>
        <v>17202.734532330702</v>
      </c>
      <c r="I617" s="54">
        <f t="shared" si="183"/>
        <v>885684.86385808885</v>
      </c>
      <c r="J617" s="62">
        <f t="shared" si="184"/>
        <v>5.6633632775817858E-2</v>
      </c>
      <c r="K617" s="59"/>
    </row>
    <row r="618" spans="1:11" x14ac:dyDescent="0.25">
      <c r="A618" s="67"/>
      <c r="B618" s="61" t="s">
        <v>261</v>
      </c>
      <c r="C618" s="54">
        <v>15892698.319373006</v>
      </c>
      <c r="D618" s="54">
        <v>14897565.949510969</v>
      </c>
      <c r="E618" s="54">
        <v>15024665.198966021</v>
      </c>
      <c r="F618" s="54">
        <v>7526255.9572727429</v>
      </c>
      <c r="G618" s="54">
        <f t="shared" si="181"/>
        <v>850551.15225567494</v>
      </c>
      <c r="H618" s="54">
        <f t="shared" si="182"/>
        <v>17481.968151310306</v>
      </c>
      <c r="I618" s="54">
        <f t="shared" si="183"/>
        <v>868033.12040698528</v>
      </c>
      <c r="J618" s="62">
        <f t="shared" si="184"/>
        <v>5.4618360140194916E-2</v>
      </c>
      <c r="K618" s="59"/>
    </row>
    <row r="619" spans="1:11" x14ac:dyDescent="0.25">
      <c r="A619" s="67"/>
      <c r="B619" s="61" t="s">
        <v>262</v>
      </c>
      <c r="C619" s="54">
        <v>14894677.318853775</v>
      </c>
      <c r="D619" s="54">
        <v>14842269.85011318</v>
      </c>
      <c r="E619" s="54">
        <v>13986636.693006555</v>
      </c>
      <c r="F619" s="54">
        <v>6670622.8001661189</v>
      </c>
      <c r="G619" s="54">
        <f>+I619-H619</f>
        <v>891656.48079648125</v>
      </c>
      <c r="H619" s="54">
        <f t="shared" si="182"/>
        <v>16384.145050739153</v>
      </c>
      <c r="I619" s="54">
        <f>+C619-E619</f>
        <v>908040.62584722042</v>
      </c>
      <c r="J619" s="62">
        <f t="shared" si="184"/>
        <v>6.09641019008728E-2</v>
      </c>
      <c r="K619" s="59"/>
    </row>
    <row r="620" spans="1:11" x14ac:dyDescent="0.25">
      <c r="A620" s="67"/>
      <c r="B620" s="61" t="s">
        <v>263</v>
      </c>
      <c r="C620" s="54">
        <v>14229729.319963358</v>
      </c>
      <c r="D620" s="54">
        <v>13833960.875004727</v>
      </c>
      <c r="E620" s="54">
        <v>13477418.860570239</v>
      </c>
      <c r="F620" s="54">
        <v>6314080.7857316313</v>
      </c>
      <c r="G620" s="54">
        <f>+I620-H620</f>
        <v>736657.75714115973</v>
      </c>
      <c r="H620" s="54">
        <f t="shared" si="182"/>
        <v>15652.702251959696</v>
      </c>
      <c r="I620" s="54">
        <f>+C620-E620</f>
        <v>752310.45939311944</v>
      </c>
      <c r="J620" s="62">
        <f t="shared" si="184"/>
        <v>5.2868922695365556E-2</v>
      </c>
      <c r="K620" s="59"/>
    </row>
    <row r="621" spans="1:11" x14ac:dyDescent="0.25">
      <c r="A621" s="67"/>
      <c r="B621" s="61" t="s">
        <v>264</v>
      </c>
      <c r="C621" s="54">
        <v>12343819.970987415</v>
      </c>
      <c r="D621" s="54">
        <v>11968505.824709211</v>
      </c>
      <c r="E621" s="54">
        <v>11720208.046220765</v>
      </c>
      <c r="F621" s="54">
        <v>6065783.0072431862</v>
      </c>
      <c r="G621" s="54">
        <f>+I621-H621</f>
        <v>610033.72279856424</v>
      </c>
      <c r="H621" s="54">
        <f t="shared" si="182"/>
        <v>13578.201968086158</v>
      </c>
      <c r="I621" s="54">
        <f>+C621-E621</f>
        <v>623611.92476665042</v>
      </c>
      <c r="J621" s="62">
        <f t="shared" si="184"/>
        <v>5.0520173352525496E-2</v>
      </c>
      <c r="K621" s="59"/>
    </row>
    <row r="622" spans="1:11" x14ac:dyDescent="0.25">
      <c r="A622" s="67"/>
      <c r="B622" s="61" t="s">
        <v>265</v>
      </c>
      <c r="C622" s="54">
        <v>12785491.90487987</v>
      </c>
      <c r="D622" s="54">
        <v>11908414.853804868</v>
      </c>
      <c r="E622" s="54">
        <v>12113994.574025977</v>
      </c>
      <c r="F622" s="54">
        <v>6271362.727464295</v>
      </c>
      <c r="G622" s="54">
        <f>+I622-H622</f>
        <v>657433.28975852462</v>
      </c>
      <c r="H622" s="54">
        <f t="shared" si="182"/>
        <v>14064.041095367858</v>
      </c>
      <c r="I622" s="54">
        <f>+C622-E622</f>
        <v>671497.33085389249</v>
      </c>
      <c r="J622" s="62">
        <f t="shared" si="184"/>
        <v>5.2520257792944239E-2</v>
      </c>
      <c r="K622" s="59"/>
    </row>
    <row r="623" spans="1:11" x14ac:dyDescent="0.25">
      <c r="A623" s="69"/>
      <c r="B623" s="61"/>
      <c r="C623" s="54"/>
      <c r="D623" s="54"/>
      <c r="E623" s="54"/>
      <c r="F623" s="54"/>
      <c r="G623" s="54"/>
      <c r="H623" s="54"/>
      <c r="I623" s="54"/>
      <c r="J623" s="62"/>
      <c r="K623" s="59"/>
    </row>
    <row r="624" spans="1:11" x14ac:dyDescent="0.25">
      <c r="A624" s="39" t="s">
        <v>248</v>
      </c>
      <c r="B624" s="61" t="s">
        <v>243</v>
      </c>
      <c r="C624" s="54">
        <f t="shared" ref="C624:I624" si="185">SUM(C611:C622)</f>
        <v>165396984.29790613</v>
      </c>
      <c r="D624" s="54">
        <f t="shared" si="185"/>
        <v>156387178.21633676</v>
      </c>
      <c r="E624" s="54">
        <f t="shared" si="185"/>
        <v>156445004.77557307</v>
      </c>
      <c r="F624" s="54">
        <f t="shared" si="185"/>
        <v>77944976.222357333</v>
      </c>
      <c r="G624" s="54">
        <f t="shared" si="185"/>
        <v>8770042.8396053724</v>
      </c>
      <c r="H624" s="54">
        <f t="shared" si="185"/>
        <v>181936.68272769678</v>
      </c>
      <c r="I624" s="54">
        <f t="shared" si="185"/>
        <v>8951979.5223330688</v>
      </c>
      <c r="J624" s="62">
        <f>(I624/C624)</f>
        <v>5.4124200391762509E-2</v>
      </c>
      <c r="K624" s="59"/>
    </row>
    <row r="625" spans="1:11" x14ac:dyDescent="0.25">
      <c r="A625" s="39"/>
      <c r="B625" s="61"/>
      <c r="C625" s="54"/>
      <c r="D625" s="54"/>
      <c r="E625" s="54"/>
      <c r="F625" s="54"/>
      <c r="G625" s="54"/>
      <c r="H625" s="54"/>
      <c r="I625" s="54"/>
      <c r="J625" s="62"/>
      <c r="K625" s="59"/>
    </row>
    <row r="626" spans="1:11" x14ac:dyDescent="0.25">
      <c r="A626" s="39"/>
      <c r="B626" s="61"/>
      <c r="C626" s="54"/>
      <c r="D626" s="54"/>
      <c r="E626" s="54"/>
      <c r="F626" s="54"/>
      <c r="G626" s="54"/>
      <c r="H626" s="54"/>
      <c r="I626" s="54"/>
      <c r="J626" s="62"/>
      <c r="K626" s="59"/>
    </row>
    <row r="627" spans="1:11" x14ac:dyDescent="0.25">
      <c r="A627" s="39">
        <f>+A611+1</f>
        <v>2045</v>
      </c>
      <c r="B627" s="61" t="s">
        <v>254</v>
      </c>
      <c r="C627" s="54">
        <v>12930146.7640328</v>
      </c>
      <c r="D627" s="54">
        <v>12735536.050527761</v>
      </c>
      <c r="E627" s="54">
        <v>12235306.047629619</v>
      </c>
      <c r="F627" s="54">
        <v>5771132.7245661523</v>
      </c>
      <c r="G627" s="54">
        <f>+I627-H627</f>
        <v>680617.5549627447</v>
      </c>
      <c r="H627" s="54">
        <f>+C627*0.0011</f>
        <v>14223.161440436081</v>
      </c>
      <c r="I627" s="54">
        <f>+C627-E627</f>
        <v>694840.71640318073</v>
      </c>
      <c r="J627" s="62">
        <f>(I627/C627)</f>
        <v>5.3738037864812759E-2</v>
      </c>
      <c r="K627" s="59"/>
    </row>
    <row r="628" spans="1:11" x14ac:dyDescent="0.25">
      <c r="A628" s="67"/>
      <c r="B628" s="61" t="s">
        <v>255</v>
      </c>
      <c r="C628" s="54">
        <v>12076941.963867521</v>
      </c>
      <c r="D628" s="54">
        <v>11584840.441061117</v>
      </c>
      <c r="E628" s="54">
        <v>11467889.738229938</v>
      </c>
      <c r="F628" s="54">
        <v>5654182.0217349743</v>
      </c>
      <c r="G628" s="54">
        <f t="shared" ref="G628:G634" si="186">+I628-H628</f>
        <v>595767.58947732882</v>
      </c>
      <c r="H628" s="54">
        <f t="shared" ref="H628:H638" si="187">+C628*0.0011</f>
        <v>13284.636160254273</v>
      </c>
      <c r="I628" s="54">
        <f t="shared" ref="I628:I634" si="188">+C628-E628</f>
        <v>609052.22563758306</v>
      </c>
      <c r="J628" s="62">
        <f t="shared" ref="J628:J638" si="189">(I628/C628)</f>
        <v>5.043099713982066E-2</v>
      </c>
      <c r="K628" s="59"/>
    </row>
    <row r="629" spans="1:11" x14ac:dyDescent="0.25">
      <c r="A629" s="67"/>
      <c r="B629" s="61" t="s">
        <v>256</v>
      </c>
      <c r="C629" s="54">
        <v>12810315.192523379</v>
      </c>
      <c r="D629" s="54">
        <v>11609517.166765697</v>
      </c>
      <c r="E629" s="54">
        <v>12122287.898874132</v>
      </c>
      <c r="F629" s="54">
        <v>6166952.7538434071</v>
      </c>
      <c r="G629" s="54">
        <f t="shared" si="186"/>
        <v>673935.94693747116</v>
      </c>
      <c r="H629" s="54">
        <f t="shared" si="187"/>
        <v>14091.346711775717</v>
      </c>
      <c r="I629" s="54">
        <f t="shared" si="188"/>
        <v>688027.29364924692</v>
      </c>
      <c r="J629" s="62">
        <f t="shared" si="189"/>
        <v>5.370884972844444E-2</v>
      </c>
      <c r="K629" s="59"/>
    </row>
    <row r="630" spans="1:11" x14ac:dyDescent="0.25">
      <c r="A630" s="67"/>
      <c r="B630" s="61" t="s">
        <v>257</v>
      </c>
      <c r="C630" s="54">
        <v>13054428.191939294</v>
      </c>
      <c r="D630" s="54">
        <v>12286623.869521324</v>
      </c>
      <c r="E630" s="54">
        <v>12372193.55327142</v>
      </c>
      <c r="F630" s="54">
        <v>6252522.4375935057</v>
      </c>
      <c r="G630" s="54">
        <f t="shared" si="186"/>
        <v>667874.76765674085</v>
      </c>
      <c r="H630" s="54">
        <f t="shared" si="187"/>
        <v>14359.871011133224</v>
      </c>
      <c r="I630" s="54">
        <f t="shared" si="188"/>
        <v>682234.63866787404</v>
      </c>
      <c r="J630" s="62">
        <f t="shared" si="189"/>
        <v>5.2260782980072064E-2</v>
      </c>
      <c r="K630" s="59"/>
    </row>
    <row r="631" spans="1:11" x14ac:dyDescent="0.25">
      <c r="A631" s="67"/>
      <c r="B631" s="61" t="s">
        <v>258</v>
      </c>
      <c r="C631" s="54">
        <v>14551513.048651362</v>
      </c>
      <c r="D631" s="54">
        <v>12926386.370589238</v>
      </c>
      <c r="E631" s="54">
        <v>13768496.69743517</v>
      </c>
      <c r="F631" s="54">
        <v>7094632.7644394375</v>
      </c>
      <c r="G631" s="54">
        <f t="shared" si="186"/>
        <v>767009.68686267489</v>
      </c>
      <c r="H631" s="54">
        <f t="shared" si="187"/>
        <v>16006.664353516499</v>
      </c>
      <c r="I631" s="54">
        <f t="shared" si="188"/>
        <v>783016.35121619143</v>
      </c>
      <c r="J631" s="62">
        <f t="shared" si="189"/>
        <v>5.3809961108392201E-2</v>
      </c>
      <c r="K631" s="59"/>
    </row>
    <row r="632" spans="1:11" x14ac:dyDescent="0.25">
      <c r="A632" s="67"/>
      <c r="B632" s="61" t="s">
        <v>259</v>
      </c>
      <c r="C632" s="54">
        <v>14933685.282221733</v>
      </c>
      <c r="D632" s="54">
        <v>14091744.924856957</v>
      </c>
      <c r="E632" s="54">
        <v>14108334.519864842</v>
      </c>
      <c r="F632" s="54">
        <v>7111222.3594473228</v>
      </c>
      <c r="G632" s="54">
        <f t="shared" si="186"/>
        <v>808923.7085464464</v>
      </c>
      <c r="H632" s="54">
        <f t="shared" si="187"/>
        <v>16427.053810443907</v>
      </c>
      <c r="I632" s="54">
        <f t="shared" si="188"/>
        <v>825350.76235689037</v>
      </c>
      <c r="J632" s="62">
        <f t="shared" si="189"/>
        <v>5.5267721714977798E-2</v>
      </c>
      <c r="K632" s="59"/>
    </row>
    <row r="633" spans="1:11" x14ac:dyDescent="0.25">
      <c r="A633" s="67"/>
      <c r="B633" s="61" t="s">
        <v>260</v>
      </c>
      <c r="C633" s="54">
        <v>15785150.479582803</v>
      </c>
      <c r="D633" s="54">
        <v>14534026.856832616</v>
      </c>
      <c r="E633" s="54">
        <v>14891180.064011086</v>
      </c>
      <c r="F633" s="54">
        <v>7468375.5666257916</v>
      </c>
      <c r="G633" s="54">
        <f t="shared" si="186"/>
        <v>876606.75004417647</v>
      </c>
      <c r="H633" s="54">
        <f t="shared" si="187"/>
        <v>17363.665527541085</v>
      </c>
      <c r="I633" s="54">
        <f t="shared" si="188"/>
        <v>893970.41557171755</v>
      </c>
      <c r="J633" s="62">
        <f t="shared" si="189"/>
        <v>5.6633632775817851E-2</v>
      </c>
      <c r="K633" s="59"/>
    </row>
    <row r="634" spans="1:11" x14ac:dyDescent="0.25">
      <c r="A634" s="67"/>
      <c r="B634" s="61" t="s">
        <v>261</v>
      </c>
      <c r="C634" s="54">
        <v>16041503.282857565</v>
      </c>
      <c r="D634" s="54">
        <v>15036993.182691991</v>
      </c>
      <c r="E634" s="54">
        <v>15165342.679364331</v>
      </c>
      <c r="F634" s="54">
        <v>7596725.0632981313</v>
      </c>
      <c r="G634" s="54">
        <f t="shared" si="186"/>
        <v>858514.94988209079</v>
      </c>
      <c r="H634" s="54">
        <f t="shared" si="187"/>
        <v>17645.653611143323</v>
      </c>
      <c r="I634" s="54">
        <f t="shared" si="188"/>
        <v>876160.60349323414</v>
      </c>
      <c r="J634" s="62">
        <f t="shared" si="189"/>
        <v>5.4618360140194958E-2</v>
      </c>
      <c r="K634" s="59"/>
    </row>
    <row r="635" spans="1:11" x14ac:dyDescent="0.25">
      <c r="A635" s="67"/>
      <c r="B635" s="61" t="s">
        <v>262</v>
      </c>
      <c r="C635" s="54">
        <v>15033935.19273703</v>
      </c>
      <c r="D635" s="54">
        <v>14981140.071396546</v>
      </c>
      <c r="E635" s="54">
        <v>14117404.835675891</v>
      </c>
      <c r="F635" s="54">
        <v>6732989.8275774773</v>
      </c>
      <c r="G635" s="54">
        <f>+I635-H635</f>
        <v>899993.02834912762</v>
      </c>
      <c r="H635" s="54">
        <f t="shared" si="187"/>
        <v>16537.328712010734</v>
      </c>
      <c r="I635" s="54">
        <f>+C635-E635</f>
        <v>916530.35706113838</v>
      </c>
      <c r="J635" s="62">
        <f t="shared" si="189"/>
        <v>6.096410190087282E-2</v>
      </c>
      <c r="K635" s="59"/>
    </row>
    <row r="636" spans="1:11" x14ac:dyDescent="0.25">
      <c r="A636" s="67"/>
      <c r="B636" s="61" t="s">
        <v>263</v>
      </c>
      <c r="C636" s="54">
        <v>14362673.94785092</v>
      </c>
      <c r="D636" s="54">
        <v>13963253.090757944</v>
      </c>
      <c r="E636" s="54">
        <v>13603334.849203249</v>
      </c>
      <c r="F636" s="54">
        <v>6373071.5860227821</v>
      </c>
      <c r="G636" s="54">
        <f>+I636-H636</f>
        <v>743540.15730503481</v>
      </c>
      <c r="H636" s="54">
        <f t="shared" si="187"/>
        <v>15798.941342636013</v>
      </c>
      <c r="I636" s="54">
        <f>+C636-E636</f>
        <v>759339.09864767082</v>
      </c>
      <c r="J636" s="62">
        <f t="shared" si="189"/>
        <v>5.2868922695365535E-2</v>
      </c>
      <c r="K636" s="59"/>
    </row>
    <row r="637" spans="1:11" x14ac:dyDescent="0.25">
      <c r="A637" s="67"/>
      <c r="B637" s="61" t="s">
        <v>264</v>
      </c>
      <c r="C637" s="54">
        <v>12458505.485700574</v>
      </c>
      <c r="D637" s="54">
        <v>12080031.468146671</v>
      </c>
      <c r="E637" s="54">
        <v>11829099.62884959</v>
      </c>
      <c r="F637" s="54">
        <v>6122139.7467257017</v>
      </c>
      <c r="G637" s="54">
        <f>+I637-H637</f>
        <v>615701.50081671297</v>
      </c>
      <c r="H637" s="54">
        <f t="shared" si="187"/>
        <v>13704.356034270631</v>
      </c>
      <c r="I637" s="54">
        <f>+C637-E637</f>
        <v>629405.85685098357</v>
      </c>
      <c r="J637" s="62">
        <f t="shared" si="189"/>
        <v>5.0520173352525552E-2</v>
      </c>
      <c r="K637" s="59"/>
    </row>
    <row r="638" spans="1:11" x14ac:dyDescent="0.25">
      <c r="A638" s="67"/>
      <c r="B638" s="61" t="s">
        <v>265</v>
      </c>
      <c r="C638" s="54">
        <v>12904485.622753171</v>
      </c>
      <c r="D638" s="54">
        <v>12019148.577040505</v>
      </c>
      <c r="E638" s="54">
        <v>12226738.711160831</v>
      </c>
      <c r="F638" s="54">
        <v>6329729.8808460273</v>
      </c>
      <c r="G638" s="54">
        <f>+I638-H638</f>
        <v>663551.97740731155</v>
      </c>
      <c r="H638" s="54">
        <f t="shared" si="187"/>
        <v>14194.934185028489</v>
      </c>
      <c r="I638" s="54">
        <f>+C638-E638</f>
        <v>677746.9115923401</v>
      </c>
      <c r="J638" s="62">
        <f t="shared" si="189"/>
        <v>5.2520257792944315E-2</v>
      </c>
      <c r="K638" s="59"/>
    </row>
    <row r="639" spans="1:11" x14ac:dyDescent="0.25">
      <c r="A639" s="69"/>
      <c r="B639" s="61"/>
      <c r="C639" s="54"/>
      <c r="D639" s="54"/>
      <c r="E639" s="54"/>
      <c r="F639" s="54"/>
      <c r="G639" s="54"/>
      <c r="H639" s="54"/>
      <c r="I639" s="54"/>
      <c r="J639" s="62"/>
      <c r="K639" s="59"/>
    </row>
    <row r="640" spans="1:11" x14ac:dyDescent="0.25">
      <c r="A640" s="39" t="s">
        <v>248</v>
      </c>
      <c r="B640" s="61" t="s">
        <v>243</v>
      </c>
      <c r="C640" s="54">
        <f t="shared" ref="C640:I640" si="190">SUM(C627:C638)</f>
        <v>166943284.45471814</v>
      </c>
      <c r="D640" s="54">
        <f t="shared" si="190"/>
        <v>157849242.07018837</v>
      </c>
      <c r="E640" s="54">
        <f t="shared" si="190"/>
        <v>157907609.22357011</v>
      </c>
      <c r="F640" s="54">
        <f t="shared" si="190"/>
        <v>78673676.732720703</v>
      </c>
      <c r="G640" s="54">
        <f t="shared" si="190"/>
        <v>8852037.618247861</v>
      </c>
      <c r="H640" s="54">
        <f t="shared" si="190"/>
        <v>183637.61290018997</v>
      </c>
      <c r="I640" s="54">
        <f t="shared" si="190"/>
        <v>9035675.2311480511</v>
      </c>
      <c r="J640" s="62">
        <f>(I640/C640)</f>
        <v>5.4124221053042099E-2</v>
      </c>
      <c r="K640" s="59"/>
    </row>
    <row r="641" spans="1:11" x14ac:dyDescent="0.25">
      <c r="A641" s="39"/>
      <c r="B641" s="61"/>
      <c r="C641" s="54"/>
      <c r="D641" s="54"/>
      <c r="E641" s="54"/>
      <c r="F641" s="54"/>
      <c r="G641" s="54"/>
      <c r="H641" s="54"/>
      <c r="I641" s="54"/>
      <c r="J641" s="62"/>
      <c r="K641" s="59"/>
    </row>
    <row r="642" spans="1:11" x14ac:dyDescent="0.25">
      <c r="A642" s="39"/>
      <c r="B642" s="61"/>
      <c r="C642" s="54"/>
      <c r="D642" s="54"/>
      <c r="E642" s="54"/>
      <c r="F642" s="54"/>
      <c r="G642" s="54"/>
      <c r="H642" s="54"/>
      <c r="I642" s="54"/>
      <c r="J642" s="62"/>
      <c r="K642" s="59"/>
    </row>
    <row r="643" spans="1:11" x14ac:dyDescent="0.25">
      <c r="A643" s="39">
        <f>+A627+1</f>
        <v>2046</v>
      </c>
      <c r="B643" s="61" t="s">
        <v>254</v>
      </c>
      <c r="C643" s="54">
        <v>13050941.79763937</v>
      </c>
      <c r="D643" s="54">
        <v>12854292.312250488</v>
      </c>
      <c r="E643" s="54">
        <v>12349609.793146357</v>
      </c>
      <c r="F643" s="54">
        <v>5825047.3617418958</v>
      </c>
      <c r="G643" s="54">
        <f>+I643-H643</f>
        <v>686975.96851560974</v>
      </c>
      <c r="H643" s="54">
        <f>+C643*0.0011</f>
        <v>14356.035977403308</v>
      </c>
      <c r="I643" s="54">
        <f>+C643-E643</f>
        <v>701332.00449301302</v>
      </c>
      <c r="J643" s="62">
        <f>(I643/C643)</f>
        <v>5.3738037864812842E-2</v>
      </c>
      <c r="K643" s="59"/>
    </row>
    <row r="644" spans="1:11" x14ac:dyDescent="0.25">
      <c r="A644" s="67"/>
      <c r="B644" s="61" t="s">
        <v>255</v>
      </c>
      <c r="C644" s="54">
        <v>12189838.743488578</v>
      </c>
      <c r="D644" s="54">
        <v>11693102.352639111</v>
      </c>
      <c r="E644" s="54">
        <v>11575093.020680832</v>
      </c>
      <c r="F644" s="54">
        <v>5707038.0297836158</v>
      </c>
      <c r="G644" s="54">
        <f t="shared" ref="G644:G650" si="191">+I644-H644</f>
        <v>601336.90018990892</v>
      </c>
      <c r="H644" s="54">
        <f t="shared" ref="H644:H654" si="192">+C644*0.0011</f>
        <v>13408.822617837437</v>
      </c>
      <c r="I644" s="54">
        <f t="shared" ref="I644:I650" si="193">+C644-E644</f>
        <v>614745.72280774638</v>
      </c>
      <c r="J644" s="62">
        <f t="shared" ref="J644:J654" si="194">(I644/C644)</f>
        <v>5.0430997139820563E-2</v>
      </c>
      <c r="K644" s="59"/>
    </row>
    <row r="645" spans="1:11" x14ac:dyDescent="0.25">
      <c r="A645" s="67"/>
      <c r="B645" s="61" t="s">
        <v>256</v>
      </c>
      <c r="C645" s="54">
        <v>12930226.547063574</v>
      </c>
      <c r="D645" s="54">
        <v>11718118.27501283</v>
      </c>
      <c r="E645" s="54">
        <v>12235758.952492595</v>
      </c>
      <c r="F645" s="54">
        <v>6224678.7072633784</v>
      </c>
      <c r="G645" s="54">
        <f t="shared" si="191"/>
        <v>680244.34536920954</v>
      </c>
      <c r="H645" s="54">
        <f t="shared" si="192"/>
        <v>14223.249201769933</v>
      </c>
      <c r="I645" s="54">
        <f t="shared" si="193"/>
        <v>694467.59457097948</v>
      </c>
      <c r="J645" s="62">
        <f t="shared" si="194"/>
        <v>5.3708849728444356E-2</v>
      </c>
      <c r="K645" s="59"/>
    </row>
    <row r="646" spans="1:11" x14ac:dyDescent="0.25">
      <c r="A646" s="67"/>
      <c r="B646" s="61" t="s">
        <v>257</v>
      </c>
      <c r="C646" s="54">
        <v>13176907.692022188</v>
      </c>
      <c r="D646" s="54">
        <v>12401765.915618779</v>
      </c>
      <c r="E646" s="54">
        <v>12488272.178780975</v>
      </c>
      <c r="F646" s="54">
        <v>6311184.9704255741</v>
      </c>
      <c r="G646" s="54">
        <f t="shared" si="191"/>
        <v>674140.91477998835</v>
      </c>
      <c r="H646" s="54">
        <f t="shared" si="192"/>
        <v>14494.598461224406</v>
      </c>
      <c r="I646" s="54">
        <f t="shared" si="193"/>
        <v>688635.51324121282</v>
      </c>
      <c r="J646" s="62">
        <f t="shared" si="194"/>
        <v>5.2260782980071988E-2</v>
      </c>
      <c r="K646" s="59"/>
    </row>
    <row r="647" spans="1:11" x14ac:dyDescent="0.25">
      <c r="A647" s="67"/>
      <c r="B647" s="61" t="s">
        <v>258</v>
      </c>
      <c r="C647" s="54">
        <v>14687836.215752022</v>
      </c>
      <c r="D647" s="54">
        <v>13047571.767202072</v>
      </c>
      <c r="E647" s="54">
        <v>13897484.320215972</v>
      </c>
      <c r="F647" s="54">
        <v>7161097.5234394744</v>
      </c>
      <c r="G647" s="54">
        <f t="shared" si="191"/>
        <v>774195.27569872292</v>
      </c>
      <c r="H647" s="54">
        <f t="shared" si="192"/>
        <v>16156.619837327225</v>
      </c>
      <c r="I647" s="54">
        <f t="shared" si="193"/>
        <v>790351.8955360502</v>
      </c>
      <c r="J647" s="62">
        <f t="shared" si="194"/>
        <v>5.380996110839216E-2</v>
      </c>
      <c r="K647" s="59"/>
    </row>
    <row r="648" spans="1:11" x14ac:dyDescent="0.25">
      <c r="A648" s="67"/>
      <c r="B648" s="61" t="s">
        <v>259</v>
      </c>
      <c r="C648" s="54">
        <v>15073602.231986966</v>
      </c>
      <c r="D648" s="54">
        <v>14223767.151565004</v>
      </c>
      <c r="E648" s="54">
        <v>14240518.578587241</v>
      </c>
      <c r="F648" s="54">
        <v>7177848.9504617127</v>
      </c>
      <c r="G648" s="54">
        <f t="shared" si="191"/>
        <v>816502.6909445388</v>
      </c>
      <c r="H648" s="54">
        <f t="shared" si="192"/>
        <v>16580.962455185665</v>
      </c>
      <c r="I648" s="54">
        <f t="shared" si="193"/>
        <v>833083.65339972451</v>
      </c>
      <c r="J648" s="62">
        <f t="shared" si="194"/>
        <v>5.526772171497784E-2</v>
      </c>
      <c r="K648" s="59"/>
    </row>
    <row r="649" spans="1:11" x14ac:dyDescent="0.25">
      <c r="A649" s="67"/>
      <c r="B649" s="61" t="s">
        <v>260</v>
      </c>
      <c r="C649" s="54">
        <v>15932826.613158092</v>
      </c>
      <c r="D649" s="54">
        <v>14670096.62926469</v>
      </c>
      <c r="E649" s="54">
        <v>15030492.761667717</v>
      </c>
      <c r="F649" s="54">
        <v>7538245.0828647399</v>
      </c>
      <c r="G649" s="54">
        <f t="shared" si="191"/>
        <v>884807.7422159008</v>
      </c>
      <c r="H649" s="54">
        <f t="shared" si="192"/>
        <v>17526.109274473903</v>
      </c>
      <c r="I649" s="54">
        <f t="shared" si="193"/>
        <v>902333.85149037465</v>
      </c>
      <c r="J649" s="62">
        <f t="shared" si="194"/>
        <v>5.6633632775817955E-2</v>
      </c>
      <c r="K649" s="59"/>
    </row>
    <row r="650" spans="1:11" x14ac:dyDescent="0.25">
      <c r="A650" s="67"/>
      <c r="B650" s="61" t="s">
        <v>261</v>
      </c>
      <c r="C650" s="54">
        <v>16191708.247753479</v>
      </c>
      <c r="D650" s="54">
        <v>15177731.614598382</v>
      </c>
      <c r="E650" s="54">
        <v>15307343.695392715</v>
      </c>
      <c r="F650" s="54">
        <v>7667857.1636590734</v>
      </c>
      <c r="G650" s="54">
        <f t="shared" si="191"/>
        <v>866553.67328823498</v>
      </c>
      <c r="H650" s="54">
        <f t="shared" si="192"/>
        <v>17810.879072528827</v>
      </c>
      <c r="I650" s="54">
        <f t="shared" si="193"/>
        <v>884364.55236076377</v>
      </c>
      <c r="J650" s="62">
        <f t="shared" si="194"/>
        <v>5.4618360140194909E-2</v>
      </c>
      <c r="K650" s="59"/>
    </row>
    <row r="651" spans="1:11" x14ac:dyDescent="0.25">
      <c r="A651" s="67"/>
      <c r="B651" s="61" t="s">
        <v>262</v>
      </c>
      <c r="C651" s="54">
        <v>15174501.477031151</v>
      </c>
      <c r="D651" s="54">
        <v>15121315.956107151</v>
      </c>
      <c r="E651" s="54">
        <v>14249401.62269048</v>
      </c>
      <c r="F651" s="54">
        <v>6795942.8302424019</v>
      </c>
      <c r="G651" s="54">
        <f>+I651-H651</f>
        <v>908407.90271593642</v>
      </c>
      <c r="H651" s="54">
        <f t="shared" si="192"/>
        <v>16691.951624734265</v>
      </c>
      <c r="I651" s="54">
        <f>+C651-E651</f>
        <v>925099.85434067063</v>
      </c>
      <c r="J651" s="62">
        <f t="shared" si="194"/>
        <v>6.0964101900872716E-2</v>
      </c>
      <c r="K651" s="59"/>
    </row>
    <row r="652" spans="1:11" x14ac:dyDescent="0.25">
      <c r="A652" s="67"/>
      <c r="B652" s="61" t="s">
        <v>263</v>
      </c>
      <c r="C652" s="54">
        <v>14496866.377436157</v>
      </c>
      <c r="D652" s="54">
        <v>14093759.433236185</v>
      </c>
      <c r="E652" s="54">
        <v>13730432.669602441</v>
      </c>
      <c r="F652" s="54">
        <v>6432616.0666086553</v>
      </c>
      <c r="G652" s="54">
        <f>+I652-H652</f>
        <v>750487.15481853683</v>
      </c>
      <c r="H652" s="54">
        <f t="shared" si="192"/>
        <v>15946.553015179774</v>
      </c>
      <c r="I652" s="54">
        <f>+C652-E652</f>
        <v>766433.70783371665</v>
      </c>
      <c r="J652" s="62">
        <f t="shared" si="194"/>
        <v>5.2868922695365576E-2</v>
      </c>
      <c r="K652" s="59"/>
    </row>
    <row r="653" spans="1:11" x14ac:dyDescent="0.25">
      <c r="A653" s="67"/>
      <c r="B653" s="61" t="s">
        <v>264</v>
      </c>
      <c r="C653" s="54">
        <v>12574261.803314473</v>
      </c>
      <c r="D653" s="54">
        <v>12192601.30249453</v>
      </c>
      <c r="E653" s="54">
        <v>11939007.917230986</v>
      </c>
      <c r="F653" s="54">
        <v>6179022.6813451117</v>
      </c>
      <c r="G653" s="54">
        <f>+I653-H653</f>
        <v>621422.19809984148</v>
      </c>
      <c r="H653" s="54">
        <f t="shared" si="192"/>
        <v>13831.687983645921</v>
      </c>
      <c r="I653" s="54">
        <f>+C653-E653</f>
        <v>635253.88608348742</v>
      </c>
      <c r="J653" s="62">
        <f t="shared" si="194"/>
        <v>5.0520173352525524E-2</v>
      </c>
      <c r="K653" s="59"/>
    </row>
    <row r="654" spans="1:11" x14ac:dyDescent="0.25">
      <c r="A654" s="67"/>
      <c r="B654" s="61" t="s">
        <v>265</v>
      </c>
      <c r="C654" s="54">
        <v>13024591.894913556</v>
      </c>
      <c r="D654" s="54">
        <v>12130916.903314518</v>
      </c>
      <c r="E654" s="54">
        <v>12340536.970944805</v>
      </c>
      <c r="F654" s="54">
        <v>6388642.748975398</v>
      </c>
      <c r="G654" s="54">
        <f>+I654-H654</f>
        <v>669727.87288434606</v>
      </c>
      <c r="H654" s="54">
        <f t="shared" si="192"/>
        <v>14327.051084404913</v>
      </c>
      <c r="I654" s="54">
        <f>+C654-E654</f>
        <v>684054.92396875098</v>
      </c>
      <c r="J654" s="62">
        <f t="shared" si="194"/>
        <v>5.2520257792944156E-2</v>
      </c>
      <c r="K654" s="59"/>
    </row>
    <row r="655" spans="1:11" x14ac:dyDescent="0.25">
      <c r="A655" s="69"/>
      <c r="B655" s="61"/>
      <c r="C655" s="54"/>
      <c r="D655" s="54"/>
      <c r="E655" s="54"/>
      <c r="F655" s="54"/>
      <c r="G655" s="54"/>
      <c r="H655" s="54"/>
      <c r="I655" s="54"/>
      <c r="J655" s="62"/>
      <c r="K655" s="59"/>
    </row>
    <row r="656" spans="1:11" x14ac:dyDescent="0.25">
      <c r="A656" s="39" t="s">
        <v>248</v>
      </c>
      <c r="B656" s="61" t="s">
        <v>243</v>
      </c>
      <c r="C656" s="54">
        <f t="shared" ref="C656:I656" si="195">SUM(C643:C654)</f>
        <v>168504109.6415596</v>
      </c>
      <c r="D656" s="54">
        <f t="shared" si="195"/>
        <v>159325039.61330375</v>
      </c>
      <c r="E656" s="54">
        <f t="shared" si="195"/>
        <v>159383952.48143309</v>
      </c>
      <c r="F656" s="54">
        <f t="shared" si="195"/>
        <v>79409222.116811022</v>
      </c>
      <c r="G656" s="54">
        <f t="shared" si="195"/>
        <v>8934802.6395207737</v>
      </c>
      <c r="H656" s="54">
        <f t="shared" si="195"/>
        <v>185354.52060571557</v>
      </c>
      <c r="I656" s="54">
        <f t="shared" si="195"/>
        <v>9120157.1601264905</v>
      </c>
      <c r="J656" s="62">
        <f>(I656/C656)</f>
        <v>5.4124241714500643E-2</v>
      </c>
      <c r="K656" s="59"/>
    </row>
    <row r="657" spans="1:11" x14ac:dyDescent="0.25">
      <c r="A657" s="39"/>
      <c r="B657" s="61"/>
      <c r="C657" s="54"/>
      <c r="D657" s="54"/>
      <c r="E657" s="54"/>
      <c r="F657" s="54"/>
      <c r="G657" s="54"/>
      <c r="H657" s="54"/>
      <c r="I657" s="54"/>
      <c r="J657" s="62"/>
      <c r="K657" s="59"/>
    </row>
    <row r="658" spans="1:11" x14ac:dyDescent="0.25">
      <c r="A658" s="39"/>
      <c r="B658" s="61"/>
      <c r="C658" s="54"/>
      <c r="D658" s="54"/>
      <c r="E658" s="54"/>
      <c r="F658" s="54"/>
      <c r="G658" s="54"/>
      <c r="H658" s="54"/>
      <c r="I658" s="54"/>
      <c r="J658" s="62"/>
      <c r="K658" s="59"/>
    </row>
    <row r="659" spans="1:11" x14ac:dyDescent="0.25">
      <c r="A659" s="39">
        <f>+A643+1</f>
        <v>2047</v>
      </c>
      <c r="B659" s="61" t="s">
        <v>254</v>
      </c>
      <c r="C659" s="54">
        <v>13172871.23925484</v>
      </c>
      <c r="D659" s="54">
        <v>12974161.413759913</v>
      </c>
      <c r="E659" s="54">
        <v>12464986.985811459</v>
      </c>
      <c r="F659" s="54">
        <v>5879468.3210269427</v>
      </c>
      <c r="G659" s="54">
        <f>+I659-H659</f>
        <v>693394.09508020047</v>
      </c>
      <c r="H659" s="54">
        <f>+C659*0.0011</f>
        <v>14490.158363180324</v>
      </c>
      <c r="I659" s="54">
        <f>+C659-E659</f>
        <v>707884.25344338082</v>
      </c>
      <c r="J659" s="62">
        <f>(I659/C659)</f>
        <v>5.3738037864812856E-2</v>
      </c>
      <c r="K659" s="59"/>
    </row>
    <row r="660" spans="1:11" x14ac:dyDescent="0.25">
      <c r="A660" s="67"/>
      <c r="B660" s="61" t="s">
        <v>255</v>
      </c>
      <c r="C660" s="54">
        <v>12303796.553559983</v>
      </c>
      <c r="D660" s="54">
        <v>11802381.354775496</v>
      </c>
      <c r="E660" s="54">
        <v>11683303.824758464</v>
      </c>
      <c r="F660" s="54">
        <v>5760390.7910099095</v>
      </c>
      <c r="G660" s="54">
        <f t="shared" ref="G660:G666" si="196">+I660-H660</f>
        <v>606958.55259260267</v>
      </c>
      <c r="H660" s="54">
        <f t="shared" ref="H660:H670" si="197">+C660*0.0011</f>
        <v>13534.176208915982</v>
      </c>
      <c r="I660" s="54">
        <f t="shared" ref="I660:I666" si="198">+C660-E660</f>
        <v>620492.72880151868</v>
      </c>
      <c r="J660" s="62">
        <f t="shared" ref="J660:J670" si="199">(I660/C660)</f>
        <v>5.0430997139820646E-2</v>
      </c>
      <c r="K660" s="59"/>
    </row>
    <row r="661" spans="1:11" x14ac:dyDescent="0.25">
      <c r="A661" s="67"/>
      <c r="B661" s="61" t="s">
        <v>256</v>
      </c>
      <c r="C661" s="54">
        <v>13051266.091466377</v>
      </c>
      <c r="D661" s="54">
        <v>11827740.61601818</v>
      </c>
      <c r="E661" s="54">
        <v>12350297.602193866</v>
      </c>
      <c r="F661" s="54">
        <v>6282947.7771855975</v>
      </c>
      <c r="G661" s="54">
        <f t="shared" si="196"/>
        <v>686612.09657189762</v>
      </c>
      <c r="H661" s="54">
        <f t="shared" si="197"/>
        <v>14356.392700613014</v>
      </c>
      <c r="I661" s="54">
        <f t="shared" si="198"/>
        <v>700968.48927251063</v>
      </c>
      <c r="J661" s="62">
        <f t="shared" si="199"/>
        <v>5.3708849728444488E-2</v>
      </c>
      <c r="K661" s="59"/>
    </row>
    <row r="662" spans="1:11" x14ac:dyDescent="0.25">
      <c r="A662" s="67"/>
      <c r="B662" s="61" t="s">
        <v>257</v>
      </c>
      <c r="C662" s="54">
        <v>13300541.233546184</v>
      </c>
      <c r="D662" s="54">
        <v>12517992.07120336</v>
      </c>
      <c r="E662" s="54">
        <v>12605444.534622328</v>
      </c>
      <c r="F662" s="54">
        <v>6370400.2406045664</v>
      </c>
      <c r="G662" s="54">
        <f t="shared" si="196"/>
        <v>680466.10356695519</v>
      </c>
      <c r="H662" s="54">
        <f t="shared" si="197"/>
        <v>14630.595356900803</v>
      </c>
      <c r="I662" s="54">
        <f t="shared" si="198"/>
        <v>695096.69892385602</v>
      </c>
      <c r="J662" s="62">
        <f t="shared" si="199"/>
        <v>5.2260782980071981E-2</v>
      </c>
      <c r="K662" s="59"/>
    </row>
    <row r="663" spans="1:11" x14ac:dyDescent="0.25">
      <c r="A663" s="67"/>
      <c r="B663" s="61" t="s">
        <v>258</v>
      </c>
      <c r="C663" s="54">
        <v>14825442.111553168</v>
      </c>
      <c r="D663" s="54">
        <v>13169898.208149659</v>
      </c>
      <c r="E663" s="54">
        <v>14027685.648115773</v>
      </c>
      <c r="F663" s="54">
        <v>7228187.6805706825</v>
      </c>
      <c r="G663" s="54">
        <f t="shared" si="196"/>
        <v>781448.47711468674</v>
      </c>
      <c r="H663" s="54">
        <f t="shared" si="197"/>
        <v>16307.986322708486</v>
      </c>
      <c r="I663" s="54">
        <f t="shared" si="198"/>
        <v>797756.46343739517</v>
      </c>
      <c r="J663" s="62">
        <f t="shared" si="199"/>
        <v>5.3809961108392153E-2</v>
      </c>
      <c r="K663" s="59"/>
    </row>
    <row r="664" spans="1:11" x14ac:dyDescent="0.25">
      <c r="A664" s="67"/>
      <c r="B664" s="61" t="s">
        <v>259</v>
      </c>
      <c r="C664" s="54">
        <v>15214835.847632494</v>
      </c>
      <c r="D664" s="54">
        <v>14357031.69437645</v>
      </c>
      <c r="E664" s="54">
        <v>14373946.534066472</v>
      </c>
      <c r="F664" s="54">
        <v>7245102.5202607037</v>
      </c>
      <c r="G664" s="54">
        <f t="shared" si="196"/>
        <v>824152.99413362588</v>
      </c>
      <c r="H664" s="54">
        <f t="shared" si="197"/>
        <v>16736.319432395743</v>
      </c>
      <c r="I664" s="54">
        <f t="shared" si="198"/>
        <v>840889.31356602162</v>
      </c>
      <c r="J664" s="62">
        <f t="shared" si="199"/>
        <v>5.526772171497784E-2</v>
      </c>
      <c r="K664" s="59"/>
    </row>
    <row r="665" spans="1:11" x14ac:dyDescent="0.25">
      <c r="A665" s="67"/>
      <c r="B665" s="61" t="s">
        <v>260</v>
      </c>
      <c r="C665" s="54">
        <v>16081891.079760848</v>
      </c>
      <c r="D665" s="54">
        <v>14807446.229793984</v>
      </c>
      <c r="E665" s="54">
        <v>15171115.166008972</v>
      </c>
      <c r="F665" s="54">
        <v>7608771.45647569</v>
      </c>
      <c r="G665" s="54">
        <f t="shared" si="196"/>
        <v>893085.83356413909</v>
      </c>
      <c r="H665" s="54">
        <f t="shared" si="197"/>
        <v>17690.080187736934</v>
      </c>
      <c r="I665" s="54">
        <f t="shared" si="198"/>
        <v>910775.91375187598</v>
      </c>
      <c r="J665" s="62">
        <f t="shared" si="199"/>
        <v>5.6633632775817809E-2</v>
      </c>
      <c r="K665" s="59"/>
    </row>
    <row r="666" spans="1:11" x14ac:dyDescent="0.25">
      <c r="A666" s="67"/>
      <c r="B666" s="61" t="s">
        <v>261</v>
      </c>
      <c r="C666" s="54">
        <v>16343326.571667071</v>
      </c>
      <c r="D666" s="54">
        <v>15319793.747486776</v>
      </c>
      <c r="E666" s="54">
        <v>15450680.875086943</v>
      </c>
      <c r="F666" s="54">
        <v>7739658.5840758551</v>
      </c>
      <c r="G666" s="54">
        <f t="shared" si="196"/>
        <v>874668.037351295</v>
      </c>
      <c r="H666" s="54">
        <f t="shared" si="197"/>
        <v>17977.659228833778</v>
      </c>
      <c r="I666" s="54">
        <f t="shared" si="198"/>
        <v>892645.69658012874</v>
      </c>
      <c r="J666" s="62">
        <f t="shared" si="199"/>
        <v>5.4618360140194888E-2</v>
      </c>
      <c r="K666" s="59"/>
    </row>
    <row r="667" spans="1:11" x14ac:dyDescent="0.25">
      <c r="A667" s="67"/>
      <c r="B667" s="61" t="s">
        <v>262</v>
      </c>
      <c r="C667" s="54">
        <v>15316388.637722014</v>
      </c>
      <c r="D667" s="54">
        <v>15262809.953046959</v>
      </c>
      <c r="E667" s="54">
        <v>14382638.760058558</v>
      </c>
      <c r="F667" s="54">
        <v>6859487.3910874529</v>
      </c>
      <c r="G667" s="54">
        <f>+I667-H667</f>
        <v>916901.85016196175</v>
      </c>
      <c r="H667" s="54">
        <f t="shared" si="197"/>
        <v>16848.027501494216</v>
      </c>
      <c r="I667" s="54">
        <f>+C667-E667</f>
        <v>933749.8776634559</v>
      </c>
      <c r="J667" s="62">
        <f t="shared" si="199"/>
        <v>6.0964101900872848E-2</v>
      </c>
      <c r="K667" s="59"/>
    </row>
    <row r="668" spans="1:11" x14ac:dyDescent="0.25">
      <c r="A668" s="67"/>
      <c r="B668" s="61" t="s">
        <v>263</v>
      </c>
      <c r="C668" s="54">
        <v>14632318.482171046</v>
      </c>
      <c r="D668" s="54">
        <v>14225491.462538786</v>
      </c>
      <c r="E668" s="54">
        <v>13858723.567483177</v>
      </c>
      <c r="F668" s="54">
        <v>6492719.4960318422</v>
      </c>
      <c r="G668" s="54">
        <f>+I668-H668</f>
        <v>757499.36435748008</v>
      </c>
      <c r="H668" s="54">
        <f t="shared" si="197"/>
        <v>16095.550330388151</v>
      </c>
      <c r="I668" s="54">
        <f>+C668-E668</f>
        <v>773594.91468786821</v>
      </c>
      <c r="J668" s="62">
        <f t="shared" si="199"/>
        <v>5.2868922695365458E-2</v>
      </c>
      <c r="K668" s="59"/>
    </row>
    <row r="669" spans="1:11" x14ac:dyDescent="0.25">
      <c r="A669" s="67"/>
      <c r="B669" s="61" t="s">
        <v>264</v>
      </c>
      <c r="C669" s="54">
        <v>12691099.042601224</v>
      </c>
      <c r="D669" s="54">
        <v>12306225.231476266</v>
      </c>
      <c r="E669" s="54">
        <v>12049942.518934939</v>
      </c>
      <c r="F669" s="54">
        <v>6236436.7834905172</v>
      </c>
      <c r="G669" s="54">
        <f>+I669-H669</f>
        <v>627196.31471942365</v>
      </c>
      <c r="H669" s="54">
        <f t="shared" si="197"/>
        <v>13960.208946861347</v>
      </c>
      <c r="I669" s="54">
        <f>+C669-E669</f>
        <v>641156.52366628498</v>
      </c>
      <c r="J669" s="62">
        <f t="shared" si="199"/>
        <v>5.0520173352525559E-2</v>
      </c>
      <c r="K669" s="59"/>
    </row>
    <row r="670" spans="1:11" x14ac:dyDescent="0.25">
      <c r="A670" s="67"/>
      <c r="B670" s="61" t="s">
        <v>265</v>
      </c>
      <c r="C670" s="54">
        <v>13145821.255974289</v>
      </c>
      <c r="D670" s="54">
        <v>12243729.619055808</v>
      </c>
      <c r="E670" s="54">
        <v>12455399.334710553</v>
      </c>
      <c r="F670" s="54">
        <v>6448106.4991452619</v>
      </c>
      <c r="G670" s="54">
        <f>+I670-H670</f>
        <v>675961.51788216399</v>
      </c>
      <c r="H670" s="54">
        <f t="shared" si="197"/>
        <v>14460.403381571719</v>
      </c>
      <c r="I670" s="54">
        <f>+C670-E670</f>
        <v>690421.92126373574</v>
      </c>
      <c r="J670" s="62">
        <f t="shared" si="199"/>
        <v>5.2520257792944246E-2</v>
      </c>
      <c r="K670" s="59"/>
    </row>
    <row r="671" spans="1:11" x14ac:dyDescent="0.25">
      <c r="A671" s="69"/>
      <c r="B671" s="61"/>
      <c r="C671" s="54"/>
      <c r="D671" s="54"/>
      <c r="E671" s="54"/>
      <c r="F671" s="54"/>
      <c r="G671" s="54"/>
      <c r="H671" s="54"/>
      <c r="I671" s="54"/>
      <c r="J671" s="62"/>
      <c r="K671" s="59"/>
    </row>
    <row r="672" spans="1:11" x14ac:dyDescent="0.25">
      <c r="A672" s="39" t="s">
        <v>248</v>
      </c>
      <c r="B672" s="61" t="s">
        <v>243</v>
      </c>
      <c r="C672" s="54">
        <f t="shared" ref="C672:I672" si="200">SUM(C659:C670)</f>
        <v>170079598.14690956</v>
      </c>
      <c r="D672" s="54">
        <f t="shared" si="200"/>
        <v>160814701.60168165</v>
      </c>
      <c r="E672" s="54">
        <f t="shared" si="200"/>
        <v>160874165.35185146</v>
      </c>
      <c r="F672" s="54">
        <f t="shared" si="200"/>
        <v>80151677.540965021</v>
      </c>
      <c r="G672" s="54">
        <f t="shared" si="200"/>
        <v>9018345.2370964326</v>
      </c>
      <c r="H672" s="54">
        <f t="shared" si="200"/>
        <v>187087.55796160054</v>
      </c>
      <c r="I672" s="54">
        <f t="shared" si="200"/>
        <v>9205432.7950580325</v>
      </c>
      <c r="J672" s="62">
        <f>(I672/C672)</f>
        <v>5.4124262376882268E-2</v>
      </c>
      <c r="K672" s="59"/>
    </row>
    <row r="673" spans="1:11" x14ac:dyDescent="0.25">
      <c r="A673" s="39"/>
      <c r="B673" s="61"/>
      <c r="C673" s="54"/>
      <c r="D673" s="54"/>
      <c r="E673" s="54"/>
      <c r="F673" s="54"/>
      <c r="G673" s="54"/>
      <c r="H673" s="54"/>
      <c r="I673" s="54"/>
      <c r="J673" s="62"/>
      <c r="K673" s="59"/>
    </row>
    <row r="674" spans="1:11" x14ac:dyDescent="0.25">
      <c r="A674" s="39"/>
      <c r="B674" s="61"/>
      <c r="C674" s="54"/>
      <c r="D674" s="54"/>
      <c r="E674" s="54"/>
      <c r="F674" s="54"/>
      <c r="G674" s="54"/>
      <c r="H674" s="54"/>
      <c r="I674" s="54"/>
      <c r="J674" s="62"/>
      <c r="K674" s="59"/>
    </row>
    <row r="675" spans="1:11" x14ac:dyDescent="0.25">
      <c r="A675" s="39">
        <f>+A659+1</f>
        <v>2048</v>
      </c>
      <c r="B675" s="61" t="s">
        <v>254</v>
      </c>
      <c r="C675" s="54">
        <v>13295945.881630233</v>
      </c>
      <c r="D675" s="54">
        <v>13095153.917973131</v>
      </c>
      <c r="E675" s="54">
        <v>12581447.838394685</v>
      </c>
      <c r="F675" s="54">
        <v>5934400.4195668185</v>
      </c>
      <c r="G675" s="54">
        <f>+I675-H675</f>
        <v>699872.50276575459</v>
      </c>
      <c r="H675" s="54">
        <f>+C675*0.0011</f>
        <v>14625.540469793257</v>
      </c>
      <c r="I675" s="54">
        <f>+C675-E675</f>
        <v>714498.04323554784</v>
      </c>
      <c r="J675" s="62">
        <f>(I675/C675)</f>
        <v>5.3738037864812842E-2</v>
      </c>
      <c r="K675" s="59"/>
    </row>
    <row r="676" spans="1:11" x14ac:dyDescent="0.25">
      <c r="A676" s="67"/>
      <c r="B676" s="61" t="s">
        <v>255</v>
      </c>
      <c r="C676" s="54">
        <v>12418825.496782927</v>
      </c>
      <c r="D676" s="54">
        <v>11912687.127945613</v>
      </c>
      <c r="E676" s="54">
        <v>11792531.743674736</v>
      </c>
      <c r="F676" s="54">
        <v>5814245.0352959409</v>
      </c>
      <c r="G676" s="54">
        <f t="shared" ref="G676:G682" si="201">+I676-H676</f>
        <v>612633.04506172915</v>
      </c>
      <c r="H676" s="54">
        <f t="shared" ref="H676:H686" si="202">+C676*0.0011</f>
        <v>13660.708046461221</v>
      </c>
      <c r="I676" s="54">
        <f t="shared" ref="I676:I682" si="203">+C676-E676</f>
        <v>626293.75310819037</v>
      </c>
      <c r="J676" s="62">
        <f t="shared" ref="J676:J686" si="204">(I676/C676)</f>
        <v>5.0430997139820556E-2</v>
      </c>
      <c r="K676" s="59"/>
    </row>
    <row r="677" spans="1:11" x14ac:dyDescent="0.25">
      <c r="A677" s="67"/>
      <c r="B677" s="61" t="s">
        <v>256</v>
      </c>
      <c r="C677" s="54">
        <v>13173444.580163328</v>
      </c>
      <c r="D677" s="54">
        <v>11938393.91924761</v>
      </c>
      <c r="E677" s="54">
        <v>12465914.024801346</v>
      </c>
      <c r="F677" s="54">
        <v>6341765.1408496741</v>
      </c>
      <c r="G677" s="54">
        <f t="shared" si="201"/>
        <v>693039.76632380276</v>
      </c>
      <c r="H677" s="54">
        <f t="shared" si="202"/>
        <v>14490.789038179662</v>
      </c>
      <c r="I677" s="54">
        <f t="shared" si="203"/>
        <v>707530.55536198243</v>
      </c>
      <c r="J677" s="62">
        <f t="shared" si="204"/>
        <v>5.3708849728444391E-2</v>
      </c>
      <c r="K677" s="59"/>
    </row>
    <row r="678" spans="1:11" x14ac:dyDescent="0.25">
      <c r="A678" s="67"/>
      <c r="B678" s="61" t="s">
        <v>257</v>
      </c>
      <c r="C678" s="54">
        <v>13425339.835463708</v>
      </c>
      <c r="D678" s="54">
        <v>12635312.678992921</v>
      </c>
      <c r="E678" s="54">
        <v>12723721.063888824</v>
      </c>
      <c r="F678" s="54">
        <v>6430173.5257455762</v>
      </c>
      <c r="G678" s="54">
        <f t="shared" si="201"/>
        <v>686850.89775587455</v>
      </c>
      <c r="H678" s="54">
        <f t="shared" si="202"/>
        <v>14767.873819010079</v>
      </c>
      <c r="I678" s="54">
        <f t="shared" si="203"/>
        <v>701618.77157488465</v>
      </c>
      <c r="J678" s="62">
        <f t="shared" si="204"/>
        <v>5.2260782980072022E-2</v>
      </c>
      <c r="K678" s="59"/>
    </row>
    <row r="679" spans="1:11" x14ac:dyDescent="0.25">
      <c r="A679" s="67"/>
      <c r="B679" s="61" t="s">
        <v>258</v>
      </c>
      <c r="C679" s="54">
        <v>14964342.962814247</v>
      </c>
      <c r="D679" s="54">
        <v>13293376.578692738</v>
      </c>
      <c r="E679" s="54">
        <v>14159112.249972571</v>
      </c>
      <c r="F679" s="54">
        <v>7295909.1970254071</v>
      </c>
      <c r="G679" s="54">
        <f t="shared" si="201"/>
        <v>788769.93558258086</v>
      </c>
      <c r="H679" s="54">
        <f t="shared" si="202"/>
        <v>16460.777259095674</v>
      </c>
      <c r="I679" s="54">
        <f t="shared" si="203"/>
        <v>805230.71284167655</v>
      </c>
      <c r="J679" s="62">
        <f t="shared" si="204"/>
        <v>5.380996110839216E-2</v>
      </c>
      <c r="K679" s="59"/>
    </row>
    <row r="680" spans="1:11" x14ac:dyDescent="0.25">
      <c r="A680" s="67"/>
      <c r="B680" s="61" t="s">
        <v>259</v>
      </c>
      <c r="C680" s="54">
        <v>15357398.688037369</v>
      </c>
      <c r="D680" s="54">
        <v>14491550.398890857</v>
      </c>
      <c r="E680" s="54">
        <v>14508630.251080954</v>
      </c>
      <c r="F680" s="54">
        <v>7312989.0492155068</v>
      </c>
      <c r="G680" s="54">
        <f t="shared" si="201"/>
        <v>831875.29839957389</v>
      </c>
      <c r="H680" s="54">
        <f t="shared" si="202"/>
        <v>16893.138556841106</v>
      </c>
      <c r="I680" s="54">
        <f t="shared" si="203"/>
        <v>848768.43695641495</v>
      </c>
      <c r="J680" s="62">
        <f t="shared" si="204"/>
        <v>5.5267721714977833E-2</v>
      </c>
      <c r="K680" s="59"/>
    </row>
    <row r="681" spans="1:11" x14ac:dyDescent="0.25">
      <c r="A681" s="67"/>
      <c r="B681" s="61" t="s">
        <v>260</v>
      </c>
      <c r="C681" s="54">
        <v>16232357.105595501</v>
      </c>
      <c r="D681" s="54">
        <v>14946087.85827817</v>
      </c>
      <c r="E681" s="54">
        <v>15313059.754191266</v>
      </c>
      <c r="F681" s="54">
        <v>7679960.9451286048</v>
      </c>
      <c r="G681" s="54">
        <f t="shared" si="201"/>
        <v>901441.75858807971</v>
      </c>
      <c r="H681" s="54">
        <f t="shared" si="202"/>
        <v>17855.592816155051</v>
      </c>
      <c r="I681" s="54">
        <f t="shared" si="203"/>
        <v>919297.35140423477</v>
      </c>
      <c r="J681" s="62">
        <f t="shared" si="204"/>
        <v>5.6633632775817948E-2</v>
      </c>
      <c r="K681" s="59"/>
    </row>
    <row r="682" spans="1:11" x14ac:dyDescent="0.25">
      <c r="A682" s="67"/>
      <c r="B682" s="61" t="s">
        <v>261</v>
      </c>
      <c r="C682" s="54">
        <v>16496371.737874035</v>
      </c>
      <c r="D682" s="54">
        <v>15463192.200635284</v>
      </c>
      <c r="E682" s="54">
        <v>15595366.965288298</v>
      </c>
      <c r="F682" s="54">
        <v>7812135.7097816179</v>
      </c>
      <c r="G682" s="54">
        <f t="shared" si="201"/>
        <v>882858.76367407513</v>
      </c>
      <c r="H682" s="54">
        <f t="shared" si="202"/>
        <v>18146.00891166144</v>
      </c>
      <c r="I682" s="54">
        <f t="shared" si="203"/>
        <v>901004.77258573659</v>
      </c>
      <c r="J682" s="62">
        <f t="shared" si="204"/>
        <v>5.4618360140194881E-2</v>
      </c>
      <c r="K682" s="59"/>
    </row>
    <row r="683" spans="1:11" x14ac:dyDescent="0.25">
      <c r="A683" s="67"/>
      <c r="B683" s="61" t="s">
        <v>262</v>
      </c>
      <c r="C683" s="54">
        <v>15459609.257307272</v>
      </c>
      <c r="D683" s="54">
        <v>15405634.627759419</v>
      </c>
      <c r="E683" s="54">
        <v>14517128.063197115</v>
      </c>
      <c r="F683" s="54">
        <v>6923629.1452193148</v>
      </c>
      <c r="G683" s="54">
        <f>+I683-H683</f>
        <v>925475.62392711896</v>
      </c>
      <c r="H683" s="54">
        <f t="shared" si="202"/>
        <v>17005.570183038002</v>
      </c>
      <c r="I683" s="54">
        <f>+C683-E683</f>
        <v>942481.19411015697</v>
      </c>
      <c r="J683" s="62">
        <f t="shared" si="204"/>
        <v>6.09641019008728E-2</v>
      </c>
      <c r="K683" s="59"/>
    </row>
    <row r="684" spans="1:11" x14ac:dyDescent="0.25">
      <c r="A684" s="67"/>
      <c r="B684" s="61" t="s">
        <v>263</v>
      </c>
      <c r="C684" s="54">
        <v>14769042.246227138</v>
      </c>
      <c r="D684" s="54">
        <v>14358460.846682152</v>
      </c>
      <c r="E684" s="54">
        <v>13988218.893426768</v>
      </c>
      <c r="F684" s="54">
        <v>6553387.1919639315</v>
      </c>
      <c r="G684" s="54">
        <f>+I684-H684</f>
        <v>764577.40632951946</v>
      </c>
      <c r="H684" s="54">
        <f t="shared" si="202"/>
        <v>16245.946470849853</v>
      </c>
      <c r="I684" s="54">
        <f>+C684-E684</f>
        <v>780823.35280036926</v>
      </c>
      <c r="J684" s="62">
        <f t="shared" si="204"/>
        <v>5.2868922695365465E-2</v>
      </c>
      <c r="K684" s="59"/>
    </row>
    <row r="685" spans="1:11" x14ac:dyDescent="0.25">
      <c r="A685" s="67"/>
      <c r="B685" s="61" t="s">
        <v>264</v>
      </c>
      <c r="C685" s="54">
        <v>12809027.415767945</v>
      </c>
      <c r="D685" s="54">
        <v>12420913.250744816</v>
      </c>
      <c r="E685" s="54">
        <v>12161913.130246097</v>
      </c>
      <c r="F685" s="54">
        <v>6294387.0714652138</v>
      </c>
      <c r="G685" s="54">
        <f>+I685-H685</f>
        <v>633024.35536450334</v>
      </c>
      <c r="H685" s="54">
        <f t="shared" si="202"/>
        <v>14089.930157344741</v>
      </c>
      <c r="I685" s="54">
        <f>+C685-E685</f>
        <v>647114.28552184813</v>
      </c>
      <c r="J685" s="62">
        <f t="shared" si="204"/>
        <v>5.0520173352525483E-2</v>
      </c>
      <c r="K685" s="59"/>
    </row>
    <row r="686" spans="1:11" x14ac:dyDescent="0.25">
      <c r="A686" s="67"/>
      <c r="B686" s="61" t="s">
        <v>265</v>
      </c>
      <c r="C686" s="54">
        <v>13268184.338259773</v>
      </c>
      <c r="D686" s="54">
        <v>12357596.601258887</v>
      </c>
      <c r="E686" s="54">
        <v>12571335.876370065</v>
      </c>
      <c r="F686" s="54">
        <v>6508126.3465763908</v>
      </c>
      <c r="G686" s="54">
        <f>+I686-H686</f>
        <v>682253.4591176227</v>
      </c>
      <c r="H686" s="54">
        <f t="shared" si="202"/>
        <v>14595.002772085752</v>
      </c>
      <c r="I686" s="54">
        <f>+C686-E686</f>
        <v>696848.46188970841</v>
      </c>
      <c r="J686" s="62">
        <f t="shared" si="204"/>
        <v>5.2520257792944225E-2</v>
      </c>
      <c r="K686" s="59"/>
    </row>
    <row r="687" spans="1:11" x14ac:dyDescent="0.25">
      <c r="A687" s="69"/>
      <c r="B687" s="61"/>
      <c r="C687" s="54"/>
      <c r="D687" s="54"/>
      <c r="E687" s="54"/>
      <c r="F687" s="54"/>
      <c r="G687" s="54"/>
      <c r="H687" s="54"/>
      <c r="I687" s="54"/>
      <c r="J687" s="62"/>
      <c r="K687" s="59"/>
    </row>
    <row r="688" spans="1:11" x14ac:dyDescent="0.25">
      <c r="A688" s="39" t="s">
        <v>248</v>
      </c>
      <c r="B688" s="61" t="s">
        <v>243</v>
      </c>
      <c r="C688" s="54">
        <f t="shared" ref="C688:I688" si="205">SUM(C675:C686)</f>
        <v>171669889.54592347</v>
      </c>
      <c r="D688" s="54">
        <f t="shared" si="205"/>
        <v>162318360.0071016</v>
      </c>
      <c r="E688" s="54">
        <f t="shared" si="205"/>
        <v>162378379.85453275</v>
      </c>
      <c r="F688" s="54">
        <f t="shared" si="205"/>
        <v>80901108.777833983</v>
      </c>
      <c r="G688" s="54">
        <f t="shared" si="205"/>
        <v>9102672.8128902335</v>
      </c>
      <c r="H688" s="54">
        <f t="shared" si="205"/>
        <v>188836.87850051583</v>
      </c>
      <c r="I688" s="54">
        <f t="shared" si="205"/>
        <v>9291509.6913907509</v>
      </c>
      <c r="J688" s="62">
        <f>(I688/C688)</f>
        <v>5.4124283040941641E-2</v>
      </c>
      <c r="K688" s="59"/>
    </row>
    <row r="689" spans="1:11" x14ac:dyDescent="0.25">
      <c r="A689" s="39"/>
      <c r="B689" s="61"/>
      <c r="C689" s="54"/>
      <c r="D689" s="54"/>
      <c r="E689" s="54"/>
      <c r="F689" s="54"/>
      <c r="G689" s="54"/>
      <c r="H689" s="54"/>
      <c r="I689" s="54"/>
      <c r="J689" s="62"/>
      <c r="K689" s="59"/>
    </row>
    <row r="690" spans="1:11" x14ac:dyDescent="0.25">
      <c r="A690" s="39"/>
      <c r="B690" s="61"/>
      <c r="C690" s="54"/>
      <c r="D690" s="54"/>
      <c r="E690" s="54"/>
      <c r="F690" s="54"/>
      <c r="G690" s="54"/>
      <c r="H690" s="54"/>
      <c r="I690" s="54"/>
      <c r="J690" s="62"/>
      <c r="K690" s="59"/>
    </row>
    <row r="691" spans="1:11" x14ac:dyDescent="0.25">
      <c r="A691" s="39">
        <f>+A675+1</f>
        <v>2049</v>
      </c>
      <c r="B691" s="61" t="s">
        <v>254</v>
      </c>
      <c r="C691" s="54">
        <v>13420176.61857181</v>
      </c>
      <c r="D691" s="54">
        <v>13217280.486255724</v>
      </c>
      <c r="E691" s="54">
        <v>12699002.659290522</v>
      </c>
      <c r="F691" s="54">
        <v>5989848.519611191</v>
      </c>
      <c r="G691" s="54">
        <f>+I691-H691</f>
        <v>706411.76500085904</v>
      </c>
      <c r="H691" s="54">
        <f>+C691*0.0011</f>
        <v>14762.194280428992</v>
      </c>
      <c r="I691" s="54">
        <f>+C691-E691</f>
        <v>721173.95928128809</v>
      </c>
      <c r="J691" s="62">
        <f>(I691/C691)</f>
        <v>5.3738037864812856E-2</v>
      </c>
      <c r="K691" s="59"/>
    </row>
    <row r="692" spans="1:11" x14ac:dyDescent="0.25">
      <c r="A692" s="67"/>
      <c r="B692" s="61" t="s">
        <v>255</v>
      </c>
      <c r="C692" s="54">
        <v>12534935.770679407</v>
      </c>
      <c r="D692" s="54">
        <v>12024029.443374636</v>
      </c>
      <c r="E692" s="54">
        <v>11902786.46068044</v>
      </c>
      <c r="F692" s="54">
        <v>5868605.5369169954</v>
      </c>
      <c r="G692" s="54">
        <f t="shared" ref="G692:G698" si="206">+I692-H692</f>
        <v>618360.8806512194</v>
      </c>
      <c r="H692" s="54">
        <f t="shared" ref="H692:H702" si="207">+C692*0.0011</f>
        <v>13788.429347747347</v>
      </c>
      <c r="I692" s="54">
        <f t="shared" ref="I692:I698" si="208">+C692-E692</f>
        <v>632149.30999896675</v>
      </c>
      <c r="J692" s="62">
        <f t="shared" ref="J692:J702" si="209">(I692/C692)</f>
        <v>5.0430997139820494E-2</v>
      </c>
      <c r="K692" s="59"/>
    </row>
    <row r="693" spans="1:11" x14ac:dyDescent="0.25">
      <c r="A693" s="67"/>
      <c r="B693" s="61" t="s">
        <v>256</v>
      </c>
      <c r="C693" s="54">
        <v>13296772.869008545</v>
      </c>
      <c r="D693" s="54">
        <v>12050088.005710131</v>
      </c>
      <c r="E693" s="54">
        <v>12582618.493113708</v>
      </c>
      <c r="F693" s="54">
        <v>6401136.0243205745</v>
      </c>
      <c r="G693" s="54">
        <f t="shared" si="206"/>
        <v>699527.92573892768</v>
      </c>
      <c r="H693" s="54">
        <f t="shared" si="207"/>
        <v>14626.450155909401</v>
      </c>
      <c r="I693" s="54">
        <f t="shared" si="208"/>
        <v>714154.37589483708</v>
      </c>
      <c r="J693" s="62">
        <f t="shared" si="209"/>
        <v>5.3708849728444447E-2</v>
      </c>
      <c r="K693" s="59"/>
    </row>
    <row r="694" spans="1:11" x14ac:dyDescent="0.25">
      <c r="A694" s="67"/>
      <c r="B694" s="61" t="s">
        <v>257</v>
      </c>
      <c r="C694" s="54">
        <v>13551314.620931128</v>
      </c>
      <c r="D694" s="54">
        <v>12753738.179379541</v>
      </c>
      <c r="E694" s="54">
        <v>12843112.308431972</v>
      </c>
      <c r="F694" s="54">
        <v>6490510.1533730067</v>
      </c>
      <c r="G694" s="54">
        <f t="shared" si="206"/>
        <v>693295.86641613196</v>
      </c>
      <c r="H694" s="54">
        <f t="shared" si="207"/>
        <v>14906.446083024242</v>
      </c>
      <c r="I694" s="54">
        <f t="shared" si="208"/>
        <v>708202.31249915622</v>
      </c>
      <c r="J694" s="62">
        <f t="shared" si="209"/>
        <v>5.2260782980071842E-2</v>
      </c>
      <c r="K694" s="59"/>
    </row>
    <row r="695" spans="1:11" x14ac:dyDescent="0.25">
      <c r="A695" s="67"/>
      <c r="B695" s="61" t="s">
        <v>258</v>
      </c>
      <c r="C695" s="54">
        <v>15104551.111446008</v>
      </c>
      <c r="D695" s="54">
        <v>13418017.86681404</v>
      </c>
      <c r="E695" s="54">
        <v>14291775.803579377</v>
      </c>
      <c r="F695" s="54">
        <v>7364268.090138345</v>
      </c>
      <c r="G695" s="54">
        <f t="shared" si="206"/>
        <v>796160.3016440405</v>
      </c>
      <c r="H695" s="54">
        <f t="shared" si="207"/>
        <v>16615.006222590611</v>
      </c>
      <c r="I695" s="54">
        <f t="shared" si="208"/>
        <v>812775.30786663108</v>
      </c>
      <c r="J695" s="62">
        <f t="shared" si="209"/>
        <v>5.3809961108392146E-2</v>
      </c>
      <c r="K695" s="59"/>
    </row>
    <row r="696" spans="1:11" x14ac:dyDescent="0.25">
      <c r="A696" s="67"/>
      <c r="B696" s="61" t="s">
        <v>259</v>
      </c>
      <c r="C696" s="54">
        <v>15501303.430335499</v>
      </c>
      <c r="D696" s="54">
        <v>14627335.222257908</v>
      </c>
      <c r="E696" s="54">
        <v>14644581.706128286</v>
      </c>
      <c r="F696" s="54">
        <v>7381514.5740087228</v>
      </c>
      <c r="G696" s="54">
        <f t="shared" si="206"/>
        <v>839670.29043384409</v>
      </c>
      <c r="H696" s="54">
        <f t="shared" si="207"/>
        <v>17051.433773369052</v>
      </c>
      <c r="I696" s="54">
        <f t="shared" si="208"/>
        <v>856721.72420721315</v>
      </c>
      <c r="J696" s="62">
        <f t="shared" si="209"/>
        <v>5.5267721714977798E-2</v>
      </c>
      <c r="K696" s="59"/>
    </row>
    <row r="697" spans="1:11" x14ac:dyDescent="0.25">
      <c r="A697" s="67"/>
      <c r="B697" s="61" t="s">
        <v>260</v>
      </c>
      <c r="C697" s="54">
        <v>16384238.041571498</v>
      </c>
      <c r="D697" s="54">
        <v>15086033.829527564</v>
      </c>
      <c r="E697" s="54">
        <v>15456339.121013554</v>
      </c>
      <c r="F697" s="54">
        <v>7751819.8654947141</v>
      </c>
      <c r="G697" s="54">
        <f t="shared" si="206"/>
        <v>909876.25871221547</v>
      </c>
      <c r="H697" s="54">
        <f t="shared" si="207"/>
        <v>18022.661845728649</v>
      </c>
      <c r="I697" s="54">
        <f t="shared" si="208"/>
        <v>927898.9205579441</v>
      </c>
      <c r="J697" s="62">
        <f t="shared" si="209"/>
        <v>5.6633632775817781E-2</v>
      </c>
      <c r="K697" s="59"/>
    </row>
    <row r="698" spans="1:11" x14ac:dyDescent="0.25">
      <c r="A698" s="67"/>
      <c r="B698" s="61" t="s">
        <v>261</v>
      </c>
      <c r="C698" s="54">
        <v>16650857.357761409</v>
      </c>
      <c r="D698" s="54">
        <v>15607939.712768102</v>
      </c>
      <c r="E698" s="54">
        <v>15741414.833952183</v>
      </c>
      <c r="F698" s="54">
        <v>7885294.9866787959</v>
      </c>
      <c r="G698" s="54">
        <f t="shared" si="206"/>
        <v>891126.58071568864</v>
      </c>
      <c r="H698" s="54">
        <f t="shared" si="207"/>
        <v>18315.943093537549</v>
      </c>
      <c r="I698" s="54">
        <f t="shared" si="208"/>
        <v>909442.52380922623</v>
      </c>
      <c r="J698" s="62">
        <f t="shared" si="209"/>
        <v>5.4618360140194867E-2</v>
      </c>
      <c r="K698" s="59"/>
    </row>
    <row r="699" spans="1:11" x14ac:dyDescent="0.25">
      <c r="A699" s="67"/>
      <c r="B699" s="61" t="s">
        <v>262</v>
      </c>
      <c r="C699" s="54">
        <v>15604176.037241297</v>
      </c>
      <c r="D699" s="54">
        <v>15549802.664886786</v>
      </c>
      <c r="E699" s="54">
        <v>14652881.459227761</v>
      </c>
      <c r="F699" s="54">
        <v>6988373.7810197715</v>
      </c>
      <c r="G699" s="54">
        <f>+I699-H699</f>
        <v>934129.98437257018</v>
      </c>
      <c r="H699" s="54">
        <f t="shared" si="207"/>
        <v>17164.593640965428</v>
      </c>
      <c r="I699" s="54">
        <f>+C699-E699</f>
        <v>951294.57801353559</v>
      </c>
      <c r="J699" s="62">
        <f t="shared" si="209"/>
        <v>6.0964101900872779E-2</v>
      </c>
      <c r="K699" s="59"/>
    </row>
    <row r="700" spans="1:11" x14ac:dyDescent="0.25">
      <c r="A700" s="67"/>
      <c r="B700" s="61" t="s">
        <v>263</v>
      </c>
      <c r="C700" s="54">
        <v>14907049.766843637</v>
      </c>
      <c r="D700" s="54">
        <v>14492679.363876775</v>
      </c>
      <c r="E700" s="54">
        <v>14118930.105104415</v>
      </c>
      <c r="F700" s="54">
        <v>6614624.5222474104</v>
      </c>
      <c r="G700" s="54">
        <f>+I700-H700</f>
        <v>771721.90699569474</v>
      </c>
      <c r="H700" s="54">
        <f t="shared" si="207"/>
        <v>16397.754743528003</v>
      </c>
      <c r="I700" s="54">
        <f>+C700-E700</f>
        <v>788119.66173922271</v>
      </c>
      <c r="J700" s="62">
        <f t="shared" si="209"/>
        <v>5.2868922695365507E-2</v>
      </c>
      <c r="K700" s="59"/>
    </row>
    <row r="701" spans="1:11" x14ac:dyDescent="0.25">
      <c r="A701" s="67"/>
      <c r="B701" s="61" t="s">
        <v>264</v>
      </c>
      <c r="C701" s="54">
        <v>12928057.230449937</v>
      </c>
      <c r="D701" s="54">
        <v>12536675.449837513</v>
      </c>
      <c r="E701" s="54">
        <v>12274929.538056236</v>
      </c>
      <c r="F701" s="54">
        <v>6352878.6104661329</v>
      </c>
      <c r="G701" s="54">
        <f>+I701-H701</f>
        <v>638906.82944020664</v>
      </c>
      <c r="H701" s="54">
        <f t="shared" si="207"/>
        <v>14220.862953494932</v>
      </c>
      <c r="I701" s="54">
        <f>+C701-E701</f>
        <v>653127.69239370152</v>
      </c>
      <c r="J701" s="62">
        <f t="shared" si="209"/>
        <v>5.0520173352525496E-2</v>
      </c>
      <c r="K701" s="59"/>
    </row>
    <row r="702" spans="1:11" x14ac:dyDescent="0.25">
      <c r="A702" s="67"/>
      <c r="B702" s="61" t="s">
        <v>265</v>
      </c>
      <c r="C702" s="54">
        <v>13391691.873845533</v>
      </c>
      <c r="D702" s="54">
        <v>12472527.819395524</v>
      </c>
      <c r="E702" s="54">
        <v>12688356.76434749</v>
      </c>
      <c r="F702" s="54">
        <v>6568707.5554180993</v>
      </c>
      <c r="G702" s="54">
        <f>+I702-H702</f>
        <v>688604.24843681254</v>
      </c>
      <c r="H702" s="54">
        <f t="shared" si="207"/>
        <v>14730.861061230087</v>
      </c>
      <c r="I702" s="54">
        <f>+C702-E702</f>
        <v>703335.10949804261</v>
      </c>
      <c r="J702" s="62">
        <f t="shared" si="209"/>
        <v>5.2520257792944149E-2</v>
      </c>
      <c r="K702" s="59"/>
    </row>
    <row r="703" spans="1:11" x14ac:dyDescent="0.25">
      <c r="A703" s="69"/>
      <c r="B703" s="61"/>
      <c r="C703" s="54"/>
      <c r="D703" s="54"/>
      <c r="E703" s="54"/>
      <c r="F703" s="54"/>
      <c r="G703" s="54"/>
      <c r="H703" s="54"/>
      <c r="I703" s="54"/>
      <c r="J703" s="62"/>
      <c r="K703" s="59"/>
    </row>
    <row r="704" spans="1:11" x14ac:dyDescent="0.25">
      <c r="A704" s="39" t="s">
        <v>248</v>
      </c>
      <c r="B704" s="61" t="s">
        <v>243</v>
      </c>
      <c r="C704" s="54">
        <f t="shared" ref="C704:I704" si="210">SUM(C691:C702)</f>
        <v>173275124.72868568</v>
      </c>
      <c r="D704" s="54">
        <f t="shared" si="210"/>
        <v>163836148.04408422</v>
      </c>
      <c r="E704" s="54">
        <f t="shared" si="210"/>
        <v>163896729.25292593</v>
      </c>
      <c r="F704" s="54">
        <f t="shared" si="210"/>
        <v>81657582.219693765</v>
      </c>
      <c r="G704" s="54">
        <f t="shared" si="210"/>
        <v>9187792.8385582101</v>
      </c>
      <c r="H704" s="54">
        <f t="shared" si="210"/>
        <v>190602.63720155432</v>
      </c>
      <c r="I704" s="54">
        <f t="shared" si="210"/>
        <v>9378395.4757597651</v>
      </c>
      <c r="J704" s="62">
        <f>(I704/C704)</f>
        <v>5.4124303707439043E-2</v>
      </c>
      <c r="K704" s="59"/>
    </row>
    <row r="705" spans="1:11" x14ac:dyDescent="0.25">
      <c r="A705" s="39"/>
      <c r="B705" s="61"/>
      <c r="C705" s="54"/>
      <c r="D705" s="54"/>
      <c r="E705" s="54"/>
      <c r="F705" s="54"/>
      <c r="G705" s="54"/>
      <c r="H705" s="54"/>
      <c r="I705" s="54"/>
      <c r="J705" s="62"/>
      <c r="K705" s="59"/>
    </row>
    <row r="706" spans="1:11" x14ac:dyDescent="0.25">
      <c r="A706" s="39"/>
      <c r="B706" s="61"/>
      <c r="C706" s="54"/>
      <c r="D706" s="54"/>
      <c r="E706" s="54"/>
      <c r="F706" s="54"/>
      <c r="G706" s="54"/>
      <c r="H706" s="54"/>
      <c r="I706" s="54"/>
      <c r="J706" s="62"/>
      <c r="K706" s="59"/>
    </row>
    <row r="707" spans="1:11" x14ac:dyDescent="0.25">
      <c r="A707" s="39">
        <f>+A691+1</f>
        <v>2050</v>
      </c>
      <c r="B707" s="61" t="s">
        <v>254</v>
      </c>
      <c r="C707" s="54">
        <v>13545574.446914436</v>
      </c>
      <c r="D707" s="54">
        <v>13340551.880408961</v>
      </c>
      <c r="E707" s="54">
        <v>12817661.854385506</v>
      </c>
      <c r="F707" s="54">
        <v>6045817.5293946462</v>
      </c>
      <c r="G707" s="54">
        <f>+I707-H707</f>
        <v>713012.46063732402</v>
      </c>
      <c r="H707" s="54">
        <f>+C707*0.0011</f>
        <v>14900.131891605881</v>
      </c>
      <c r="I707" s="54">
        <f>+C707-E707</f>
        <v>727912.59252892993</v>
      </c>
      <c r="J707" s="62">
        <f>(I707/C707)</f>
        <v>5.373803786481289E-2</v>
      </c>
      <c r="K707" s="59"/>
    </row>
    <row r="708" spans="1:11" x14ac:dyDescent="0.25">
      <c r="A708" s="67"/>
      <c r="B708" s="61" t="s">
        <v>255</v>
      </c>
      <c r="C708" s="54">
        <v>12652137.669404322</v>
      </c>
      <c r="D708" s="54">
        <v>12136418.164790677</v>
      </c>
      <c r="E708" s="54">
        <v>12014077.750785977</v>
      </c>
      <c r="F708" s="54">
        <v>5923477.115389945</v>
      </c>
      <c r="G708" s="54">
        <f t="shared" ref="G708:G714" si="211">+I708-H708</f>
        <v>624142.56718200084</v>
      </c>
      <c r="H708" s="54">
        <f t="shared" ref="H708:H718" si="212">+C708*0.0011</f>
        <v>13917.351436344756</v>
      </c>
      <c r="I708" s="54">
        <f t="shared" ref="I708:I714" si="213">+C708-E708</f>
        <v>638059.91861834563</v>
      </c>
      <c r="J708" s="62">
        <f t="shared" ref="J708:J718" si="214">(I708/C708)</f>
        <v>5.0430997139820584E-2</v>
      </c>
      <c r="K708" s="59"/>
    </row>
    <row r="709" spans="1:11" x14ac:dyDescent="0.25">
      <c r="A709" s="67"/>
      <c r="B709" s="61" t="s">
        <v>256</v>
      </c>
      <c r="C709" s="54">
        <v>13421261.917110475</v>
      </c>
      <c r="D709" s="54">
        <v>12162832.789657798</v>
      </c>
      <c r="E709" s="54">
        <v>12700421.377638293</v>
      </c>
      <c r="F709" s="54">
        <v>6461065.7033704398</v>
      </c>
      <c r="G709" s="54">
        <f t="shared" si="211"/>
        <v>706077.15136335988</v>
      </c>
      <c r="H709" s="54">
        <f t="shared" si="212"/>
        <v>14763.388108821524</v>
      </c>
      <c r="I709" s="54">
        <f t="shared" si="213"/>
        <v>720840.53947218135</v>
      </c>
      <c r="J709" s="62">
        <f t="shared" si="214"/>
        <v>5.3708849728444495E-2</v>
      </c>
      <c r="K709" s="59"/>
    </row>
    <row r="710" spans="1:11" x14ac:dyDescent="0.25">
      <c r="A710" s="67"/>
      <c r="B710" s="61" t="s">
        <v>257</v>
      </c>
      <c r="C710" s="54">
        <v>13678476.819167303</v>
      </c>
      <c r="D710" s="54">
        <v>12873279.112182558</v>
      </c>
      <c r="E710" s="54">
        <v>12963628.910622856</v>
      </c>
      <c r="F710" s="54">
        <v>6551415.501810737</v>
      </c>
      <c r="G710" s="54">
        <f t="shared" si="211"/>
        <v>699801.58404336323</v>
      </c>
      <c r="H710" s="54">
        <f t="shared" si="212"/>
        <v>15046.324501084035</v>
      </c>
      <c r="I710" s="54">
        <f t="shared" si="213"/>
        <v>714847.90854444727</v>
      </c>
      <c r="J710" s="62">
        <f t="shared" si="214"/>
        <v>5.2260782980071946E-2</v>
      </c>
      <c r="K710" s="59"/>
    </row>
    <row r="711" spans="1:11" x14ac:dyDescent="0.25">
      <c r="A711" s="67"/>
      <c r="B711" s="61" t="s">
        <v>258</v>
      </c>
      <c r="C711" s="54">
        <v>15246079.016630279</v>
      </c>
      <c r="D711" s="54">
        <v>13543833.165080614</v>
      </c>
      <c r="E711" s="54">
        <v>14425688.09768993</v>
      </c>
      <c r="F711" s="54">
        <v>7433270.4344200529</v>
      </c>
      <c r="G711" s="54">
        <f t="shared" si="211"/>
        <v>803620.23202205519</v>
      </c>
      <c r="H711" s="54">
        <f t="shared" si="212"/>
        <v>16770.686918293308</v>
      </c>
      <c r="I711" s="54">
        <f t="shared" si="213"/>
        <v>820390.91894034855</v>
      </c>
      <c r="J711" s="62">
        <f t="shared" si="214"/>
        <v>5.3809961108392125E-2</v>
      </c>
      <c r="K711" s="59"/>
    </row>
    <row r="712" spans="1:11" x14ac:dyDescent="0.25">
      <c r="A712" s="67"/>
      <c r="B712" s="61" t="s">
        <v>259</v>
      </c>
      <c r="C712" s="54">
        <v>15646562.872151546</v>
      </c>
      <c r="D712" s="54">
        <v>14764398.235258577</v>
      </c>
      <c r="E712" s="54">
        <v>14781812.989537571</v>
      </c>
      <c r="F712" s="54">
        <v>7450685.1886990461</v>
      </c>
      <c r="G712" s="54">
        <f t="shared" si="211"/>
        <v>847538.66345460888</v>
      </c>
      <c r="H712" s="54">
        <f t="shared" si="212"/>
        <v>17211.219159366701</v>
      </c>
      <c r="I712" s="54">
        <f t="shared" si="213"/>
        <v>864749.88261397555</v>
      </c>
      <c r="J712" s="62">
        <f t="shared" si="214"/>
        <v>5.5267721714977805E-2</v>
      </c>
      <c r="K712" s="59"/>
    </row>
    <row r="713" spans="1:11" x14ac:dyDescent="0.25">
      <c r="A713" s="67"/>
      <c r="B713" s="61" t="s">
        <v>260</v>
      </c>
      <c r="C713" s="54">
        <v>16537547.365545854</v>
      </c>
      <c r="D713" s="54">
        <v>15227296.575424355</v>
      </c>
      <c r="E713" s="54">
        <v>15600965.981032835</v>
      </c>
      <c r="F713" s="54">
        <v>7824354.5943075279</v>
      </c>
      <c r="G713" s="54">
        <f t="shared" si="211"/>
        <v>918390.0824109182</v>
      </c>
      <c r="H713" s="54">
        <f t="shared" si="212"/>
        <v>18191.302102100439</v>
      </c>
      <c r="I713" s="54">
        <f t="shared" si="213"/>
        <v>936581.38451301865</v>
      </c>
      <c r="J713" s="62">
        <f t="shared" si="214"/>
        <v>5.6633632775817899E-2</v>
      </c>
      <c r="K713" s="59"/>
    </row>
    <row r="714" spans="1:11" x14ac:dyDescent="0.25">
      <c r="A714" s="67"/>
      <c r="B714" s="61" t="s">
        <v>261</v>
      </c>
      <c r="C714" s="54">
        <v>16806797.172912031</v>
      </c>
      <c r="D714" s="54">
        <v>15754049.144099995</v>
      </c>
      <c r="E714" s="54">
        <v>15888837.472118713</v>
      </c>
      <c r="F714" s="54">
        <v>7959142.9223262453</v>
      </c>
      <c r="G714" s="54">
        <f t="shared" si="211"/>
        <v>899472.22390311526</v>
      </c>
      <c r="H714" s="54">
        <f t="shared" si="212"/>
        <v>18487.476890203237</v>
      </c>
      <c r="I714" s="54">
        <f t="shared" si="213"/>
        <v>917959.70079331845</v>
      </c>
      <c r="J714" s="62">
        <f t="shared" si="214"/>
        <v>5.4618360140194874E-2</v>
      </c>
      <c r="K714" s="59"/>
    </row>
    <row r="715" spans="1:11" x14ac:dyDescent="0.25">
      <c r="A715" s="67"/>
      <c r="B715" s="61" t="s">
        <v>262</v>
      </c>
      <c r="C715" s="54">
        <v>15750101.799991822</v>
      </c>
      <c r="D715" s="54">
        <v>15695326.870167468</v>
      </c>
      <c r="E715" s="54">
        <v>14789910.988908</v>
      </c>
      <c r="F715" s="54">
        <v>7053727.041066777</v>
      </c>
      <c r="G715" s="54">
        <f>+I715-H715</f>
        <v>942865.69910383062</v>
      </c>
      <c r="H715" s="54">
        <f t="shared" si="212"/>
        <v>17325.111979991005</v>
      </c>
      <c r="I715" s="54">
        <f>+C715-E715</f>
        <v>960190.81108382158</v>
      </c>
      <c r="J715" s="62">
        <f t="shared" si="214"/>
        <v>6.09641019008728E-2</v>
      </c>
      <c r="K715" s="59"/>
    </row>
    <row r="716" spans="1:11" x14ac:dyDescent="0.25">
      <c r="A716" s="67"/>
      <c r="B716" s="61" t="s">
        <v>263</v>
      </c>
      <c r="C716" s="54">
        <v>15046353.256298285</v>
      </c>
      <c r="D716" s="54">
        <v>14628158.904440474</v>
      </c>
      <c r="E716" s="54">
        <v>14250868.769143889</v>
      </c>
      <c r="F716" s="54">
        <v>6676436.9057701929</v>
      </c>
      <c r="G716" s="54">
        <f>+I716-H716</f>
        <v>778933.49857246818</v>
      </c>
      <c r="H716" s="54">
        <f t="shared" si="212"/>
        <v>16550.988581928115</v>
      </c>
      <c r="I716" s="54">
        <f>+C716-E716</f>
        <v>795484.48715439625</v>
      </c>
      <c r="J716" s="62">
        <f t="shared" si="214"/>
        <v>5.2868922695365583E-2</v>
      </c>
      <c r="K716" s="59"/>
    </row>
    <row r="717" spans="1:11" x14ac:dyDescent="0.25">
      <c r="A717" s="67"/>
      <c r="B717" s="61" t="s">
        <v>264</v>
      </c>
      <c r="C717" s="54">
        <v>13048198.891378216</v>
      </c>
      <c r="D717" s="54">
        <v>12653522.013814472</v>
      </c>
      <c r="E717" s="54">
        <v>12389001.621447558</v>
      </c>
      <c r="F717" s="54">
        <v>6411916.5134032769</v>
      </c>
      <c r="G717" s="54">
        <f>+I717-H717</f>
        <v>644844.25115014287</v>
      </c>
      <c r="H717" s="54">
        <f t="shared" si="212"/>
        <v>14353.018780516039</v>
      </c>
      <c r="I717" s="54">
        <f>+C717-E717</f>
        <v>659197.26993065886</v>
      </c>
      <c r="J717" s="62">
        <f t="shared" si="214"/>
        <v>5.0520173352525524E-2</v>
      </c>
      <c r="K717" s="59"/>
    </row>
    <row r="718" spans="1:11" x14ac:dyDescent="0.25">
      <c r="A718" s="67"/>
      <c r="B718" s="61" t="s">
        <v>265</v>
      </c>
      <c r="C718" s="54">
        <v>13516354.696272761</v>
      </c>
      <c r="D718" s="54">
        <v>12588533.337017683</v>
      </c>
      <c r="E718" s="54">
        <v>12806472.263203643</v>
      </c>
      <c r="F718" s="54">
        <v>6629855.4395892378</v>
      </c>
      <c r="G718" s="54">
        <f>+I718-H718</f>
        <v>695014.44290321728</v>
      </c>
      <c r="H718" s="54">
        <f t="shared" si="212"/>
        <v>14867.990165900037</v>
      </c>
      <c r="I718" s="54">
        <f>+C718-E718</f>
        <v>709882.43306911737</v>
      </c>
      <c r="J718" s="62">
        <f t="shared" si="214"/>
        <v>5.2520257792944197E-2</v>
      </c>
      <c r="K718" s="59"/>
    </row>
    <row r="719" spans="1:11" x14ac:dyDescent="0.25">
      <c r="A719" s="69"/>
      <c r="B719" s="61"/>
      <c r="C719" s="54"/>
      <c r="D719" s="54"/>
      <c r="E719" s="54"/>
      <c r="F719" s="54"/>
      <c r="G719" s="54"/>
      <c r="H719" s="54"/>
      <c r="I719" s="54"/>
      <c r="J719" s="62"/>
      <c r="K719" s="59"/>
    </row>
    <row r="720" spans="1:11" x14ac:dyDescent="0.25">
      <c r="A720" s="39" t="s">
        <v>248</v>
      </c>
      <c r="B720" s="61" t="s">
        <v>243</v>
      </c>
      <c r="C720" s="54">
        <f t="shared" ref="C720:I720" si="215">SUM(C707:C718)</f>
        <v>174895445.92377734</v>
      </c>
      <c r="D720" s="54">
        <f t="shared" si="215"/>
        <v>165368200.19234362</v>
      </c>
      <c r="E720" s="54">
        <f t="shared" si="215"/>
        <v>165429348.07651475</v>
      </c>
      <c r="F720" s="54">
        <f t="shared" si="215"/>
        <v>82421164.889548123</v>
      </c>
      <c r="G720" s="54">
        <f t="shared" si="215"/>
        <v>9273712.8567464035</v>
      </c>
      <c r="H720" s="54">
        <f t="shared" si="215"/>
        <v>192384.99051615503</v>
      </c>
      <c r="I720" s="54">
        <f t="shared" si="215"/>
        <v>9466097.8472625595</v>
      </c>
      <c r="J720" s="62">
        <f>(I720/C720)</f>
        <v>5.4124324377137066E-2</v>
      </c>
      <c r="K720" s="59"/>
    </row>
    <row r="721" spans="1:11" x14ac:dyDescent="0.25">
      <c r="A721" s="39"/>
      <c r="B721" s="61"/>
      <c r="C721" s="54"/>
      <c r="D721" s="54"/>
      <c r="E721" s="54"/>
      <c r="F721" s="54"/>
      <c r="G721" s="54"/>
      <c r="H721" s="54"/>
      <c r="I721" s="54"/>
      <c r="J721" s="62"/>
      <c r="K721" s="59"/>
    </row>
    <row r="722" spans="1:11" x14ac:dyDescent="0.25">
      <c r="A722" s="39"/>
      <c r="B722" s="61"/>
      <c r="C722" s="54"/>
      <c r="D722" s="54"/>
      <c r="E722" s="54"/>
      <c r="F722" s="54"/>
      <c r="G722" s="54"/>
      <c r="H722" s="54"/>
      <c r="I722" s="54"/>
      <c r="J722" s="62"/>
      <c r="K722" s="59"/>
    </row>
    <row r="723" spans="1:11" x14ac:dyDescent="0.25">
      <c r="A723" s="39">
        <f>+A707+1</f>
        <v>2051</v>
      </c>
      <c r="B723" s="61" t="s">
        <v>254</v>
      </c>
      <c r="C723" s="54">
        <v>13672150.468202369</v>
      </c>
      <c r="D723" s="54">
        <v>13464978.964351051</v>
      </c>
      <c r="E723" s="54">
        <v>12937435.928648692</v>
      </c>
      <c r="F723" s="54">
        <v>6102312.4038868779</v>
      </c>
      <c r="G723" s="54">
        <f>+I723-H723</f>
        <v>719675.17403865501</v>
      </c>
      <c r="H723" s="54">
        <f>+C723*0.0011</f>
        <v>15039.365515022608</v>
      </c>
      <c r="I723" s="54">
        <f>+C723-E723</f>
        <v>734714.53955367766</v>
      </c>
      <c r="J723" s="62">
        <f>(I723/C723)</f>
        <v>5.3738037864812849E-2</v>
      </c>
      <c r="K723" s="59"/>
    </row>
    <row r="724" spans="1:11" x14ac:dyDescent="0.25">
      <c r="A724" s="67"/>
      <c r="B724" s="61" t="s">
        <v>255</v>
      </c>
      <c r="C724" s="54">
        <v>12770441.585295605</v>
      </c>
      <c r="D724" s="54">
        <v>12249863.249921203</v>
      </c>
      <c r="E724" s="54">
        <v>12126415.482233316</v>
      </c>
      <c r="F724" s="54">
        <v>5978864.6361989891</v>
      </c>
      <c r="G724" s="54">
        <f t="shared" ref="G724:G730" si="216">+I724-H724</f>
        <v>629978.61731846363</v>
      </c>
      <c r="H724" s="54">
        <f t="shared" ref="H724:H734" si="217">+C724*0.0011</f>
        <v>14047.485743825166</v>
      </c>
      <c r="I724" s="54">
        <f t="shared" ref="I724:I730" si="218">+C724-E724</f>
        <v>644026.10306228884</v>
      </c>
      <c r="J724" s="62">
        <f t="shared" ref="J724:J734" si="219">(I724/C724)</f>
        <v>5.0430997139820612E-2</v>
      </c>
      <c r="K724" s="59"/>
    </row>
    <row r="725" spans="1:11" x14ac:dyDescent="0.25">
      <c r="A725" s="67"/>
      <c r="B725" s="61" t="s">
        <v>256</v>
      </c>
      <c r="C725" s="54">
        <v>13546922.788417015</v>
      </c>
      <c r="D725" s="54">
        <v>12276638.280048404</v>
      </c>
      <c r="E725" s="54">
        <v>12819333.148091087</v>
      </c>
      <c r="F725" s="54">
        <v>6521559.5042416723</v>
      </c>
      <c r="G725" s="54">
        <f t="shared" si="216"/>
        <v>712688.0252586694</v>
      </c>
      <c r="H725" s="54">
        <f t="shared" si="217"/>
        <v>14901.615067258717</v>
      </c>
      <c r="I725" s="54">
        <f t="shared" si="218"/>
        <v>727589.64032592811</v>
      </c>
      <c r="J725" s="62">
        <f t="shared" si="219"/>
        <v>5.3708849728444377E-2</v>
      </c>
      <c r="K725" s="59"/>
    </row>
    <row r="726" spans="1:11" x14ac:dyDescent="0.25">
      <c r="A726" s="67"/>
      <c r="B726" s="61" t="s">
        <v>257</v>
      </c>
      <c r="C726" s="54">
        <v>13806837.767066879</v>
      </c>
      <c r="D726" s="54">
        <v>12993946.118167983</v>
      </c>
      <c r="E726" s="54">
        <v>13085281.614881136</v>
      </c>
      <c r="F726" s="54">
        <v>6612895.0009548236</v>
      </c>
      <c r="G726" s="54">
        <f t="shared" si="216"/>
        <v>706368.63064197008</v>
      </c>
      <c r="H726" s="54">
        <f t="shared" si="217"/>
        <v>15187.521543773568</v>
      </c>
      <c r="I726" s="54">
        <f t="shared" si="218"/>
        <v>721556.15218574367</v>
      </c>
      <c r="J726" s="62">
        <f t="shared" si="219"/>
        <v>5.2260782980071974E-2</v>
      </c>
      <c r="K726" s="59"/>
    </row>
    <row r="727" spans="1:11" x14ac:dyDescent="0.25">
      <c r="A727" s="67"/>
      <c r="B727" s="61" t="s">
        <v>258</v>
      </c>
      <c r="C727" s="54">
        <v>15388939.256647313</v>
      </c>
      <c r="D727" s="54">
        <v>13670833.672254659</v>
      </c>
      <c r="E727" s="54">
        <v>14560861.03374771</v>
      </c>
      <c r="F727" s="54">
        <v>7502922.3624478718</v>
      </c>
      <c r="G727" s="54">
        <f t="shared" si="216"/>
        <v>811150.38971729064</v>
      </c>
      <c r="H727" s="54">
        <f t="shared" si="217"/>
        <v>16927.833182312046</v>
      </c>
      <c r="I727" s="54">
        <f t="shared" si="218"/>
        <v>828078.22289960273</v>
      </c>
      <c r="J727" s="62">
        <f t="shared" si="219"/>
        <v>5.3809961108392257E-2</v>
      </c>
      <c r="K727" s="59"/>
    </row>
    <row r="728" spans="1:11" x14ac:dyDescent="0.25">
      <c r="A728" s="67"/>
      <c r="B728" s="61" t="s">
        <v>259</v>
      </c>
      <c r="C728" s="54">
        <v>15793189.933519039</v>
      </c>
      <c r="D728" s="54">
        <v>14902751.624094747</v>
      </c>
      <c r="E728" s="54">
        <v>14920336.30728152</v>
      </c>
      <c r="F728" s="54">
        <v>7520507.0456346469</v>
      </c>
      <c r="G728" s="54">
        <f t="shared" si="216"/>
        <v>855481.11731064809</v>
      </c>
      <c r="H728" s="54">
        <f t="shared" si="217"/>
        <v>17372.508926870945</v>
      </c>
      <c r="I728" s="54">
        <f t="shared" si="218"/>
        <v>872853.62623751909</v>
      </c>
      <c r="J728" s="62">
        <f t="shared" si="219"/>
        <v>5.5267721714977805E-2</v>
      </c>
      <c r="K728" s="59"/>
    </row>
    <row r="729" spans="1:11" x14ac:dyDescent="0.25">
      <c r="A729" s="67"/>
      <c r="B729" s="61" t="s">
        <v>260</v>
      </c>
      <c r="C729" s="54">
        <v>16692298.684265405</v>
      </c>
      <c r="D729" s="54">
        <v>15369888.646749329</v>
      </c>
      <c r="E729" s="54">
        <v>15746953.170396451</v>
      </c>
      <c r="F729" s="54">
        <v>7897571.5692817671</v>
      </c>
      <c r="G729" s="54">
        <f t="shared" si="216"/>
        <v>926983.98531626211</v>
      </c>
      <c r="H729" s="54">
        <f t="shared" si="217"/>
        <v>18361.528552691947</v>
      </c>
      <c r="I729" s="54">
        <f t="shared" si="218"/>
        <v>945345.51386895403</v>
      </c>
      <c r="J729" s="62">
        <f t="shared" si="219"/>
        <v>5.663363277581783E-2</v>
      </c>
      <c r="K729" s="59"/>
    </row>
    <row r="730" spans="1:11" x14ac:dyDescent="0.25">
      <c r="A730" s="67"/>
      <c r="B730" s="61" t="s">
        <v>261</v>
      </c>
      <c r="C730" s="54">
        <v>16964205.056949694</v>
      </c>
      <c r="D730" s="54">
        <v>15901533.478125818</v>
      </c>
      <c r="E730" s="54">
        <v>16037647.995657099</v>
      </c>
      <c r="F730" s="54">
        <v>8033686.0868130475</v>
      </c>
      <c r="G730" s="54">
        <f t="shared" si="216"/>
        <v>907896.43572994962</v>
      </c>
      <c r="H730" s="54">
        <f t="shared" si="217"/>
        <v>18660.625562644665</v>
      </c>
      <c r="I730" s="54">
        <f t="shared" si="218"/>
        <v>926557.0612925943</v>
      </c>
      <c r="J730" s="62">
        <f t="shared" si="219"/>
        <v>5.4618360140194923E-2</v>
      </c>
      <c r="K730" s="59"/>
    </row>
    <row r="731" spans="1:11" x14ac:dyDescent="0.25">
      <c r="A731" s="67"/>
      <c r="B731" s="61" t="s">
        <v>262</v>
      </c>
      <c r="C731" s="54">
        <v>15897399.490836246</v>
      </c>
      <c r="D731" s="54">
        <v>15842220.172192134</v>
      </c>
      <c r="E731" s="54">
        <v>14928228.808318023</v>
      </c>
      <c r="F731" s="54">
        <v>7119694.7229389371</v>
      </c>
      <c r="G731" s="54">
        <f>+I731-H731</f>
        <v>951683.54307830345</v>
      </c>
      <c r="H731" s="54">
        <f t="shared" si="217"/>
        <v>17487.139439919873</v>
      </c>
      <c r="I731" s="54">
        <f>+C731-E731</f>
        <v>969170.6825182233</v>
      </c>
      <c r="J731" s="62">
        <f t="shared" si="219"/>
        <v>6.0964101900872737E-2</v>
      </c>
      <c r="K731" s="59"/>
    </row>
    <row r="732" spans="1:11" x14ac:dyDescent="0.25">
      <c r="A732" s="67"/>
      <c r="B732" s="61" t="s">
        <v>263</v>
      </c>
      <c r="C732" s="54">
        <v>15186965.043624992</v>
      </c>
      <c r="D732" s="54">
        <v>14764911.472467523</v>
      </c>
      <c r="E732" s="54">
        <v>14384046.562756363</v>
      </c>
      <c r="F732" s="54">
        <v>6738829.8132277774</v>
      </c>
      <c r="G732" s="54">
        <f>+I732-H732</f>
        <v>786212.81932064076</v>
      </c>
      <c r="H732" s="54">
        <f t="shared" si="217"/>
        <v>16705.661547987493</v>
      </c>
      <c r="I732" s="54">
        <f>+C732-E732</f>
        <v>802918.48086862825</v>
      </c>
      <c r="J732" s="62">
        <f t="shared" si="219"/>
        <v>5.2868922695365528E-2</v>
      </c>
      <c r="K732" s="59"/>
    </row>
    <row r="733" spans="1:11" x14ac:dyDescent="0.25">
      <c r="A733" s="67"/>
      <c r="B733" s="61" t="s">
        <v>264</v>
      </c>
      <c r="C733" s="54">
        <v>13169462.90182839</v>
      </c>
      <c r="D733" s="54">
        <v>12771463.224684447</v>
      </c>
      <c r="E733" s="54">
        <v>12504139.353068365</v>
      </c>
      <c r="F733" s="54">
        <v>6471505.941611697</v>
      </c>
      <c r="G733" s="54">
        <f>+I733-H733</f>
        <v>650837.1395680136</v>
      </c>
      <c r="H733" s="54">
        <f t="shared" si="217"/>
        <v>14486.40919201123</v>
      </c>
      <c r="I733" s="54">
        <f>+C733-E733</f>
        <v>665323.54876002483</v>
      </c>
      <c r="J733" s="62">
        <f t="shared" si="219"/>
        <v>5.052017335252558E-2</v>
      </c>
      <c r="K733" s="59"/>
    </row>
    <row r="734" spans="1:11" x14ac:dyDescent="0.25">
      <c r="A734" s="67"/>
      <c r="B734" s="61" t="s">
        <v>265</v>
      </c>
      <c r="C734" s="54">
        <v>13642183.742044432</v>
      </c>
      <c r="D734" s="54">
        <v>12705623.313153196</v>
      </c>
      <c r="E734" s="54">
        <v>12925692.735053547</v>
      </c>
      <c r="F734" s="54">
        <v>6691575.3635120457</v>
      </c>
      <c r="G734" s="54">
        <f>+I734-H734</f>
        <v>701484.60487463651</v>
      </c>
      <c r="H734" s="54">
        <f t="shared" si="217"/>
        <v>15006.402116248877</v>
      </c>
      <c r="I734" s="54">
        <f>+C734-E734</f>
        <v>716491.00699088536</v>
      </c>
      <c r="J734" s="62">
        <f t="shared" si="219"/>
        <v>5.2520257792944169E-2</v>
      </c>
      <c r="K734" s="59"/>
    </row>
    <row r="735" spans="1:11" x14ac:dyDescent="0.25">
      <c r="A735" s="69"/>
      <c r="B735" s="61"/>
      <c r="C735" s="54"/>
      <c r="D735" s="54"/>
      <c r="E735" s="54"/>
      <c r="F735" s="54"/>
      <c r="G735" s="54"/>
      <c r="H735" s="54"/>
      <c r="I735" s="54"/>
      <c r="J735" s="62"/>
      <c r="K735" s="59"/>
    </row>
    <row r="736" spans="1:11" x14ac:dyDescent="0.25">
      <c r="A736" s="39" t="s">
        <v>248</v>
      </c>
      <c r="B736" s="61" t="s">
        <v>243</v>
      </c>
      <c r="C736" s="54">
        <f t="shared" ref="C736:I736" si="220">SUM(C723:C734)</f>
        <v>176530996.71869734</v>
      </c>
      <c r="D736" s="54">
        <f t="shared" si="220"/>
        <v>166914652.21621048</v>
      </c>
      <c r="E736" s="54">
        <f t="shared" si="220"/>
        <v>166976372.14013329</v>
      </c>
      <c r="F736" s="54">
        <f t="shared" si="220"/>
        <v>83191924.450750142</v>
      </c>
      <c r="G736" s="54">
        <f t="shared" si="220"/>
        <v>9360440.4821735043</v>
      </c>
      <c r="H736" s="54">
        <f t="shared" si="220"/>
        <v>194184.09639056711</v>
      </c>
      <c r="I736" s="54">
        <f t="shared" si="220"/>
        <v>9554624.5785640702</v>
      </c>
      <c r="J736" s="62">
        <f>(I736/C736)</f>
        <v>5.412434505079803E-2</v>
      </c>
      <c r="K736" s="59"/>
    </row>
    <row r="737" spans="1:11" x14ac:dyDescent="0.25">
      <c r="A737" s="39"/>
      <c r="B737" s="61"/>
      <c r="C737" s="54"/>
      <c r="D737" s="54"/>
      <c r="E737" s="54"/>
      <c r="F737" s="54"/>
      <c r="G737" s="54"/>
      <c r="H737" s="54"/>
      <c r="I737" s="54"/>
      <c r="J737" s="62"/>
      <c r="K737" s="59"/>
    </row>
    <row r="738" spans="1:11" x14ac:dyDescent="0.25">
      <c r="A738" s="39"/>
      <c r="B738" s="61"/>
      <c r="C738" s="54"/>
      <c r="D738" s="54"/>
      <c r="E738" s="54"/>
      <c r="F738" s="54"/>
      <c r="G738" s="54"/>
      <c r="H738" s="54"/>
      <c r="I738" s="54"/>
      <c r="J738" s="62"/>
      <c r="K738" s="59"/>
    </row>
    <row r="739" spans="1:11" x14ac:dyDescent="0.25">
      <c r="A739" s="39">
        <f>+A723+1</f>
        <v>2052</v>
      </c>
      <c r="B739" s="61" t="s">
        <v>254</v>
      </c>
      <c r="C739" s="54">
        <v>13799915.890174095</v>
      </c>
      <c r="D739" s="54">
        <v>13590572.705593316</v>
      </c>
      <c r="E739" s="54">
        <v>13058335.487536687</v>
      </c>
      <c r="F739" s="54">
        <v>6159338.1454554182</v>
      </c>
      <c r="G739" s="54">
        <f>+I739-H739</f>
        <v>726400.49515821564</v>
      </c>
      <c r="H739" s="54">
        <f>+C739*0.0011</f>
        <v>15179.907479191505</v>
      </c>
      <c r="I739" s="54">
        <f>+C739-E739</f>
        <v>741580.40263740718</v>
      </c>
      <c r="J739" s="62">
        <f>(I739/C739)</f>
        <v>5.3738037864812786E-2</v>
      </c>
      <c r="K739" s="59"/>
    </row>
    <row r="740" spans="1:11" x14ac:dyDescent="0.25">
      <c r="A740" s="67"/>
      <c r="B740" s="61" t="s">
        <v>255</v>
      </c>
      <c r="C740" s="54">
        <v>12889858.010249233</v>
      </c>
      <c r="D740" s="54">
        <v>12364374.75181767</v>
      </c>
      <c r="E740" s="54">
        <v>12239809.617801661</v>
      </c>
      <c r="F740" s="54">
        <v>6034773.0114394091</v>
      </c>
      <c r="G740" s="54">
        <f t="shared" ref="G740:G746" si="221">+I740-H740</f>
        <v>635869.54863629804</v>
      </c>
      <c r="H740" s="54">
        <f t="shared" ref="H740:H750" si="222">+C740*0.0011</f>
        <v>14178.843811274157</v>
      </c>
      <c r="I740" s="54">
        <f t="shared" ref="I740:I746" si="223">+C740-E740</f>
        <v>650048.3924475722</v>
      </c>
      <c r="J740" s="62">
        <f t="shared" ref="J740:J750" si="224">(I740/C740)</f>
        <v>5.0430997139820563E-2</v>
      </c>
      <c r="K740" s="59"/>
    </row>
    <row r="741" spans="1:11" x14ac:dyDescent="0.25">
      <c r="A741" s="67"/>
      <c r="B741" s="61" t="s">
        <v>256</v>
      </c>
      <c r="C741" s="54">
        <v>13673766.653136175</v>
      </c>
      <c r="D741" s="54">
        <v>12391514.581849633</v>
      </c>
      <c r="E741" s="54">
        <v>12939364.37474107</v>
      </c>
      <c r="F741" s="54">
        <v>6582622.8043308463</v>
      </c>
      <c r="G741" s="54">
        <f t="shared" si="221"/>
        <v>719361.13507665531</v>
      </c>
      <c r="H741" s="54">
        <f t="shared" si="222"/>
        <v>15041.143318449793</v>
      </c>
      <c r="I741" s="54">
        <f t="shared" si="223"/>
        <v>734402.27839510515</v>
      </c>
      <c r="J741" s="62">
        <f t="shared" si="224"/>
        <v>5.3708849728444412E-2</v>
      </c>
      <c r="K741" s="59"/>
    </row>
    <row r="742" spans="1:11" x14ac:dyDescent="0.25">
      <c r="A742" s="67"/>
      <c r="B742" s="61" t="s">
        <v>257</v>
      </c>
      <c r="C742" s="54">
        <v>13936408.910650086</v>
      </c>
      <c r="D742" s="54">
        <v>13115749.940412015</v>
      </c>
      <c r="E742" s="54">
        <v>13208081.26904906</v>
      </c>
      <c r="F742" s="54">
        <v>6674954.1329678893</v>
      </c>
      <c r="G742" s="54">
        <f t="shared" si="221"/>
        <v>712997.59179931099</v>
      </c>
      <c r="H742" s="54">
        <f t="shared" si="222"/>
        <v>15330.049801715095</v>
      </c>
      <c r="I742" s="54">
        <f t="shared" si="223"/>
        <v>728327.64160102606</v>
      </c>
      <c r="J742" s="62">
        <f t="shared" si="224"/>
        <v>5.2260782980072022E-2</v>
      </c>
      <c r="K742" s="59"/>
    </row>
    <row r="743" spans="1:11" x14ac:dyDescent="0.25">
      <c r="A743" s="67"/>
      <c r="B743" s="61" t="s">
        <v>258</v>
      </c>
      <c r="C743" s="54">
        <v>15533144.530507743</v>
      </c>
      <c r="D743" s="54">
        <v>13799030.694736384</v>
      </c>
      <c r="E743" s="54">
        <v>14697306.627430087</v>
      </c>
      <c r="F743" s="54">
        <v>7573230.0656615933</v>
      </c>
      <c r="G743" s="54">
        <f t="shared" si="221"/>
        <v>818751.44409409794</v>
      </c>
      <c r="H743" s="54">
        <f t="shared" si="222"/>
        <v>17086.458983558518</v>
      </c>
      <c r="I743" s="54">
        <f t="shared" si="223"/>
        <v>835837.9030776564</v>
      </c>
      <c r="J743" s="62">
        <f t="shared" si="224"/>
        <v>5.3809961108392181E-2</v>
      </c>
      <c r="K743" s="59"/>
    </row>
    <row r="744" spans="1:11" x14ac:dyDescent="0.25">
      <c r="A744" s="67"/>
      <c r="B744" s="61" t="s">
        <v>259</v>
      </c>
      <c r="C744" s="54">
        <v>15941197.658585958</v>
      </c>
      <c r="D744" s="54">
        <v>15042407.691984022</v>
      </c>
      <c r="E744" s="54">
        <v>15060163.982587775</v>
      </c>
      <c r="F744" s="54">
        <v>7590986.3562653456</v>
      </c>
      <c r="G744" s="54">
        <f t="shared" si="221"/>
        <v>863498.35857373837</v>
      </c>
      <c r="H744" s="54">
        <f t="shared" si="222"/>
        <v>17535.317424444554</v>
      </c>
      <c r="I744" s="54">
        <f t="shared" si="223"/>
        <v>881033.67599818297</v>
      </c>
      <c r="J744" s="62">
        <f t="shared" si="224"/>
        <v>5.5267721714977708E-2</v>
      </c>
      <c r="K744" s="59"/>
    </row>
    <row r="745" spans="1:11" x14ac:dyDescent="0.25">
      <c r="A745" s="67"/>
      <c r="B745" s="61" t="s">
        <v>260</v>
      </c>
      <c r="C745" s="54">
        <v>16848505.735108733</v>
      </c>
      <c r="D745" s="54">
        <v>15513822.714813154</v>
      </c>
      <c r="E745" s="54">
        <v>15894313.648485323</v>
      </c>
      <c r="F745" s="54">
        <v>7971477.2899375148</v>
      </c>
      <c r="G745" s="54">
        <f t="shared" si="221"/>
        <v>935658.73031479015</v>
      </c>
      <c r="H745" s="54">
        <f t="shared" si="222"/>
        <v>18533.356308619608</v>
      </c>
      <c r="I745" s="54">
        <f t="shared" si="223"/>
        <v>954192.08662340976</v>
      </c>
      <c r="J745" s="62">
        <f t="shared" si="224"/>
        <v>5.6633632775817899E-2</v>
      </c>
      <c r="K745" s="59"/>
    </row>
    <row r="746" spans="1:11" x14ac:dyDescent="0.25">
      <c r="A746" s="67"/>
      <c r="B746" s="61" t="s">
        <v>261</v>
      </c>
      <c r="C746" s="54">
        <v>17123095.017225556</v>
      </c>
      <c r="D746" s="54">
        <v>16050405.823240329</v>
      </c>
      <c r="E746" s="54">
        <v>16187859.646859953</v>
      </c>
      <c r="F746" s="54">
        <v>8108931.1135571413</v>
      </c>
      <c r="G746" s="54">
        <f t="shared" si="221"/>
        <v>916399.96584665473</v>
      </c>
      <c r="H746" s="54">
        <f t="shared" si="222"/>
        <v>18835.404518948111</v>
      </c>
      <c r="I746" s="54">
        <f t="shared" si="223"/>
        <v>935235.3703656029</v>
      </c>
      <c r="J746" s="62">
        <f t="shared" si="224"/>
        <v>5.4618360140194937E-2</v>
      </c>
      <c r="K746" s="59"/>
    </row>
    <row r="747" spans="1:11" x14ac:dyDescent="0.25">
      <c r="A747" s="67"/>
      <c r="B747" s="61" t="s">
        <v>262</v>
      </c>
      <c r="C747" s="54">
        <v>16046082.17948441</v>
      </c>
      <c r="D747" s="54">
        <v>15990495.623999409</v>
      </c>
      <c r="E747" s="54">
        <v>15067847.190384544</v>
      </c>
      <c r="F747" s="54">
        <v>7186282.6799422763</v>
      </c>
      <c r="G747" s="54">
        <f>+I747-H747</f>
        <v>960584.29870243289</v>
      </c>
      <c r="H747" s="54">
        <f t="shared" si="222"/>
        <v>17650.690397432852</v>
      </c>
      <c r="I747" s="54">
        <f>+C747-E747</f>
        <v>978234.98909986578</v>
      </c>
      <c r="J747" s="62">
        <f t="shared" si="224"/>
        <v>6.0964101900872744E-2</v>
      </c>
      <c r="K747" s="59"/>
    </row>
    <row r="748" spans="1:11" x14ac:dyDescent="0.25">
      <c r="A748" s="67"/>
      <c r="B748" s="61" t="s">
        <v>263</v>
      </c>
      <c r="C748" s="54">
        <v>15328897.576162802</v>
      </c>
      <c r="D748" s="54">
        <v>14902949.187335193</v>
      </c>
      <c r="E748" s="54">
        <v>14518475.275203474</v>
      </c>
      <c r="F748" s="54">
        <v>6801808.7678105561</v>
      </c>
      <c r="G748" s="54">
        <f>+I748-H748</f>
        <v>793560.51362554915</v>
      </c>
      <c r="H748" s="54">
        <f t="shared" si="222"/>
        <v>16861.787333779084</v>
      </c>
      <c r="I748" s="54">
        <f>+C748-E748</f>
        <v>810422.30095932819</v>
      </c>
      <c r="J748" s="62">
        <f t="shared" si="224"/>
        <v>5.286892269536559E-2</v>
      </c>
      <c r="K748" s="59"/>
    </row>
    <row r="749" spans="1:11" x14ac:dyDescent="0.25">
      <c r="A749" s="67"/>
      <c r="B749" s="61" t="s">
        <v>264</v>
      </c>
      <c r="C749" s="54">
        <v>13291859.864923628</v>
      </c>
      <c r="D749" s="54">
        <v>12890509.462688984</v>
      </c>
      <c r="E749" s="54">
        <v>12620352.800370211</v>
      </c>
      <c r="F749" s="54">
        <v>6531652.1054917816</v>
      </c>
      <c r="G749" s="54">
        <f>+I749-H749</f>
        <v>656886.01870200131</v>
      </c>
      <c r="H749" s="54">
        <f t="shared" si="222"/>
        <v>14621.045851415991</v>
      </c>
      <c r="I749" s="54">
        <f>+C749-E749</f>
        <v>671507.06455341727</v>
      </c>
      <c r="J749" s="62">
        <f t="shared" si="224"/>
        <v>5.0520173352525455E-2</v>
      </c>
      <c r="K749" s="59"/>
    </row>
    <row r="750" spans="1:11" x14ac:dyDescent="0.25">
      <c r="A750" s="67"/>
      <c r="B750" s="61" t="s">
        <v>265</v>
      </c>
      <c r="C750" s="54">
        <v>13769190.051975934</v>
      </c>
      <c r="D750" s="54">
        <v>12823808.003563253</v>
      </c>
      <c r="E750" s="54">
        <v>13046028.640846115</v>
      </c>
      <c r="F750" s="54">
        <v>6753872.7427746449</v>
      </c>
      <c r="G750" s="54">
        <f>+I750-H750</f>
        <v>708015.30207264575</v>
      </c>
      <c r="H750" s="54">
        <f t="shared" si="222"/>
        <v>15146.109057173528</v>
      </c>
      <c r="I750" s="54">
        <f>+C750-E750</f>
        <v>723161.41112981923</v>
      </c>
      <c r="J750" s="62">
        <f t="shared" si="224"/>
        <v>5.2520257792944232E-2</v>
      </c>
      <c r="K750" s="59"/>
    </row>
    <row r="751" spans="1:11" x14ac:dyDescent="0.25">
      <c r="A751" s="69"/>
      <c r="B751" s="61"/>
      <c r="C751" s="54"/>
      <c r="D751" s="54"/>
      <c r="E751" s="54"/>
      <c r="F751" s="54"/>
      <c r="G751" s="54"/>
      <c r="H751" s="54"/>
      <c r="I751" s="54"/>
      <c r="J751" s="62"/>
      <c r="K751" s="59"/>
    </row>
    <row r="752" spans="1:11" x14ac:dyDescent="0.25">
      <c r="A752" s="39" t="s">
        <v>248</v>
      </c>
      <c r="B752" s="61" t="s">
        <v>243</v>
      </c>
      <c r="C752" s="54">
        <f t="shared" ref="C752:I752" si="225">SUM(C739:C750)</f>
        <v>178181922.07818437</v>
      </c>
      <c r="D752" s="54">
        <f t="shared" si="225"/>
        <v>168475641.18203336</v>
      </c>
      <c r="E752" s="54">
        <f t="shared" si="225"/>
        <v>168537938.56129596</v>
      </c>
      <c r="F752" s="54">
        <f t="shared" si="225"/>
        <v>83969929.215634435</v>
      </c>
      <c r="G752" s="54">
        <f t="shared" si="225"/>
        <v>9447983.4026023913</v>
      </c>
      <c r="H752" s="54">
        <f t="shared" si="225"/>
        <v>196000.11428600282</v>
      </c>
      <c r="I752" s="54">
        <f t="shared" si="225"/>
        <v>9643983.5168883931</v>
      </c>
      <c r="J752" s="62">
        <f>(I752/C752)</f>
        <v>5.412436572918275E-2</v>
      </c>
      <c r="K752" s="59"/>
    </row>
    <row r="753" spans="1:11" x14ac:dyDescent="0.25">
      <c r="A753" s="39"/>
      <c r="B753" s="61"/>
      <c r="C753" s="54"/>
      <c r="D753" s="54"/>
      <c r="E753" s="54"/>
      <c r="F753" s="54"/>
      <c r="G753" s="54"/>
      <c r="H753" s="54"/>
      <c r="I753" s="54"/>
      <c r="J753" s="62"/>
      <c r="K753" s="59"/>
    </row>
    <row r="754" spans="1:11" x14ac:dyDescent="0.25">
      <c r="A754" s="39"/>
      <c r="B754" s="61"/>
      <c r="C754" s="54"/>
      <c r="D754" s="54"/>
      <c r="E754" s="54"/>
      <c r="F754" s="54"/>
      <c r="G754" s="54"/>
      <c r="H754" s="54"/>
      <c r="I754" s="54"/>
      <c r="J754" s="62"/>
      <c r="K754" s="59"/>
    </row>
    <row r="755" spans="1:11" x14ac:dyDescent="0.25">
      <c r="A755" s="39">
        <f>+A739+1</f>
        <v>2053</v>
      </c>
      <c r="B755" s="61" t="s">
        <v>254</v>
      </c>
      <c r="C755" s="54">
        <v>13928882.028117133</v>
      </c>
      <c r="D755" s="54">
        <v>13717344.176579982</v>
      </c>
      <c r="E755" s="54">
        <v>13180371.238275664</v>
      </c>
      <c r="F755" s="54">
        <v>6216899.8044703268</v>
      </c>
      <c r="G755" s="54">
        <f>+I755-H755</f>
        <v>733189.01961054048</v>
      </c>
      <c r="H755" s="54">
        <f>+C755*0.0011</f>
        <v>15321.770230928847</v>
      </c>
      <c r="I755" s="54">
        <f>+C755-E755</f>
        <v>748510.78984146938</v>
      </c>
      <c r="J755" s="62">
        <f>(I755/C755)</f>
        <v>5.3738037864812828E-2</v>
      </c>
      <c r="K755" s="59"/>
    </row>
    <row r="756" spans="1:11" x14ac:dyDescent="0.25">
      <c r="A756" s="67"/>
      <c r="B756" s="61" t="s">
        <v>255</v>
      </c>
      <c r="C756" s="54">
        <v>13010397.536978083</v>
      </c>
      <c r="D756" s="54">
        <v>12479962.820066206</v>
      </c>
      <c r="E756" s="54">
        <v>12354270.216002811</v>
      </c>
      <c r="F756" s="54">
        <v>6091207.2004069313</v>
      </c>
      <c r="G756" s="54">
        <f t="shared" ref="G756:G762" si="226">+I756-H756</f>
        <v>641815.88368459605</v>
      </c>
      <c r="H756" s="54">
        <f t="shared" ref="H756:H766" si="227">+C756*0.0011</f>
        <v>14311.437290675893</v>
      </c>
      <c r="I756" s="54">
        <f t="shared" ref="I756:I762" si="228">+C756-E756</f>
        <v>656127.32097527198</v>
      </c>
      <c r="J756" s="62">
        <f t="shared" ref="J756:J766" si="229">(I756/C756)</f>
        <v>5.0430997139820702E-2</v>
      </c>
      <c r="K756" s="59"/>
    </row>
    <row r="757" spans="1:11" x14ac:dyDescent="0.25">
      <c r="A757" s="67"/>
      <c r="B757" s="61" t="s">
        <v>256</v>
      </c>
      <c r="C757" s="54">
        <v>13801804.789048102</v>
      </c>
      <c r="D757" s="54">
        <v>12507471.897238396</v>
      </c>
      <c r="E757" s="54">
        <v>13060525.729651792</v>
      </c>
      <c r="F757" s="54">
        <v>6644261.0328203281</v>
      </c>
      <c r="G757" s="54">
        <f t="shared" si="226"/>
        <v>726097.07412835688</v>
      </c>
      <c r="H757" s="54">
        <f t="shared" si="227"/>
        <v>15181.985267952912</v>
      </c>
      <c r="I757" s="54">
        <f t="shared" si="228"/>
        <v>741279.05939630978</v>
      </c>
      <c r="J757" s="62">
        <f t="shared" si="229"/>
        <v>5.3708849728444474E-2</v>
      </c>
      <c r="K757" s="59"/>
    </row>
    <row r="758" spans="1:11" x14ac:dyDescent="0.25">
      <c r="A758" s="67"/>
      <c r="B758" s="61" t="s">
        <v>257</v>
      </c>
      <c r="C758" s="54">
        <v>14067201.806404697</v>
      </c>
      <c r="D758" s="54">
        <v>13238701.425561763</v>
      </c>
      <c r="E758" s="54">
        <v>13332038.825663304</v>
      </c>
      <c r="F758" s="54">
        <v>6737598.4329218687</v>
      </c>
      <c r="G758" s="54">
        <f t="shared" si="226"/>
        <v>719689.05875434761</v>
      </c>
      <c r="H758" s="54">
        <f t="shared" si="227"/>
        <v>15473.921987045167</v>
      </c>
      <c r="I758" s="54">
        <f t="shared" si="228"/>
        <v>735162.98074139282</v>
      </c>
      <c r="J758" s="62">
        <f t="shared" si="229"/>
        <v>5.2260782980072008E-2</v>
      </c>
      <c r="K758" s="59"/>
    </row>
    <row r="759" spans="1:11" x14ac:dyDescent="0.25">
      <c r="A759" s="67"/>
      <c r="B759" s="61" t="s">
        <v>258</v>
      </c>
      <c r="C759" s="54">
        <v>15678707.659455366</v>
      </c>
      <c r="D759" s="54">
        <v>13928435.647895947</v>
      </c>
      <c r="E759" s="54">
        <v>14835037.010070221</v>
      </c>
      <c r="F759" s="54">
        <v>7644199.7950961441</v>
      </c>
      <c r="G759" s="54">
        <f t="shared" si="226"/>
        <v>826424.07095974404</v>
      </c>
      <c r="H759" s="54">
        <f t="shared" si="227"/>
        <v>17246.578425400905</v>
      </c>
      <c r="I759" s="54">
        <f t="shared" si="228"/>
        <v>843670.64938514493</v>
      </c>
      <c r="J759" s="62">
        <f t="shared" si="229"/>
        <v>5.380996110839225E-2</v>
      </c>
      <c r="K759" s="59"/>
    </row>
    <row r="760" spans="1:11" x14ac:dyDescent="0.25">
      <c r="A760" s="67"/>
      <c r="B760" s="61" t="s">
        <v>259</v>
      </c>
      <c r="C760" s="54">
        <v>16090599.21717968</v>
      </c>
      <c r="D760" s="54">
        <v>15183378.860625677</v>
      </c>
      <c r="E760" s="54">
        <v>15201308.457417354</v>
      </c>
      <c r="F760" s="54">
        <v>7662129.3918878222</v>
      </c>
      <c r="G760" s="54">
        <f t="shared" si="226"/>
        <v>871591.10062342859</v>
      </c>
      <c r="H760" s="54">
        <f t="shared" si="227"/>
        <v>17699.659138897649</v>
      </c>
      <c r="I760" s="54">
        <f t="shared" si="228"/>
        <v>889290.75976232626</v>
      </c>
      <c r="J760" s="62">
        <f t="shared" si="229"/>
        <v>5.5267721714977805E-2</v>
      </c>
      <c r="K760" s="59"/>
    </row>
    <row r="761" spans="1:11" x14ac:dyDescent="0.25">
      <c r="A761" s="67"/>
      <c r="B761" s="61" t="s">
        <v>260</v>
      </c>
      <c r="C761" s="54">
        <v>17006182.387695871</v>
      </c>
      <c r="D761" s="54">
        <v>15659111.572958535</v>
      </c>
      <c r="E761" s="54">
        <v>16043060.499432521</v>
      </c>
      <c r="F761" s="54">
        <v>8046078.3183618095</v>
      </c>
      <c r="G761" s="54">
        <f t="shared" si="226"/>
        <v>944415.08763688488</v>
      </c>
      <c r="H761" s="54">
        <f t="shared" si="227"/>
        <v>18706.800626465458</v>
      </c>
      <c r="I761" s="54">
        <f t="shared" si="228"/>
        <v>963121.88826335035</v>
      </c>
      <c r="J761" s="62">
        <f t="shared" si="229"/>
        <v>5.663363277581792E-2</v>
      </c>
      <c r="K761" s="59"/>
    </row>
    <row r="762" spans="1:11" x14ac:dyDescent="0.25">
      <c r="A762" s="67"/>
      <c r="B762" s="61" t="s">
        <v>261</v>
      </c>
      <c r="C762" s="54">
        <v>17283481.196400948</v>
      </c>
      <c r="D762" s="54">
        <v>16200679.414246559</v>
      </c>
      <c r="E762" s="54">
        <v>16339485.795939634</v>
      </c>
      <c r="F762" s="54">
        <v>8184884.700054883</v>
      </c>
      <c r="G762" s="54">
        <f t="shared" si="226"/>
        <v>924983.57114527316</v>
      </c>
      <c r="H762" s="54">
        <f t="shared" si="227"/>
        <v>19011.829316041043</v>
      </c>
      <c r="I762" s="54">
        <f t="shared" si="228"/>
        <v>943995.40046131425</v>
      </c>
      <c r="J762" s="62">
        <f t="shared" si="229"/>
        <v>5.4618360140194937E-2</v>
      </c>
      <c r="K762" s="59"/>
    </row>
    <row r="763" spans="1:11" x14ac:dyDescent="0.25">
      <c r="A763" s="67"/>
      <c r="B763" s="61" t="s">
        <v>262</v>
      </c>
      <c r="C763" s="54">
        <v>16196163.06158739</v>
      </c>
      <c r="D763" s="54">
        <v>16140166.404566556</v>
      </c>
      <c r="E763" s="54">
        <v>15208778.526297623</v>
      </c>
      <c r="F763" s="54">
        <v>7253496.8217859492</v>
      </c>
      <c r="G763" s="54">
        <f>+I763-H763</f>
        <v>969568.75592202018</v>
      </c>
      <c r="H763" s="54">
        <f t="shared" si="227"/>
        <v>17815.77936774613</v>
      </c>
      <c r="I763" s="54">
        <f>+C763-E763</f>
        <v>987384.53528976627</v>
      </c>
      <c r="J763" s="62">
        <f t="shared" si="229"/>
        <v>6.0964101900872841E-2</v>
      </c>
      <c r="K763" s="59"/>
    </row>
    <row r="764" spans="1:11" x14ac:dyDescent="0.25">
      <c r="A764" s="67"/>
      <c r="B764" s="61" t="s">
        <v>263</v>
      </c>
      <c r="C764" s="54">
        <v>15472163.42099384</v>
      </c>
      <c r="D764" s="54">
        <v>15042284.285103332</v>
      </c>
      <c r="E764" s="54">
        <v>14654166.809159255</v>
      </c>
      <c r="F764" s="54">
        <v>6865379.3458418744</v>
      </c>
      <c r="G764" s="54">
        <f>+I764-H764</f>
        <v>800977.23207149247</v>
      </c>
      <c r="H764" s="54">
        <f t="shared" si="227"/>
        <v>17019.379763093224</v>
      </c>
      <c r="I764" s="54">
        <f>+C764-E764</f>
        <v>817996.61183458567</v>
      </c>
      <c r="J764" s="62">
        <f t="shared" si="229"/>
        <v>5.2868922695365535E-2</v>
      </c>
      <c r="K764" s="59"/>
    </row>
    <row r="765" spans="1:11" x14ac:dyDescent="0.25">
      <c r="A765" s="67"/>
      <c r="B765" s="61" t="s">
        <v>264</v>
      </c>
      <c r="C765" s="54">
        <v>13415400.484841468</v>
      </c>
      <c r="D765" s="54">
        <v>13010671.207493318</v>
      </c>
      <c r="E765" s="54">
        <v>12737652.126753721</v>
      </c>
      <c r="F765" s="54">
        <v>6592360.2651022766</v>
      </c>
      <c r="G765" s="54">
        <f>+I765-H765</f>
        <v>662991.41755442077</v>
      </c>
      <c r="H765" s="54">
        <f t="shared" si="227"/>
        <v>14756.940533325616</v>
      </c>
      <c r="I765" s="54">
        <f>+C765-E765</f>
        <v>677748.35808774643</v>
      </c>
      <c r="J765" s="62">
        <f t="shared" si="229"/>
        <v>5.0520173352525559E-2</v>
      </c>
      <c r="K765" s="59"/>
    </row>
    <row r="766" spans="1:11" x14ac:dyDescent="0.25">
      <c r="A766" s="67"/>
      <c r="B766" s="61" t="s">
        <v>265</v>
      </c>
      <c r="C766" s="54">
        <v>13897384.772449924</v>
      </c>
      <c r="D766" s="54">
        <v>12943097.761908835</v>
      </c>
      <c r="E766" s="54">
        <v>13167490.541553115</v>
      </c>
      <c r="F766" s="54">
        <v>6816753.0447465573</v>
      </c>
      <c r="G766" s="54">
        <f>+I766-H766</f>
        <v>714607.10764711327</v>
      </c>
      <c r="H766" s="54">
        <f t="shared" si="227"/>
        <v>15287.123249694918</v>
      </c>
      <c r="I766" s="54">
        <f>+C766-E766</f>
        <v>729894.23089680821</v>
      </c>
      <c r="J766" s="62">
        <f t="shared" si="229"/>
        <v>5.2520257792944273E-2</v>
      </c>
      <c r="K766" s="59"/>
    </row>
    <row r="767" spans="1:11" x14ac:dyDescent="0.25">
      <c r="A767" s="69"/>
      <c r="B767" s="61"/>
      <c r="C767" s="54"/>
      <c r="D767" s="54"/>
      <c r="E767" s="54"/>
      <c r="F767" s="54"/>
      <c r="G767" s="54"/>
      <c r="H767" s="54"/>
      <c r="I767" s="54"/>
      <c r="J767" s="62"/>
      <c r="K767" s="59"/>
    </row>
    <row r="768" spans="1:11" x14ac:dyDescent="0.25">
      <c r="A768" s="39" t="s">
        <v>248</v>
      </c>
      <c r="B768" s="61" t="s">
        <v>243</v>
      </c>
      <c r="C768" s="54">
        <f t="shared" ref="C768:I768" si="230">SUM(C755:C766)</f>
        <v>179848368.3611525</v>
      </c>
      <c r="D768" s="54">
        <f t="shared" si="230"/>
        <v>170051305.47424507</v>
      </c>
      <c r="E768" s="54">
        <f t="shared" si="230"/>
        <v>170114185.77621701</v>
      </c>
      <c r="F768" s="54">
        <f t="shared" si="230"/>
        <v>84755248.153496787</v>
      </c>
      <c r="G768" s="54">
        <f t="shared" si="230"/>
        <v>9536349.3797382191</v>
      </c>
      <c r="H768" s="54">
        <f t="shared" si="230"/>
        <v>197833.20519726779</v>
      </c>
      <c r="I768" s="54">
        <f t="shared" si="230"/>
        <v>9734182.5849354863</v>
      </c>
      <c r="J768" s="62">
        <f>(I768/C768)</f>
        <v>5.4124386413049515E-2</v>
      </c>
      <c r="K768" s="59"/>
    </row>
    <row r="769" spans="1:11" x14ac:dyDescent="0.25">
      <c r="A769" s="39"/>
      <c r="B769" s="61"/>
      <c r="C769" s="54"/>
      <c r="D769" s="54"/>
      <c r="E769" s="54"/>
      <c r="F769" s="54"/>
      <c r="G769" s="54"/>
      <c r="H769" s="54"/>
      <c r="I769" s="54"/>
      <c r="J769" s="62"/>
      <c r="K769" s="59"/>
    </row>
    <row r="770" spans="1:11" x14ac:dyDescent="0.25">
      <c r="A770" s="67"/>
      <c r="B770" s="61"/>
      <c r="C770" s="54"/>
      <c r="D770" s="54"/>
      <c r="E770" s="54"/>
      <c r="F770" s="54"/>
      <c r="G770" s="54"/>
      <c r="H770" s="54"/>
      <c r="I770" s="54"/>
      <c r="J770" s="62"/>
      <c r="K770" s="59"/>
    </row>
    <row r="771" spans="1:11" x14ac:dyDescent="0.25">
      <c r="A771" s="39">
        <f>+A755+1</f>
        <v>2054</v>
      </c>
      <c r="B771" s="61" t="s">
        <v>254</v>
      </c>
      <c r="C771" s="54">
        <v>14059060.306137713</v>
      </c>
      <c r="D771" s="54">
        <v>13845304.555938464</v>
      </c>
      <c r="E771" s="54">
        <v>13303553.991062798</v>
      </c>
      <c r="F771" s="54">
        <v>6275002.4798708893</v>
      </c>
      <c r="G771" s="54">
        <f>+I771-H771</f>
        <v>740041.34873816359</v>
      </c>
      <c r="H771" s="54">
        <f>+C771*0.0011</f>
        <v>15464.966336751484</v>
      </c>
      <c r="I771" s="54">
        <f>+C771-E771</f>
        <v>755506.31507491507</v>
      </c>
      <c r="J771" s="62">
        <f>(I771/C771)</f>
        <v>5.37380378648128E-2</v>
      </c>
      <c r="K771" s="59"/>
    </row>
    <row r="772" spans="1:11" x14ac:dyDescent="0.25">
      <c r="A772" s="67"/>
      <c r="B772" s="61" t="s">
        <v>255</v>
      </c>
      <c r="C772" s="54">
        <v>13132070.860194959</v>
      </c>
      <c r="D772" s="54">
        <v>12596637.701923825</v>
      </c>
      <c r="E772" s="54">
        <v>12469807.432204545</v>
      </c>
      <c r="F772" s="54">
        <v>6148172.2101516081</v>
      </c>
      <c r="G772" s="54">
        <f t="shared" ref="G772:G778" si="231">+I772-H772</f>
        <v>647818.15004419978</v>
      </c>
      <c r="H772" s="54">
        <f t="shared" ref="H772:H782" si="232">+C772*0.0011</f>
        <v>14445.277946214455</v>
      </c>
      <c r="I772" s="54">
        <f t="shared" ref="I772:I778" si="233">+C772-E772</f>
        <v>662263.4279904142</v>
      </c>
      <c r="J772" s="62">
        <f t="shared" ref="J772:J782" si="234">(I772/C772)</f>
        <v>5.043099713982066E-2</v>
      </c>
      <c r="K772" s="59"/>
    </row>
    <row r="773" spans="1:11" x14ac:dyDescent="0.25">
      <c r="A773" s="67"/>
      <c r="B773" s="61" t="s">
        <v>256</v>
      </c>
      <c r="C773" s="54">
        <v>13931048.582746588</v>
      </c>
      <c r="D773" s="54">
        <v>12624520.52673186</v>
      </c>
      <c r="E773" s="54">
        <v>13182827.987856193</v>
      </c>
      <c r="F773" s="54">
        <v>6706479.6712759398</v>
      </c>
      <c r="G773" s="54">
        <f t="shared" si="231"/>
        <v>732896.44144937396</v>
      </c>
      <c r="H773" s="54">
        <f t="shared" si="232"/>
        <v>15324.153441021248</v>
      </c>
      <c r="I773" s="54">
        <f t="shared" si="233"/>
        <v>748220.59489039518</v>
      </c>
      <c r="J773" s="62">
        <f t="shared" si="234"/>
        <v>5.3708849728444426E-2</v>
      </c>
      <c r="K773" s="59"/>
    </row>
    <row r="774" spans="1:11" x14ac:dyDescent="0.25">
      <c r="A774" s="67"/>
      <c r="B774" s="61" t="s">
        <v>257</v>
      </c>
      <c r="C774" s="54">
        <v>14199228.12255818</v>
      </c>
      <c r="D774" s="54">
        <v>13362811.525029259</v>
      </c>
      <c r="E774" s="54">
        <v>13457165.343160633</v>
      </c>
      <c r="F774" s="54">
        <v>6800833.489407314</v>
      </c>
      <c r="G774" s="54">
        <f t="shared" si="231"/>
        <v>726443.62846273324</v>
      </c>
      <c r="H774" s="54">
        <f t="shared" si="232"/>
        <v>15619.150934813999</v>
      </c>
      <c r="I774" s="54">
        <f t="shared" si="233"/>
        <v>742062.77939754725</v>
      </c>
      <c r="J774" s="62">
        <f t="shared" si="234"/>
        <v>5.2260782980071932E-2</v>
      </c>
      <c r="K774" s="59"/>
    </row>
    <row r="775" spans="1:11" x14ac:dyDescent="0.25">
      <c r="A775" s="67"/>
      <c r="B775" s="61" t="s">
        <v>258</v>
      </c>
      <c r="C775" s="54">
        <v>15825641.588385971</v>
      </c>
      <c r="D775" s="54">
        <v>14059060.05733354</v>
      </c>
      <c r="E775" s="54">
        <v>14974064.429999569</v>
      </c>
      <c r="F775" s="54">
        <v>7715837.8620733442</v>
      </c>
      <c r="G775" s="54">
        <f t="shared" si="231"/>
        <v>834168.95263917721</v>
      </c>
      <c r="H775" s="54">
        <f t="shared" si="232"/>
        <v>17408.205747224569</v>
      </c>
      <c r="I775" s="54">
        <f t="shared" si="233"/>
        <v>851577.15838640183</v>
      </c>
      <c r="J775" s="62">
        <f t="shared" si="234"/>
        <v>5.3809961108392111E-2</v>
      </c>
      <c r="K775" s="59"/>
    </row>
    <row r="776" spans="1:11" x14ac:dyDescent="0.25">
      <c r="A776" s="67"/>
      <c r="B776" s="61" t="s">
        <v>259</v>
      </c>
      <c r="C776" s="54">
        <v>16241407.906280156</v>
      </c>
      <c r="D776" s="54">
        <v>15325677.671582647</v>
      </c>
      <c r="E776" s="54">
        <v>15343782.293856423</v>
      </c>
      <c r="F776" s="54">
        <v>7733942.4843471209</v>
      </c>
      <c r="G776" s="54">
        <f t="shared" si="231"/>
        <v>879760.06372682471</v>
      </c>
      <c r="H776" s="54">
        <f t="shared" si="232"/>
        <v>17865.548696908172</v>
      </c>
      <c r="I776" s="54">
        <f t="shared" si="233"/>
        <v>897625.61242373288</v>
      </c>
      <c r="J776" s="62">
        <f t="shared" si="234"/>
        <v>5.526772171497786E-2</v>
      </c>
      <c r="K776" s="59"/>
    </row>
    <row r="777" spans="1:11" x14ac:dyDescent="0.25">
      <c r="A777" s="67"/>
      <c r="B777" s="61" t="s">
        <v>260</v>
      </c>
      <c r="C777" s="54">
        <v>17165342.64541224</v>
      </c>
      <c r="D777" s="54">
        <v>15805768.137978336</v>
      </c>
      <c r="E777" s="54">
        <v>16193206.933560876</v>
      </c>
      <c r="F777" s="54">
        <v>8121381.2799296621</v>
      </c>
      <c r="G777" s="54">
        <f t="shared" si="231"/>
        <v>953253.83494141058</v>
      </c>
      <c r="H777" s="54">
        <f t="shared" si="232"/>
        <v>18881.876909953466</v>
      </c>
      <c r="I777" s="54">
        <f t="shared" si="233"/>
        <v>972135.711851364</v>
      </c>
      <c r="J777" s="62">
        <f t="shared" si="234"/>
        <v>5.6633632775817934E-2</v>
      </c>
      <c r="K777" s="59"/>
    </row>
    <row r="778" spans="1:11" x14ac:dyDescent="0.25">
      <c r="A778" s="67"/>
      <c r="B778" s="61" t="s">
        <v>261</v>
      </c>
      <c r="C778" s="54">
        <v>17445377.873963896</v>
      </c>
      <c r="D778" s="54">
        <v>16352367.613792386</v>
      </c>
      <c r="E778" s="54">
        <v>16492539.942461947</v>
      </c>
      <c r="F778" s="54">
        <v>8261553.6085992232</v>
      </c>
      <c r="G778" s="54">
        <f t="shared" si="231"/>
        <v>933648.01584058895</v>
      </c>
      <c r="H778" s="54">
        <f t="shared" si="232"/>
        <v>19189.915661360286</v>
      </c>
      <c r="I778" s="54">
        <f t="shared" si="233"/>
        <v>952837.93150194921</v>
      </c>
      <c r="J778" s="62">
        <f t="shared" si="234"/>
        <v>5.4618360140194985E-2</v>
      </c>
      <c r="K778" s="59"/>
    </row>
    <row r="779" spans="1:11" x14ac:dyDescent="0.25">
      <c r="A779" s="67"/>
      <c r="B779" s="61" t="s">
        <v>262</v>
      </c>
      <c r="C779" s="54">
        <v>16347655.460172614</v>
      </c>
      <c r="D779" s="54">
        <v>16291245.820232544</v>
      </c>
      <c r="E779" s="54">
        <v>15351035.326858291</v>
      </c>
      <c r="F779" s="54">
        <v>7321343.1152249686</v>
      </c>
      <c r="G779" s="54">
        <f>+I779-H779</f>
        <v>978637.71230813279</v>
      </c>
      <c r="H779" s="54">
        <f t="shared" si="232"/>
        <v>17982.421006189878</v>
      </c>
      <c r="I779" s="54">
        <f>+C779-E779</f>
        <v>996620.13331432268</v>
      </c>
      <c r="J779" s="62">
        <f t="shared" si="234"/>
        <v>6.0964101900872786E-2</v>
      </c>
      <c r="K779" s="59"/>
    </row>
    <row r="780" spans="1:11" x14ac:dyDescent="0.25">
      <c r="A780" s="67"/>
      <c r="B780" s="61" t="s">
        <v>263</v>
      </c>
      <c r="C780" s="54">
        <v>15616775.26630941</v>
      </c>
      <c r="D780" s="54">
        <v>15182929.119844774</v>
      </c>
      <c r="E780" s="54">
        <v>14791133.182004001</v>
      </c>
      <c r="F780" s="54">
        <v>6929547.1773841958</v>
      </c>
      <c r="G780" s="54">
        <f>+I780-H780</f>
        <v>808463.63151246903</v>
      </c>
      <c r="H780" s="54">
        <f t="shared" si="232"/>
        <v>17178.452792940352</v>
      </c>
      <c r="I780" s="54">
        <f>+C780-E780</f>
        <v>825642.08430540934</v>
      </c>
      <c r="J780" s="62">
        <f t="shared" si="234"/>
        <v>5.2868922695365576E-2</v>
      </c>
      <c r="K780" s="59"/>
    </row>
    <row r="781" spans="1:11" x14ac:dyDescent="0.25">
      <c r="A781" s="67"/>
      <c r="B781" s="61" t="s">
        <v>264</v>
      </c>
      <c r="C781" s="54">
        <v>13540095.567958286</v>
      </c>
      <c r="D781" s="54">
        <v>13131959.039316777</v>
      </c>
      <c r="E781" s="54">
        <v>12856047.592655269</v>
      </c>
      <c r="F781" s="54">
        <v>6653635.7307226872</v>
      </c>
      <c r="G781" s="54">
        <f>+I781-H781</f>
        <v>669153.87017826247</v>
      </c>
      <c r="H781" s="54">
        <f t="shared" si="232"/>
        <v>14894.105124754116</v>
      </c>
      <c r="I781" s="54">
        <f>+C781-E781</f>
        <v>684047.9753030166</v>
      </c>
      <c r="J781" s="62">
        <f t="shared" si="234"/>
        <v>5.0520173352525628E-2</v>
      </c>
      <c r="K781" s="59"/>
    </row>
    <row r="782" spans="1:11" x14ac:dyDescent="0.25">
      <c r="A782" s="67"/>
      <c r="B782" s="61" t="s">
        <v>265</v>
      </c>
      <c r="C782" s="54">
        <v>14026779.156609291</v>
      </c>
      <c r="D782" s="54">
        <v>13063503.04085831</v>
      </c>
      <c r="E782" s="54">
        <v>13290089.099299476</v>
      </c>
      <c r="F782" s="54">
        <v>6880221.7891638549</v>
      </c>
      <c r="G782" s="54">
        <f>+I782-H782</f>
        <v>721260.60023754544</v>
      </c>
      <c r="H782" s="54">
        <f t="shared" si="232"/>
        <v>15429.457072270221</v>
      </c>
      <c r="I782" s="54">
        <f>+C782-E782</f>
        <v>736690.05730981566</v>
      </c>
      <c r="J782" s="62">
        <f t="shared" si="234"/>
        <v>5.2520257792944149E-2</v>
      </c>
      <c r="K782" s="59"/>
    </row>
    <row r="783" spans="1:11" x14ac:dyDescent="0.25">
      <c r="A783" s="69"/>
      <c r="B783" s="61"/>
      <c r="C783" s="54"/>
      <c r="D783" s="54"/>
      <c r="E783" s="54"/>
      <c r="F783" s="54"/>
      <c r="G783" s="54"/>
      <c r="H783" s="54"/>
      <c r="I783" s="54"/>
      <c r="J783" s="62"/>
      <c r="K783" s="59"/>
    </row>
    <row r="784" spans="1:11" x14ac:dyDescent="0.25">
      <c r="A784" s="39" t="s">
        <v>248</v>
      </c>
      <c r="B784" s="61" t="s">
        <v>243</v>
      </c>
      <c r="C784" s="54">
        <f t="shared" ref="C784:I784" si="235">SUM(C771:C782)</f>
        <v>181530483.33672932</v>
      </c>
      <c r="D784" s="54">
        <f t="shared" si="235"/>
        <v>171641784.8105627</v>
      </c>
      <c r="E784" s="54">
        <f t="shared" si="235"/>
        <v>171705253.55498004</v>
      </c>
      <c r="F784" s="54">
        <f t="shared" si="235"/>
        <v>85547950.898150802</v>
      </c>
      <c r="G784" s="54">
        <f t="shared" si="235"/>
        <v>9625546.2500788812</v>
      </c>
      <c r="H784" s="54">
        <f t="shared" si="235"/>
        <v>199683.53167040221</v>
      </c>
      <c r="I784" s="54">
        <f t="shared" si="235"/>
        <v>9825229.7817492839</v>
      </c>
      <c r="J784" s="62">
        <f>(I784/C784)</f>
        <v>5.4124407103153076E-2</v>
      </c>
      <c r="K784" s="59"/>
    </row>
    <row r="785" spans="1:11" x14ac:dyDescent="0.25">
      <c r="A785" s="39"/>
      <c r="B785" s="61"/>
      <c r="C785" s="54"/>
      <c r="D785" s="54"/>
      <c r="E785" s="54"/>
      <c r="F785" s="54"/>
      <c r="G785" s="54"/>
      <c r="H785" s="54"/>
      <c r="I785" s="54"/>
      <c r="J785" s="62"/>
      <c r="K785" s="59"/>
    </row>
    <row r="786" spans="1:11" x14ac:dyDescent="0.25">
      <c r="A786" s="39"/>
      <c r="B786" s="61"/>
      <c r="C786" s="54"/>
      <c r="D786" s="54"/>
      <c r="E786" s="54"/>
      <c r="F786" s="54"/>
      <c r="G786" s="54"/>
      <c r="H786" s="54"/>
      <c r="I786" s="54"/>
      <c r="J786" s="62"/>
      <c r="K786" s="59"/>
    </row>
    <row r="787" spans="1:11" x14ac:dyDescent="0.25">
      <c r="A787" s="39">
        <f>+A771+1</f>
        <v>2055</v>
      </c>
      <c r="B787" s="61" t="s">
        <v>254</v>
      </c>
      <c r="C787" s="54">
        <v>14190462.258375978</v>
      </c>
      <c r="D787" s="54">
        <v>13974465.129672026</v>
      </c>
      <c r="E787" s="54">
        <v>13427894.660216173</v>
      </c>
      <c r="F787" s="54">
        <v>6333651.3197080027</v>
      </c>
      <c r="G787" s="54">
        <f>+I787-H787</f>
        <v>746958.08967559133</v>
      </c>
      <c r="H787" s="54">
        <f>+C787*0.0011</f>
        <v>15609.508484213577</v>
      </c>
      <c r="I787" s="54">
        <f>+C787-E787</f>
        <v>762567.59815980494</v>
      </c>
      <c r="J787" s="62">
        <f>(I787/C787)</f>
        <v>5.3738037864812779E-2</v>
      </c>
      <c r="K787" s="59"/>
    </row>
    <row r="788" spans="1:11" x14ac:dyDescent="0.25">
      <c r="A788" s="67"/>
      <c r="B788" s="61" t="s">
        <v>255</v>
      </c>
      <c r="C788" s="54">
        <v>13254888.777747255</v>
      </c>
      <c r="D788" s="54">
        <v>12714409.743407011</v>
      </c>
      <c r="E788" s="54">
        <v>12586431.519708043</v>
      </c>
      <c r="F788" s="54">
        <v>6205673.0960090356</v>
      </c>
      <c r="G788" s="54">
        <f t="shared" ref="G788:G794" si="236">+I788-H788</f>
        <v>653876.88038368989</v>
      </c>
      <c r="H788" s="54">
        <f t="shared" ref="H788:H798" si="237">+C788*0.0011</f>
        <v>14580.377655521981</v>
      </c>
      <c r="I788" s="54">
        <f t="shared" ref="I788:I794" si="238">+C788-E788</f>
        <v>668457.25803921185</v>
      </c>
      <c r="J788" s="62">
        <f t="shared" ref="J788:J798" si="239">(I788/C788)</f>
        <v>5.0430997139820591E-2</v>
      </c>
      <c r="K788" s="59"/>
    </row>
    <row r="789" spans="1:11" x14ac:dyDescent="0.25">
      <c r="A789" s="67"/>
      <c r="B789" s="61" t="s">
        <v>256</v>
      </c>
      <c r="C789" s="54">
        <v>14061509.530836135</v>
      </c>
      <c r="D789" s="54">
        <v>12742670.870275168</v>
      </c>
      <c r="E789" s="54">
        <v>13306282.028489368</v>
      </c>
      <c r="F789" s="54">
        <v>6769284.2542232368</v>
      </c>
      <c r="G789" s="54">
        <f t="shared" si="236"/>
        <v>739759.84186284733</v>
      </c>
      <c r="H789" s="54">
        <f t="shared" si="237"/>
        <v>15467.66048391975</v>
      </c>
      <c r="I789" s="54">
        <f t="shared" si="238"/>
        <v>755227.50234676711</v>
      </c>
      <c r="J789" s="62">
        <f t="shared" si="239"/>
        <v>5.3708849728444433E-2</v>
      </c>
      <c r="K789" s="59"/>
    </row>
    <row r="790" spans="1:11" x14ac:dyDescent="0.25">
      <c r="A790" s="67"/>
      <c r="B790" s="61" t="s">
        <v>257</v>
      </c>
      <c r="C790" s="54">
        <v>14332499.640305936</v>
      </c>
      <c r="D790" s="54">
        <v>13488091.296143517</v>
      </c>
      <c r="E790" s="54">
        <v>13583471.987041948</v>
      </c>
      <c r="F790" s="54">
        <v>6864664.9451216683</v>
      </c>
      <c r="G790" s="54">
        <f t="shared" si="236"/>
        <v>733261.90365965141</v>
      </c>
      <c r="H790" s="54">
        <f t="shared" si="237"/>
        <v>15765.749604336532</v>
      </c>
      <c r="I790" s="54">
        <f t="shared" si="238"/>
        <v>749027.65326398797</v>
      </c>
      <c r="J790" s="62">
        <f t="shared" si="239"/>
        <v>5.226078298007196E-2</v>
      </c>
      <c r="K790" s="59"/>
    </row>
    <row r="791" spans="1:11" x14ac:dyDescent="0.25">
      <c r="A791" s="67"/>
      <c r="B791" s="61" t="s">
        <v>258</v>
      </c>
      <c r="C791" s="54">
        <v>15973959.387212873</v>
      </c>
      <c r="D791" s="54">
        <v>14190915.560093906</v>
      </c>
      <c r="E791" s="54">
        <v>15114401.25383991</v>
      </c>
      <c r="F791" s="54">
        <v>7788150.6388676716</v>
      </c>
      <c r="G791" s="54">
        <f t="shared" si="236"/>
        <v>841986.77804702835</v>
      </c>
      <c r="H791" s="54">
        <f t="shared" si="237"/>
        <v>17571.355325934161</v>
      </c>
      <c r="I791" s="54">
        <f t="shared" si="238"/>
        <v>859558.13337296247</v>
      </c>
      <c r="J791" s="62">
        <f t="shared" si="239"/>
        <v>5.3809961108392285E-2</v>
      </c>
      <c r="K791" s="59"/>
    </row>
    <row r="792" spans="1:11" x14ac:dyDescent="0.25">
      <c r="A792" s="67"/>
      <c r="B792" s="61" t="s">
        <v>259</v>
      </c>
      <c r="C792" s="54">
        <v>16393637.151434748</v>
      </c>
      <c r="D792" s="54">
        <v>15469316.787610227</v>
      </c>
      <c r="E792" s="54">
        <v>15487598.175452931</v>
      </c>
      <c r="F792" s="54">
        <v>7806432.0267103743</v>
      </c>
      <c r="G792" s="54">
        <f t="shared" si="236"/>
        <v>888005.97511523846</v>
      </c>
      <c r="H792" s="54">
        <f t="shared" si="237"/>
        <v>18033.000866578222</v>
      </c>
      <c r="I792" s="54">
        <f t="shared" si="238"/>
        <v>906038.97598181665</v>
      </c>
      <c r="J792" s="62">
        <f t="shared" si="239"/>
        <v>5.5267721714977777E-2</v>
      </c>
      <c r="K792" s="59"/>
    </row>
    <row r="793" spans="1:11" x14ac:dyDescent="0.25">
      <c r="A793" s="67"/>
      <c r="B793" s="61" t="s">
        <v>260</v>
      </c>
      <c r="C793" s="54">
        <v>17326000.646878425</v>
      </c>
      <c r="D793" s="54">
        <v>15953805.451480459</v>
      </c>
      <c r="E793" s="54">
        <v>16344766.28876953</v>
      </c>
      <c r="F793" s="54">
        <v>8197392.863999445</v>
      </c>
      <c r="G793" s="54">
        <f t="shared" si="236"/>
        <v>962175.75739732862</v>
      </c>
      <c r="H793" s="54">
        <f t="shared" si="237"/>
        <v>19058.600711566269</v>
      </c>
      <c r="I793" s="54">
        <f t="shared" si="238"/>
        <v>981234.3581088949</v>
      </c>
      <c r="J793" s="62">
        <f t="shared" si="239"/>
        <v>5.663363277581783E-2</v>
      </c>
      <c r="K793" s="59"/>
    </row>
    <row r="794" spans="1:11" x14ac:dyDescent="0.25">
      <c r="A794" s="67"/>
      <c r="B794" s="61" t="s">
        <v>261</v>
      </c>
      <c r="C794" s="54">
        <v>17608799.467704941</v>
      </c>
      <c r="D794" s="54">
        <v>16505483.913762193</v>
      </c>
      <c r="E794" s="54">
        <v>16647035.716741359</v>
      </c>
      <c r="F794" s="54">
        <v>8338944.6669786079</v>
      </c>
      <c r="G794" s="54">
        <f t="shared" si="236"/>
        <v>942394.07154910627</v>
      </c>
      <c r="H794" s="54">
        <f t="shared" si="237"/>
        <v>19369.679414475435</v>
      </c>
      <c r="I794" s="54">
        <f t="shared" si="238"/>
        <v>961763.75096358173</v>
      </c>
      <c r="J794" s="62">
        <f t="shared" si="239"/>
        <v>5.4618360140194958E-2</v>
      </c>
      <c r="K794" s="59"/>
    </row>
    <row r="795" spans="1:11" x14ac:dyDescent="0.25">
      <c r="A795" s="67"/>
      <c r="B795" s="61" t="s">
        <v>262</v>
      </c>
      <c r="C795" s="54">
        <v>16500572.827033032</v>
      </c>
      <c r="D795" s="54">
        <v>16443747.306079283</v>
      </c>
      <c r="E795" s="54">
        <v>15494630.223783018</v>
      </c>
      <c r="F795" s="54">
        <v>7389827.5846823417</v>
      </c>
      <c r="G795" s="54">
        <f>+I795-H795</f>
        <v>987791.97314027732</v>
      </c>
      <c r="H795" s="54">
        <f t="shared" si="237"/>
        <v>18150.630109736336</v>
      </c>
      <c r="I795" s="54">
        <f>+C795-E795</f>
        <v>1005942.6032500137</v>
      </c>
      <c r="J795" s="62">
        <f t="shared" si="239"/>
        <v>6.0964101900872751E-2</v>
      </c>
      <c r="K795" s="59"/>
    </row>
    <row r="796" spans="1:11" x14ac:dyDescent="0.25">
      <c r="A796" s="67"/>
      <c r="B796" s="61" t="s">
        <v>263</v>
      </c>
      <c r="C796" s="54">
        <v>15762745.922731198</v>
      </c>
      <c r="D796" s="54">
        <v>15324896.16493262</v>
      </c>
      <c r="E796" s="54">
        <v>14929386.527075633</v>
      </c>
      <c r="F796" s="54">
        <v>6994317.9468253544</v>
      </c>
      <c r="G796" s="54">
        <f>+I796-H796</f>
        <v>816020.37514056067</v>
      </c>
      <c r="H796" s="54">
        <f t="shared" si="237"/>
        <v>17339.020515004318</v>
      </c>
      <c r="I796" s="54">
        <f>+C796-E796</f>
        <v>833359.39565556496</v>
      </c>
      <c r="J796" s="62">
        <f t="shared" si="239"/>
        <v>5.2868922695365597E-2</v>
      </c>
      <c r="K796" s="59"/>
    </row>
    <row r="797" spans="1:11" x14ac:dyDescent="0.25">
      <c r="A797" s="67"/>
      <c r="B797" s="61" t="s">
        <v>264</v>
      </c>
      <c r="C797" s="54">
        <v>13665956.023954511</v>
      </c>
      <c r="D797" s="54">
        <v>13254383.640025314</v>
      </c>
      <c r="E797" s="54">
        <v>12975549.556596337</v>
      </c>
      <c r="F797" s="54">
        <v>6715483.8633963773</v>
      </c>
      <c r="G797" s="54">
        <f>+I797-H797</f>
        <v>675373.91573182389</v>
      </c>
      <c r="H797" s="54">
        <f t="shared" si="237"/>
        <v>15032.551626349963</v>
      </c>
      <c r="I797" s="54">
        <f>+C797-E797</f>
        <v>690406.4673581738</v>
      </c>
      <c r="J797" s="62">
        <f t="shared" si="239"/>
        <v>5.0520173352525628E-2</v>
      </c>
      <c r="K797" s="59"/>
    </row>
    <row r="798" spans="1:11" x14ac:dyDescent="0.25">
      <c r="A798" s="67"/>
      <c r="B798" s="61" t="s">
        <v>265</v>
      </c>
      <c r="C798" s="54">
        <v>14157384.565511407</v>
      </c>
      <c r="D798" s="54">
        <v>13185034.393157944</v>
      </c>
      <c r="E798" s="54">
        <v>13413835.078456899</v>
      </c>
      <c r="F798" s="54">
        <v>6944284.5486953324</v>
      </c>
      <c r="G798" s="54">
        <f>+I798-H798</f>
        <v>727976.36403244559</v>
      </c>
      <c r="H798" s="54">
        <f t="shared" si="237"/>
        <v>15573.123022062549</v>
      </c>
      <c r="I798" s="54">
        <f>+C798-E798</f>
        <v>743549.48705450818</v>
      </c>
      <c r="J798" s="62">
        <f t="shared" si="239"/>
        <v>5.2520257792944183E-2</v>
      </c>
      <c r="K798" s="59"/>
    </row>
    <row r="799" spans="1:11" x14ac:dyDescent="0.25">
      <c r="A799" s="69"/>
      <c r="B799" s="61"/>
      <c r="C799" s="54"/>
      <c r="D799" s="54"/>
      <c r="E799" s="54"/>
      <c r="F799" s="54"/>
      <c r="G799" s="54"/>
      <c r="H799" s="54"/>
      <c r="I799" s="54"/>
      <c r="J799" s="62"/>
      <c r="K799" s="59"/>
    </row>
    <row r="800" spans="1:11" x14ac:dyDescent="0.25">
      <c r="A800" s="39" t="s">
        <v>248</v>
      </c>
      <c r="B800" s="61" t="s">
        <v>243</v>
      </c>
      <c r="C800" s="54">
        <f t="shared" ref="C800:I800" si="240">SUM(C787:C798)</f>
        <v>183228416.19972643</v>
      </c>
      <c r="D800" s="54">
        <f t="shared" si="240"/>
        <v>173247220.25663966</v>
      </c>
      <c r="E800" s="54">
        <f t="shared" si="240"/>
        <v>173311283.01617116</v>
      </c>
      <c r="F800" s="54">
        <f t="shared" si="240"/>
        <v>86348107.755217433</v>
      </c>
      <c r="G800" s="54">
        <f t="shared" si="240"/>
        <v>9715581.9257355891</v>
      </c>
      <c r="H800" s="54">
        <f t="shared" si="240"/>
        <v>201551.25781969912</v>
      </c>
      <c r="I800" s="54">
        <f t="shared" si="240"/>
        <v>9917133.1835552882</v>
      </c>
      <c r="J800" s="62">
        <f>(I800/C800)</f>
        <v>5.4124427800244748E-2</v>
      </c>
      <c r="K800" s="59"/>
    </row>
    <row r="801" spans="1:11" x14ac:dyDescent="0.25">
      <c r="A801" s="39"/>
      <c r="B801" s="61"/>
      <c r="C801" s="54"/>
      <c r="D801" s="54"/>
      <c r="E801" s="54"/>
      <c r="F801" s="54"/>
      <c r="G801" s="54"/>
      <c r="H801" s="54"/>
      <c r="I801" s="54"/>
      <c r="J801" s="62"/>
      <c r="K801" s="59"/>
    </row>
    <row r="802" spans="1:11" x14ac:dyDescent="0.25">
      <c r="A802" s="39"/>
      <c r="B802" s="61"/>
      <c r="C802" s="54"/>
      <c r="D802" s="54"/>
      <c r="E802" s="54"/>
      <c r="F802" s="54"/>
      <c r="G802" s="54"/>
      <c r="H802" s="54"/>
      <c r="I802" s="54"/>
      <c r="J802" s="62"/>
      <c r="K802" s="59"/>
    </row>
    <row r="803" spans="1:11" x14ac:dyDescent="0.25">
      <c r="A803" s="39">
        <f>+A787+1</f>
        <v>2056</v>
      </c>
      <c r="B803" s="61" t="s">
        <v>254</v>
      </c>
      <c r="C803" s="54">
        <v>14323099.530187661</v>
      </c>
      <c r="D803" s="54">
        <v>14104837.292316696</v>
      </c>
      <c r="E803" s="54">
        <v>13553404.265292954</v>
      </c>
      <c r="F803" s="54">
        <v>6392851.5216715913</v>
      </c>
      <c r="G803" s="54">
        <f>+I803-H803</f>
        <v>753939.85541150067</v>
      </c>
      <c r="H803" s="54">
        <f>+C803*0.0011</f>
        <v>15755.409483206427</v>
      </c>
      <c r="I803" s="54">
        <f>+C803-E803</f>
        <v>769695.26489470713</v>
      </c>
      <c r="J803" s="62">
        <f>(I803/C803)</f>
        <v>5.3738037864812814E-2</v>
      </c>
      <c r="K803" s="59"/>
    </row>
    <row r="804" spans="1:11" x14ac:dyDescent="0.25">
      <c r="A804" s="67"/>
      <c r="B804" s="61" t="s">
        <v>255</v>
      </c>
      <c r="C804" s="54">
        <v>13378862.191722024</v>
      </c>
      <c r="D804" s="54">
        <v>12833289.390351102</v>
      </c>
      <c r="E804" s="54">
        <v>12704152.830797238</v>
      </c>
      <c r="F804" s="54">
        <v>6263714.9621177278</v>
      </c>
      <c r="G804" s="54">
        <f t="shared" ref="G804:G810" si="241">+I804-H804</f>
        <v>659992.61251389177</v>
      </c>
      <c r="H804" s="54">
        <f t="shared" ref="H804:H814" si="242">+C804*0.0011</f>
        <v>14716.748410894228</v>
      </c>
      <c r="I804" s="54">
        <f t="shared" ref="I804:I810" si="243">+C804-E804</f>
        <v>674709.36092478596</v>
      </c>
      <c r="J804" s="62">
        <f t="shared" ref="J804:J814" si="244">(I804/C804)</f>
        <v>5.0430997139820494E-2</v>
      </c>
      <c r="K804" s="59"/>
    </row>
    <row r="805" spans="1:11" x14ac:dyDescent="0.25">
      <c r="A805" s="67"/>
      <c r="B805" s="61" t="s">
        <v>256</v>
      </c>
      <c r="C805" s="54">
        <v>14193199.241102224</v>
      </c>
      <c r="D805" s="54">
        <v>12861933.428302843</v>
      </c>
      <c r="E805" s="54">
        <v>13430898.835895993</v>
      </c>
      <c r="F805" s="54">
        <v>6832680.3697108785</v>
      </c>
      <c r="G805" s="54">
        <f t="shared" si="241"/>
        <v>746687.886041019</v>
      </c>
      <c r="H805" s="54">
        <f t="shared" si="242"/>
        <v>15612.519165212447</v>
      </c>
      <c r="I805" s="54">
        <f t="shared" si="243"/>
        <v>762300.4052062314</v>
      </c>
      <c r="J805" s="62">
        <f t="shared" si="244"/>
        <v>5.3708849728444467E-2</v>
      </c>
      <c r="K805" s="59"/>
    </row>
    <row r="806" spans="1:11" x14ac:dyDescent="0.25">
      <c r="A806" s="67"/>
      <c r="B806" s="61" t="s">
        <v>257</v>
      </c>
      <c r="C806" s="54">
        <v>14467028.255013239</v>
      </c>
      <c r="D806" s="54">
        <v>13614551.903277356</v>
      </c>
      <c r="E806" s="54">
        <v>13710970.031011423</v>
      </c>
      <c r="F806" s="54">
        <v>6929098.4974449454</v>
      </c>
      <c r="G806" s="54">
        <f t="shared" si="241"/>
        <v>740144.49292130093</v>
      </c>
      <c r="H806" s="54">
        <f t="shared" si="242"/>
        <v>15913.731080514563</v>
      </c>
      <c r="I806" s="54">
        <f t="shared" si="243"/>
        <v>756058.22400181554</v>
      </c>
      <c r="J806" s="62">
        <f t="shared" si="244"/>
        <v>5.2260782980071925E-2</v>
      </c>
      <c r="K806" s="59"/>
    </row>
    <row r="807" spans="1:11" x14ac:dyDescent="0.25">
      <c r="A807" s="67"/>
      <c r="B807" s="61" t="s">
        <v>258</v>
      </c>
      <c r="C807" s="54">
        <v>16123674.252200309</v>
      </c>
      <c r="D807" s="54">
        <v>14324013.905853603</v>
      </c>
      <c r="E807" s="54">
        <v>15256059.967765026</v>
      </c>
      <c r="F807" s="54">
        <v>7861144.5593563691</v>
      </c>
      <c r="G807" s="54">
        <f t="shared" si="241"/>
        <v>849878.24275786302</v>
      </c>
      <c r="H807" s="54">
        <f t="shared" si="242"/>
        <v>17736.04167742034</v>
      </c>
      <c r="I807" s="54">
        <f t="shared" si="243"/>
        <v>867614.28443528339</v>
      </c>
      <c r="J807" s="62">
        <f t="shared" si="244"/>
        <v>5.3809961108392201E-2</v>
      </c>
      <c r="K807" s="59"/>
    </row>
    <row r="808" spans="1:11" x14ac:dyDescent="0.25">
      <c r="A808" s="67"/>
      <c r="B808" s="61" t="s">
        <v>259</v>
      </c>
      <c r="C808" s="54">
        <v>16547300.508137481</v>
      </c>
      <c r="D808" s="54">
        <v>15614308.993952401</v>
      </c>
      <c r="E808" s="54">
        <v>15632768.908519628</v>
      </c>
      <c r="F808" s="54">
        <v>7879604.4739235947</v>
      </c>
      <c r="G808" s="54">
        <f t="shared" si="241"/>
        <v>896329.56905890256</v>
      </c>
      <c r="H808" s="54">
        <f t="shared" si="242"/>
        <v>18202.030558951232</v>
      </c>
      <c r="I808" s="54">
        <f t="shared" si="243"/>
        <v>914531.59961785376</v>
      </c>
      <c r="J808" s="62">
        <f t="shared" si="244"/>
        <v>5.526772171497784E-2</v>
      </c>
      <c r="K808" s="59"/>
    </row>
    <row r="809" spans="1:11" x14ac:dyDescent="0.25">
      <c r="A809" s="67"/>
      <c r="B809" s="61" t="s">
        <v>260</v>
      </c>
      <c r="C809" s="54">
        <v>17488170.667387594</v>
      </c>
      <c r="D809" s="54">
        <v>16103236.681220554</v>
      </c>
      <c r="E809" s="54">
        <v>16497752.031889934</v>
      </c>
      <c r="F809" s="54">
        <v>8274119.824592975</v>
      </c>
      <c r="G809" s="54">
        <f t="shared" si="241"/>
        <v>971181.64776353305</v>
      </c>
      <c r="H809" s="54">
        <f t="shared" si="242"/>
        <v>19236.987734126353</v>
      </c>
      <c r="I809" s="54">
        <f t="shared" si="243"/>
        <v>990418.63549765944</v>
      </c>
      <c r="J809" s="62">
        <f t="shared" si="244"/>
        <v>5.6633632775817913E-2</v>
      </c>
      <c r="K809" s="59"/>
    </row>
    <row r="810" spans="1:11" x14ac:dyDescent="0.25">
      <c r="A810" s="67"/>
      <c r="B810" s="61" t="s">
        <v>261</v>
      </c>
      <c r="C810" s="54">
        <v>17773760.535169911</v>
      </c>
      <c r="D810" s="54">
        <v>16660041.936642431</v>
      </c>
      <c r="E810" s="54">
        <v>16802986.881214418</v>
      </c>
      <c r="F810" s="54">
        <v>8417064.7691649608</v>
      </c>
      <c r="G810" s="54">
        <f t="shared" si="241"/>
        <v>951222.51736680628</v>
      </c>
      <c r="H810" s="54">
        <f t="shared" si="242"/>
        <v>19551.136588686903</v>
      </c>
      <c r="I810" s="54">
        <f t="shared" si="243"/>
        <v>970773.65395549312</v>
      </c>
      <c r="J810" s="62">
        <f t="shared" si="244"/>
        <v>5.4618360140194881E-2</v>
      </c>
      <c r="K810" s="59"/>
    </row>
    <row r="811" spans="1:11" x14ac:dyDescent="0.25">
      <c r="A811" s="67"/>
      <c r="B811" s="61" t="s">
        <v>262</v>
      </c>
      <c r="C811" s="54">
        <v>16654928.744089112</v>
      </c>
      <c r="D811" s="54">
        <v>16597684.427288599</v>
      </c>
      <c r="E811" s="54">
        <v>15639575.970982689</v>
      </c>
      <c r="F811" s="54">
        <v>7458956.3128590509</v>
      </c>
      <c r="G811" s="54">
        <f>+I811-H811</f>
        <v>997032.35148792423</v>
      </c>
      <c r="H811" s="54">
        <f t="shared" si="242"/>
        <v>18320.421618498025</v>
      </c>
      <c r="I811" s="54">
        <f>+C811-E811</f>
        <v>1015352.7731064223</v>
      </c>
      <c r="J811" s="62">
        <f t="shared" si="244"/>
        <v>6.0964101900872696E-2</v>
      </c>
      <c r="K811" s="59"/>
    </row>
    <row r="812" spans="1:11" x14ac:dyDescent="0.25">
      <c r="A812" s="67"/>
      <c r="B812" s="61" t="s">
        <v>263</v>
      </c>
      <c r="C812" s="54">
        <v>15910088.324605748</v>
      </c>
      <c r="D812" s="54">
        <v>15468198.014301831</v>
      </c>
      <c r="E812" s="54">
        <v>15068939.094895728</v>
      </c>
      <c r="F812" s="54">
        <v>7059697.393452948</v>
      </c>
      <c r="G812" s="54">
        <f>+I812-H812</f>
        <v>823648.13255295379</v>
      </c>
      <c r="H812" s="54">
        <f t="shared" si="242"/>
        <v>17501.097157066324</v>
      </c>
      <c r="I812" s="54">
        <f>+C812-E812</f>
        <v>841149.22971002012</v>
      </c>
      <c r="J812" s="62">
        <f t="shared" si="244"/>
        <v>5.2868922695365604E-2</v>
      </c>
      <c r="K812" s="59"/>
    </row>
    <row r="813" spans="1:11" x14ac:dyDescent="0.25">
      <c r="A813" s="67"/>
      <c r="B813" s="61" t="s">
        <v>264</v>
      </c>
      <c r="C813" s="54">
        <v>13792992.866896393</v>
      </c>
      <c r="D813" s="54">
        <v>13377955.79420143</v>
      </c>
      <c r="E813" s="54">
        <v>13096168.476210639</v>
      </c>
      <c r="F813" s="54">
        <v>6777910.0754621588</v>
      </c>
      <c r="G813" s="54">
        <f>+I813-H813</f>
        <v>681652.09853216785</v>
      </c>
      <c r="H813" s="54">
        <f t="shared" si="242"/>
        <v>15172.292153586033</v>
      </c>
      <c r="I813" s="54">
        <f>+C813-E813</f>
        <v>696824.3906857539</v>
      </c>
      <c r="J813" s="62">
        <f t="shared" si="244"/>
        <v>5.0520173352525531E-2</v>
      </c>
      <c r="K813" s="59"/>
    </row>
    <row r="814" spans="1:11" x14ac:dyDescent="0.25">
      <c r="A814" s="67"/>
      <c r="B814" s="61" t="s">
        <v>265</v>
      </c>
      <c r="C814" s="54">
        <v>14289212.469259387</v>
      </c>
      <c r="D814" s="54">
        <v>13307702.472680498</v>
      </c>
      <c r="E814" s="54">
        <v>13538739.34671573</v>
      </c>
      <c r="F814" s="54">
        <v>7008946.9494973915</v>
      </c>
      <c r="G814" s="54">
        <f>+I814-H814</f>
        <v>734754.98882747185</v>
      </c>
      <c r="H814" s="54">
        <f t="shared" si="242"/>
        <v>15718.133716185326</v>
      </c>
      <c r="I814" s="54">
        <f>+C814-E814</f>
        <v>750473.1225436572</v>
      </c>
      <c r="J814" s="62">
        <f t="shared" si="244"/>
        <v>5.2520257792944301E-2</v>
      </c>
      <c r="K814" s="59"/>
    </row>
    <row r="815" spans="1:11" x14ac:dyDescent="0.25">
      <c r="A815" s="69"/>
      <c r="B815" s="61"/>
      <c r="C815" s="54"/>
      <c r="D815" s="54"/>
      <c r="E815" s="54"/>
      <c r="F815" s="54"/>
      <c r="G815" s="54"/>
      <c r="H815" s="54"/>
      <c r="I815" s="54"/>
      <c r="J815" s="62"/>
      <c r="K815" s="59"/>
    </row>
    <row r="816" spans="1:11" x14ac:dyDescent="0.25">
      <c r="A816" s="39" t="s">
        <v>248</v>
      </c>
      <c r="B816" s="61" t="s">
        <v>243</v>
      </c>
      <c r="C816" s="54">
        <f t="shared" ref="C816:I816" si="245">SUM(C803:C814)</f>
        <v>184942317.58577108</v>
      </c>
      <c r="D816" s="54">
        <f t="shared" si="245"/>
        <v>174867754.24038938</v>
      </c>
      <c r="E816" s="54">
        <f t="shared" si="245"/>
        <v>174932416.64119139</v>
      </c>
      <c r="F816" s="54">
        <f t="shared" si="245"/>
        <v>87155789.709254593</v>
      </c>
      <c r="G816" s="54">
        <f t="shared" si="245"/>
        <v>9806464.3952353373</v>
      </c>
      <c r="H816" s="54">
        <f t="shared" si="245"/>
        <v>203436.54934434814</v>
      </c>
      <c r="I816" s="54">
        <f t="shared" si="245"/>
        <v>10009900.944579683</v>
      </c>
      <c r="J816" s="62">
        <f>(I816/C816)</f>
        <v>5.4124448505071698E-2</v>
      </c>
      <c r="K816" s="59"/>
    </row>
    <row r="817" spans="1:11" x14ac:dyDescent="0.25">
      <c r="A817" s="39"/>
      <c r="B817" s="61"/>
      <c r="C817" s="54"/>
      <c r="D817" s="54"/>
      <c r="E817" s="54"/>
      <c r="F817" s="54"/>
      <c r="G817" s="54"/>
      <c r="H817" s="54"/>
      <c r="I817" s="54"/>
      <c r="J817" s="62"/>
      <c r="K817" s="59"/>
    </row>
    <row r="818" spans="1:11" x14ac:dyDescent="0.25">
      <c r="A818" s="39"/>
      <c r="B818" s="61"/>
      <c r="C818" s="54"/>
      <c r="D818" s="54"/>
      <c r="E818" s="54"/>
      <c r="F818" s="54"/>
      <c r="G818" s="54"/>
      <c r="H818" s="54"/>
      <c r="I818" s="54"/>
      <c r="J818" s="62"/>
      <c r="K818" s="59"/>
    </row>
    <row r="819" spans="1:11" x14ac:dyDescent="0.25">
      <c r="A819" s="39">
        <f>+A803+1</f>
        <v>2057</v>
      </c>
      <c r="B819" s="61" t="s">
        <v>254</v>
      </c>
      <c r="C819" s="54">
        <v>14456983.879306419</v>
      </c>
      <c r="D819" s="54">
        <v>14236432.548077259</v>
      </c>
      <c r="E819" s="54">
        <v>13680093.932189262</v>
      </c>
      <c r="F819" s="54">
        <v>6452608.3336093947</v>
      </c>
      <c r="G819" s="54">
        <f>+I819-H819</f>
        <v>760987.26484992018</v>
      </c>
      <c r="H819" s="54">
        <f>+C819*0.0011</f>
        <v>15902.682267237062</v>
      </c>
      <c r="I819" s="54">
        <f>+C819-E819</f>
        <v>776889.94711715728</v>
      </c>
      <c r="J819" s="62">
        <f>(I819/C819)</f>
        <v>5.3738037864812849E-2</v>
      </c>
      <c r="K819" s="59"/>
    </row>
    <row r="820" spans="1:11" x14ac:dyDescent="0.25">
      <c r="A820" s="67"/>
      <c r="B820" s="61" t="s">
        <v>255</v>
      </c>
      <c r="C820" s="54">
        <v>13504002.109534191</v>
      </c>
      <c r="D820" s="54">
        <v>12953287.189452941</v>
      </c>
      <c r="E820" s="54">
        <v>12822981.817772141</v>
      </c>
      <c r="F820" s="54">
        <v>6322302.9619285967</v>
      </c>
      <c r="G820" s="54">
        <f t="shared" ref="G820:G826" si="246">+I820-H820</f>
        <v>666165.88944156258</v>
      </c>
      <c r="H820" s="54">
        <f t="shared" ref="H820:H830" si="247">+C820*0.0011</f>
        <v>14854.40232048761</v>
      </c>
      <c r="I820" s="54">
        <f t="shared" ref="I820:I826" si="248">+C820-E820</f>
        <v>681020.29176205024</v>
      </c>
      <c r="J820" s="62">
        <f t="shared" ref="J820:J830" si="249">(I820/C820)</f>
        <v>5.0430997139820605E-2</v>
      </c>
      <c r="K820" s="59"/>
    </row>
    <row r="821" spans="1:11" x14ac:dyDescent="0.25">
      <c r="A821" s="67"/>
      <c r="B821" s="61" t="s">
        <v>256</v>
      </c>
      <c r="C821" s="54">
        <v>14326129.433667021</v>
      </c>
      <c r="D821" s="54">
        <v>12982318.802785557</v>
      </c>
      <c r="E821" s="54">
        <v>13556689.500723954</v>
      </c>
      <c r="F821" s="54">
        <v>6896673.6598669915</v>
      </c>
      <c r="G821" s="54">
        <f t="shared" si="246"/>
        <v>753681.19056603289</v>
      </c>
      <c r="H821" s="54">
        <f t="shared" si="247"/>
        <v>15758.742377033725</v>
      </c>
      <c r="I821" s="54">
        <f t="shared" si="248"/>
        <v>769439.93294306658</v>
      </c>
      <c r="J821" s="62">
        <f t="shared" si="249"/>
        <v>5.3708849728444419E-2</v>
      </c>
      <c r="K821" s="59"/>
    </row>
    <row r="822" spans="1:11" x14ac:dyDescent="0.25">
      <c r="A822" s="67"/>
      <c r="B822" s="61" t="s">
        <v>257</v>
      </c>
      <c r="C822" s="54">
        <v>14602825.977403058</v>
      </c>
      <c r="D822" s="54">
        <v>13742204.618960585</v>
      </c>
      <c r="E822" s="54">
        <v>13839670.85810224</v>
      </c>
      <c r="F822" s="54">
        <v>6994139.8990086475</v>
      </c>
      <c r="G822" s="54">
        <f t="shared" si="246"/>
        <v>747092.01072567469</v>
      </c>
      <c r="H822" s="54">
        <f t="shared" si="247"/>
        <v>16063.108575143364</v>
      </c>
      <c r="I822" s="54">
        <f t="shared" si="248"/>
        <v>763155.11930081807</v>
      </c>
      <c r="J822" s="62">
        <f t="shared" si="249"/>
        <v>5.2260782980071939E-2</v>
      </c>
      <c r="K822" s="59"/>
    </row>
    <row r="823" spans="1:11" x14ac:dyDescent="0.25">
      <c r="A823" s="67"/>
      <c r="B823" s="61" t="s">
        <v>258</v>
      </c>
      <c r="C823" s="54">
        <v>16274799.507278932</v>
      </c>
      <c r="D823" s="54">
        <v>14458366.958093211</v>
      </c>
      <c r="E823" s="54">
        <v>15399053.178745372</v>
      </c>
      <c r="F823" s="54">
        <v>7934826.1196608096</v>
      </c>
      <c r="G823" s="54">
        <f t="shared" si="246"/>
        <v>857844.04907555319</v>
      </c>
      <c r="H823" s="54">
        <f t="shared" si="247"/>
        <v>17902.279458006826</v>
      </c>
      <c r="I823" s="54">
        <f t="shared" si="248"/>
        <v>875746.32853356004</v>
      </c>
      <c r="J823" s="62">
        <f t="shared" si="249"/>
        <v>5.3809961108392208E-2</v>
      </c>
      <c r="K823" s="59"/>
    </row>
    <row r="824" spans="1:11" x14ac:dyDescent="0.25">
      <c r="A824" s="67"/>
      <c r="B824" s="61" t="s">
        <v>259</v>
      </c>
      <c r="C824" s="54">
        <v>16702411.663188344</v>
      </c>
      <c r="D824" s="54">
        <v>15760667.199620122</v>
      </c>
      <c r="E824" s="54">
        <v>15779307.423418252</v>
      </c>
      <c r="F824" s="54">
        <v>7953466.3434589412</v>
      </c>
      <c r="G824" s="54">
        <f t="shared" si="246"/>
        <v>904731.58694058494</v>
      </c>
      <c r="H824" s="54">
        <f t="shared" si="247"/>
        <v>18372.65282950718</v>
      </c>
      <c r="I824" s="54">
        <f t="shared" si="248"/>
        <v>923104.23977009207</v>
      </c>
      <c r="J824" s="62">
        <f t="shared" si="249"/>
        <v>5.5267721714977749E-2</v>
      </c>
      <c r="K824" s="59"/>
    </row>
    <row r="825" spans="1:11" x14ac:dyDescent="0.25">
      <c r="A825" s="67"/>
      <c r="B825" s="61" t="s">
        <v>260</v>
      </c>
      <c r="C825" s="54">
        <v>17651867.120325126</v>
      </c>
      <c r="D825" s="54">
        <v>16254075.122416869</v>
      </c>
      <c r="E825" s="54">
        <v>16652177.760025099</v>
      </c>
      <c r="F825" s="54">
        <v>8351568.9810671732</v>
      </c>
      <c r="G825" s="54">
        <f t="shared" si="246"/>
        <v>980272.3064676692</v>
      </c>
      <c r="H825" s="54">
        <f t="shared" si="247"/>
        <v>19417.05383235764</v>
      </c>
      <c r="I825" s="54">
        <f t="shared" si="248"/>
        <v>999689.36030002683</v>
      </c>
      <c r="J825" s="62">
        <f t="shared" si="249"/>
        <v>5.6633632775817871E-2</v>
      </c>
      <c r="K825" s="59"/>
    </row>
    <row r="826" spans="1:11" x14ac:dyDescent="0.25">
      <c r="A826" s="67"/>
      <c r="B826" s="61" t="s">
        <v>261</v>
      </c>
      <c r="C826" s="54">
        <v>17940275.775101364</v>
      </c>
      <c r="D826" s="54">
        <v>16816055.436873332</v>
      </c>
      <c r="E826" s="54">
        <v>16960407.331802461</v>
      </c>
      <c r="F826" s="54">
        <v>8495920.8759963047</v>
      </c>
      <c r="G826" s="54">
        <f t="shared" si="246"/>
        <v>960134.13994629087</v>
      </c>
      <c r="H826" s="54">
        <f t="shared" si="247"/>
        <v>19734.3033526115</v>
      </c>
      <c r="I826" s="54">
        <f t="shared" si="248"/>
        <v>979868.44329890236</v>
      </c>
      <c r="J826" s="62">
        <f t="shared" si="249"/>
        <v>5.4618360140195006E-2</v>
      </c>
      <c r="K826" s="59"/>
    </row>
    <row r="827" spans="1:11" x14ac:dyDescent="0.25">
      <c r="A827" s="67"/>
      <c r="B827" s="61" t="s">
        <v>262</v>
      </c>
      <c r="C827" s="54">
        <v>16810736.924736585</v>
      </c>
      <c r="D827" s="54">
        <v>16753070.880486842</v>
      </c>
      <c r="E827" s="54">
        <v>15785885.445828179</v>
      </c>
      <c r="F827" s="54">
        <v>7528735.4413376404</v>
      </c>
      <c r="G827" s="54">
        <f>+I827-H827</f>
        <v>1006359.6682911963</v>
      </c>
      <c r="H827" s="54">
        <f t="shared" si="247"/>
        <v>18491.810617210245</v>
      </c>
      <c r="I827" s="54">
        <f>+C827-E827</f>
        <v>1024851.4789084066</v>
      </c>
      <c r="J827" s="62">
        <f t="shared" si="249"/>
        <v>6.096410190087282E-2</v>
      </c>
      <c r="K827" s="59"/>
    </row>
    <row r="828" spans="1:11" x14ac:dyDescent="0.25">
      <c r="A828" s="67"/>
      <c r="B828" s="61" t="s">
        <v>263</v>
      </c>
      <c r="C828" s="54">
        <v>16058815.531284811</v>
      </c>
      <c r="D828" s="54">
        <v>15612847.383697364</v>
      </c>
      <c r="E828" s="54">
        <v>15209803.254382178</v>
      </c>
      <c r="F828" s="54">
        <v>7125691.312022456</v>
      </c>
      <c r="G828" s="54">
        <f>+I828-H828</f>
        <v>831347.57981821953</v>
      </c>
      <c r="H828" s="54">
        <f t="shared" si="247"/>
        <v>17664.697084413292</v>
      </c>
      <c r="I828" s="54">
        <f>+C828-E828</f>
        <v>849012.27690263279</v>
      </c>
      <c r="J828" s="62">
        <f t="shared" si="249"/>
        <v>5.2868922695365576E-2</v>
      </c>
      <c r="K828" s="59"/>
    </row>
    <row r="829" spans="1:11" x14ac:dyDescent="0.25">
      <c r="A829" s="67"/>
      <c r="B829" s="61" t="s">
        <v>264</v>
      </c>
      <c r="C829" s="54">
        <v>13921217.216305034</v>
      </c>
      <c r="D829" s="54">
        <v>13502686.390201984</v>
      </c>
      <c r="E829" s="54">
        <v>13217914.90925914</v>
      </c>
      <c r="F829" s="54">
        <v>6840919.8310796116</v>
      </c>
      <c r="G829" s="54">
        <f>+I829-H829</f>
        <v>687988.96810795821</v>
      </c>
      <c r="H829" s="54">
        <f t="shared" si="247"/>
        <v>15313.338937935539</v>
      </c>
      <c r="I829" s="54">
        <f>+C829-E829</f>
        <v>703302.30704589374</v>
      </c>
      <c r="J829" s="62">
        <f t="shared" si="249"/>
        <v>5.0520173352525566E-2</v>
      </c>
      <c r="K829" s="59"/>
    </row>
    <row r="830" spans="1:11" x14ac:dyDescent="0.25">
      <c r="A830" s="67"/>
      <c r="B830" s="61" t="s">
        <v>265</v>
      </c>
      <c r="C830" s="54">
        <v>14422274.448121155</v>
      </c>
      <c r="D830" s="54">
        <v>13431518.035461895</v>
      </c>
      <c r="E830" s="54">
        <v>13664812.87614524</v>
      </c>
      <c r="F830" s="54">
        <v>7074214.6717629572</v>
      </c>
      <c r="G830" s="54">
        <f>+I830-H830</f>
        <v>741597.07008298149</v>
      </c>
      <c r="H830" s="54">
        <f t="shared" si="247"/>
        <v>15864.501892933271</v>
      </c>
      <c r="I830" s="54">
        <f>+C830-E830</f>
        <v>757461.57197591476</v>
      </c>
      <c r="J830" s="62">
        <f t="shared" si="249"/>
        <v>5.2520257792944176E-2</v>
      </c>
      <c r="K830" s="59"/>
    </row>
    <row r="831" spans="1:11" x14ac:dyDescent="0.25">
      <c r="A831" s="69"/>
      <c r="B831" s="61"/>
      <c r="C831" s="54"/>
      <c r="D831" s="54"/>
      <c r="E831" s="54"/>
      <c r="F831" s="54"/>
      <c r="G831" s="54"/>
      <c r="H831" s="54"/>
      <c r="I831" s="54"/>
      <c r="J831" s="62"/>
      <c r="K831" s="59"/>
    </row>
    <row r="832" spans="1:11" x14ac:dyDescent="0.25">
      <c r="A832" s="39" t="s">
        <v>248</v>
      </c>
      <c r="B832" s="61" t="s">
        <v>243</v>
      </c>
      <c r="C832" s="54">
        <f t="shared" ref="C832:I832" si="250">SUM(C819:C830)</f>
        <v>186672339.58625206</v>
      </c>
      <c r="D832" s="54">
        <f t="shared" si="250"/>
        <v>176503530.56612799</v>
      </c>
      <c r="E832" s="54">
        <f t="shared" si="250"/>
        <v>176568798.2883935</v>
      </c>
      <c r="F832" s="54">
        <f t="shared" si="250"/>
        <v>87971068.430799529</v>
      </c>
      <c r="G832" s="54">
        <f t="shared" si="250"/>
        <v>9898201.7243136428</v>
      </c>
      <c r="H832" s="54">
        <f t="shared" si="250"/>
        <v>205339.57354487723</v>
      </c>
      <c r="I832" s="54">
        <f t="shared" si="250"/>
        <v>10103541.297858521</v>
      </c>
      <c r="J832" s="62">
        <f>(I832/C832)</f>
        <v>5.4124469218377019E-2</v>
      </c>
      <c r="K832" s="59"/>
    </row>
    <row r="833" spans="1:11" x14ac:dyDescent="0.25">
      <c r="A833" s="39"/>
      <c r="B833" s="61"/>
      <c r="C833" s="54"/>
      <c r="D833" s="54"/>
      <c r="E833" s="54"/>
      <c r="F833" s="54"/>
      <c r="G833" s="54"/>
      <c r="H833" s="54"/>
      <c r="I833" s="54"/>
      <c r="J833" s="62"/>
      <c r="K833" s="59"/>
    </row>
    <row r="834" spans="1:11" x14ac:dyDescent="0.25">
      <c r="A834" s="39"/>
      <c r="B834" s="61"/>
      <c r="C834" s="54"/>
      <c r="D834" s="54"/>
      <c r="E834" s="54"/>
      <c r="F834" s="54"/>
      <c r="G834" s="54"/>
      <c r="H834" s="54"/>
      <c r="I834" s="54"/>
      <c r="J834" s="62"/>
      <c r="K834" s="59"/>
    </row>
    <row r="835" spans="1:11" x14ac:dyDescent="0.25">
      <c r="A835" s="39">
        <f>+A819+1</f>
        <v>2058</v>
      </c>
      <c r="B835" s="61" t="s">
        <v>254</v>
      </c>
      <c r="C835" s="54">
        <v>14592127.176996676</v>
      </c>
      <c r="D835" s="54">
        <v>14369262.511952505</v>
      </c>
      <c r="E835" s="54">
        <v>13807974.894231066</v>
      </c>
      <c r="F835" s="54">
        <v>6512927.0540415188</v>
      </c>
      <c r="G835" s="54">
        <f>+I835-H835</f>
        <v>768100.94287091377</v>
      </c>
      <c r="H835" s="54">
        <f>+C835*0.0011</f>
        <v>16051.339894696344</v>
      </c>
      <c r="I835" s="54">
        <f>+C835-E835</f>
        <v>784152.28276561014</v>
      </c>
      <c r="J835" s="62">
        <f>(I835/C835)</f>
        <v>5.3738037864812724E-2</v>
      </c>
      <c r="K835" s="59"/>
    </row>
    <row r="836" spans="1:11" x14ac:dyDescent="0.25">
      <c r="A836" s="67"/>
      <c r="B836" s="61" t="s">
        <v>255</v>
      </c>
      <c r="C836" s="54">
        <v>13630319.645006776</v>
      </c>
      <c r="D836" s="54">
        <v>13074413.789305428</v>
      </c>
      <c r="E836" s="54">
        <v>12942929.033974599</v>
      </c>
      <c r="F836" s="54">
        <v>6381442.2987106908</v>
      </c>
      <c r="G836" s="54">
        <f t="shared" ref="G836:G842" si="251">+I836-H836</f>
        <v>672397.2594226693</v>
      </c>
      <c r="H836" s="54">
        <f t="shared" ref="H836:H846" si="252">+C836*0.0011</f>
        <v>14993.351609507454</v>
      </c>
      <c r="I836" s="54">
        <f t="shared" ref="I836:I842" si="253">+C836-E836</f>
        <v>687390.61103217676</v>
      </c>
      <c r="J836" s="62">
        <f t="shared" ref="J836:J846" si="254">(I836/C836)</f>
        <v>5.0430997139820563E-2</v>
      </c>
      <c r="K836" s="59"/>
    </row>
    <row r="837" spans="1:11" x14ac:dyDescent="0.25">
      <c r="A837" s="67"/>
      <c r="B837" s="61" t="s">
        <v>256</v>
      </c>
      <c r="C837" s="54">
        <v>14460311.942138733</v>
      </c>
      <c r="D837" s="54">
        <v>13103837.698270187</v>
      </c>
      <c r="E837" s="54">
        <v>13683665.221011972</v>
      </c>
      <c r="F837" s="54">
        <v>6961269.821452477</v>
      </c>
      <c r="G837" s="54">
        <f t="shared" si="251"/>
        <v>760740.37799040868</v>
      </c>
      <c r="H837" s="54">
        <f t="shared" si="252"/>
        <v>15906.343136352607</v>
      </c>
      <c r="I837" s="54">
        <f t="shared" si="253"/>
        <v>776646.72112676129</v>
      </c>
      <c r="J837" s="62">
        <f t="shared" si="254"/>
        <v>5.3708849728444544E-2</v>
      </c>
      <c r="K837" s="59"/>
    </row>
    <row r="838" spans="1:11" x14ac:dyDescent="0.25">
      <c r="A838" s="67"/>
      <c r="B838" s="61" t="s">
        <v>257</v>
      </c>
      <c r="C838" s="54">
        <v>14739904.934738006</v>
      </c>
      <c r="D838" s="54">
        <v>13871060.82498738</v>
      </c>
      <c r="E838" s="54">
        <v>13969585.961796772</v>
      </c>
      <c r="F838" s="54">
        <v>7059794.958261868</v>
      </c>
      <c r="G838" s="54">
        <f t="shared" si="251"/>
        <v>754105.07751302293</v>
      </c>
      <c r="H838" s="54">
        <f t="shared" si="252"/>
        <v>16213.895428211808</v>
      </c>
      <c r="I838" s="54">
        <f t="shared" si="253"/>
        <v>770318.97294123471</v>
      </c>
      <c r="J838" s="62">
        <f t="shared" si="254"/>
        <v>5.226078298007196E-2</v>
      </c>
      <c r="K838" s="59"/>
    </row>
    <row r="839" spans="1:11" x14ac:dyDescent="0.25">
      <c r="A839" s="67"/>
      <c r="B839" s="61" t="s">
        <v>258</v>
      </c>
      <c r="C839" s="54">
        <v>16427348.605353316</v>
      </c>
      <c r="D839" s="54">
        <v>14593986.69526314</v>
      </c>
      <c r="E839" s="54">
        <v>15543393.615785254</v>
      </c>
      <c r="F839" s="54">
        <v>8009201.8787839832</v>
      </c>
      <c r="G839" s="54">
        <f t="shared" si="251"/>
        <v>865884.9061021735</v>
      </c>
      <c r="H839" s="54">
        <f t="shared" si="252"/>
        <v>18070.083465888649</v>
      </c>
      <c r="I839" s="54">
        <f t="shared" si="253"/>
        <v>883954.98956806213</v>
      </c>
      <c r="J839" s="62">
        <f t="shared" si="254"/>
        <v>5.380996110839216E-2</v>
      </c>
      <c r="K839" s="59"/>
    </row>
    <row r="840" spans="1:11" x14ac:dyDescent="0.25">
      <c r="A840" s="67"/>
      <c r="B840" s="61" t="s">
        <v>259</v>
      </c>
      <c r="C840" s="54">
        <v>16858984.436043199</v>
      </c>
      <c r="D840" s="54">
        <v>15908404.438661262</v>
      </c>
      <c r="E840" s="54">
        <v>15927226.775834821</v>
      </c>
      <c r="F840" s="54">
        <v>8028024.215957542</v>
      </c>
      <c r="G840" s="54">
        <f t="shared" si="251"/>
        <v>913212.77732873044</v>
      </c>
      <c r="H840" s="54">
        <f t="shared" si="252"/>
        <v>18544.882879647521</v>
      </c>
      <c r="I840" s="54">
        <f t="shared" si="253"/>
        <v>931757.66020837799</v>
      </c>
      <c r="J840" s="62">
        <f t="shared" si="254"/>
        <v>5.5267721714977833E-2</v>
      </c>
      <c r="K840" s="59"/>
    </row>
    <row r="841" spans="1:11" x14ac:dyDescent="0.25">
      <c r="A841" s="67"/>
      <c r="B841" s="61" t="s">
        <v>260</v>
      </c>
      <c r="C841" s="54">
        <v>17817104.558580697</v>
      </c>
      <c r="D841" s="54">
        <v>16406334.199057065</v>
      </c>
      <c r="E841" s="54">
        <v>16808057.201881688</v>
      </c>
      <c r="F841" s="54">
        <v>8429747.2187821642</v>
      </c>
      <c r="G841" s="54">
        <f t="shared" si="251"/>
        <v>989448.54168456967</v>
      </c>
      <c r="H841" s="54">
        <f t="shared" si="252"/>
        <v>19598.815014438769</v>
      </c>
      <c r="I841" s="54">
        <f t="shared" si="253"/>
        <v>1009047.3566990085</v>
      </c>
      <c r="J841" s="62">
        <f t="shared" si="254"/>
        <v>5.6633632775817802E-2</v>
      </c>
      <c r="K841" s="59"/>
    </row>
    <row r="842" spans="1:11" x14ac:dyDescent="0.25">
      <c r="A842" s="67"/>
      <c r="B842" s="61" t="s">
        <v>261</v>
      </c>
      <c r="C842" s="54">
        <v>18108360.028877016</v>
      </c>
      <c r="D842" s="54">
        <v>16973538.302195709</v>
      </c>
      <c r="E842" s="54">
        <v>17119311.099271499</v>
      </c>
      <c r="F842" s="54">
        <v>8575520.0158579536</v>
      </c>
      <c r="G842" s="54">
        <f t="shared" si="251"/>
        <v>969129.7335737528</v>
      </c>
      <c r="H842" s="54">
        <f t="shared" si="252"/>
        <v>19919.196031764717</v>
      </c>
      <c r="I842" s="54">
        <f t="shared" si="253"/>
        <v>989048.92960551754</v>
      </c>
      <c r="J842" s="62">
        <f t="shared" si="254"/>
        <v>5.4618360140195041E-2</v>
      </c>
      <c r="K842" s="59"/>
    </row>
    <row r="843" spans="1:11" x14ac:dyDescent="0.25">
      <c r="A843" s="67"/>
      <c r="B843" s="61" t="s">
        <v>262</v>
      </c>
      <c r="C843" s="54">
        <v>16968011.215188734</v>
      </c>
      <c r="D843" s="54">
        <v>16909920.495085403</v>
      </c>
      <c r="E843" s="54">
        <v>15933571.650410816</v>
      </c>
      <c r="F843" s="54">
        <v>7599171.1711833673</v>
      </c>
      <c r="G843" s="54">
        <f>+I843-H843</f>
        <v>1015774.7524412106</v>
      </c>
      <c r="H843" s="54">
        <f t="shared" si="252"/>
        <v>18664.812336707608</v>
      </c>
      <c r="I843" s="54">
        <f>+C843-E843</f>
        <v>1034439.5647779182</v>
      </c>
      <c r="J843" s="62">
        <f t="shared" si="254"/>
        <v>6.0964101900872779E-2</v>
      </c>
      <c r="K843" s="59"/>
    </row>
    <row r="844" spans="1:11" x14ac:dyDescent="0.25">
      <c r="A844" s="67"/>
      <c r="B844" s="61" t="s">
        <v>263</v>
      </c>
      <c r="C844" s="54">
        <v>16208940.728400104</v>
      </c>
      <c r="D844" s="54">
        <v>15758857.111917038</v>
      </c>
      <c r="E844" s="54">
        <v>15351991.494056556</v>
      </c>
      <c r="F844" s="54">
        <v>7192305.5533228861</v>
      </c>
      <c r="G844" s="54">
        <f>+I844-H844</f>
        <v>839119.39954230725</v>
      </c>
      <c r="H844" s="54">
        <f t="shared" si="252"/>
        <v>17829.834801240115</v>
      </c>
      <c r="I844" s="54">
        <f>+C844-E844</f>
        <v>856949.23434354737</v>
      </c>
      <c r="J844" s="62">
        <f t="shared" si="254"/>
        <v>5.2868922695365556E-2</v>
      </c>
      <c r="K844" s="59"/>
    </row>
    <row r="845" spans="1:11" x14ac:dyDescent="0.25">
      <c r="A845" s="67"/>
      <c r="B845" s="61" t="s">
        <v>264</v>
      </c>
      <c r="C845" s="54">
        <v>14050640.298220124</v>
      </c>
      <c r="D845" s="54">
        <v>13628586.421211142</v>
      </c>
      <c r="E845" s="54">
        <v>13340799.514640063</v>
      </c>
      <c r="F845" s="54">
        <v>6904518.6467518071</v>
      </c>
      <c r="G845" s="54">
        <f>+I845-H845</f>
        <v>694385.07925201894</v>
      </c>
      <c r="H845" s="54">
        <f t="shared" si="252"/>
        <v>15455.704328042137</v>
      </c>
      <c r="I845" s="54">
        <f>+C845-E845</f>
        <v>709840.78358006105</v>
      </c>
      <c r="J845" s="62">
        <f t="shared" si="254"/>
        <v>5.0520173352525483E-2</v>
      </c>
      <c r="K845" s="59"/>
    </row>
    <row r="846" spans="1:11" x14ac:dyDescent="0.25">
      <c r="A846" s="67"/>
      <c r="B846" s="61" t="s">
        <v>265</v>
      </c>
      <c r="C846" s="54">
        <v>14556582.193643786</v>
      </c>
      <c r="D846" s="54">
        <v>13556491.940733178</v>
      </c>
      <c r="E846" s="54">
        <v>13792066.744249433</v>
      </c>
      <c r="F846" s="54">
        <v>7140093.4502680618</v>
      </c>
      <c r="G846" s="54">
        <f>+I846-H846</f>
        <v>748503.20898134459</v>
      </c>
      <c r="H846" s="54">
        <f t="shared" si="252"/>
        <v>16012.240413008165</v>
      </c>
      <c r="I846" s="54">
        <f>+C846-E846</f>
        <v>764515.44939435273</v>
      </c>
      <c r="J846" s="62">
        <f t="shared" si="254"/>
        <v>5.252025779294419E-2</v>
      </c>
      <c r="K846" s="59"/>
    </row>
    <row r="847" spans="1:11" x14ac:dyDescent="0.25">
      <c r="A847" s="69"/>
      <c r="B847" s="61"/>
      <c r="C847" s="54"/>
      <c r="D847" s="54"/>
      <c r="E847" s="54"/>
      <c r="F847" s="54"/>
      <c r="G847" s="54"/>
      <c r="H847" s="54"/>
      <c r="I847" s="54"/>
      <c r="J847" s="62"/>
      <c r="K847" s="59"/>
    </row>
    <row r="848" spans="1:11" x14ac:dyDescent="0.25">
      <c r="A848" s="39" t="s">
        <v>248</v>
      </c>
      <c r="B848" s="61" t="s">
        <v>243</v>
      </c>
      <c r="C848" s="54">
        <f t="shared" ref="C848:I848" si="255">SUM(C835:C846)</f>
        <v>188418635.76318717</v>
      </c>
      <c r="D848" s="54">
        <f t="shared" si="255"/>
        <v>178154694.42863944</v>
      </c>
      <c r="E848" s="54">
        <f t="shared" si="255"/>
        <v>178220573.20714453</v>
      </c>
      <c r="F848" s="54">
        <f t="shared" si="255"/>
        <v>88794016.28337431</v>
      </c>
      <c r="G848" s="54">
        <f t="shared" si="255"/>
        <v>9990802.0567031223</v>
      </c>
      <c r="H848" s="54">
        <f t="shared" si="255"/>
        <v>207260.49933950591</v>
      </c>
      <c r="I848" s="54">
        <f t="shared" si="255"/>
        <v>10198062.556042628</v>
      </c>
      <c r="J848" s="62">
        <f>(I848/C848)</f>
        <v>5.4124489940899488E-2</v>
      </c>
      <c r="K848" s="59"/>
    </row>
    <row r="849" spans="1:11" x14ac:dyDescent="0.25">
      <c r="A849" s="39"/>
      <c r="B849" s="61"/>
      <c r="C849" s="54"/>
      <c r="D849" s="54"/>
      <c r="E849" s="54"/>
      <c r="F849" s="54"/>
      <c r="G849" s="54"/>
      <c r="H849" s="54"/>
      <c r="I849" s="54"/>
      <c r="J849" s="62"/>
      <c r="K849" s="59"/>
    </row>
    <row r="850" spans="1:11" x14ac:dyDescent="0.25">
      <c r="A850" s="39"/>
      <c r="B850" s="61"/>
      <c r="C850" s="54"/>
      <c r="D850" s="54"/>
      <c r="E850" s="54"/>
      <c r="F850" s="54"/>
      <c r="G850" s="54"/>
      <c r="H850" s="54"/>
      <c r="I850" s="54"/>
      <c r="J850" s="62"/>
      <c r="K850" s="59"/>
    </row>
    <row r="851" spans="1:11" x14ac:dyDescent="0.25">
      <c r="A851" s="39">
        <f>+A835+1</f>
        <v>2059</v>
      </c>
      <c r="B851" s="61" t="s">
        <v>254</v>
      </c>
      <c r="C851" s="54">
        <v>14728541.409203611</v>
      </c>
      <c r="D851" s="54">
        <v>14503338.910856714</v>
      </c>
      <c r="E851" s="54">
        <v>13937058.493262365</v>
      </c>
      <c r="F851" s="54">
        <v>6573813.032673711</v>
      </c>
      <c r="G851" s="54">
        <f>+I851-H851</f>
        <v>775281.52039112186</v>
      </c>
      <c r="H851" s="54">
        <f>+C851*0.0011</f>
        <v>16201.395550123974</v>
      </c>
      <c r="I851" s="54">
        <f>+C851-E851</f>
        <v>791482.91594124585</v>
      </c>
      <c r="J851" s="62">
        <f>(I851/C851)</f>
        <v>5.3738037864812724E-2</v>
      </c>
      <c r="K851" s="59"/>
    </row>
    <row r="852" spans="1:11" x14ac:dyDescent="0.25">
      <c r="A852" s="67"/>
      <c r="B852" s="61" t="s">
        <v>255</v>
      </c>
      <c r="C852" s="54">
        <v>13757826.019448999</v>
      </c>
      <c r="D852" s="54">
        <v>13196679.94142979</v>
      </c>
      <c r="E852" s="54">
        <v>13064005.134812016</v>
      </c>
      <c r="F852" s="54">
        <v>6441138.2260559397</v>
      </c>
      <c r="G852" s="54">
        <f t="shared" ref="G852:G858" si="256">+I852-H852</f>
        <v>678687.27601558936</v>
      </c>
      <c r="H852" s="54">
        <f t="shared" ref="H852:H862" si="257">+C852*0.0011</f>
        <v>15133.6086213939</v>
      </c>
      <c r="I852" s="54">
        <f t="shared" ref="I852:I858" si="258">+C852-E852</f>
        <v>693820.88463698328</v>
      </c>
      <c r="J852" s="62">
        <f t="shared" ref="J852:J862" si="259">(I852/C852)</f>
        <v>5.0430997139820702E-2</v>
      </c>
      <c r="K852" s="59"/>
    </row>
    <row r="853" spans="1:11" x14ac:dyDescent="0.25">
      <c r="A853" s="67"/>
      <c r="B853" s="61" t="s">
        <v>256</v>
      </c>
      <c r="C853" s="54">
        <v>14595758.714760354</v>
      </c>
      <c r="D853" s="54">
        <v>13226500.922918575</v>
      </c>
      <c r="E853" s="54">
        <v>13811837.303276658</v>
      </c>
      <c r="F853" s="54">
        <v>7026474.6064140219</v>
      </c>
      <c r="G853" s="54">
        <f t="shared" si="256"/>
        <v>767866.07689745934</v>
      </c>
      <c r="H853" s="54">
        <f t="shared" si="257"/>
        <v>16055.334586236389</v>
      </c>
      <c r="I853" s="54">
        <f t="shared" si="258"/>
        <v>783921.41148369573</v>
      </c>
      <c r="J853" s="62">
        <f t="shared" si="259"/>
        <v>5.3708849728444343E-2</v>
      </c>
      <c r="K853" s="59"/>
    </row>
    <row r="854" spans="1:11" x14ac:dyDescent="0.25">
      <c r="A854" s="67"/>
      <c r="B854" s="61" t="s">
        <v>257</v>
      </c>
      <c r="C854" s="54">
        <v>14878277.372002058</v>
      </c>
      <c r="D854" s="54">
        <v>14001132.013523277</v>
      </c>
      <c r="E854" s="54">
        <v>14100726.947146542</v>
      </c>
      <c r="F854" s="54">
        <v>7126069.5400372846</v>
      </c>
      <c r="G854" s="54">
        <f t="shared" si="256"/>
        <v>761184.31974631315</v>
      </c>
      <c r="H854" s="54">
        <f t="shared" si="257"/>
        <v>16366.105109202264</v>
      </c>
      <c r="I854" s="54">
        <f t="shared" si="258"/>
        <v>777550.42485551536</v>
      </c>
      <c r="J854" s="62">
        <f t="shared" si="259"/>
        <v>5.2260782980071988E-2</v>
      </c>
      <c r="K854" s="59"/>
    </row>
    <row r="855" spans="1:11" x14ac:dyDescent="0.25">
      <c r="A855" s="67"/>
      <c r="B855" s="61" t="s">
        <v>258</v>
      </c>
      <c r="C855" s="54">
        <v>16581335.129608143</v>
      </c>
      <c r="D855" s="54">
        <v>14730885.21194867</v>
      </c>
      <c r="E855" s="54">
        <v>15689094.131158711</v>
      </c>
      <c r="F855" s="54">
        <v>8084278.4592473255</v>
      </c>
      <c r="G855" s="54">
        <f t="shared" si="256"/>
        <v>874001.52980686282</v>
      </c>
      <c r="H855" s="54">
        <f t="shared" si="257"/>
        <v>18239.468642568958</v>
      </c>
      <c r="I855" s="54">
        <f t="shared" si="258"/>
        <v>892240.99844943173</v>
      </c>
      <c r="J855" s="62">
        <f t="shared" si="259"/>
        <v>5.3809961108392215E-2</v>
      </c>
      <c r="K855" s="59"/>
    </row>
    <row r="856" spans="1:11" x14ac:dyDescent="0.25">
      <c r="A856" s="67"/>
      <c r="B856" s="61" t="s">
        <v>259</v>
      </c>
      <c r="C856" s="54">
        <v>17017032.780161634</v>
      </c>
      <c r="D856" s="54">
        <v>16057533.871429017</v>
      </c>
      <c r="E856" s="54">
        <v>16076540.148053005</v>
      </c>
      <c r="F856" s="54">
        <v>8103284.7358713131</v>
      </c>
      <c r="G856" s="54">
        <f t="shared" si="256"/>
        <v>921773.89605045097</v>
      </c>
      <c r="H856" s="54">
        <f t="shared" si="257"/>
        <v>18718.736058177798</v>
      </c>
      <c r="I856" s="54">
        <f t="shared" si="258"/>
        <v>940492.63210862875</v>
      </c>
      <c r="J856" s="62">
        <f t="shared" si="259"/>
        <v>5.5267721714977833E-2</v>
      </c>
      <c r="K856" s="59"/>
    </row>
    <row r="857" spans="1:11" x14ac:dyDescent="0.25">
      <c r="A857" s="67"/>
      <c r="B857" s="61" t="s">
        <v>260</v>
      </c>
      <c r="C857" s="54">
        <v>17983897.675959755</v>
      </c>
      <c r="D857" s="54">
        <v>16560027.465203794</v>
      </c>
      <c r="E857" s="54">
        <v>16965404.219101567</v>
      </c>
      <c r="F857" s="54">
        <v>8508661.4897690844</v>
      </c>
      <c r="G857" s="54">
        <f t="shared" si="256"/>
        <v>998711.16941463214</v>
      </c>
      <c r="H857" s="54">
        <f t="shared" si="257"/>
        <v>19782.287443555731</v>
      </c>
      <c r="I857" s="54">
        <f t="shared" si="258"/>
        <v>1018493.4568581879</v>
      </c>
      <c r="J857" s="62">
        <f t="shared" si="259"/>
        <v>5.6633632775817802E-2</v>
      </c>
      <c r="K857" s="59"/>
    </row>
    <row r="858" spans="1:11" x14ac:dyDescent="0.25">
      <c r="A858" s="67"/>
      <c r="B858" s="61" t="s">
        <v>261</v>
      </c>
      <c r="C858" s="54">
        <v>18278028.281950772</v>
      </c>
      <c r="D858" s="54">
        <v>17132504.554998666</v>
      </c>
      <c r="E858" s="54">
        <v>17279712.350594517</v>
      </c>
      <c r="F858" s="54">
        <v>8655869.2853649314</v>
      </c>
      <c r="G858" s="54">
        <f t="shared" si="256"/>
        <v>978210.10024610907</v>
      </c>
      <c r="H858" s="54">
        <f t="shared" si="257"/>
        <v>20105.831110145849</v>
      </c>
      <c r="I858" s="54">
        <f t="shared" si="258"/>
        <v>998315.93135625497</v>
      </c>
      <c r="J858" s="62">
        <f t="shared" si="259"/>
        <v>5.4618360140194895E-2</v>
      </c>
      <c r="K858" s="59"/>
    </row>
    <row r="859" spans="1:11" x14ac:dyDescent="0.25">
      <c r="A859" s="67"/>
      <c r="B859" s="61" t="s">
        <v>262</v>
      </c>
      <c r="C859" s="54">
        <v>17126765.59581928</v>
      </c>
      <c r="D859" s="54">
        <v>17068247.234622709</v>
      </c>
      <c r="E859" s="54">
        <v>16082647.712803392</v>
      </c>
      <c r="F859" s="54">
        <v>7670269.7635456128</v>
      </c>
      <c r="G859" s="54">
        <f>+I859-H859</f>
        <v>1025278.4408604866</v>
      </c>
      <c r="H859" s="54">
        <f t="shared" si="257"/>
        <v>18839.442155401208</v>
      </c>
      <c r="I859" s="54">
        <f>+C859-E859</f>
        <v>1044117.8830158878</v>
      </c>
      <c r="J859" s="62">
        <f t="shared" si="259"/>
        <v>6.096410190087273E-2</v>
      </c>
      <c r="K859" s="59"/>
    </row>
    <row r="860" spans="1:11" x14ac:dyDescent="0.25">
      <c r="A860" s="67"/>
      <c r="B860" s="61" t="s">
        <v>263</v>
      </c>
      <c r="C860" s="54">
        <v>16360477.229138276</v>
      </c>
      <c r="D860" s="54">
        <v>15906240.162054783</v>
      </c>
      <c r="E860" s="54">
        <v>15495516.423251675</v>
      </c>
      <c r="F860" s="54">
        <v>7259546.0247425046</v>
      </c>
      <c r="G860" s="54">
        <f>+I860-H860</f>
        <v>846964.28093454801</v>
      </c>
      <c r="H860" s="54">
        <f t="shared" si="257"/>
        <v>17996.524952052103</v>
      </c>
      <c r="I860" s="54">
        <f>+C860-E860</f>
        <v>864960.80588660017</v>
      </c>
      <c r="J860" s="62">
        <f t="shared" si="259"/>
        <v>5.2868922695365569E-2</v>
      </c>
      <c r="K860" s="59"/>
    </row>
    <row r="861" spans="1:11" x14ac:dyDescent="0.25">
      <c r="A861" s="67"/>
      <c r="B861" s="61" t="s">
        <v>264</v>
      </c>
      <c r="C861" s="54">
        <v>14181273.446263367</v>
      </c>
      <c r="D861" s="54">
        <v>13755666.986293199</v>
      </c>
      <c r="E861" s="54">
        <v>13464833.053398574</v>
      </c>
      <c r="F861" s="54">
        <v>6968712.0918478798</v>
      </c>
      <c r="G861" s="54">
        <f>+I861-H861</f>
        <v>700840.99207390379</v>
      </c>
      <c r="H861" s="54">
        <f t="shared" si="257"/>
        <v>15599.400790889706</v>
      </c>
      <c r="I861" s="54">
        <f>+C861-E861</f>
        <v>716440.39286479354</v>
      </c>
      <c r="J861" s="62">
        <f t="shared" si="259"/>
        <v>5.0520173352525607E-2</v>
      </c>
      <c r="K861" s="59"/>
    </row>
    <row r="862" spans="1:11" x14ac:dyDescent="0.25">
      <c r="A862" s="67"/>
      <c r="B862" s="61" t="s">
        <v>265</v>
      </c>
      <c r="C862" s="54">
        <v>14692147.509768089</v>
      </c>
      <c r="D862" s="54">
        <v>13682635.151952423</v>
      </c>
      <c r="E862" s="54">
        <v>13920512.135023106</v>
      </c>
      <c r="F862" s="54">
        <v>7206589.0749185598</v>
      </c>
      <c r="G862" s="54">
        <f>+I862-H862</f>
        <v>755474.01248423848</v>
      </c>
      <c r="H862" s="54">
        <f t="shared" si="257"/>
        <v>16161.3622607449</v>
      </c>
      <c r="I862" s="54">
        <f>+C862-E862</f>
        <v>771635.37474498339</v>
      </c>
      <c r="J862" s="62">
        <f t="shared" si="259"/>
        <v>5.2520257792944211E-2</v>
      </c>
      <c r="K862" s="59"/>
    </row>
    <row r="863" spans="1:11" x14ac:dyDescent="0.25">
      <c r="A863" s="69"/>
      <c r="B863" s="61"/>
      <c r="C863" s="54"/>
      <c r="D863" s="54"/>
      <c r="E863" s="54"/>
      <c r="F863" s="54"/>
      <c r="G863" s="54"/>
      <c r="H863" s="54"/>
      <c r="I863" s="54"/>
      <c r="J863" s="62"/>
      <c r="K863" s="59"/>
    </row>
    <row r="864" spans="1:11" x14ac:dyDescent="0.25">
      <c r="A864" s="39" t="s">
        <v>248</v>
      </c>
      <c r="B864" s="61" t="s">
        <v>243</v>
      </c>
      <c r="C864" s="54">
        <f t="shared" ref="C864:I864" si="260">SUM(C851:C862)</f>
        <v>190181361.16408437</v>
      </c>
      <c r="D864" s="54">
        <f t="shared" si="260"/>
        <v>179821392.42723158</v>
      </c>
      <c r="E864" s="54">
        <f t="shared" si="260"/>
        <v>179887888.05188215</v>
      </c>
      <c r="F864" s="54">
        <f t="shared" si="260"/>
        <v>89624706.33048816</v>
      </c>
      <c r="G864" s="54">
        <f t="shared" si="260"/>
        <v>10084273.614921715</v>
      </c>
      <c r="H864" s="54">
        <f t="shared" si="260"/>
        <v>209199.49728049283</v>
      </c>
      <c r="I864" s="54">
        <f t="shared" si="260"/>
        <v>10293473.112202208</v>
      </c>
      <c r="J864" s="62">
        <f>(I864/C864)</f>
        <v>5.4124510673373621E-2</v>
      </c>
      <c r="K864" s="59"/>
    </row>
    <row r="865" spans="1:11" x14ac:dyDescent="0.25">
      <c r="A865" s="39"/>
      <c r="B865" s="61"/>
      <c r="C865" s="54"/>
      <c r="D865" s="54"/>
      <c r="E865" s="54"/>
      <c r="F865" s="54"/>
      <c r="G865" s="54"/>
      <c r="H865" s="54"/>
      <c r="I865" s="54"/>
      <c r="J865" s="62"/>
      <c r="K865" s="59"/>
    </row>
    <row r="866" spans="1:11" x14ac:dyDescent="0.25">
      <c r="A866" s="39"/>
      <c r="B866" s="61"/>
      <c r="C866" s="54"/>
      <c r="D866" s="54"/>
      <c r="E866" s="54"/>
      <c r="F866" s="54"/>
      <c r="G866" s="54"/>
      <c r="H866" s="54"/>
      <c r="I866" s="54"/>
      <c r="J866" s="62"/>
      <c r="K866" s="59"/>
    </row>
    <row r="867" spans="1:11" x14ac:dyDescent="0.25">
      <c r="A867" s="39">
        <f>+A851+1</f>
        <v>2060</v>
      </c>
      <c r="B867" s="61" t="s">
        <v>254</v>
      </c>
      <c r="C867" s="54">
        <v>14866238.677704899</v>
      </c>
      <c r="D867" s="54">
        <v>14638673.58474219</v>
      </c>
      <c r="E867" s="54">
        <v>14067356.180735048</v>
      </c>
      <c r="F867" s="54">
        <v>6635271.6709114183</v>
      </c>
      <c r="G867" s="54">
        <f>+I867-H867</f>
        <v>782529.63442437537</v>
      </c>
      <c r="H867" s="54">
        <f>+C867*0.0011</f>
        <v>16352.862545475389</v>
      </c>
      <c r="I867" s="54">
        <f>+C867-E867</f>
        <v>798882.49696985073</v>
      </c>
      <c r="J867" s="62">
        <f>(I867/C867)</f>
        <v>5.3738037864812821E-2</v>
      </c>
      <c r="K867" s="59"/>
    </row>
    <row r="868" spans="1:11" x14ac:dyDescent="0.25">
      <c r="A868" s="67"/>
      <c r="B868" s="61" t="s">
        <v>255</v>
      </c>
      <c r="C868" s="54">
        <v>13886532.562736502</v>
      </c>
      <c r="D868" s="54">
        <v>13320096.501309633</v>
      </c>
      <c r="E868" s="54">
        <v>13186220.878783111</v>
      </c>
      <c r="F868" s="54">
        <v>6501396.0483848965</v>
      </c>
      <c r="G868" s="54">
        <f t="shared" ref="G868:G874" si="261">+I868-H868</f>
        <v>685036.49813438125</v>
      </c>
      <c r="H868" s="54">
        <f t="shared" ref="H868:H878" si="262">+C868*0.0011</f>
        <v>15275.185819010154</v>
      </c>
      <c r="I868" s="54">
        <f t="shared" ref="I868:I874" si="263">+C868-E868</f>
        <v>700311.68395339139</v>
      </c>
      <c r="J868" s="62">
        <f t="shared" ref="J868:J878" si="264">(I868/C868)</f>
        <v>5.0430997139820688E-2</v>
      </c>
      <c r="K868" s="59"/>
    </row>
    <row r="869" spans="1:11" x14ac:dyDescent="0.25">
      <c r="A869" s="67"/>
      <c r="B869" s="61" t="s">
        <v>256</v>
      </c>
      <c r="C869" s="54">
        <v>14732481.815561697</v>
      </c>
      <c r="D869" s="54">
        <v>13350319.389548857</v>
      </c>
      <c r="E869" s="54">
        <v>13941217.163602654</v>
      </c>
      <c r="F869" s="54">
        <v>7092293.8224386955</v>
      </c>
      <c r="G869" s="54">
        <f t="shared" si="261"/>
        <v>775058.92196192511</v>
      </c>
      <c r="H869" s="54">
        <f t="shared" si="262"/>
        <v>16205.729997117867</v>
      </c>
      <c r="I869" s="54">
        <f t="shared" si="263"/>
        <v>791264.651959043</v>
      </c>
      <c r="J869" s="62">
        <f t="shared" si="264"/>
        <v>5.3708849728444405E-2</v>
      </c>
      <c r="K869" s="59"/>
    </row>
    <row r="870" spans="1:11" x14ac:dyDescent="0.25">
      <c r="A870" s="67"/>
      <c r="B870" s="61" t="s">
        <v>257</v>
      </c>
      <c r="C870" s="54">
        <v>15017955.653085947</v>
      </c>
      <c r="D870" s="54">
        <v>14132429.788215458</v>
      </c>
      <c r="E870" s="54">
        <v>14233105.531895678</v>
      </c>
      <c r="F870" s="54">
        <v>7192969.5661189146</v>
      </c>
      <c r="G870" s="54">
        <f t="shared" si="261"/>
        <v>768330.36997187405</v>
      </c>
      <c r="H870" s="54">
        <f t="shared" si="262"/>
        <v>16519.751218394544</v>
      </c>
      <c r="I870" s="54">
        <f t="shared" si="263"/>
        <v>784850.12119026855</v>
      </c>
      <c r="J870" s="62">
        <f t="shared" si="264"/>
        <v>5.2260782980071897E-2</v>
      </c>
      <c r="K870" s="59"/>
    </row>
    <row r="871" spans="1:11" x14ac:dyDescent="0.25">
      <c r="A871" s="67"/>
      <c r="B871" s="61" t="s">
        <v>258</v>
      </c>
      <c r="C871" s="54">
        <v>16736772.794817749</v>
      </c>
      <c r="D871" s="54">
        <v>14869074.720038334</v>
      </c>
      <c r="E871" s="54">
        <v>15836167.70164861</v>
      </c>
      <c r="F871" s="54">
        <v>8160062.5477291923</v>
      </c>
      <c r="G871" s="54">
        <f t="shared" si="261"/>
        <v>882194.64309484023</v>
      </c>
      <c r="H871" s="54">
        <f t="shared" si="262"/>
        <v>18410.450074299526</v>
      </c>
      <c r="I871" s="54">
        <f t="shared" si="263"/>
        <v>900605.0931691397</v>
      </c>
      <c r="J871" s="62">
        <f t="shared" si="264"/>
        <v>5.3809961108392201E-2</v>
      </c>
      <c r="K871" s="59"/>
    </row>
    <row r="872" spans="1:11" x14ac:dyDescent="0.25">
      <c r="A872" s="67"/>
      <c r="B872" s="61" t="s">
        <v>259</v>
      </c>
      <c r="C872" s="54">
        <v>17176570.784357797</v>
      </c>
      <c r="D872" s="54">
        <v>16208068.78585327</v>
      </c>
      <c r="E872" s="54">
        <v>16227260.850230293</v>
      </c>
      <c r="F872" s="54">
        <v>8179254.6121062152</v>
      </c>
      <c r="G872" s="54">
        <f t="shared" si="261"/>
        <v>930415.7062647104</v>
      </c>
      <c r="H872" s="54">
        <f t="shared" si="262"/>
        <v>18894.227862793578</v>
      </c>
      <c r="I872" s="54">
        <f t="shared" si="263"/>
        <v>949309.93412750401</v>
      </c>
      <c r="J872" s="62">
        <f t="shared" si="264"/>
        <v>5.5267721714977756E-2</v>
      </c>
      <c r="K872" s="59"/>
    </row>
    <row r="873" spans="1:11" x14ac:dyDescent="0.25">
      <c r="A873" s="67"/>
      <c r="B873" s="61" t="s">
        <v>260</v>
      </c>
      <c r="C873" s="54">
        <v>18152261.308599066</v>
      </c>
      <c r="D873" s="54">
        <v>16715168.606303586</v>
      </c>
      <c r="E873" s="54">
        <v>17124232.807597179</v>
      </c>
      <c r="F873" s="54">
        <v>8588318.8133998085</v>
      </c>
      <c r="G873" s="54">
        <f t="shared" si="261"/>
        <v>1008061.0135624281</v>
      </c>
      <c r="H873" s="54">
        <f t="shared" si="262"/>
        <v>19967.487439458975</v>
      </c>
      <c r="I873" s="54">
        <f t="shared" si="263"/>
        <v>1028028.501001887</v>
      </c>
      <c r="J873" s="62">
        <f t="shared" si="264"/>
        <v>5.6633632775817892E-2</v>
      </c>
      <c r="K873" s="59"/>
    </row>
    <row r="874" spans="1:11" x14ac:dyDescent="0.25">
      <c r="A874" s="67"/>
      <c r="B874" s="61" t="s">
        <v>261</v>
      </c>
      <c r="C874" s="54">
        <v>18449295.665300235</v>
      </c>
      <c r="D874" s="54">
        <v>17292968.353672259</v>
      </c>
      <c r="E874" s="54">
        <v>17441625.390319929</v>
      </c>
      <c r="F874" s="54">
        <v>8736975.8500474766</v>
      </c>
      <c r="G874" s="54">
        <f t="shared" si="261"/>
        <v>987376.04974847636</v>
      </c>
      <c r="H874" s="54">
        <f t="shared" si="262"/>
        <v>20294.22523183026</v>
      </c>
      <c r="I874" s="54">
        <f t="shared" si="263"/>
        <v>1007670.2749803066</v>
      </c>
      <c r="J874" s="62">
        <f t="shared" si="264"/>
        <v>5.4618360140194992E-2</v>
      </c>
      <c r="K874" s="59"/>
    </row>
    <row r="875" spans="1:11" x14ac:dyDescent="0.25">
      <c r="A875" s="67"/>
      <c r="B875" s="61" t="s">
        <v>262</v>
      </c>
      <c r="C875" s="54">
        <v>17287014.182510078</v>
      </c>
      <c r="D875" s="54">
        <v>17228065.19811172</v>
      </c>
      <c r="E875" s="54">
        <v>16233126.888325701</v>
      </c>
      <c r="F875" s="54">
        <v>7742037.5402614558</v>
      </c>
      <c r="G875" s="54">
        <f>+I875-H875</f>
        <v>1034871.5785836163</v>
      </c>
      <c r="H875" s="54">
        <f t="shared" si="262"/>
        <v>19015.715600761087</v>
      </c>
      <c r="I875" s="54">
        <f>+C875-E875</f>
        <v>1053887.2941843774</v>
      </c>
      <c r="J875" s="62">
        <f t="shared" si="264"/>
        <v>6.0964101900872786E-2</v>
      </c>
      <c r="K875" s="59"/>
    </row>
    <row r="876" spans="1:11" x14ac:dyDescent="0.25">
      <c r="A876" s="67"/>
      <c r="B876" s="61" t="s">
        <v>263</v>
      </c>
      <c r="C876" s="54">
        <v>16513438.475520264</v>
      </c>
      <c r="D876" s="54">
        <v>16055009.622748245</v>
      </c>
      <c r="E876" s="54">
        <v>15640390.773323309</v>
      </c>
      <c r="F876" s="54">
        <v>7327418.690836519</v>
      </c>
      <c r="G876" s="54">
        <f>+I876-H876</f>
        <v>854882.91987388337</v>
      </c>
      <c r="H876" s="54">
        <f t="shared" si="262"/>
        <v>18164.782323072293</v>
      </c>
      <c r="I876" s="54">
        <f>+C876-E876</f>
        <v>873047.70219695568</v>
      </c>
      <c r="J876" s="62">
        <f t="shared" si="264"/>
        <v>5.2868922695365528E-2</v>
      </c>
      <c r="K876" s="59"/>
    </row>
    <row r="877" spans="1:11" x14ac:dyDescent="0.25">
      <c r="A877" s="67"/>
      <c r="B877" s="61" t="s">
        <v>264</v>
      </c>
      <c r="C877" s="54">
        <v>14313128.102705171</v>
      </c>
      <c r="D877" s="54">
        <v>13883939.291448921</v>
      </c>
      <c r="E877" s="54">
        <v>13590026.389739603</v>
      </c>
      <c r="F877" s="54">
        <v>7033505.7891271999</v>
      </c>
      <c r="G877" s="54">
        <f>+I877-H877</f>
        <v>707357.27205259283</v>
      </c>
      <c r="H877" s="54">
        <f t="shared" si="262"/>
        <v>15744.44091297569</v>
      </c>
      <c r="I877" s="54">
        <f>+C877-E877</f>
        <v>723101.71296556853</v>
      </c>
      <c r="J877" s="62">
        <f t="shared" si="264"/>
        <v>5.052017335252542E-2</v>
      </c>
      <c r="K877" s="59"/>
    </row>
    <row r="878" spans="1:11" x14ac:dyDescent="0.25">
      <c r="A878" s="67"/>
      <c r="B878" s="61" t="s">
        <v>265</v>
      </c>
      <c r="C878" s="54">
        <v>14828982.313946951</v>
      </c>
      <c r="D878" s="54">
        <v>13809958.737839969</v>
      </c>
      <c r="E878" s="54">
        <v>14050160.340011448</v>
      </c>
      <c r="F878" s="54">
        <v>7273707.3912986796</v>
      </c>
      <c r="G878" s="54">
        <f>+I878-H878</f>
        <v>762510.09339016187</v>
      </c>
      <c r="H878" s="54">
        <f t="shared" si="262"/>
        <v>16311.880545341648</v>
      </c>
      <c r="I878" s="54">
        <f>+C878-E878</f>
        <v>778821.97393550351</v>
      </c>
      <c r="J878" s="62">
        <f t="shared" si="264"/>
        <v>5.2520257792944162E-2</v>
      </c>
      <c r="K878" s="59"/>
    </row>
    <row r="879" spans="1:11" x14ac:dyDescent="0.25">
      <c r="A879" s="69"/>
      <c r="B879" s="61"/>
      <c r="C879" s="54"/>
      <c r="D879" s="54"/>
      <c r="E879" s="54"/>
      <c r="F879" s="54"/>
      <c r="G879" s="54"/>
      <c r="H879" s="54"/>
      <c r="I879" s="54"/>
      <c r="J879" s="62"/>
      <c r="K879" s="59"/>
    </row>
    <row r="880" spans="1:11" x14ac:dyDescent="0.25">
      <c r="A880" s="39" t="s">
        <v>248</v>
      </c>
      <c r="B880" s="61" t="s">
        <v>243</v>
      </c>
      <c r="C880" s="54">
        <f t="shared" ref="C880:I880" si="265">SUM(C867:C878)</f>
        <v>191960672.33684635</v>
      </c>
      <c r="D880" s="54">
        <f t="shared" si="265"/>
        <v>181503772.57983243</v>
      </c>
      <c r="E880" s="54">
        <f t="shared" si="265"/>
        <v>181570890.89621255</v>
      </c>
      <c r="F880" s="54">
        <f t="shared" si="265"/>
        <v>90463212.342660472</v>
      </c>
      <c r="G880" s="54">
        <f t="shared" si="265"/>
        <v>10178624.701063266</v>
      </c>
      <c r="H880" s="54">
        <f t="shared" si="265"/>
        <v>211156.739570531</v>
      </c>
      <c r="I880" s="54">
        <f t="shared" si="265"/>
        <v>10389781.440633796</v>
      </c>
      <c r="J880" s="62">
        <f>(I880/C880)</f>
        <v>5.4124531416529661E-2</v>
      </c>
      <c r="K880" s="59"/>
    </row>
    <row r="881" spans="1:11" x14ac:dyDescent="0.25">
      <c r="A881" s="39"/>
      <c r="B881" s="61"/>
      <c r="C881" s="54"/>
      <c r="D881" s="54"/>
      <c r="E881" s="54"/>
      <c r="F881" s="54"/>
      <c r="G881" s="54"/>
      <c r="H881" s="54"/>
      <c r="I881" s="54"/>
      <c r="J881" s="62"/>
      <c r="K881" s="59"/>
    </row>
    <row r="882" spans="1:11" x14ac:dyDescent="0.25">
      <c r="A882" s="39"/>
      <c r="B882" s="61"/>
      <c r="C882" s="54"/>
      <c r="D882" s="54"/>
      <c r="E882" s="54"/>
      <c r="F882" s="54"/>
      <c r="G882" s="54"/>
      <c r="H882" s="54"/>
      <c r="I882" s="54"/>
      <c r="J882" s="62"/>
      <c r="K882" s="59"/>
    </row>
    <row r="883" spans="1:11" x14ac:dyDescent="0.25">
      <c r="A883" s="39">
        <f>+A867+1</f>
        <v>2061</v>
      </c>
      <c r="B883" s="61" t="s">
        <v>254</v>
      </c>
      <c r="C883" s="54">
        <v>15005231.201267431</v>
      </c>
      <c r="D883" s="54">
        <v>14775278.487726061</v>
      </c>
      <c r="E883" s="54">
        <v>14198879.518803451</v>
      </c>
      <c r="F883" s="54">
        <v>6697308.4223760683</v>
      </c>
      <c r="G883" s="54">
        <f>+I883-H883</f>
        <v>789845.92814258521</v>
      </c>
      <c r="H883" s="54">
        <f>+C883*0.0011</f>
        <v>16505.754321394175</v>
      </c>
      <c r="I883" s="54">
        <f>+C883-E883</f>
        <v>806351.68246397935</v>
      </c>
      <c r="J883" s="62">
        <f>(I883/C883)</f>
        <v>5.3738037864812779E-2</v>
      </c>
      <c r="K883" s="59"/>
    </row>
    <row r="884" spans="1:11" x14ac:dyDescent="0.25">
      <c r="A884" s="67"/>
      <c r="B884" s="61" t="s">
        <v>255</v>
      </c>
      <c r="C884" s="54">
        <v>14016450.714396469</v>
      </c>
      <c r="D884" s="54">
        <v>13444674.429429606</v>
      </c>
      <c r="E884" s="54">
        <v>13309587.128508305</v>
      </c>
      <c r="F884" s="54">
        <v>6562221.121454767</v>
      </c>
      <c r="G884" s="54">
        <f t="shared" ref="G884:G890" si="266">+I884-H884</f>
        <v>691445.49010232801</v>
      </c>
      <c r="H884" s="54">
        <f t="shared" ref="H884:H894" si="267">+C884*0.0011</f>
        <v>15418.095785836118</v>
      </c>
      <c r="I884" s="54">
        <f t="shared" ref="I884:I890" si="268">+C884-E884</f>
        <v>706863.58588816412</v>
      </c>
      <c r="J884" s="62">
        <f t="shared" ref="J884:J894" si="269">(I884/C884)</f>
        <v>5.0430997139820556E-2</v>
      </c>
      <c r="K884" s="59"/>
    </row>
    <row r="885" spans="1:11" x14ac:dyDescent="0.25">
      <c r="A885" s="67"/>
      <c r="B885" s="61" t="s">
        <v>256</v>
      </c>
      <c r="C885" s="54">
        <v>14870493.425517434</v>
      </c>
      <c r="D885" s="54">
        <v>13475304.116681833</v>
      </c>
      <c r="E885" s="54">
        <v>14071816.328738498</v>
      </c>
      <c r="F885" s="54">
        <v>7158733.3335114317</v>
      </c>
      <c r="G885" s="54">
        <f t="shared" si="266"/>
        <v>782319.55401086749</v>
      </c>
      <c r="H885" s="54">
        <f t="shared" si="267"/>
        <v>16357.542768069179</v>
      </c>
      <c r="I885" s="54">
        <f t="shared" si="268"/>
        <v>798677.09677893668</v>
      </c>
      <c r="J885" s="62">
        <f t="shared" si="269"/>
        <v>5.3708849728444426E-2</v>
      </c>
      <c r="K885" s="59"/>
    </row>
    <row r="886" spans="1:11" x14ac:dyDescent="0.25">
      <c r="A886" s="67"/>
      <c r="B886" s="61" t="s">
        <v>257</v>
      </c>
      <c r="C886" s="54">
        <v>15158952.261978984</v>
      </c>
      <c r="D886" s="54">
        <v>14264965.865308914</v>
      </c>
      <c r="E886" s="54">
        <v>14366733.54761043</v>
      </c>
      <c r="F886" s="54">
        <v>7260501.0158129474</v>
      </c>
      <c r="G886" s="54">
        <f t="shared" si="266"/>
        <v>775543.86688037694</v>
      </c>
      <c r="H886" s="54">
        <f t="shared" si="267"/>
        <v>16674.847488176882</v>
      </c>
      <c r="I886" s="54">
        <f t="shared" si="268"/>
        <v>792218.71436855383</v>
      </c>
      <c r="J886" s="62">
        <f t="shared" si="269"/>
        <v>5.2260782980071911E-2</v>
      </c>
      <c r="K886" s="59"/>
    </row>
    <row r="887" spans="1:11" x14ac:dyDescent="0.25">
      <c r="A887" s="67"/>
      <c r="B887" s="61" t="s">
        <v>258</v>
      </c>
      <c r="C887" s="54">
        <v>16893675.448662173</v>
      </c>
      <c r="D887" s="54">
        <v>15008567.549898304</v>
      </c>
      <c r="E887" s="54">
        <v>15984627.42979186</v>
      </c>
      <c r="F887" s="54">
        <v>8236560.8957065055</v>
      </c>
      <c r="G887" s="54">
        <f t="shared" si="266"/>
        <v>890464.9758767843</v>
      </c>
      <c r="H887" s="54">
        <f t="shared" si="267"/>
        <v>18583.04299352839</v>
      </c>
      <c r="I887" s="54">
        <f t="shared" si="268"/>
        <v>909048.01887031272</v>
      </c>
      <c r="J887" s="62">
        <f t="shared" si="269"/>
        <v>5.3809961108392264E-2</v>
      </c>
      <c r="K887" s="59"/>
    </row>
    <row r="888" spans="1:11" x14ac:dyDescent="0.25">
      <c r="A888" s="67"/>
      <c r="B888" s="61" t="s">
        <v>259</v>
      </c>
      <c r="C888" s="54">
        <v>17337612.674157623</v>
      </c>
      <c r="D888" s="54">
        <v>16360022.598718174</v>
      </c>
      <c r="E888" s="54">
        <v>16379402.321680209</v>
      </c>
      <c r="F888" s="54">
        <v>8255940.6186685413</v>
      </c>
      <c r="G888" s="54">
        <f t="shared" si="266"/>
        <v>939138.9785358411</v>
      </c>
      <c r="H888" s="54">
        <f t="shared" si="267"/>
        <v>19071.373941573387</v>
      </c>
      <c r="I888" s="54">
        <f t="shared" si="268"/>
        <v>958210.35247741453</v>
      </c>
      <c r="J888" s="62">
        <f t="shared" si="269"/>
        <v>5.5267721714977736E-2</v>
      </c>
      <c r="K888" s="59"/>
    </row>
    <row r="889" spans="1:11" x14ac:dyDescent="0.25">
      <c r="A889" s="67"/>
      <c r="B889" s="61" t="s">
        <v>260</v>
      </c>
      <c r="C889" s="54">
        <v>18322210.436389733</v>
      </c>
      <c r="D889" s="54">
        <v>16871771.440502301</v>
      </c>
      <c r="E889" s="54">
        <v>17284557.098893978</v>
      </c>
      <c r="F889" s="54">
        <v>8668726.27706022</v>
      </c>
      <c r="G889" s="54">
        <f t="shared" si="266"/>
        <v>1017498.9060157267</v>
      </c>
      <c r="H889" s="54">
        <f t="shared" si="267"/>
        <v>20154.431480028707</v>
      </c>
      <c r="I889" s="54">
        <f t="shared" si="268"/>
        <v>1037653.3374957554</v>
      </c>
      <c r="J889" s="62">
        <f t="shared" si="269"/>
        <v>5.6633632775817955E-2</v>
      </c>
      <c r="K889" s="59"/>
    </row>
    <row r="890" spans="1:11" x14ac:dyDescent="0.25">
      <c r="A890" s="67"/>
      <c r="B890" s="61" t="s">
        <v>261</v>
      </c>
      <c r="C890" s="54">
        <v>18622177.456883315</v>
      </c>
      <c r="D890" s="54">
        <v>17454943.993968029</v>
      </c>
      <c r="E890" s="54">
        <v>17605064.66194864</v>
      </c>
      <c r="F890" s="54">
        <v>8818846.9450408332</v>
      </c>
      <c r="G890" s="54">
        <f t="shared" si="266"/>
        <v>996628.39973210345</v>
      </c>
      <c r="H890" s="54">
        <f t="shared" si="267"/>
        <v>20484.395202571646</v>
      </c>
      <c r="I890" s="54">
        <f t="shared" si="268"/>
        <v>1017112.7949346751</v>
      </c>
      <c r="J890" s="62">
        <f t="shared" si="269"/>
        <v>5.4618360140195082E-2</v>
      </c>
      <c r="K890" s="59"/>
    </row>
    <row r="891" spans="1:11" x14ac:dyDescent="0.25">
      <c r="A891" s="67"/>
      <c r="B891" s="61" t="s">
        <v>262</v>
      </c>
      <c r="C891" s="54">
        <v>17448771.228006449</v>
      </c>
      <c r="D891" s="54">
        <v>17389388.621395417</v>
      </c>
      <c r="E891" s="54">
        <v>16385022.560817245</v>
      </c>
      <c r="F891" s="54">
        <v>7814480.8844626602</v>
      </c>
      <c r="G891" s="54">
        <f>+I891-H891</f>
        <v>1044555.0188383961</v>
      </c>
      <c r="H891" s="54">
        <f t="shared" si="267"/>
        <v>19193.648350807096</v>
      </c>
      <c r="I891" s="54">
        <f>+C891-E891</f>
        <v>1063748.6671892032</v>
      </c>
      <c r="J891" s="62">
        <f t="shared" si="269"/>
        <v>6.0964101900872834E-2</v>
      </c>
      <c r="K891" s="59"/>
    </row>
    <row r="892" spans="1:11" x14ac:dyDescent="0.25">
      <c r="A892" s="67"/>
      <c r="B892" s="61" t="s">
        <v>263</v>
      </c>
      <c r="C892" s="54">
        <v>16667838.039687729</v>
      </c>
      <c r="D892" s="54">
        <v>16205178.709433367</v>
      </c>
      <c r="E892" s="54">
        <v>15786627.398868605</v>
      </c>
      <c r="F892" s="54">
        <v>7395929.5738979001</v>
      </c>
      <c r="G892" s="54">
        <f>+I892-H892</f>
        <v>862876.01897546649</v>
      </c>
      <c r="H892" s="54">
        <f t="shared" si="267"/>
        <v>18334.621843656503</v>
      </c>
      <c r="I892" s="54">
        <f>+C892-E892</f>
        <v>881210.64081912301</v>
      </c>
      <c r="J892" s="62">
        <f t="shared" si="269"/>
        <v>5.2868922695365507E-2</v>
      </c>
      <c r="K892" s="59"/>
    </row>
    <row r="893" spans="1:11" x14ac:dyDescent="0.25">
      <c r="A893" s="67"/>
      <c r="B893" s="61" t="s">
        <v>264</v>
      </c>
      <c r="C893" s="54">
        <v>14446215.81953687</v>
      </c>
      <c r="D893" s="54">
        <v>14013414.650677504</v>
      </c>
      <c r="E893" s="54">
        <v>13716390.49204587</v>
      </c>
      <c r="F893" s="54">
        <v>7098905.4152662661</v>
      </c>
      <c r="G893" s="54">
        <f>+I893-H893</f>
        <v>713934.49008950975</v>
      </c>
      <c r="H893" s="54">
        <f t="shared" si="267"/>
        <v>15890.837401490558</v>
      </c>
      <c r="I893" s="54">
        <f>+C893-E893</f>
        <v>729825.32749100029</v>
      </c>
      <c r="J893" s="62">
        <f t="shared" si="269"/>
        <v>5.0520173352525594E-2</v>
      </c>
      <c r="K893" s="59"/>
    </row>
    <row r="894" spans="1:11" x14ac:dyDescent="0.25">
      <c r="A894" s="67"/>
      <c r="B894" s="61" t="s">
        <v>265</v>
      </c>
      <c r="C894" s="54">
        <v>14967098.638269868</v>
      </c>
      <c r="D894" s="54">
        <v>13938473.873419162</v>
      </c>
      <c r="E894" s="54">
        <v>14181022.759375511</v>
      </c>
      <c r="F894" s="54">
        <v>7341454.3012226159</v>
      </c>
      <c r="G894" s="54">
        <f>+I894-H894</f>
        <v>769612.07039226021</v>
      </c>
      <c r="H894" s="54">
        <f t="shared" si="267"/>
        <v>16463.808502096854</v>
      </c>
      <c r="I894" s="54">
        <f>+C894-E894</f>
        <v>786075.87889435701</v>
      </c>
      <c r="J894" s="62">
        <f t="shared" si="269"/>
        <v>5.2520257792944162E-2</v>
      </c>
      <c r="K894" s="59"/>
    </row>
    <row r="895" spans="1:11" x14ac:dyDescent="0.25">
      <c r="A895" s="69"/>
      <c r="B895" s="61"/>
      <c r="C895" s="54"/>
      <c r="D895" s="54"/>
      <c r="E895" s="54"/>
      <c r="F895" s="54"/>
      <c r="G895" s="54"/>
      <c r="H895" s="54"/>
      <c r="I895" s="54"/>
      <c r="J895" s="62"/>
      <c r="K895" s="59"/>
    </row>
    <row r="896" spans="1:11" x14ac:dyDescent="0.25">
      <c r="A896" s="39" t="s">
        <v>248</v>
      </c>
      <c r="B896" s="61" t="s">
        <v>243</v>
      </c>
      <c r="C896" s="54">
        <f t="shared" ref="C896:I896" si="270">SUM(C883:C894)</f>
        <v>193756727.34475404</v>
      </c>
      <c r="D896" s="54">
        <f t="shared" si="270"/>
        <v>183201984.33715865</v>
      </c>
      <c r="E896" s="54">
        <f t="shared" si="270"/>
        <v>183269731.24708259</v>
      </c>
      <c r="F896" s="54">
        <f t="shared" si="270"/>
        <v>91309608.804480746</v>
      </c>
      <c r="G896" s="54">
        <f t="shared" si="270"/>
        <v>10273863.697592245</v>
      </c>
      <c r="H896" s="54">
        <f t="shared" si="270"/>
        <v>213132.4000792295</v>
      </c>
      <c r="I896" s="54">
        <f t="shared" si="270"/>
        <v>10486996.097671475</v>
      </c>
      <c r="J896" s="62">
        <f>(I896/C896)</f>
        <v>5.4124552171093486E-2</v>
      </c>
      <c r="K896" s="59"/>
    </row>
    <row r="897" spans="1:11" x14ac:dyDescent="0.25">
      <c r="A897" s="39"/>
      <c r="B897" s="61"/>
      <c r="C897" s="54"/>
      <c r="D897" s="54"/>
      <c r="E897" s="54"/>
      <c r="F897" s="54"/>
      <c r="G897" s="54"/>
      <c r="H897" s="54"/>
      <c r="I897" s="54"/>
      <c r="J897" s="62"/>
      <c r="K897" s="59"/>
    </row>
    <row r="898" spans="1:11" x14ac:dyDescent="0.25">
      <c r="A898" s="39"/>
      <c r="B898" s="61"/>
      <c r="C898" s="54"/>
      <c r="D898" s="54"/>
      <c r="E898" s="54"/>
      <c r="F898" s="54"/>
      <c r="G898" s="54"/>
      <c r="H898" s="54"/>
      <c r="I898" s="54"/>
      <c r="J898" s="62"/>
      <c r="K898" s="59"/>
    </row>
    <row r="899" spans="1:11" x14ac:dyDescent="0.25">
      <c r="A899" s="39">
        <f>+A883+1</f>
        <v>2062</v>
      </c>
      <c r="B899" s="61" t="s">
        <v>254</v>
      </c>
      <c r="C899" s="54">
        <v>15145531.316811029</v>
      </c>
      <c r="D899" s="54">
        <v>14913165.689223671</v>
      </c>
      <c r="E899" s="54">
        <v>14331640.181425529</v>
      </c>
      <c r="F899" s="54">
        <v>6759928.7934244741</v>
      </c>
      <c r="G899" s="54">
        <f>+I899-H899</f>
        <v>797231.05093700811</v>
      </c>
      <c r="H899" s="54">
        <f>+C899*0.0011</f>
        <v>16660.084448492133</v>
      </c>
      <c r="I899" s="54">
        <f>+C899-E899</f>
        <v>813891.13538550027</v>
      </c>
      <c r="J899" s="62">
        <f>(I899/C899)</f>
        <v>5.3738037864812876E-2</v>
      </c>
      <c r="K899" s="59"/>
    </row>
    <row r="900" spans="1:11" x14ac:dyDescent="0.25">
      <c r="A900" s="67"/>
      <c r="B900" s="61" t="s">
        <v>255</v>
      </c>
      <c r="C900" s="54">
        <v>14147592.024699638</v>
      </c>
      <c r="D900" s="54">
        <v>13570424.792320471</v>
      </c>
      <c r="E900" s="54">
        <v>13434114.851766663</v>
      </c>
      <c r="F900" s="54">
        <v>6623618.8528706664</v>
      </c>
      <c r="G900" s="54">
        <f t="shared" ref="G900:G906" si="271">+I900-H900</f>
        <v>697914.82170580537</v>
      </c>
      <c r="H900" s="54">
        <f t="shared" ref="H900:H910" si="272">+C900*0.0011</f>
        <v>15562.351227169602</v>
      </c>
      <c r="I900" s="54">
        <f t="shared" ref="I900:I906" si="273">+C900-E900</f>
        <v>713477.17293297499</v>
      </c>
      <c r="J900" s="62">
        <f t="shared" ref="J900:J910" si="274">(I900/C900)</f>
        <v>5.0430997139820515E-2</v>
      </c>
      <c r="K900" s="59"/>
    </row>
    <row r="901" spans="1:11" x14ac:dyDescent="0.25">
      <c r="A901" s="67"/>
      <c r="B901" s="61" t="s">
        <v>256</v>
      </c>
      <c r="C901" s="54">
        <v>15009805.843713015</v>
      </c>
      <c r="D901" s="54">
        <v>13601466.22959426</v>
      </c>
      <c r="E901" s="54">
        <v>14203646.437199906</v>
      </c>
      <c r="F901" s="54">
        <v>7225799.0604763115</v>
      </c>
      <c r="G901" s="54">
        <f t="shared" si="271"/>
        <v>789648.62008502544</v>
      </c>
      <c r="H901" s="54">
        <f t="shared" si="272"/>
        <v>16510.786428084317</v>
      </c>
      <c r="I901" s="54">
        <f t="shared" si="273"/>
        <v>806159.4065131098</v>
      </c>
      <c r="J901" s="62">
        <f t="shared" si="274"/>
        <v>5.3708849728444454E-2</v>
      </c>
      <c r="K901" s="59"/>
    </row>
    <row r="902" spans="1:11" x14ac:dyDescent="0.25">
      <c r="A902" s="67"/>
      <c r="B902" s="61" t="s">
        <v>257</v>
      </c>
      <c r="C902" s="54">
        <v>15301279.803969147</v>
      </c>
      <c r="D902" s="54">
        <v>14398752.074770335</v>
      </c>
      <c r="E902" s="54">
        <v>14501622.940816557</v>
      </c>
      <c r="F902" s="54">
        <v>7328669.9265225343</v>
      </c>
      <c r="G902" s="54">
        <f t="shared" si="271"/>
        <v>782825.4553682236</v>
      </c>
      <c r="H902" s="54">
        <f t="shared" si="272"/>
        <v>16831.407784366063</v>
      </c>
      <c r="I902" s="54">
        <f t="shared" si="273"/>
        <v>799656.86315258965</v>
      </c>
      <c r="J902" s="62">
        <f t="shared" si="274"/>
        <v>5.2260782980071967E-2</v>
      </c>
      <c r="K902" s="59"/>
    </row>
    <row r="903" spans="1:11" x14ac:dyDescent="0.25">
      <c r="A903" s="67"/>
      <c r="B903" s="61" t="s">
        <v>258</v>
      </c>
      <c r="C903" s="54">
        <v>17052057.073052034</v>
      </c>
      <c r="D903" s="54">
        <v>15149376.151554856</v>
      </c>
      <c r="E903" s="54">
        <v>16134486.545133019</v>
      </c>
      <c r="F903" s="54">
        <v>8313780.3201006986</v>
      </c>
      <c r="G903" s="54">
        <f t="shared" si="271"/>
        <v>898813.26513865765</v>
      </c>
      <c r="H903" s="54">
        <f t="shared" si="272"/>
        <v>18757.26278035724</v>
      </c>
      <c r="I903" s="54">
        <f t="shared" si="273"/>
        <v>917570.52791901492</v>
      </c>
      <c r="J903" s="62">
        <f t="shared" si="274"/>
        <v>5.380996110839225E-2</v>
      </c>
      <c r="K903" s="59"/>
    </row>
    <row r="904" spans="1:11" x14ac:dyDescent="0.25">
      <c r="A904" s="67"/>
      <c r="B904" s="61" t="s">
        <v>259</v>
      </c>
      <c r="C904" s="54">
        <v>17500172.813164942</v>
      </c>
      <c r="D904" s="54">
        <v>16513408.856948175</v>
      </c>
      <c r="E904" s="54">
        <v>16532978.132162921</v>
      </c>
      <c r="F904" s="54">
        <v>8333349.5953154452</v>
      </c>
      <c r="G904" s="54">
        <f t="shared" si="271"/>
        <v>947944.49090753938</v>
      </c>
      <c r="H904" s="54">
        <f t="shared" si="272"/>
        <v>19250.190094481437</v>
      </c>
      <c r="I904" s="54">
        <f t="shared" si="273"/>
        <v>967194.68100202084</v>
      </c>
      <c r="J904" s="62">
        <f t="shared" si="274"/>
        <v>5.526772171497784E-2</v>
      </c>
      <c r="K904" s="59"/>
    </row>
    <row r="905" spans="1:11" x14ac:dyDescent="0.25">
      <c r="A905" s="67"/>
      <c r="B905" s="61" t="s">
        <v>260</v>
      </c>
      <c r="C905" s="54">
        <v>18493760.184409905</v>
      </c>
      <c r="D905" s="54">
        <v>17029849.919969372</v>
      </c>
      <c r="E905" s="54">
        <v>17446391.361481994</v>
      </c>
      <c r="F905" s="54">
        <v>8749891.0368280672</v>
      </c>
      <c r="G905" s="54">
        <f t="shared" si="271"/>
        <v>1027025.68672506</v>
      </c>
      <c r="H905" s="54">
        <f t="shared" si="272"/>
        <v>20343.136202850896</v>
      </c>
      <c r="I905" s="54">
        <f t="shared" si="273"/>
        <v>1047368.8229279108</v>
      </c>
      <c r="J905" s="62">
        <f t="shared" si="274"/>
        <v>5.6633632775817788E-2</v>
      </c>
      <c r="K905" s="59"/>
    </row>
    <row r="906" spans="1:11" x14ac:dyDescent="0.25">
      <c r="A906" s="67"/>
      <c r="B906" s="61" t="s">
        <v>261</v>
      </c>
      <c r="C906" s="54">
        <v>18796689.083105966</v>
      </c>
      <c r="D906" s="54">
        <v>17618445.910369355</v>
      </c>
      <c r="E906" s="54">
        <v>17770044.749321613</v>
      </c>
      <c r="F906" s="54">
        <v>8901489.8757803254</v>
      </c>
      <c r="G906" s="54">
        <f t="shared" si="271"/>
        <v>1005967.9757929364</v>
      </c>
      <c r="H906" s="54">
        <f t="shared" si="272"/>
        <v>20676.357991416564</v>
      </c>
      <c r="I906" s="54">
        <f t="shared" si="273"/>
        <v>1026644.333784353</v>
      </c>
      <c r="J906" s="62">
        <f t="shared" si="274"/>
        <v>5.4618360140194978E-2</v>
      </c>
      <c r="K906" s="59"/>
    </row>
    <row r="907" spans="1:11" x14ac:dyDescent="0.25">
      <c r="A907" s="67"/>
      <c r="B907" s="61" t="s">
        <v>262</v>
      </c>
      <c r="C907" s="54">
        <v>17612051.123282179</v>
      </c>
      <c r="D907" s="54">
        <v>17552231.878512353</v>
      </c>
      <c r="E907" s="54">
        <v>16538348.243919022</v>
      </c>
      <c r="F907" s="54">
        <v>7887606.2411869941</v>
      </c>
      <c r="G907" s="54">
        <f>+I907-H907</f>
        <v>1054329.6231275464</v>
      </c>
      <c r="H907" s="54">
        <f t="shared" si="272"/>
        <v>19373.256235610399</v>
      </c>
      <c r="I907" s="54">
        <f>+C907-E907</f>
        <v>1073702.8793631569</v>
      </c>
      <c r="J907" s="62">
        <f t="shared" si="274"/>
        <v>6.0964101900872848E-2</v>
      </c>
      <c r="K907" s="59"/>
    </row>
    <row r="908" spans="1:11" x14ac:dyDescent="0.25">
      <c r="A908" s="67"/>
      <c r="B908" s="61" t="s">
        <v>263</v>
      </c>
      <c r="C908" s="54">
        <v>16823689.625198547</v>
      </c>
      <c r="D908" s="54">
        <v>16356760.765607867</v>
      </c>
      <c r="E908" s="54">
        <v>15934239.278953101</v>
      </c>
      <c r="F908" s="54">
        <v>7465084.7545322292</v>
      </c>
      <c r="G908" s="54">
        <f>+I908-H908</f>
        <v>870944.28765772691</v>
      </c>
      <c r="H908" s="54">
        <f t="shared" si="272"/>
        <v>18506.058587718402</v>
      </c>
      <c r="I908" s="54">
        <f>+C908-E908</f>
        <v>889450.34624544531</v>
      </c>
      <c r="J908" s="62">
        <f t="shared" si="274"/>
        <v>5.2868922695365542E-2</v>
      </c>
      <c r="K908" s="59"/>
    </row>
    <row r="909" spans="1:11" x14ac:dyDescent="0.25">
      <c r="A909" s="67"/>
      <c r="B909" s="61" t="s">
        <v>264</v>
      </c>
      <c r="C909" s="54">
        <v>14580548.259550283</v>
      </c>
      <c r="D909" s="54">
        <v>14144104.487045964</v>
      </c>
      <c r="E909" s="54">
        <v>13843936.433902938</v>
      </c>
      <c r="F909" s="54">
        <v>7164916.7013892028</v>
      </c>
      <c r="G909" s="54">
        <f>+I909-H909</f>
        <v>720573.2225618395</v>
      </c>
      <c r="H909" s="54">
        <f t="shared" si="272"/>
        <v>16038.603085505312</v>
      </c>
      <c r="I909" s="54">
        <f>+C909-E909</f>
        <v>736611.82564734481</v>
      </c>
      <c r="J909" s="62">
        <f t="shared" si="274"/>
        <v>5.0520173352525538E-2</v>
      </c>
      <c r="K909" s="59"/>
    </row>
    <row r="910" spans="1:11" x14ac:dyDescent="0.25">
      <c r="A910" s="67"/>
      <c r="B910" s="61" t="s">
        <v>265</v>
      </c>
      <c r="C910" s="54">
        <v>15106508.630595384</v>
      </c>
      <c r="D910" s="54">
        <v>14068191.841064386</v>
      </c>
      <c r="E910" s="54">
        <v>14313110.902965179</v>
      </c>
      <c r="F910" s="54">
        <v>7409835.7632899946</v>
      </c>
      <c r="G910" s="54">
        <f>+I910-H910</f>
        <v>776780.56813655049</v>
      </c>
      <c r="H910" s="54">
        <f t="shared" si="272"/>
        <v>16617.159493654923</v>
      </c>
      <c r="I910" s="54">
        <f>+C910-E910</f>
        <v>793397.72763020545</v>
      </c>
      <c r="J910" s="62">
        <f t="shared" si="274"/>
        <v>5.2520257792944162E-2</v>
      </c>
      <c r="K910" s="59"/>
    </row>
    <row r="911" spans="1:11" x14ac:dyDescent="0.25">
      <c r="A911" s="69"/>
      <c r="B911" s="61"/>
      <c r="C911" s="54"/>
      <c r="D911" s="54"/>
      <c r="E911" s="54"/>
      <c r="F911" s="54"/>
      <c r="G911" s="54"/>
      <c r="H911" s="54"/>
      <c r="I911" s="54"/>
      <c r="J911" s="62"/>
      <c r="K911" s="59"/>
    </row>
    <row r="912" spans="1:11" x14ac:dyDescent="0.25">
      <c r="A912" s="39" t="s">
        <v>248</v>
      </c>
      <c r="B912" s="61" t="s">
        <v>243</v>
      </c>
      <c r="C912" s="54">
        <f t="shared" ref="C912:I912" si="275">SUM(C899:C910)</f>
        <v>195569685.78155208</v>
      </c>
      <c r="D912" s="54">
        <f t="shared" si="275"/>
        <v>184916178.59698111</v>
      </c>
      <c r="E912" s="54">
        <f t="shared" si="275"/>
        <v>184984560.05904844</v>
      </c>
      <c r="F912" s="54">
        <f t="shared" si="275"/>
        <v>92163970.921716943</v>
      </c>
      <c r="G912" s="54">
        <f t="shared" si="275"/>
        <v>10369999.068143919</v>
      </c>
      <c r="H912" s="54">
        <f t="shared" si="275"/>
        <v>215126.65435970732</v>
      </c>
      <c r="I912" s="54">
        <f t="shared" si="275"/>
        <v>10585125.722503627</v>
      </c>
      <c r="J912" s="62">
        <f>(I912/C912)</f>
        <v>5.4124572937786622E-2</v>
      </c>
      <c r="K912" s="59"/>
    </row>
    <row r="913" spans="1:11" x14ac:dyDescent="0.25">
      <c r="A913" s="39"/>
      <c r="B913" s="61"/>
      <c r="C913" s="54"/>
      <c r="D913" s="54"/>
      <c r="E913" s="54"/>
      <c r="F913" s="54"/>
      <c r="G913" s="54"/>
      <c r="H913" s="54"/>
      <c r="I913" s="54"/>
      <c r="J913" s="62"/>
      <c r="K913" s="59"/>
    </row>
    <row r="914" spans="1:11" x14ac:dyDescent="0.25">
      <c r="A914" s="39"/>
      <c r="B914" s="61"/>
      <c r="C914" s="54"/>
      <c r="D914" s="54"/>
      <c r="E914" s="54"/>
      <c r="F914" s="54"/>
      <c r="G914" s="54"/>
      <c r="H914" s="54"/>
      <c r="I914" s="54"/>
      <c r="J914" s="62"/>
      <c r="K914" s="59"/>
    </row>
    <row r="915" spans="1:11" x14ac:dyDescent="0.25">
      <c r="A915" s="39">
        <f>+A899+1</f>
        <v>2063</v>
      </c>
      <c r="B915" s="61" t="s">
        <v>254</v>
      </c>
      <c r="C915" s="54">
        <v>15287151.480580959</v>
      </c>
      <c r="D915" s="54">
        <v>15052347.375090206</v>
      </c>
      <c r="E915" s="54">
        <v>14465649.955472371</v>
      </c>
      <c r="F915" s="54">
        <v>6823138.3436721582</v>
      </c>
      <c r="G915" s="54">
        <f>+I915-H915</f>
        <v>804685.65847994981</v>
      </c>
      <c r="H915" s="54">
        <f>+C915*0.0011</f>
        <v>16815.866628639058</v>
      </c>
      <c r="I915" s="54">
        <f>+C915-E915</f>
        <v>821501.52510858886</v>
      </c>
      <c r="J915" s="62">
        <f>(I915/C915)</f>
        <v>5.3738037864812814E-2</v>
      </c>
      <c r="K915" s="59"/>
    </row>
    <row r="916" spans="1:11" x14ac:dyDescent="0.25">
      <c r="A916" s="67"/>
      <c r="B916" s="61" t="s">
        <v>255</v>
      </c>
      <c r="C916" s="54">
        <v>14279968.155760583</v>
      </c>
      <c r="D916" s="54">
        <v>13697358.763612093</v>
      </c>
      <c r="E916" s="54">
        <v>13559815.12254069</v>
      </c>
      <c r="F916" s="54">
        <v>6685594.7026007529</v>
      </c>
      <c r="G916" s="54">
        <f t="shared" ref="G916:G922" si="276">+I916-H916</f>
        <v>704445.06824855588</v>
      </c>
      <c r="H916" s="54">
        <f t="shared" ref="H916:H926" si="277">+C916*0.0011</f>
        <v>15707.964971336642</v>
      </c>
      <c r="I916" s="54">
        <f t="shared" ref="I916:I922" si="278">+C916-E916</f>
        <v>720153.03321989253</v>
      </c>
      <c r="J916" s="62">
        <f t="shared" ref="J916:J926" si="279">(I916/C916)</f>
        <v>5.0430997139820695E-2</v>
      </c>
      <c r="K916" s="59"/>
    </row>
    <row r="917" spans="1:11" x14ac:dyDescent="0.25">
      <c r="A917" s="67"/>
      <c r="B917" s="61" t="s">
        <v>256</v>
      </c>
      <c r="C917" s="54">
        <v>15150431.488519767</v>
      </c>
      <c r="D917" s="54">
        <v>13728816.961380258</v>
      </c>
      <c r="E917" s="54">
        <v>14336719.240381768</v>
      </c>
      <c r="F917" s="54">
        <v>7293496.9816022618</v>
      </c>
      <c r="G917" s="54">
        <f t="shared" si="276"/>
        <v>797046.77350062761</v>
      </c>
      <c r="H917" s="54">
        <f t="shared" si="277"/>
        <v>16665.474637371746</v>
      </c>
      <c r="I917" s="54">
        <f t="shared" si="278"/>
        <v>813712.24813799933</v>
      </c>
      <c r="J917" s="62">
        <f t="shared" si="279"/>
        <v>5.3708849728444329E-2</v>
      </c>
      <c r="K917" s="59"/>
    </row>
    <row r="918" spans="1:11" x14ac:dyDescent="0.25">
      <c r="A918" s="67"/>
      <c r="B918" s="61" t="s">
        <v>257</v>
      </c>
      <c r="C918" s="54">
        <v>15444951.006852748</v>
      </c>
      <c r="D918" s="54">
        <v>14533800.361420862</v>
      </c>
      <c r="E918" s="54">
        <v>14637785.774145773</v>
      </c>
      <c r="F918" s="54">
        <v>7397482.3943271711</v>
      </c>
      <c r="G918" s="54">
        <f t="shared" si="276"/>
        <v>790175.78659943712</v>
      </c>
      <c r="H918" s="54">
        <f t="shared" si="277"/>
        <v>16989.446107538024</v>
      </c>
      <c r="I918" s="54">
        <f t="shared" si="278"/>
        <v>807165.23270697519</v>
      </c>
      <c r="J918" s="62">
        <f t="shared" si="279"/>
        <v>5.2260782980071946E-2</v>
      </c>
      <c r="K918" s="59"/>
    </row>
    <row r="919" spans="1:11" x14ac:dyDescent="0.25">
      <c r="A919" s="67"/>
      <c r="B919" s="61" t="s">
        <v>258</v>
      </c>
      <c r="C919" s="54">
        <v>17211931.785463657</v>
      </c>
      <c r="D919" s="54">
        <v>15291513.095886068</v>
      </c>
      <c r="E919" s="54">
        <v>16285758.405487558</v>
      </c>
      <c r="F919" s="54">
        <v>8391727.7039286625</v>
      </c>
      <c r="G919" s="54">
        <f t="shared" si="276"/>
        <v>907240.25501208939</v>
      </c>
      <c r="H919" s="54">
        <f t="shared" si="277"/>
        <v>18933.124964010025</v>
      </c>
      <c r="I919" s="54">
        <f t="shared" si="278"/>
        <v>926173.37997609936</v>
      </c>
      <c r="J919" s="62">
        <f t="shared" si="279"/>
        <v>5.3809961108392229E-2</v>
      </c>
      <c r="K919" s="59"/>
    </row>
    <row r="920" spans="1:11" x14ac:dyDescent="0.25">
      <c r="A920" s="67"/>
      <c r="B920" s="61" t="s">
        <v>259</v>
      </c>
      <c r="C920" s="54">
        <v>17664265.704438038</v>
      </c>
      <c r="D920" s="54">
        <v>16668241.238903956</v>
      </c>
      <c r="E920" s="54">
        <v>16688001.983185729</v>
      </c>
      <c r="F920" s="54">
        <v>8411488.448210435</v>
      </c>
      <c r="G920" s="54">
        <f t="shared" si="276"/>
        <v>956833.02897742728</v>
      </c>
      <c r="H920" s="54">
        <f t="shared" si="277"/>
        <v>19430.692274881843</v>
      </c>
      <c r="I920" s="54">
        <f t="shared" si="278"/>
        <v>976263.72125230916</v>
      </c>
      <c r="J920" s="62">
        <f t="shared" si="279"/>
        <v>5.5267721714977874E-2</v>
      </c>
      <c r="K920" s="59"/>
    </row>
    <row r="921" spans="1:11" x14ac:dyDescent="0.25">
      <c r="A921" s="67"/>
      <c r="B921" s="61" t="s">
        <v>260</v>
      </c>
      <c r="C921" s="54">
        <v>18666925.824368831</v>
      </c>
      <c r="D921" s="54">
        <v>17189418.132232346</v>
      </c>
      <c r="E921" s="54">
        <v>17609750.002178095</v>
      </c>
      <c r="F921" s="54">
        <v>8831820.3181561809</v>
      </c>
      <c r="G921" s="54">
        <f t="shared" si="276"/>
        <v>1036642.2037839298</v>
      </c>
      <c r="H921" s="54">
        <f t="shared" si="277"/>
        <v>20533.618406805715</v>
      </c>
      <c r="I921" s="54">
        <f t="shared" si="278"/>
        <v>1057175.8221907355</v>
      </c>
      <c r="J921" s="62">
        <f t="shared" si="279"/>
        <v>5.6633632775817865E-2</v>
      </c>
      <c r="K921" s="59"/>
    </row>
    <row r="922" spans="1:11" x14ac:dyDescent="0.25">
      <c r="A922" s="67"/>
      <c r="B922" s="61" t="s">
        <v>261</v>
      </c>
      <c r="C922" s="54">
        <v>18972846.120302234</v>
      </c>
      <c r="D922" s="54">
        <v>17783488.677472986</v>
      </c>
      <c r="E922" s="54">
        <v>17936580.378019065</v>
      </c>
      <c r="F922" s="54">
        <v>8984912.0187022593</v>
      </c>
      <c r="G922" s="54">
        <f t="shared" si="276"/>
        <v>1015395.6115508367</v>
      </c>
      <c r="H922" s="54">
        <f t="shared" si="277"/>
        <v>20870.130732332458</v>
      </c>
      <c r="I922" s="54">
        <f t="shared" si="278"/>
        <v>1036265.7422831692</v>
      </c>
      <c r="J922" s="62">
        <f t="shared" si="279"/>
        <v>5.4618360140195013E-2</v>
      </c>
      <c r="K922" s="59"/>
    </row>
    <row r="923" spans="1:11" x14ac:dyDescent="0.25">
      <c r="A923" s="67"/>
      <c r="B923" s="61" t="s">
        <v>262</v>
      </c>
      <c r="C923" s="54">
        <v>17776868.398915641</v>
      </c>
      <c r="D923" s="54">
        <v>17716609.483073477</v>
      </c>
      <c r="E923" s="54">
        <v>16693117.582365744</v>
      </c>
      <c r="F923" s="54">
        <v>7961420.1179945273</v>
      </c>
      <c r="G923" s="54">
        <f>+I923-H923</f>
        <v>1064196.2613110901</v>
      </c>
      <c r="H923" s="54">
        <f t="shared" si="277"/>
        <v>19554.555238807206</v>
      </c>
      <c r="I923" s="54">
        <f>+C923-E923</f>
        <v>1083750.8165498972</v>
      </c>
      <c r="J923" s="62">
        <f t="shared" si="279"/>
        <v>6.0964101900872716E-2</v>
      </c>
      <c r="K923" s="59"/>
    </row>
    <row r="924" spans="1:11" x14ac:dyDescent="0.25">
      <c r="A924" s="67"/>
      <c r="B924" s="61" t="s">
        <v>263</v>
      </c>
      <c r="C924" s="54">
        <v>16981007.068332754</v>
      </c>
      <c r="D924" s="54">
        <v>16509769.264104974</v>
      </c>
      <c r="E924" s="54">
        <v>16083239.518347614</v>
      </c>
      <c r="F924" s="54">
        <v>7534890.3722371683</v>
      </c>
      <c r="G924" s="54">
        <f>+I924-H924</f>
        <v>879088.44220997451</v>
      </c>
      <c r="H924" s="54">
        <f t="shared" si="277"/>
        <v>18679.10777516603</v>
      </c>
      <c r="I924" s="54">
        <f>+C924-E924</f>
        <v>897767.54998514056</v>
      </c>
      <c r="J924" s="62">
        <f t="shared" si="279"/>
        <v>5.2868922695365562E-2</v>
      </c>
      <c r="K924" s="59"/>
    </row>
    <row r="925" spans="1:11" x14ac:dyDescent="0.25">
      <c r="A925" s="67"/>
      <c r="B925" s="61" t="s">
        <v>264</v>
      </c>
      <c r="C925" s="54">
        <v>14716137.197425723</v>
      </c>
      <c r="D925" s="54">
        <v>14276020.333766984</v>
      </c>
      <c r="E925" s="54">
        <v>13972675.395132227</v>
      </c>
      <c r="F925" s="54">
        <v>7231545.4336024132</v>
      </c>
      <c r="G925" s="54">
        <f>+I925-H925</f>
        <v>727274.05137632787</v>
      </c>
      <c r="H925" s="54">
        <f t="shared" si="277"/>
        <v>16187.750917168296</v>
      </c>
      <c r="I925" s="54">
        <f>+C925-E925</f>
        <v>743461.80229349621</v>
      </c>
      <c r="J925" s="62">
        <f t="shared" si="279"/>
        <v>5.0520173352525496E-2</v>
      </c>
      <c r="K925" s="59"/>
    </row>
    <row r="926" spans="1:11" x14ac:dyDescent="0.25">
      <c r="A926" s="67"/>
      <c r="B926" s="61" t="s">
        <v>265</v>
      </c>
      <c r="C926" s="54">
        <v>15247224.555692509</v>
      </c>
      <c r="D926" s="54">
        <v>14199124.031557295</v>
      </c>
      <c r="E926" s="54">
        <v>14446436.39140063</v>
      </c>
      <c r="F926" s="54">
        <v>7478857.7934457483</v>
      </c>
      <c r="G926" s="54">
        <f>+I926-H926</f>
        <v>784016.21728061745</v>
      </c>
      <c r="H926" s="54">
        <f t="shared" si="277"/>
        <v>16771.94701126176</v>
      </c>
      <c r="I926" s="54">
        <f>+C926-E926</f>
        <v>800788.16429187916</v>
      </c>
      <c r="J926" s="62">
        <f t="shared" si="279"/>
        <v>5.2520257792944169E-2</v>
      </c>
      <c r="K926" s="59"/>
    </row>
    <row r="927" spans="1:11" x14ac:dyDescent="0.25">
      <c r="A927" s="69"/>
      <c r="B927" s="61"/>
      <c r="C927" s="54"/>
      <c r="D927" s="54"/>
      <c r="E927" s="54"/>
      <c r="F927" s="54"/>
      <c r="G927" s="54"/>
      <c r="H927" s="54"/>
      <c r="I927" s="54"/>
      <c r="J927" s="62"/>
      <c r="K927" s="59"/>
    </row>
    <row r="928" spans="1:11" x14ac:dyDescent="0.25">
      <c r="A928" s="39" t="s">
        <v>248</v>
      </c>
      <c r="B928" s="61" t="s">
        <v>243</v>
      </c>
      <c r="C928" s="54">
        <f t="shared" ref="C928:I928" si="280">SUM(C915:C926)</f>
        <v>197399708.78665346</v>
      </c>
      <c r="D928" s="54">
        <f t="shared" si="280"/>
        <v>186646507.71850151</v>
      </c>
      <c r="E928" s="54">
        <f t="shared" si="280"/>
        <v>186715529.74865726</v>
      </c>
      <c r="F928" s="54">
        <f t="shared" si="280"/>
        <v>93026374.628479749</v>
      </c>
      <c r="G928" s="54">
        <f t="shared" si="280"/>
        <v>10467039.358330863</v>
      </c>
      <c r="H928" s="54">
        <f t="shared" si="280"/>
        <v>217139.67966531881</v>
      </c>
      <c r="I928" s="54">
        <f t="shared" si="280"/>
        <v>10684179.037996182</v>
      </c>
      <c r="J928" s="62">
        <f>(I928/C928)</f>
        <v>5.4124593717326488E-2</v>
      </c>
      <c r="K928" s="59"/>
    </row>
    <row r="929" spans="2:11" x14ac:dyDescent="0.25">
      <c r="B929" s="59"/>
      <c r="C929" s="59"/>
      <c r="D929" s="59"/>
      <c r="E929" s="59"/>
      <c r="F929" s="59"/>
      <c r="G929" s="59"/>
      <c r="H929" s="59"/>
      <c r="I929" s="59"/>
      <c r="J929" s="59"/>
      <c r="K929" s="59"/>
    </row>
    <row r="930" spans="2:11" x14ac:dyDescent="0.25">
      <c r="B930" s="59"/>
      <c r="C930" s="59"/>
      <c r="D930" s="59"/>
      <c r="E930" s="59"/>
      <c r="F930" s="59"/>
      <c r="G930" s="59"/>
      <c r="H930" s="59"/>
      <c r="I930" s="59"/>
      <c r="J930" s="59"/>
      <c r="K930" s="59"/>
    </row>
    <row r="931" spans="2:11" x14ac:dyDescent="0.25">
      <c r="B931" s="59"/>
      <c r="C931" s="59"/>
      <c r="D931" s="59"/>
      <c r="E931" s="59"/>
      <c r="F931" s="59"/>
      <c r="G931" s="59"/>
      <c r="H931" s="59"/>
      <c r="I931" s="59"/>
      <c r="J931" s="59"/>
      <c r="K931" s="59"/>
    </row>
    <row r="932" spans="2:11" x14ac:dyDescent="0.25">
      <c r="B932" s="59"/>
      <c r="C932" s="59"/>
      <c r="D932" s="59"/>
      <c r="E932" s="59"/>
      <c r="F932" s="59"/>
      <c r="G932" s="59"/>
      <c r="H932" s="59"/>
      <c r="I932" s="59"/>
      <c r="J932" s="59"/>
      <c r="K932" s="59"/>
    </row>
    <row r="933" spans="2:11" x14ac:dyDescent="0.25">
      <c r="B933" s="59"/>
      <c r="C933" s="59"/>
      <c r="D933" s="59"/>
      <c r="E933" s="59"/>
      <c r="F933" s="59"/>
      <c r="G933" s="59"/>
      <c r="H933" s="59"/>
      <c r="I933" s="59"/>
      <c r="J933" s="59"/>
      <c r="K933" s="59"/>
    </row>
    <row r="934" spans="2:11" x14ac:dyDescent="0.25">
      <c r="B934" s="59"/>
      <c r="C934" s="59"/>
      <c r="D934" s="59"/>
      <c r="E934" s="59"/>
      <c r="F934" s="59"/>
      <c r="G934" s="59"/>
      <c r="H934" s="59"/>
      <c r="I934" s="59"/>
      <c r="J934" s="59"/>
      <c r="K934" s="59"/>
    </row>
    <row r="935" spans="2:11" x14ac:dyDescent="0.25">
      <c r="B935" s="59"/>
      <c r="C935" s="59"/>
      <c r="D935" s="59"/>
      <c r="E935" s="59"/>
      <c r="F935" s="59"/>
      <c r="G935" s="59"/>
      <c r="H935" s="59"/>
      <c r="I935" s="59"/>
      <c r="J935" s="59"/>
      <c r="K935" s="59"/>
    </row>
    <row r="936" spans="2:11" x14ac:dyDescent="0.25">
      <c r="B936" s="59"/>
      <c r="C936" s="59"/>
      <c r="D936" s="59"/>
      <c r="E936" s="59"/>
      <c r="F936" s="59"/>
      <c r="G936" s="59"/>
      <c r="H936" s="59"/>
      <c r="I936" s="59"/>
      <c r="J936" s="59"/>
      <c r="K936" s="59"/>
    </row>
    <row r="937" spans="2:11" x14ac:dyDescent="0.25">
      <c r="B937" s="59"/>
      <c r="C937" s="59"/>
      <c r="D937" s="59"/>
      <c r="E937" s="59"/>
      <c r="F937" s="59"/>
      <c r="G937" s="59"/>
      <c r="H937" s="59"/>
      <c r="I937" s="59"/>
      <c r="J937" s="59"/>
      <c r="K937" s="59"/>
    </row>
    <row r="938" spans="2:11" x14ac:dyDescent="0.25">
      <c r="B938" s="59"/>
      <c r="C938" s="59"/>
      <c r="D938" s="59"/>
      <c r="E938" s="59"/>
      <c r="F938" s="59"/>
      <c r="G938" s="59"/>
      <c r="H938" s="59"/>
      <c r="I938" s="59"/>
      <c r="J938" s="59"/>
      <c r="K938" s="59"/>
    </row>
    <row r="939" spans="2:11" x14ac:dyDescent="0.25">
      <c r="B939" s="59"/>
      <c r="C939" s="59"/>
      <c r="D939" s="59"/>
      <c r="E939" s="59"/>
      <c r="F939" s="59"/>
      <c r="G939" s="59"/>
      <c r="H939" s="59"/>
      <c r="I939" s="59"/>
      <c r="J939" s="59"/>
      <c r="K939" s="59"/>
    </row>
    <row r="940" spans="2:11" x14ac:dyDescent="0.25">
      <c r="B940" s="59"/>
      <c r="C940" s="59"/>
      <c r="D940" s="59"/>
      <c r="E940" s="59"/>
      <c r="F940" s="59"/>
      <c r="G940" s="59"/>
      <c r="H940" s="59"/>
      <c r="I940" s="59"/>
      <c r="J940" s="59"/>
      <c r="K940" s="59"/>
    </row>
    <row r="941" spans="2:11" x14ac:dyDescent="0.25">
      <c r="B941" s="59"/>
      <c r="C941" s="59"/>
      <c r="D941" s="59"/>
      <c r="E941" s="59"/>
      <c r="F941" s="59"/>
      <c r="G941" s="59"/>
      <c r="H941" s="59"/>
      <c r="I941" s="59"/>
      <c r="J941" s="59"/>
      <c r="K941" s="59"/>
    </row>
    <row r="942" spans="2:11" x14ac:dyDescent="0.25">
      <c r="B942" s="59"/>
      <c r="C942" s="59"/>
      <c r="D942" s="59"/>
      <c r="E942" s="59"/>
      <c r="F942" s="59"/>
      <c r="G942" s="59"/>
      <c r="H942" s="59"/>
      <c r="I942" s="59"/>
      <c r="J942" s="59"/>
      <c r="K942" s="59"/>
    </row>
    <row r="943" spans="2:11" x14ac:dyDescent="0.25">
      <c r="B943" s="59"/>
      <c r="C943" s="59"/>
      <c r="D943" s="59"/>
      <c r="E943" s="59"/>
      <c r="F943" s="59"/>
      <c r="G943" s="59"/>
      <c r="H943" s="59"/>
      <c r="I943" s="59"/>
      <c r="J943" s="59"/>
      <c r="K943" s="59"/>
    </row>
    <row r="944" spans="2:11" x14ac:dyDescent="0.25">
      <c r="B944" s="59"/>
      <c r="C944" s="59"/>
      <c r="D944" s="59"/>
      <c r="E944" s="59"/>
      <c r="F944" s="59"/>
      <c r="G944" s="59"/>
      <c r="H944" s="59"/>
      <c r="I944" s="59"/>
      <c r="J944" s="59"/>
      <c r="K944" s="59"/>
    </row>
    <row r="945" spans="2:11" x14ac:dyDescent="0.25">
      <c r="B945" s="59"/>
      <c r="C945" s="59"/>
      <c r="D945" s="59"/>
      <c r="E945" s="59"/>
      <c r="F945" s="59"/>
      <c r="G945" s="59"/>
      <c r="H945" s="59"/>
      <c r="I945" s="59"/>
      <c r="J945" s="59"/>
      <c r="K945" s="59"/>
    </row>
    <row r="946" spans="2:11" x14ac:dyDescent="0.25">
      <c r="B946" s="59"/>
      <c r="C946" s="59"/>
      <c r="D946" s="59"/>
      <c r="E946" s="59"/>
      <c r="F946" s="59"/>
      <c r="G946" s="59"/>
      <c r="H946" s="59"/>
      <c r="I946" s="59"/>
      <c r="J946" s="59"/>
      <c r="K946" s="59"/>
    </row>
    <row r="947" spans="2:11" x14ac:dyDescent="0.25">
      <c r="B947" s="59"/>
      <c r="C947" s="59"/>
      <c r="D947" s="59"/>
      <c r="E947" s="59"/>
      <c r="F947" s="59"/>
      <c r="G947" s="59"/>
      <c r="H947" s="59"/>
      <c r="I947" s="59"/>
      <c r="J947" s="59"/>
      <c r="K947" s="59"/>
    </row>
    <row r="948" spans="2:11" x14ac:dyDescent="0.25">
      <c r="B948" s="59"/>
      <c r="C948" s="59"/>
      <c r="D948" s="59"/>
      <c r="E948" s="59"/>
      <c r="F948" s="59"/>
      <c r="G948" s="59"/>
      <c r="H948" s="59"/>
      <c r="I948" s="59"/>
      <c r="J948" s="59"/>
      <c r="K948" s="59"/>
    </row>
    <row r="949" spans="2:11" x14ac:dyDescent="0.25">
      <c r="B949" s="59"/>
      <c r="C949" s="59"/>
      <c r="D949" s="59"/>
      <c r="E949" s="59"/>
      <c r="F949" s="59"/>
      <c r="G949" s="59"/>
      <c r="H949" s="59"/>
      <c r="I949" s="59"/>
      <c r="J949" s="59"/>
      <c r="K949" s="59"/>
    </row>
    <row r="950" spans="2:11" x14ac:dyDescent="0.25">
      <c r="B950" s="59"/>
      <c r="C950" s="59"/>
      <c r="D950" s="59"/>
      <c r="E950" s="59"/>
      <c r="F950" s="59"/>
      <c r="G950" s="59"/>
      <c r="H950" s="59"/>
      <c r="I950" s="59"/>
      <c r="J950" s="59"/>
      <c r="K950" s="59"/>
    </row>
    <row r="951" spans="2:11" x14ac:dyDescent="0.25">
      <c r="B951" s="59"/>
      <c r="C951" s="59"/>
      <c r="D951" s="59"/>
      <c r="E951" s="59"/>
      <c r="F951" s="59"/>
      <c r="G951" s="59"/>
      <c r="H951" s="59"/>
      <c r="I951" s="59"/>
      <c r="J951" s="59"/>
      <c r="K951" s="59"/>
    </row>
    <row r="952" spans="2:11" x14ac:dyDescent="0.25">
      <c r="B952" s="59"/>
      <c r="C952" s="59"/>
      <c r="D952" s="59"/>
      <c r="E952" s="59"/>
      <c r="F952" s="59"/>
      <c r="G952" s="59"/>
      <c r="H952" s="59"/>
      <c r="I952" s="59"/>
      <c r="J952" s="59"/>
      <c r="K952" s="59"/>
    </row>
    <row r="953" spans="2:11" x14ac:dyDescent="0.25">
      <c r="B953" s="59"/>
      <c r="C953" s="59"/>
      <c r="D953" s="59"/>
      <c r="E953" s="59"/>
      <c r="F953" s="59"/>
      <c r="G953" s="59"/>
      <c r="H953" s="59"/>
      <c r="I953" s="59"/>
      <c r="J953" s="59"/>
      <c r="K953" s="59"/>
    </row>
    <row r="954" spans="2:11" x14ac:dyDescent="0.25">
      <c r="B954" s="59"/>
      <c r="C954" s="59"/>
      <c r="D954" s="59"/>
      <c r="E954" s="59"/>
      <c r="F954" s="59"/>
      <c r="G954" s="59"/>
      <c r="H954" s="59"/>
      <c r="I954" s="59"/>
      <c r="J954" s="59"/>
      <c r="K954" s="59"/>
    </row>
    <row r="955" spans="2:11" x14ac:dyDescent="0.25">
      <c r="B955" s="59"/>
      <c r="C955" s="59"/>
      <c r="D955" s="59"/>
      <c r="E955" s="59"/>
      <c r="F955" s="59"/>
      <c r="G955" s="59"/>
      <c r="H955" s="59"/>
      <c r="I955" s="59"/>
      <c r="J955" s="59"/>
      <c r="K955" s="59"/>
    </row>
    <row r="956" spans="2:11" x14ac:dyDescent="0.25">
      <c r="B956" s="59"/>
      <c r="C956" s="59"/>
      <c r="D956" s="59"/>
      <c r="E956" s="59"/>
      <c r="F956" s="59"/>
      <c r="G956" s="59"/>
      <c r="H956" s="59"/>
      <c r="I956" s="59"/>
      <c r="J956" s="59"/>
      <c r="K956" s="59"/>
    </row>
    <row r="957" spans="2:11" x14ac:dyDescent="0.25">
      <c r="B957" s="59"/>
      <c r="C957" s="59"/>
      <c r="D957" s="59"/>
      <c r="E957" s="59"/>
      <c r="F957" s="59"/>
      <c r="G957" s="59"/>
      <c r="H957" s="59"/>
      <c r="I957" s="59"/>
      <c r="J957" s="59"/>
      <c r="K957" s="59"/>
    </row>
    <row r="958" spans="2:11" x14ac:dyDescent="0.25">
      <c r="B958" s="59"/>
      <c r="C958" s="59"/>
      <c r="D958" s="59"/>
      <c r="E958" s="59"/>
      <c r="F958" s="59"/>
      <c r="G958" s="59"/>
      <c r="H958" s="59"/>
      <c r="I958" s="59"/>
      <c r="J958" s="59"/>
      <c r="K958" s="59"/>
    </row>
    <row r="959" spans="2:11" x14ac:dyDescent="0.25">
      <c r="B959" s="59"/>
      <c r="C959" s="59"/>
      <c r="D959" s="59"/>
      <c r="E959" s="59"/>
      <c r="F959" s="59"/>
      <c r="G959" s="59"/>
      <c r="H959" s="59"/>
      <c r="I959" s="59"/>
      <c r="J959" s="59"/>
      <c r="K959" s="59"/>
    </row>
    <row r="960" spans="2:11" x14ac:dyDescent="0.25">
      <c r="B960" s="59"/>
      <c r="C960" s="59"/>
      <c r="D960" s="59"/>
      <c r="E960" s="59"/>
      <c r="F960" s="59"/>
      <c r="G960" s="59"/>
      <c r="H960" s="59"/>
      <c r="I960" s="59"/>
      <c r="J960" s="59"/>
      <c r="K960" s="59"/>
    </row>
    <row r="961" spans="2:11" x14ac:dyDescent="0.25">
      <c r="B961" s="59"/>
      <c r="C961" s="59"/>
      <c r="D961" s="59"/>
      <c r="E961" s="59"/>
      <c r="F961" s="59"/>
      <c r="G961" s="59"/>
      <c r="H961" s="59"/>
      <c r="I961" s="59"/>
      <c r="J961" s="59"/>
      <c r="K961" s="59"/>
    </row>
    <row r="962" spans="2:11" x14ac:dyDescent="0.25">
      <c r="B962" s="59"/>
      <c r="C962" s="59"/>
      <c r="D962" s="59"/>
      <c r="E962" s="59"/>
      <c r="F962" s="59"/>
      <c r="G962" s="59"/>
      <c r="H962" s="59"/>
      <c r="I962" s="59"/>
      <c r="J962" s="59"/>
      <c r="K962" s="59"/>
    </row>
    <row r="963" spans="2:11" x14ac:dyDescent="0.25">
      <c r="B963" s="59"/>
      <c r="C963" s="59"/>
      <c r="D963" s="59"/>
      <c r="E963" s="59"/>
      <c r="F963" s="59"/>
      <c r="G963" s="59"/>
      <c r="H963" s="59"/>
      <c r="I963" s="59"/>
      <c r="J963" s="59"/>
      <c r="K963" s="59"/>
    </row>
    <row r="964" spans="2:11" x14ac:dyDescent="0.25">
      <c r="B964" s="59"/>
      <c r="C964" s="59"/>
      <c r="D964" s="59"/>
      <c r="E964" s="59"/>
      <c r="F964" s="59"/>
      <c r="G964" s="59"/>
      <c r="H964" s="59"/>
      <c r="I964" s="59"/>
      <c r="J964" s="59"/>
      <c r="K964" s="59"/>
    </row>
    <row r="965" spans="2:11" x14ac:dyDescent="0.25">
      <c r="B965" s="59"/>
      <c r="C965" s="59"/>
      <c r="D965" s="59"/>
      <c r="E965" s="59"/>
      <c r="F965" s="59"/>
      <c r="G965" s="59"/>
      <c r="H965" s="59"/>
      <c r="I965" s="59"/>
      <c r="J965" s="59"/>
      <c r="K965" s="59"/>
    </row>
    <row r="966" spans="2:11" x14ac:dyDescent="0.25">
      <c r="B966" s="59"/>
      <c r="C966" s="59"/>
      <c r="D966" s="59"/>
      <c r="E966" s="59"/>
      <c r="F966" s="59"/>
      <c r="G966" s="59"/>
      <c r="H966" s="59"/>
      <c r="I966" s="59"/>
      <c r="J966" s="59"/>
      <c r="K966" s="59"/>
    </row>
    <row r="967" spans="2:11" x14ac:dyDescent="0.25">
      <c r="B967" s="59"/>
      <c r="C967" s="59"/>
      <c r="D967" s="59"/>
      <c r="E967" s="59"/>
      <c r="F967" s="59"/>
      <c r="G967" s="59"/>
      <c r="H967" s="59"/>
      <c r="I967" s="59"/>
      <c r="J967" s="59"/>
      <c r="K967" s="59"/>
    </row>
    <row r="968" spans="2:11" x14ac:dyDescent="0.25">
      <c r="B968" s="59"/>
      <c r="C968" s="59"/>
      <c r="D968" s="59"/>
      <c r="E968" s="59"/>
      <c r="F968" s="59"/>
      <c r="G968" s="59"/>
      <c r="H968" s="59"/>
      <c r="I968" s="59"/>
      <c r="J968" s="59"/>
      <c r="K968" s="59"/>
    </row>
    <row r="969" spans="2:11" x14ac:dyDescent="0.25">
      <c r="B969" s="59"/>
      <c r="C969" s="59"/>
      <c r="D969" s="59"/>
      <c r="E969" s="59"/>
      <c r="F969" s="59"/>
      <c r="G969" s="59"/>
      <c r="H969" s="59"/>
      <c r="I969" s="59"/>
      <c r="J969" s="59"/>
      <c r="K969" s="59"/>
    </row>
    <row r="970" spans="2:11" x14ac:dyDescent="0.25">
      <c r="B970" s="59"/>
      <c r="C970" s="59"/>
      <c r="D970" s="59"/>
      <c r="E970" s="59"/>
      <c r="F970" s="59"/>
      <c r="G970" s="59"/>
      <c r="H970" s="59"/>
      <c r="I970" s="59"/>
      <c r="J970" s="59"/>
      <c r="K970" s="59"/>
    </row>
    <row r="971" spans="2:11" x14ac:dyDescent="0.25">
      <c r="B971" s="59"/>
      <c r="C971" s="59"/>
      <c r="D971" s="59"/>
      <c r="E971" s="59"/>
      <c r="F971" s="59"/>
      <c r="G971" s="59"/>
      <c r="H971" s="59"/>
      <c r="I971" s="59"/>
      <c r="J971" s="59"/>
      <c r="K971" s="59"/>
    </row>
    <row r="972" spans="2:11" x14ac:dyDescent="0.25">
      <c r="B972" s="59"/>
      <c r="C972" s="59"/>
      <c r="D972" s="59"/>
      <c r="E972" s="59"/>
      <c r="F972" s="59"/>
      <c r="G972" s="59"/>
      <c r="H972" s="59"/>
      <c r="I972" s="59"/>
      <c r="J972" s="59"/>
      <c r="K972" s="59"/>
    </row>
    <row r="973" spans="2:11" x14ac:dyDescent="0.25">
      <c r="B973" s="59"/>
      <c r="C973" s="59"/>
      <c r="D973" s="59"/>
      <c r="E973" s="59"/>
      <c r="F973" s="59"/>
      <c r="G973" s="59"/>
      <c r="H973" s="59"/>
      <c r="I973" s="59"/>
      <c r="J973" s="59"/>
      <c r="K973" s="59"/>
    </row>
    <row r="974" spans="2:11" x14ac:dyDescent="0.25">
      <c r="B974" s="59"/>
      <c r="C974" s="59"/>
      <c r="D974" s="59"/>
      <c r="E974" s="59"/>
      <c r="F974" s="59"/>
      <c r="G974" s="59"/>
      <c r="H974" s="59"/>
      <c r="I974" s="59"/>
      <c r="J974" s="59"/>
      <c r="K974" s="59"/>
    </row>
    <row r="975" spans="2:11" x14ac:dyDescent="0.25">
      <c r="B975" s="59"/>
      <c r="C975" s="59"/>
      <c r="D975" s="59"/>
      <c r="E975" s="59"/>
      <c r="F975" s="59"/>
      <c r="G975" s="59"/>
      <c r="H975" s="59"/>
      <c r="I975" s="59"/>
      <c r="J975" s="59"/>
      <c r="K975" s="59"/>
    </row>
    <row r="976" spans="2:11" x14ac:dyDescent="0.25">
      <c r="B976" s="59"/>
      <c r="C976" s="59"/>
      <c r="D976" s="59"/>
      <c r="E976" s="59"/>
      <c r="F976" s="59"/>
      <c r="G976" s="59"/>
      <c r="H976" s="59"/>
      <c r="I976" s="59"/>
      <c r="J976" s="59"/>
      <c r="K976" s="59"/>
    </row>
    <row r="977" spans="2:11" x14ac:dyDescent="0.25">
      <c r="B977" s="59"/>
      <c r="C977" s="59"/>
      <c r="D977" s="59"/>
      <c r="E977" s="59"/>
      <c r="F977" s="59"/>
      <c r="G977" s="59"/>
      <c r="H977" s="59"/>
      <c r="I977" s="59"/>
      <c r="J977" s="59"/>
      <c r="K977" s="59"/>
    </row>
    <row r="978" spans="2:11" x14ac:dyDescent="0.25">
      <c r="B978" s="59"/>
      <c r="C978" s="59"/>
      <c r="D978" s="59"/>
      <c r="E978" s="59"/>
      <c r="F978" s="59"/>
      <c r="G978" s="59"/>
      <c r="H978" s="59"/>
      <c r="I978" s="59"/>
      <c r="J978" s="59"/>
      <c r="K978" s="59"/>
    </row>
    <row r="979" spans="2:11" x14ac:dyDescent="0.25">
      <c r="B979" s="59"/>
      <c r="C979" s="59"/>
      <c r="D979" s="59"/>
      <c r="E979" s="59"/>
      <c r="F979" s="59"/>
      <c r="G979" s="59"/>
      <c r="H979" s="59"/>
      <c r="I979" s="59"/>
      <c r="J979" s="59"/>
      <c r="K979" s="59"/>
    </row>
    <row r="980" spans="2:11" x14ac:dyDescent="0.25">
      <c r="B980" s="59"/>
      <c r="C980" s="59"/>
      <c r="D980" s="59"/>
      <c r="E980" s="59"/>
      <c r="F980" s="59"/>
      <c r="G980" s="59"/>
      <c r="H980" s="59"/>
      <c r="I980" s="59"/>
      <c r="J980" s="59"/>
      <c r="K980" s="59"/>
    </row>
    <row r="981" spans="2:11" x14ac:dyDescent="0.25">
      <c r="B981" s="59"/>
      <c r="C981" s="59"/>
      <c r="D981" s="59"/>
      <c r="E981" s="59"/>
      <c r="F981" s="59"/>
      <c r="G981" s="59"/>
      <c r="H981" s="59"/>
      <c r="I981" s="59"/>
      <c r="J981" s="59"/>
      <c r="K981" s="59"/>
    </row>
    <row r="982" spans="2:11" x14ac:dyDescent="0.25">
      <c r="B982" s="59"/>
      <c r="C982" s="59"/>
      <c r="D982" s="59"/>
      <c r="E982" s="59"/>
      <c r="F982" s="59"/>
      <c r="G982" s="59"/>
      <c r="H982" s="59"/>
      <c r="I982" s="59"/>
      <c r="J982" s="59"/>
      <c r="K982" s="59"/>
    </row>
    <row r="983" spans="2:11" x14ac:dyDescent="0.25">
      <c r="B983" s="59"/>
      <c r="C983" s="59"/>
      <c r="D983" s="59"/>
      <c r="E983" s="59"/>
      <c r="F983" s="59"/>
      <c r="G983" s="59"/>
      <c r="H983" s="59"/>
      <c r="I983" s="59"/>
      <c r="J983" s="59"/>
      <c r="K983" s="59"/>
    </row>
    <row r="984" spans="2:11" x14ac:dyDescent="0.25">
      <c r="B984" s="59"/>
      <c r="C984" s="59"/>
      <c r="D984" s="59"/>
      <c r="E984" s="59"/>
      <c r="F984" s="59"/>
      <c r="G984" s="59"/>
      <c r="H984" s="59"/>
      <c r="I984" s="59"/>
      <c r="J984" s="59"/>
      <c r="K984" s="59"/>
    </row>
    <row r="985" spans="2:11" x14ac:dyDescent="0.25">
      <c r="B985" s="59"/>
      <c r="C985" s="59"/>
      <c r="D985" s="59"/>
      <c r="E985" s="59"/>
      <c r="F985" s="59"/>
      <c r="G985" s="59"/>
      <c r="H985" s="59"/>
      <c r="I985" s="59"/>
      <c r="J985" s="59"/>
      <c r="K985" s="59"/>
    </row>
    <row r="986" spans="2:11" x14ac:dyDescent="0.25">
      <c r="B986" s="59"/>
      <c r="C986" s="59"/>
      <c r="D986" s="59"/>
      <c r="E986" s="59"/>
      <c r="F986" s="59"/>
      <c r="G986" s="59"/>
      <c r="H986" s="59"/>
      <c r="I986" s="59"/>
      <c r="J986" s="59"/>
      <c r="K986" s="59"/>
    </row>
    <row r="987" spans="2:11" x14ac:dyDescent="0.25">
      <c r="B987" s="59"/>
      <c r="C987" s="59"/>
      <c r="D987" s="59"/>
      <c r="E987" s="59"/>
      <c r="F987" s="59"/>
      <c r="G987" s="59"/>
      <c r="H987" s="59"/>
      <c r="I987" s="59"/>
      <c r="J987" s="59"/>
      <c r="K987" s="59"/>
    </row>
    <row r="988" spans="2:11" x14ac:dyDescent="0.25">
      <c r="B988" s="59"/>
      <c r="C988" s="59"/>
      <c r="D988" s="59"/>
      <c r="E988" s="59"/>
      <c r="F988" s="59"/>
      <c r="G988" s="59"/>
      <c r="H988" s="59"/>
      <c r="I988" s="59"/>
      <c r="J988" s="59"/>
      <c r="K988" s="59"/>
    </row>
    <row r="989" spans="2:11" x14ac:dyDescent="0.25">
      <c r="B989" s="59"/>
      <c r="C989" s="59"/>
      <c r="D989" s="59"/>
      <c r="E989" s="59"/>
      <c r="F989" s="59"/>
      <c r="G989" s="59"/>
      <c r="H989" s="59"/>
      <c r="I989" s="59"/>
      <c r="J989" s="59"/>
      <c r="K989" s="59"/>
    </row>
    <row r="990" spans="2:11" x14ac:dyDescent="0.25">
      <c r="B990" s="59"/>
      <c r="C990" s="59"/>
      <c r="D990" s="59"/>
      <c r="E990" s="59"/>
      <c r="F990" s="59"/>
      <c r="G990" s="59"/>
      <c r="H990" s="59"/>
      <c r="I990" s="59"/>
      <c r="J990" s="59"/>
      <c r="K990" s="59"/>
    </row>
    <row r="991" spans="2:11" x14ac:dyDescent="0.25">
      <c r="B991" s="59"/>
      <c r="C991" s="59"/>
      <c r="D991" s="59"/>
      <c r="E991" s="59"/>
      <c r="F991" s="59"/>
      <c r="G991" s="59"/>
      <c r="H991" s="59"/>
      <c r="I991" s="59"/>
      <c r="J991" s="59"/>
      <c r="K991" s="59"/>
    </row>
    <row r="992" spans="2:11" x14ac:dyDescent="0.25">
      <c r="B992" s="59"/>
      <c r="C992" s="59"/>
      <c r="D992" s="59"/>
      <c r="E992" s="59"/>
      <c r="F992" s="59"/>
      <c r="G992" s="59"/>
      <c r="H992" s="59"/>
      <c r="I992" s="59"/>
      <c r="J992" s="59"/>
      <c r="K992" s="59"/>
    </row>
    <row r="993" spans="2:11" x14ac:dyDescent="0.25">
      <c r="B993" s="59"/>
      <c r="C993" s="59"/>
      <c r="D993" s="59"/>
      <c r="E993" s="59"/>
      <c r="F993" s="59"/>
      <c r="G993" s="59"/>
      <c r="H993" s="59"/>
      <c r="I993" s="59"/>
      <c r="J993" s="59"/>
      <c r="K993" s="59"/>
    </row>
    <row r="994" spans="2:11" x14ac:dyDescent="0.25">
      <c r="B994" s="59"/>
      <c r="C994" s="59"/>
      <c r="D994" s="59"/>
      <c r="E994" s="59"/>
      <c r="F994" s="59"/>
      <c r="G994" s="59"/>
      <c r="H994" s="59"/>
      <c r="I994" s="59"/>
      <c r="J994" s="59"/>
      <c r="K994" s="59"/>
    </row>
    <row r="995" spans="2:11" x14ac:dyDescent="0.25">
      <c r="B995" s="59"/>
      <c r="C995" s="59"/>
      <c r="D995" s="59"/>
      <c r="E995" s="59"/>
      <c r="F995" s="59"/>
      <c r="G995" s="59"/>
      <c r="H995" s="59"/>
      <c r="I995" s="59"/>
      <c r="J995" s="59"/>
      <c r="K995" s="59"/>
    </row>
    <row r="996" spans="2:11" x14ac:dyDescent="0.25">
      <c r="B996" s="59"/>
      <c r="C996" s="59"/>
      <c r="D996" s="59"/>
      <c r="E996" s="59"/>
      <c r="F996" s="59"/>
      <c r="G996" s="59"/>
      <c r="H996" s="59"/>
      <c r="I996" s="59"/>
      <c r="J996" s="59"/>
      <c r="K996" s="59"/>
    </row>
    <row r="997" spans="2:11" x14ac:dyDescent="0.25">
      <c r="B997" s="59"/>
      <c r="C997" s="59"/>
      <c r="D997" s="59"/>
      <c r="E997" s="59"/>
      <c r="F997" s="59"/>
      <c r="G997" s="59"/>
      <c r="H997" s="59"/>
      <c r="I997" s="59"/>
      <c r="J997" s="59"/>
      <c r="K997" s="59"/>
    </row>
    <row r="998" spans="2:11" x14ac:dyDescent="0.25">
      <c r="B998" s="59"/>
      <c r="C998" s="59"/>
      <c r="D998" s="59"/>
      <c r="E998" s="59"/>
      <c r="F998" s="59"/>
      <c r="G998" s="59"/>
      <c r="H998" s="59"/>
      <c r="I998" s="59"/>
      <c r="J998" s="59"/>
      <c r="K998" s="59"/>
    </row>
    <row r="999" spans="2:11" x14ac:dyDescent="0.25">
      <c r="B999" s="59"/>
      <c r="C999" s="59"/>
      <c r="D999" s="59"/>
      <c r="E999" s="59"/>
      <c r="F999" s="59"/>
      <c r="G999" s="59"/>
      <c r="H999" s="59"/>
      <c r="I999" s="59"/>
      <c r="J999" s="59"/>
      <c r="K999" s="59"/>
    </row>
    <row r="1000" spans="2:11" x14ac:dyDescent="0.25">
      <c r="B1000" s="59"/>
      <c r="C1000" s="59"/>
      <c r="D1000" s="59"/>
      <c r="E1000" s="59"/>
      <c r="F1000" s="59"/>
      <c r="G1000" s="59"/>
      <c r="H1000" s="59"/>
      <c r="I1000" s="59"/>
      <c r="J1000" s="59"/>
      <c r="K1000" s="59"/>
    </row>
    <row r="1001" spans="2:11" x14ac:dyDescent="0.25">
      <c r="B1001" s="59"/>
      <c r="C1001" s="59"/>
      <c r="D1001" s="59"/>
      <c r="E1001" s="59"/>
      <c r="F1001" s="59"/>
      <c r="G1001" s="59"/>
      <c r="H1001" s="59"/>
      <c r="I1001" s="59"/>
      <c r="J1001" s="59"/>
      <c r="K1001" s="59"/>
    </row>
    <row r="1002" spans="2:11" x14ac:dyDescent="0.25">
      <c r="B1002" s="59"/>
      <c r="C1002" s="59"/>
      <c r="D1002" s="59"/>
      <c r="E1002" s="59"/>
      <c r="F1002" s="59"/>
      <c r="G1002" s="59"/>
      <c r="H1002" s="59"/>
      <c r="I1002" s="59"/>
      <c r="J1002" s="59"/>
      <c r="K1002" s="59"/>
    </row>
    <row r="1003" spans="2:11" x14ac:dyDescent="0.25">
      <c r="B1003" s="59"/>
      <c r="C1003" s="59"/>
      <c r="D1003" s="59"/>
      <c r="E1003" s="59"/>
      <c r="F1003" s="59"/>
      <c r="G1003" s="59"/>
      <c r="H1003" s="59"/>
      <c r="I1003" s="59"/>
      <c r="J1003" s="59"/>
      <c r="K1003" s="59"/>
    </row>
    <row r="1004" spans="2:11" x14ac:dyDescent="0.25">
      <c r="B1004" s="59"/>
      <c r="C1004" s="59"/>
      <c r="D1004" s="59"/>
      <c r="E1004" s="59"/>
      <c r="F1004" s="59"/>
      <c r="G1004" s="59"/>
      <c r="H1004" s="59"/>
      <c r="I1004" s="59"/>
      <c r="J1004" s="59"/>
      <c r="K1004" s="59"/>
    </row>
    <row r="1005" spans="2:11" x14ac:dyDescent="0.25">
      <c r="B1005" s="59"/>
      <c r="C1005" s="59"/>
      <c r="D1005" s="59"/>
      <c r="E1005" s="59"/>
      <c r="F1005" s="59"/>
      <c r="G1005" s="59"/>
      <c r="H1005" s="59"/>
      <c r="I1005" s="59"/>
      <c r="J1005" s="59"/>
      <c r="K1005" s="59"/>
    </row>
    <row r="1006" spans="2:11" x14ac:dyDescent="0.25">
      <c r="B1006" s="59"/>
      <c r="C1006" s="59"/>
      <c r="D1006" s="59"/>
      <c r="E1006" s="59"/>
      <c r="F1006" s="59"/>
      <c r="G1006" s="59"/>
      <c r="H1006" s="59"/>
      <c r="I1006" s="59"/>
      <c r="J1006" s="59"/>
      <c r="K1006" s="59"/>
    </row>
    <row r="1007" spans="2:11" x14ac:dyDescent="0.25">
      <c r="B1007" s="59"/>
      <c r="C1007" s="59"/>
      <c r="D1007" s="59"/>
      <c r="E1007" s="59"/>
      <c r="F1007" s="59"/>
      <c r="G1007" s="59"/>
      <c r="H1007" s="59"/>
      <c r="I1007" s="59"/>
      <c r="J1007" s="59"/>
      <c r="K1007" s="59"/>
    </row>
    <row r="1008" spans="2:11" x14ac:dyDescent="0.25">
      <c r="B1008" s="59"/>
      <c r="C1008" s="59"/>
      <c r="D1008" s="59"/>
      <c r="E1008" s="59"/>
      <c r="F1008" s="59"/>
      <c r="G1008" s="59"/>
      <c r="H1008" s="59"/>
      <c r="I1008" s="59"/>
      <c r="J1008" s="59"/>
      <c r="K1008" s="59"/>
    </row>
    <row r="1009" spans="2:11" x14ac:dyDescent="0.25">
      <c r="B1009" s="59"/>
      <c r="C1009" s="59"/>
      <c r="D1009" s="59"/>
      <c r="E1009" s="59"/>
      <c r="F1009" s="59"/>
      <c r="G1009" s="59"/>
      <c r="H1009" s="59"/>
      <c r="I1009" s="59"/>
      <c r="J1009" s="59"/>
      <c r="K1009" s="59"/>
    </row>
    <row r="1010" spans="2:11" x14ac:dyDescent="0.25">
      <c r="B1010" s="59"/>
      <c r="C1010" s="59"/>
      <c r="D1010" s="59"/>
      <c r="E1010" s="59"/>
      <c r="F1010" s="59"/>
      <c r="G1010" s="59"/>
      <c r="H1010" s="59"/>
      <c r="I1010" s="59"/>
      <c r="J1010" s="59"/>
      <c r="K1010" s="59"/>
    </row>
    <row r="1011" spans="2:11" x14ac:dyDescent="0.25">
      <c r="B1011" s="59"/>
      <c r="C1011" s="59"/>
      <c r="D1011" s="59"/>
      <c r="E1011" s="59"/>
      <c r="F1011" s="59"/>
      <c r="G1011" s="59"/>
      <c r="H1011" s="59"/>
      <c r="I1011" s="59"/>
      <c r="J1011" s="59"/>
      <c r="K1011" s="59"/>
    </row>
    <row r="1012" spans="2:11" x14ac:dyDescent="0.25">
      <c r="B1012" s="59"/>
      <c r="C1012" s="59"/>
      <c r="D1012" s="59"/>
      <c r="E1012" s="59"/>
      <c r="F1012" s="59"/>
      <c r="G1012" s="59"/>
      <c r="H1012" s="59"/>
      <c r="I1012" s="59"/>
      <c r="J1012" s="59"/>
      <c r="K1012" s="59"/>
    </row>
    <row r="1013" spans="2:11" x14ac:dyDescent="0.25">
      <c r="B1013" s="59"/>
      <c r="C1013" s="59"/>
      <c r="D1013" s="59"/>
      <c r="E1013" s="59"/>
      <c r="F1013" s="59"/>
      <c r="G1013" s="59"/>
      <c r="H1013" s="59"/>
      <c r="I1013" s="59"/>
      <c r="J1013" s="59"/>
      <c r="K1013" s="59"/>
    </row>
    <row r="1014" spans="2:11" x14ac:dyDescent="0.25">
      <c r="B1014" s="59"/>
      <c r="C1014" s="59"/>
      <c r="D1014" s="59"/>
      <c r="E1014" s="59"/>
      <c r="F1014" s="59"/>
      <c r="G1014" s="59"/>
      <c r="H1014" s="59"/>
      <c r="I1014" s="59"/>
      <c r="J1014" s="59"/>
      <c r="K1014" s="59"/>
    </row>
    <row r="1015" spans="2:11" x14ac:dyDescent="0.25">
      <c r="B1015" s="59"/>
      <c r="C1015" s="59"/>
      <c r="D1015" s="59"/>
      <c r="E1015" s="59"/>
      <c r="F1015" s="59"/>
      <c r="G1015" s="59"/>
      <c r="H1015" s="59"/>
      <c r="I1015" s="59"/>
      <c r="J1015" s="59"/>
      <c r="K1015" s="59"/>
    </row>
    <row r="1016" spans="2:11" x14ac:dyDescent="0.25">
      <c r="B1016" s="59"/>
      <c r="C1016" s="59"/>
      <c r="D1016" s="59"/>
      <c r="E1016" s="59"/>
      <c r="F1016" s="59"/>
      <c r="G1016" s="59"/>
      <c r="H1016" s="59"/>
      <c r="I1016" s="59"/>
      <c r="J1016" s="59"/>
      <c r="K1016" s="59"/>
    </row>
    <row r="1017" spans="2:11" x14ac:dyDescent="0.25">
      <c r="B1017" s="59"/>
      <c r="C1017" s="59"/>
      <c r="D1017" s="59"/>
      <c r="E1017" s="59"/>
      <c r="F1017" s="59"/>
      <c r="G1017" s="59"/>
      <c r="H1017" s="59"/>
      <c r="I1017" s="59"/>
      <c r="J1017" s="59"/>
      <c r="K1017" s="59"/>
    </row>
    <row r="1018" spans="2:11" x14ac:dyDescent="0.25">
      <c r="B1018" s="59"/>
      <c r="C1018" s="59"/>
      <c r="D1018" s="59"/>
      <c r="E1018" s="59"/>
      <c r="F1018" s="59"/>
      <c r="G1018" s="59"/>
      <c r="H1018" s="59"/>
      <c r="I1018" s="59"/>
      <c r="J1018" s="59"/>
      <c r="K1018" s="59"/>
    </row>
    <row r="1019" spans="2:11" x14ac:dyDescent="0.25">
      <c r="B1019" s="59"/>
      <c r="C1019" s="59"/>
      <c r="D1019" s="59"/>
      <c r="E1019" s="59"/>
      <c r="F1019" s="59"/>
      <c r="G1019" s="59"/>
      <c r="H1019" s="59"/>
      <c r="I1019" s="59"/>
      <c r="J1019" s="59"/>
      <c r="K1019" s="59"/>
    </row>
    <row r="1020" spans="2:11" x14ac:dyDescent="0.25">
      <c r="B1020" s="59"/>
      <c r="C1020" s="59"/>
      <c r="D1020" s="59"/>
      <c r="E1020" s="59"/>
      <c r="F1020" s="59"/>
      <c r="G1020" s="59"/>
      <c r="H1020" s="59"/>
      <c r="I1020" s="59"/>
      <c r="J1020" s="59"/>
      <c r="K1020" s="59"/>
    </row>
    <row r="1021" spans="2:11" x14ac:dyDescent="0.25">
      <c r="B1021" s="59"/>
      <c r="C1021" s="59"/>
      <c r="D1021" s="59"/>
      <c r="E1021" s="59"/>
      <c r="F1021" s="59"/>
      <c r="G1021" s="59"/>
      <c r="H1021" s="59"/>
      <c r="I1021" s="59"/>
      <c r="J1021" s="59"/>
      <c r="K1021" s="59"/>
    </row>
    <row r="1022" spans="2:11" x14ac:dyDescent="0.25">
      <c r="B1022" s="59"/>
      <c r="C1022" s="59"/>
      <c r="D1022" s="59"/>
      <c r="E1022" s="59"/>
      <c r="F1022" s="59"/>
      <c r="G1022" s="59"/>
      <c r="H1022" s="59"/>
      <c r="I1022" s="59"/>
      <c r="J1022" s="59"/>
      <c r="K1022" s="59"/>
    </row>
    <row r="1023" spans="2:11" x14ac:dyDescent="0.25">
      <c r="B1023" s="59"/>
      <c r="C1023" s="59"/>
      <c r="D1023" s="59"/>
      <c r="E1023" s="59"/>
      <c r="F1023" s="59"/>
      <c r="G1023" s="59"/>
      <c r="H1023" s="59"/>
      <c r="I1023" s="59"/>
      <c r="J1023" s="59"/>
      <c r="K1023" s="59"/>
    </row>
    <row r="1024" spans="2:11" x14ac:dyDescent="0.25">
      <c r="B1024" s="59"/>
      <c r="C1024" s="59"/>
      <c r="D1024" s="59"/>
      <c r="E1024" s="59"/>
      <c r="F1024" s="59"/>
      <c r="G1024" s="59"/>
      <c r="H1024" s="59"/>
      <c r="I1024" s="59"/>
      <c r="J1024" s="59"/>
      <c r="K1024" s="59"/>
    </row>
    <row r="1025" spans="2:11" x14ac:dyDescent="0.25">
      <c r="B1025" s="59"/>
      <c r="C1025" s="59"/>
      <c r="D1025" s="59"/>
      <c r="E1025" s="59"/>
      <c r="F1025" s="59"/>
      <c r="G1025" s="59"/>
      <c r="H1025" s="59"/>
      <c r="I1025" s="59"/>
      <c r="J1025" s="59"/>
      <c r="K1025" s="59"/>
    </row>
    <row r="1026" spans="2:11" x14ac:dyDescent="0.25">
      <c r="B1026" s="59"/>
      <c r="C1026" s="59"/>
      <c r="D1026" s="59"/>
      <c r="E1026" s="59"/>
      <c r="F1026" s="59"/>
      <c r="G1026" s="59"/>
      <c r="H1026" s="59"/>
      <c r="I1026" s="59"/>
      <c r="J1026" s="59"/>
      <c r="K1026" s="59"/>
    </row>
    <row r="1027" spans="2:11" x14ac:dyDescent="0.25">
      <c r="B1027" s="59"/>
      <c r="C1027" s="59"/>
      <c r="D1027" s="59"/>
      <c r="E1027" s="59"/>
      <c r="F1027" s="59"/>
      <c r="G1027" s="59"/>
      <c r="H1027" s="59"/>
      <c r="I1027" s="59"/>
      <c r="J1027" s="59"/>
      <c r="K1027" s="59"/>
    </row>
    <row r="1028" spans="2:11" x14ac:dyDescent="0.25">
      <c r="B1028" s="59"/>
      <c r="C1028" s="59"/>
      <c r="D1028" s="59"/>
      <c r="E1028" s="59"/>
      <c r="F1028" s="59"/>
      <c r="G1028" s="59"/>
      <c r="H1028" s="59"/>
      <c r="I1028" s="59"/>
      <c r="J1028" s="59"/>
      <c r="K1028" s="59"/>
    </row>
    <row r="1029" spans="2:11" x14ac:dyDescent="0.25">
      <c r="B1029" s="59"/>
      <c r="C1029" s="59"/>
      <c r="D1029" s="59"/>
      <c r="E1029" s="59"/>
      <c r="F1029" s="59"/>
      <c r="G1029" s="59"/>
      <c r="H1029" s="59"/>
      <c r="I1029" s="59"/>
      <c r="J1029" s="59"/>
      <c r="K1029" s="59"/>
    </row>
    <row r="1030" spans="2:11" x14ac:dyDescent="0.25">
      <c r="B1030" s="59"/>
      <c r="C1030" s="59"/>
      <c r="D1030" s="59"/>
      <c r="E1030" s="59"/>
      <c r="F1030" s="59"/>
      <c r="G1030" s="59"/>
      <c r="H1030" s="59"/>
      <c r="I1030" s="59"/>
      <c r="J1030" s="59"/>
      <c r="K1030" s="59"/>
    </row>
    <row r="1031" spans="2:11" x14ac:dyDescent="0.25">
      <c r="B1031" s="59"/>
      <c r="C1031" s="59"/>
      <c r="D1031" s="59"/>
      <c r="E1031" s="59"/>
      <c r="F1031" s="59"/>
      <c r="G1031" s="59"/>
      <c r="H1031" s="59"/>
      <c r="I1031" s="59"/>
      <c r="J1031" s="59"/>
      <c r="K1031" s="59"/>
    </row>
    <row r="1032" spans="2:11" x14ac:dyDescent="0.25">
      <c r="B1032" s="59"/>
      <c r="C1032" s="59"/>
      <c r="D1032" s="59"/>
      <c r="E1032" s="59"/>
      <c r="F1032" s="59"/>
      <c r="G1032" s="59"/>
      <c r="H1032" s="59"/>
      <c r="I1032" s="59"/>
      <c r="J1032" s="59"/>
      <c r="K1032" s="59"/>
    </row>
    <row r="1033" spans="2:11" x14ac:dyDescent="0.25">
      <c r="B1033" s="59"/>
      <c r="C1033" s="59"/>
      <c r="D1033" s="59"/>
      <c r="E1033" s="59"/>
      <c r="F1033" s="59"/>
      <c r="G1033" s="59"/>
      <c r="H1033" s="59"/>
      <c r="I1033" s="59"/>
      <c r="J1033" s="59"/>
      <c r="K1033" s="59"/>
    </row>
    <row r="1034" spans="2:11" x14ac:dyDescent="0.25">
      <c r="B1034" s="59"/>
      <c r="C1034" s="59"/>
      <c r="D1034" s="59"/>
      <c r="E1034" s="59"/>
      <c r="F1034" s="59"/>
      <c r="G1034" s="59"/>
      <c r="H1034" s="59"/>
      <c r="I1034" s="59"/>
      <c r="J1034" s="59"/>
      <c r="K1034" s="59"/>
    </row>
    <row r="1035" spans="2:11" x14ac:dyDescent="0.25">
      <c r="B1035" s="59"/>
      <c r="C1035" s="59"/>
      <c r="D1035" s="59"/>
      <c r="E1035" s="59"/>
      <c r="F1035" s="59"/>
      <c r="G1035" s="59"/>
      <c r="H1035" s="59"/>
      <c r="I1035" s="59"/>
      <c r="J1035" s="59"/>
      <c r="K1035" s="59"/>
    </row>
    <row r="1036" spans="2:11" x14ac:dyDescent="0.25">
      <c r="B1036" s="59"/>
      <c r="C1036" s="59"/>
      <c r="D1036" s="59"/>
      <c r="E1036" s="59"/>
      <c r="F1036" s="59"/>
      <c r="G1036" s="59"/>
      <c r="H1036" s="59"/>
      <c r="I1036" s="59"/>
      <c r="J1036" s="59"/>
      <c r="K1036" s="59"/>
    </row>
    <row r="1037" spans="2:11" x14ac:dyDescent="0.25">
      <c r="B1037" s="59"/>
      <c r="C1037" s="59"/>
      <c r="D1037" s="59"/>
      <c r="E1037" s="59"/>
      <c r="F1037" s="59"/>
      <c r="G1037" s="59"/>
      <c r="H1037" s="59"/>
      <c r="I1037" s="59"/>
      <c r="J1037" s="59"/>
      <c r="K1037" s="59"/>
    </row>
    <row r="1038" spans="2:11" x14ac:dyDescent="0.25">
      <c r="B1038" s="59"/>
      <c r="C1038" s="59"/>
      <c r="D1038" s="59"/>
      <c r="E1038" s="59"/>
      <c r="F1038" s="59"/>
      <c r="G1038" s="59"/>
      <c r="H1038" s="59"/>
      <c r="I1038" s="59"/>
      <c r="J1038" s="59"/>
      <c r="K1038" s="59"/>
    </row>
    <row r="1039" spans="2:11" x14ac:dyDescent="0.25">
      <c r="B1039" s="59"/>
      <c r="C1039" s="59"/>
      <c r="D1039" s="59"/>
      <c r="E1039" s="59"/>
      <c r="F1039" s="59"/>
      <c r="G1039" s="59"/>
      <c r="H1039" s="59"/>
      <c r="I1039" s="59"/>
      <c r="J1039" s="59"/>
      <c r="K1039" s="59"/>
    </row>
    <row r="1040" spans="2:11" x14ac:dyDescent="0.25">
      <c r="B1040" s="59"/>
      <c r="C1040" s="59"/>
      <c r="D1040" s="59"/>
      <c r="E1040" s="59"/>
      <c r="F1040" s="59"/>
      <c r="G1040" s="59"/>
      <c r="H1040" s="59"/>
      <c r="I1040" s="59"/>
      <c r="J1040" s="59"/>
      <c r="K1040" s="59"/>
    </row>
    <row r="1041" spans="2:11" x14ac:dyDescent="0.25">
      <c r="B1041" s="59"/>
      <c r="C1041" s="59"/>
      <c r="D1041" s="59"/>
      <c r="E1041" s="59"/>
      <c r="F1041" s="59"/>
      <c r="G1041" s="59"/>
      <c r="H1041" s="59"/>
      <c r="I1041" s="59"/>
      <c r="J1041" s="59"/>
      <c r="K1041" s="59"/>
    </row>
    <row r="1042" spans="2:11" x14ac:dyDescent="0.25">
      <c r="B1042" s="59"/>
      <c r="C1042" s="59"/>
      <c r="D1042" s="59"/>
      <c r="E1042" s="59"/>
      <c r="F1042" s="59"/>
      <c r="G1042" s="59"/>
      <c r="H1042" s="59"/>
      <c r="I1042" s="59"/>
      <c r="J1042" s="59"/>
      <c r="K1042" s="59"/>
    </row>
    <row r="1043" spans="2:11" x14ac:dyDescent="0.25">
      <c r="B1043" s="59"/>
      <c r="C1043" s="59"/>
      <c r="D1043" s="59"/>
      <c r="E1043" s="59"/>
      <c r="F1043" s="59"/>
      <c r="G1043" s="59"/>
      <c r="H1043" s="59"/>
      <c r="I1043" s="59"/>
      <c r="J1043" s="59"/>
      <c r="K1043" s="59"/>
    </row>
    <row r="1044" spans="2:11" x14ac:dyDescent="0.25">
      <c r="B1044" s="59"/>
      <c r="C1044" s="59"/>
      <c r="D1044" s="59"/>
      <c r="E1044" s="59"/>
      <c r="F1044" s="59"/>
      <c r="G1044" s="59"/>
      <c r="H1044" s="59"/>
      <c r="I1044" s="59"/>
      <c r="J1044" s="59"/>
      <c r="K1044" s="59"/>
    </row>
    <row r="1045" spans="2:11" x14ac:dyDescent="0.25">
      <c r="B1045" s="59"/>
      <c r="C1045" s="59"/>
      <c r="D1045" s="59"/>
      <c r="E1045" s="59"/>
      <c r="F1045" s="59"/>
      <c r="G1045" s="59"/>
      <c r="H1045" s="59"/>
      <c r="I1045" s="59"/>
      <c r="J1045" s="59"/>
      <c r="K1045" s="59"/>
    </row>
    <row r="1046" spans="2:11" x14ac:dyDescent="0.25">
      <c r="B1046" s="59"/>
      <c r="C1046" s="59"/>
      <c r="D1046" s="59"/>
      <c r="E1046" s="59"/>
      <c r="F1046" s="59"/>
      <c r="G1046" s="59"/>
      <c r="H1046" s="59"/>
      <c r="I1046" s="59"/>
      <c r="J1046" s="59"/>
      <c r="K1046" s="59"/>
    </row>
    <row r="1047" spans="2:11" x14ac:dyDescent="0.25">
      <c r="B1047" s="59"/>
      <c r="C1047" s="59"/>
      <c r="D1047" s="59"/>
      <c r="E1047" s="59"/>
      <c r="F1047" s="59"/>
      <c r="G1047" s="59"/>
      <c r="H1047" s="59"/>
      <c r="I1047" s="59"/>
      <c r="J1047" s="59"/>
      <c r="K1047" s="59"/>
    </row>
    <row r="1048" spans="2:11" x14ac:dyDescent="0.25">
      <c r="B1048" s="59"/>
      <c r="C1048" s="59"/>
      <c r="D1048" s="59"/>
      <c r="E1048" s="59"/>
      <c r="F1048" s="59"/>
      <c r="G1048" s="59"/>
      <c r="H1048" s="59"/>
      <c r="I1048" s="59"/>
      <c r="J1048" s="59"/>
      <c r="K1048" s="59"/>
    </row>
    <row r="1049" spans="2:11" x14ac:dyDescent="0.25">
      <c r="B1049" s="59"/>
      <c r="C1049" s="59"/>
      <c r="D1049" s="59"/>
      <c r="E1049" s="59"/>
      <c r="F1049" s="59"/>
      <c r="G1049" s="59"/>
      <c r="H1049" s="59"/>
      <c r="I1049" s="59"/>
      <c r="J1049" s="59"/>
      <c r="K1049" s="59"/>
    </row>
    <row r="1050" spans="2:11" x14ac:dyDescent="0.25">
      <c r="B1050" s="59"/>
      <c r="C1050" s="59"/>
      <c r="D1050" s="59"/>
      <c r="E1050" s="59"/>
      <c r="F1050" s="59"/>
      <c r="G1050" s="59"/>
      <c r="H1050" s="59"/>
      <c r="I1050" s="59"/>
      <c r="J1050" s="59"/>
      <c r="K1050" s="59"/>
    </row>
    <row r="1051" spans="2:11" x14ac:dyDescent="0.25">
      <c r="B1051" s="59"/>
      <c r="C1051" s="59"/>
      <c r="D1051" s="59"/>
      <c r="E1051" s="59"/>
      <c r="F1051" s="59"/>
      <c r="G1051" s="59"/>
      <c r="H1051" s="59"/>
      <c r="I1051" s="59"/>
      <c r="J1051" s="59"/>
      <c r="K1051" s="59"/>
    </row>
    <row r="1052" spans="2:11" x14ac:dyDescent="0.25">
      <c r="B1052" s="59"/>
      <c r="C1052" s="59"/>
      <c r="D1052" s="59"/>
      <c r="E1052" s="59"/>
      <c r="F1052" s="59"/>
      <c r="G1052" s="59"/>
      <c r="H1052" s="59"/>
      <c r="I1052" s="59"/>
      <c r="J1052" s="59"/>
      <c r="K1052" s="59"/>
    </row>
    <row r="1053" spans="2:11" x14ac:dyDescent="0.25">
      <c r="B1053" s="59"/>
      <c r="C1053" s="59"/>
      <c r="D1053" s="59"/>
      <c r="E1053" s="59"/>
      <c r="F1053" s="59"/>
      <c r="G1053" s="59"/>
      <c r="H1053" s="59"/>
      <c r="I1053" s="59"/>
      <c r="J1053" s="59"/>
      <c r="K1053" s="59"/>
    </row>
    <row r="1054" spans="2:11" x14ac:dyDescent="0.25">
      <c r="B1054" s="59"/>
      <c r="C1054" s="59"/>
      <c r="D1054" s="59"/>
      <c r="E1054" s="59"/>
      <c r="F1054" s="59"/>
      <c r="G1054" s="59"/>
      <c r="H1054" s="59"/>
      <c r="I1054" s="59"/>
      <c r="J1054" s="59"/>
      <c r="K1054" s="59"/>
    </row>
    <row r="1055" spans="2:11" x14ac:dyDescent="0.25">
      <c r="B1055" s="59"/>
      <c r="C1055" s="59"/>
      <c r="D1055" s="59"/>
      <c r="E1055" s="59"/>
      <c r="F1055" s="59"/>
      <c r="G1055" s="59"/>
      <c r="H1055" s="59"/>
      <c r="I1055" s="59"/>
      <c r="J1055" s="59"/>
      <c r="K1055" s="59"/>
    </row>
    <row r="1056" spans="2:11" x14ac:dyDescent="0.25">
      <c r="B1056" s="59"/>
      <c r="C1056" s="59"/>
      <c r="D1056" s="59"/>
      <c r="E1056" s="59"/>
      <c r="F1056" s="59"/>
      <c r="G1056" s="59"/>
      <c r="H1056" s="59"/>
      <c r="I1056" s="59"/>
      <c r="J1056" s="59"/>
      <c r="K1056" s="59"/>
    </row>
    <row r="1057" spans="2:11" x14ac:dyDescent="0.25">
      <c r="B1057" s="59"/>
      <c r="C1057" s="59"/>
      <c r="D1057" s="59"/>
      <c r="E1057" s="59"/>
      <c r="F1057" s="59"/>
      <c r="G1057" s="59"/>
      <c r="H1057" s="59"/>
      <c r="I1057" s="59"/>
      <c r="J1057" s="59"/>
      <c r="K1057" s="59"/>
    </row>
    <row r="1058" spans="2:11" x14ac:dyDescent="0.25">
      <c r="B1058" s="59"/>
      <c r="C1058" s="59"/>
      <c r="D1058" s="59"/>
      <c r="E1058" s="59"/>
      <c r="F1058" s="59"/>
      <c r="G1058" s="59"/>
      <c r="H1058" s="59"/>
      <c r="I1058" s="59"/>
      <c r="J1058" s="59"/>
      <c r="K1058" s="59"/>
    </row>
    <row r="1059" spans="2:11" x14ac:dyDescent="0.25">
      <c r="B1059" s="59"/>
      <c r="C1059" s="59"/>
      <c r="D1059" s="59"/>
      <c r="E1059" s="59"/>
      <c r="F1059" s="59"/>
      <c r="G1059" s="59"/>
      <c r="H1059" s="59"/>
      <c r="I1059" s="59"/>
      <c r="J1059" s="59"/>
      <c r="K1059" s="59"/>
    </row>
    <row r="1060" spans="2:11" x14ac:dyDescent="0.25">
      <c r="B1060" s="59"/>
      <c r="C1060" s="59"/>
      <c r="D1060" s="59"/>
      <c r="E1060" s="59"/>
      <c r="F1060" s="59"/>
      <c r="G1060" s="59"/>
      <c r="H1060" s="59"/>
      <c r="I1060" s="59"/>
      <c r="J1060" s="59"/>
      <c r="K1060" s="59"/>
    </row>
    <row r="1061" spans="2:11" x14ac:dyDescent="0.25">
      <c r="B1061" s="59"/>
      <c r="C1061" s="59"/>
      <c r="D1061" s="59"/>
      <c r="E1061" s="59"/>
      <c r="F1061" s="59"/>
      <c r="G1061" s="59"/>
      <c r="H1061" s="59"/>
      <c r="I1061" s="59"/>
      <c r="J1061" s="59"/>
      <c r="K1061" s="59"/>
    </row>
    <row r="1062" spans="2:11" x14ac:dyDescent="0.25">
      <c r="B1062" s="59"/>
      <c r="C1062" s="59"/>
      <c r="D1062" s="59"/>
      <c r="E1062" s="59"/>
      <c r="F1062" s="59"/>
      <c r="G1062" s="59"/>
      <c r="H1062" s="59"/>
      <c r="I1062" s="59"/>
      <c r="J1062" s="59"/>
      <c r="K1062" s="59"/>
    </row>
    <row r="1063" spans="2:11" x14ac:dyDescent="0.25">
      <c r="B1063" s="59"/>
      <c r="C1063" s="59"/>
      <c r="D1063" s="59"/>
      <c r="E1063" s="59"/>
      <c r="F1063" s="59"/>
      <c r="G1063" s="59"/>
      <c r="H1063" s="59"/>
      <c r="I1063" s="59"/>
      <c r="J1063" s="59"/>
      <c r="K1063" s="59"/>
    </row>
    <row r="1064" spans="2:11" x14ac:dyDescent="0.25">
      <c r="B1064" s="59"/>
      <c r="C1064" s="59"/>
      <c r="D1064" s="59"/>
      <c r="E1064" s="59"/>
      <c r="F1064" s="59"/>
      <c r="G1064" s="59"/>
      <c r="H1064" s="59"/>
      <c r="I1064" s="59"/>
      <c r="J1064" s="59"/>
      <c r="K1064" s="59"/>
    </row>
    <row r="1065" spans="2:11" x14ac:dyDescent="0.25">
      <c r="B1065" s="59"/>
      <c r="C1065" s="59"/>
      <c r="D1065" s="59"/>
      <c r="E1065" s="59"/>
      <c r="F1065" s="59"/>
      <c r="G1065" s="59"/>
      <c r="H1065" s="59"/>
      <c r="I1065" s="59"/>
      <c r="J1065" s="59"/>
      <c r="K1065" s="59"/>
    </row>
    <row r="1066" spans="2:11" x14ac:dyDescent="0.25">
      <c r="B1066" s="59"/>
      <c r="C1066" s="59"/>
      <c r="D1066" s="59"/>
      <c r="E1066" s="59"/>
      <c r="F1066" s="59"/>
      <c r="G1066" s="59"/>
      <c r="H1066" s="59"/>
      <c r="I1066" s="59"/>
      <c r="J1066" s="59"/>
      <c r="K1066" s="59"/>
    </row>
    <row r="1067" spans="2:11" x14ac:dyDescent="0.25">
      <c r="B1067" s="59"/>
      <c r="C1067" s="59"/>
      <c r="D1067" s="59"/>
      <c r="E1067" s="59"/>
      <c r="F1067" s="59"/>
      <c r="G1067" s="59"/>
      <c r="H1067" s="59"/>
      <c r="I1067" s="59"/>
      <c r="J1067" s="59"/>
      <c r="K1067" s="59"/>
    </row>
    <row r="1068" spans="2:11" x14ac:dyDescent="0.25">
      <c r="B1068" s="59"/>
      <c r="C1068" s="59"/>
      <c r="D1068" s="59"/>
      <c r="E1068" s="59"/>
      <c r="F1068" s="59"/>
      <c r="G1068" s="59"/>
      <c r="H1068" s="59"/>
      <c r="I1068" s="59"/>
      <c r="J1068" s="59"/>
      <c r="K1068" s="59"/>
    </row>
    <row r="1069" spans="2:11" x14ac:dyDescent="0.25">
      <c r="B1069" s="59"/>
      <c r="C1069" s="59"/>
      <c r="D1069" s="59"/>
      <c r="E1069" s="59"/>
      <c r="F1069" s="59"/>
      <c r="G1069" s="59"/>
      <c r="H1069" s="59"/>
      <c r="I1069" s="59"/>
      <c r="J1069" s="59"/>
      <c r="K1069" s="59"/>
    </row>
    <row r="1070" spans="2:11" x14ac:dyDescent="0.25">
      <c r="B1070" s="59"/>
      <c r="C1070" s="59"/>
      <c r="D1070" s="59"/>
      <c r="E1070" s="59"/>
      <c r="F1070" s="59"/>
      <c r="G1070" s="59"/>
      <c r="H1070" s="59"/>
      <c r="I1070" s="59"/>
      <c r="J1070" s="59"/>
      <c r="K1070" s="59"/>
    </row>
    <row r="1071" spans="2:11" x14ac:dyDescent="0.25">
      <c r="B1071" s="59"/>
      <c r="C1071" s="59"/>
      <c r="D1071" s="59"/>
      <c r="E1071" s="59"/>
      <c r="F1071" s="59"/>
      <c r="G1071" s="59"/>
      <c r="H1071" s="59"/>
      <c r="I1071" s="59"/>
      <c r="J1071" s="59"/>
      <c r="K1071" s="59"/>
    </row>
    <row r="1072" spans="2:11" x14ac:dyDescent="0.25">
      <c r="B1072" s="59"/>
      <c r="C1072" s="59"/>
      <c r="D1072" s="59"/>
      <c r="E1072" s="59"/>
      <c r="F1072" s="59"/>
      <c r="G1072" s="59"/>
      <c r="H1072" s="59"/>
      <c r="I1072" s="59"/>
      <c r="J1072" s="59"/>
      <c r="K1072" s="59"/>
    </row>
    <row r="1073" spans="2:11" x14ac:dyDescent="0.25">
      <c r="B1073" s="59"/>
      <c r="C1073" s="59"/>
      <c r="D1073" s="59"/>
      <c r="E1073" s="59"/>
      <c r="F1073" s="59"/>
      <c r="G1073" s="59"/>
      <c r="H1073" s="59"/>
      <c r="I1073" s="59"/>
      <c r="J1073" s="59"/>
      <c r="K1073" s="59"/>
    </row>
    <row r="1074" spans="2:11" x14ac:dyDescent="0.25">
      <c r="B1074" s="59"/>
      <c r="C1074" s="59"/>
      <c r="D1074" s="59"/>
      <c r="E1074" s="59"/>
      <c r="F1074" s="59"/>
      <c r="G1074" s="59"/>
      <c r="H1074" s="59"/>
      <c r="I1074" s="59"/>
      <c r="J1074" s="59"/>
      <c r="K1074" s="59"/>
    </row>
    <row r="1075" spans="2:11" x14ac:dyDescent="0.25">
      <c r="B1075" s="59"/>
      <c r="C1075" s="59"/>
      <c r="D1075" s="59"/>
      <c r="E1075" s="59"/>
      <c r="F1075" s="59"/>
      <c r="G1075" s="59"/>
      <c r="H1075" s="59"/>
      <c r="I1075" s="59"/>
      <c r="J1075" s="59"/>
      <c r="K1075" s="59"/>
    </row>
    <row r="1076" spans="2:11" x14ac:dyDescent="0.25">
      <c r="B1076" s="59"/>
      <c r="C1076" s="59"/>
      <c r="D1076" s="59"/>
      <c r="E1076" s="59"/>
      <c r="F1076" s="59"/>
      <c r="G1076" s="59"/>
      <c r="H1076" s="59"/>
      <c r="I1076" s="59"/>
      <c r="J1076" s="59"/>
      <c r="K1076" s="59"/>
    </row>
    <row r="1077" spans="2:11" x14ac:dyDescent="0.25">
      <c r="B1077" s="59"/>
      <c r="C1077" s="59"/>
      <c r="D1077" s="59"/>
      <c r="E1077" s="59"/>
      <c r="F1077" s="59"/>
      <c r="G1077" s="59"/>
      <c r="H1077" s="59"/>
      <c r="I1077" s="59"/>
      <c r="J1077" s="59"/>
      <c r="K1077" s="59"/>
    </row>
    <row r="1078" spans="2:11" x14ac:dyDescent="0.25">
      <c r="B1078" s="59"/>
      <c r="C1078" s="59"/>
      <c r="D1078" s="59"/>
      <c r="E1078" s="59"/>
      <c r="F1078" s="59"/>
      <c r="G1078" s="59"/>
      <c r="H1078" s="59"/>
      <c r="I1078" s="59"/>
      <c r="J1078" s="59"/>
      <c r="K1078" s="59"/>
    </row>
    <row r="1079" spans="2:11" x14ac:dyDescent="0.25">
      <c r="B1079" s="59"/>
      <c r="C1079" s="59"/>
      <c r="D1079" s="59"/>
      <c r="E1079" s="59"/>
      <c r="F1079" s="59"/>
      <c r="G1079" s="59"/>
      <c r="H1079" s="59"/>
      <c r="I1079" s="59"/>
      <c r="J1079" s="59"/>
      <c r="K1079" s="59"/>
    </row>
    <row r="1080" spans="2:11" x14ac:dyDescent="0.25">
      <c r="B1080" s="59"/>
      <c r="C1080" s="59"/>
      <c r="D1080" s="59"/>
      <c r="E1080" s="59"/>
      <c r="F1080" s="59"/>
      <c r="G1080" s="59"/>
      <c r="H1080" s="59"/>
      <c r="I1080" s="59"/>
      <c r="J1080" s="59"/>
      <c r="K1080" s="59"/>
    </row>
    <row r="1081" spans="2:11" x14ac:dyDescent="0.25">
      <c r="B1081" s="59"/>
      <c r="C1081" s="59"/>
      <c r="D1081" s="59"/>
      <c r="E1081" s="59"/>
      <c r="F1081" s="59"/>
      <c r="G1081" s="59"/>
      <c r="H1081" s="59"/>
      <c r="I1081" s="59"/>
      <c r="J1081" s="59"/>
      <c r="K1081" s="59"/>
    </row>
    <row r="1082" spans="2:11" x14ac:dyDescent="0.25">
      <c r="B1082" s="59"/>
      <c r="C1082" s="59"/>
      <c r="D1082" s="59"/>
      <c r="E1082" s="59"/>
      <c r="F1082" s="59"/>
      <c r="G1082" s="59"/>
      <c r="H1082" s="59"/>
      <c r="I1082" s="59"/>
      <c r="J1082" s="59"/>
      <c r="K1082" s="59"/>
    </row>
    <row r="1083" spans="2:11" x14ac:dyDescent="0.25">
      <c r="B1083" s="59"/>
      <c r="C1083" s="59"/>
      <c r="D1083" s="59"/>
      <c r="E1083" s="59"/>
      <c r="F1083" s="59"/>
      <c r="G1083" s="59"/>
      <c r="H1083" s="59"/>
      <c r="I1083" s="59"/>
      <c r="J1083" s="59"/>
      <c r="K1083" s="59"/>
    </row>
    <row r="1084" spans="2:11" x14ac:dyDescent="0.25">
      <c r="B1084" s="59"/>
      <c r="C1084" s="59"/>
      <c r="D1084" s="59"/>
      <c r="E1084" s="59"/>
      <c r="F1084" s="59"/>
      <c r="G1084" s="59"/>
      <c r="H1084" s="59"/>
      <c r="I1084" s="59"/>
      <c r="J1084" s="59"/>
      <c r="K1084" s="59"/>
    </row>
    <row r="1085" spans="2:11" x14ac:dyDescent="0.25">
      <c r="B1085" s="59"/>
      <c r="C1085" s="59"/>
      <c r="D1085" s="59"/>
      <c r="E1085" s="59"/>
      <c r="F1085" s="59"/>
      <c r="G1085" s="59"/>
      <c r="H1085" s="59"/>
      <c r="I1085" s="59"/>
      <c r="J1085" s="59"/>
      <c r="K1085" s="59"/>
    </row>
    <row r="1086" spans="2:11" x14ac:dyDescent="0.25">
      <c r="B1086" s="59"/>
      <c r="C1086" s="59"/>
      <c r="D1086" s="59"/>
      <c r="E1086" s="59"/>
      <c r="F1086" s="59"/>
      <c r="G1086" s="59"/>
      <c r="H1086" s="59"/>
      <c r="I1086" s="59"/>
      <c r="J1086" s="59"/>
      <c r="K1086" s="59"/>
    </row>
    <row r="1087" spans="2:11" x14ac:dyDescent="0.25">
      <c r="B1087" s="59"/>
      <c r="C1087" s="59"/>
      <c r="D1087" s="59"/>
      <c r="E1087" s="59"/>
      <c r="F1087" s="59"/>
      <c r="G1087" s="59"/>
      <c r="H1087" s="59"/>
      <c r="I1087" s="59"/>
      <c r="J1087" s="59"/>
      <c r="K1087" s="59"/>
    </row>
    <row r="1088" spans="2:11" x14ac:dyDescent="0.25">
      <c r="B1088" s="59"/>
      <c r="C1088" s="59"/>
      <c r="D1088" s="59"/>
      <c r="E1088" s="59"/>
      <c r="F1088" s="59"/>
      <c r="G1088" s="59"/>
      <c r="H1088" s="59"/>
      <c r="I1088" s="59"/>
      <c r="J1088" s="59"/>
      <c r="K1088" s="59"/>
    </row>
    <row r="1089" spans="2:11" x14ac:dyDescent="0.25">
      <c r="B1089" s="59"/>
      <c r="C1089" s="59"/>
      <c r="D1089" s="59"/>
      <c r="E1089" s="59"/>
      <c r="F1089" s="59"/>
      <c r="G1089" s="59"/>
      <c r="H1089" s="59"/>
      <c r="I1089" s="59"/>
      <c r="J1089" s="59"/>
      <c r="K1089" s="59"/>
    </row>
    <row r="1090" spans="2:11" x14ac:dyDescent="0.25">
      <c r="B1090" s="59"/>
      <c r="C1090" s="59"/>
      <c r="D1090" s="59"/>
      <c r="E1090" s="59"/>
      <c r="F1090" s="59"/>
      <c r="G1090" s="59"/>
      <c r="H1090" s="59"/>
      <c r="I1090" s="59"/>
      <c r="J1090" s="59"/>
      <c r="K1090" s="59"/>
    </row>
    <row r="1091" spans="2:11" x14ac:dyDescent="0.25">
      <c r="B1091" s="59"/>
      <c r="C1091" s="59"/>
      <c r="D1091" s="59"/>
      <c r="E1091" s="59"/>
      <c r="F1091" s="59"/>
      <c r="G1091" s="59"/>
      <c r="H1091" s="59"/>
      <c r="I1091" s="59"/>
      <c r="J1091" s="59"/>
      <c r="K1091" s="59"/>
    </row>
    <row r="1092" spans="2:11" x14ac:dyDescent="0.25">
      <c r="B1092" s="59"/>
      <c r="C1092" s="59"/>
      <c r="D1092" s="59"/>
      <c r="E1092" s="59"/>
      <c r="F1092" s="59"/>
      <c r="G1092" s="59"/>
      <c r="H1092" s="59"/>
      <c r="I1092" s="59"/>
      <c r="J1092" s="59"/>
      <c r="K1092" s="59"/>
    </row>
    <row r="1093" spans="2:11" x14ac:dyDescent="0.25">
      <c r="B1093" s="59"/>
      <c r="C1093" s="59"/>
      <c r="D1093" s="59"/>
      <c r="E1093" s="59"/>
      <c r="F1093" s="59"/>
      <c r="G1093" s="59"/>
      <c r="H1093" s="59"/>
      <c r="I1093" s="59"/>
      <c r="J1093" s="59"/>
      <c r="K1093" s="59"/>
    </row>
    <row r="1094" spans="2:11" x14ac:dyDescent="0.25">
      <c r="B1094" s="59"/>
      <c r="C1094" s="59"/>
      <c r="D1094" s="59"/>
      <c r="E1094" s="59"/>
      <c r="F1094" s="59"/>
      <c r="G1094" s="59"/>
      <c r="H1094" s="59"/>
      <c r="I1094" s="59"/>
      <c r="J1094" s="59"/>
      <c r="K1094" s="59"/>
    </row>
    <row r="1095" spans="2:11" x14ac:dyDescent="0.25">
      <c r="B1095" s="59"/>
      <c r="C1095" s="59"/>
      <c r="D1095" s="59"/>
      <c r="E1095" s="59"/>
      <c r="F1095" s="59"/>
      <c r="G1095" s="59"/>
      <c r="H1095" s="59"/>
      <c r="I1095" s="59"/>
      <c r="J1095" s="59"/>
      <c r="K1095" s="59"/>
    </row>
    <row r="1096" spans="2:11" x14ac:dyDescent="0.25">
      <c r="B1096" s="59"/>
      <c r="C1096" s="59"/>
      <c r="D1096" s="59"/>
      <c r="E1096" s="59"/>
      <c r="F1096" s="59"/>
      <c r="G1096" s="59"/>
      <c r="H1096" s="59"/>
      <c r="I1096" s="59"/>
      <c r="J1096" s="59"/>
      <c r="K1096" s="59"/>
    </row>
    <row r="1097" spans="2:11" x14ac:dyDescent="0.25">
      <c r="B1097" s="59"/>
      <c r="C1097" s="59"/>
      <c r="D1097" s="59"/>
      <c r="E1097" s="59"/>
      <c r="F1097" s="59"/>
      <c r="G1097" s="59"/>
      <c r="H1097" s="59"/>
      <c r="I1097" s="59"/>
      <c r="J1097" s="59"/>
      <c r="K1097" s="59"/>
    </row>
    <row r="1098" spans="2:11" x14ac:dyDescent="0.25">
      <c r="B1098" s="59"/>
      <c r="C1098" s="59"/>
      <c r="D1098" s="59"/>
      <c r="E1098" s="59"/>
      <c r="F1098" s="59"/>
      <c r="G1098" s="59"/>
      <c r="H1098" s="59"/>
      <c r="I1098" s="59"/>
      <c r="J1098" s="59"/>
      <c r="K1098" s="59"/>
    </row>
    <row r="1099" spans="2:11" x14ac:dyDescent="0.25">
      <c r="B1099" s="59"/>
      <c r="C1099" s="59"/>
      <c r="D1099" s="59"/>
      <c r="E1099" s="59"/>
      <c r="F1099" s="59"/>
      <c r="G1099" s="59"/>
      <c r="H1099" s="59"/>
      <c r="I1099" s="59"/>
      <c r="J1099" s="59"/>
      <c r="K1099" s="59"/>
    </row>
    <row r="1100" spans="2:11" x14ac:dyDescent="0.25">
      <c r="B1100" s="59"/>
      <c r="C1100" s="59"/>
      <c r="D1100" s="59"/>
      <c r="E1100" s="59"/>
      <c r="F1100" s="59"/>
      <c r="G1100" s="59"/>
      <c r="H1100" s="59"/>
      <c r="I1100" s="59"/>
      <c r="J1100" s="59"/>
      <c r="K1100" s="59"/>
    </row>
    <row r="1101" spans="2:11" x14ac:dyDescent="0.25">
      <c r="B1101" s="59"/>
      <c r="C1101" s="59"/>
      <c r="D1101" s="59"/>
      <c r="E1101" s="59"/>
      <c r="F1101" s="59"/>
      <c r="G1101" s="59"/>
      <c r="H1101" s="59"/>
      <c r="I1101" s="59"/>
      <c r="J1101" s="59"/>
      <c r="K1101" s="59"/>
    </row>
    <row r="1102" spans="2:11" x14ac:dyDescent="0.25">
      <c r="B1102" s="59"/>
      <c r="C1102" s="59"/>
      <c r="D1102" s="59"/>
      <c r="E1102" s="59"/>
      <c r="F1102" s="59"/>
      <c r="G1102" s="59"/>
      <c r="H1102" s="59"/>
      <c r="I1102" s="59"/>
      <c r="J1102" s="59"/>
      <c r="K1102" s="59"/>
    </row>
    <row r="1103" spans="2:11" x14ac:dyDescent="0.25">
      <c r="B1103" s="59"/>
      <c r="C1103" s="59"/>
      <c r="D1103" s="59"/>
      <c r="E1103" s="59"/>
      <c r="F1103" s="59"/>
      <c r="G1103" s="59"/>
      <c r="H1103" s="59"/>
      <c r="I1103" s="59"/>
      <c r="J1103" s="59"/>
      <c r="K1103" s="59"/>
    </row>
    <row r="1104" spans="2:11" x14ac:dyDescent="0.25">
      <c r="B1104" s="59"/>
      <c r="C1104" s="59"/>
      <c r="D1104" s="59"/>
      <c r="E1104" s="59"/>
      <c r="F1104" s="59"/>
      <c r="G1104" s="59"/>
      <c r="H1104" s="59"/>
      <c r="I1104" s="59"/>
      <c r="J1104" s="59"/>
      <c r="K1104" s="59"/>
    </row>
    <row r="1105" spans="2:11" x14ac:dyDescent="0.25">
      <c r="B1105" s="59"/>
      <c r="C1105" s="59"/>
      <c r="D1105" s="59"/>
      <c r="E1105" s="59"/>
      <c r="F1105" s="59"/>
      <c r="G1105" s="59"/>
      <c r="H1105" s="59"/>
      <c r="I1105" s="59"/>
      <c r="J1105" s="59"/>
      <c r="K1105" s="59"/>
    </row>
    <row r="1106" spans="2:11" x14ac:dyDescent="0.25">
      <c r="B1106" s="59"/>
      <c r="C1106" s="59"/>
      <c r="D1106" s="59"/>
      <c r="E1106" s="59"/>
      <c r="F1106" s="59"/>
      <c r="G1106" s="59"/>
      <c r="H1106" s="59"/>
      <c r="I1106" s="59"/>
      <c r="J1106" s="59"/>
      <c r="K1106" s="59"/>
    </row>
    <row r="1107" spans="2:11" x14ac:dyDescent="0.25">
      <c r="B1107" s="59"/>
      <c r="C1107" s="59"/>
      <c r="D1107" s="59"/>
      <c r="E1107" s="59"/>
      <c r="F1107" s="59"/>
      <c r="G1107" s="59"/>
      <c r="H1107" s="59"/>
      <c r="I1107" s="59"/>
      <c r="J1107" s="59"/>
      <c r="K1107" s="59"/>
    </row>
    <row r="1108" spans="2:11" x14ac:dyDescent="0.25">
      <c r="B1108" s="59"/>
      <c r="C1108" s="59"/>
      <c r="D1108" s="59"/>
      <c r="E1108" s="59"/>
      <c r="F1108" s="59"/>
      <c r="G1108" s="59"/>
      <c r="H1108" s="59"/>
      <c r="I1108" s="59"/>
      <c r="J1108" s="59"/>
      <c r="K1108" s="59"/>
    </row>
    <row r="1109" spans="2:11" x14ac:dyDescent="0.25">
      <c r="B1109" s="59"/>
      <c r="C1109" s="59"/>
      <c r="D1109" s="59"/>
      <c r="E1109" s="59"/>
      <c r="F1109" s="59"/>
      <c r="G1109" s="59"/>
      <c r="H1109" s="59"/>
      <c r="I1109" s="59"/>
      <c r="J1109" s="59"/>
      <c r="K1109" s="59"/>
    </row>
    <row r="1110" spans="2:11" x14ac:dyDescent="0.25">
      <c r="B1110" s="59"/>
      <c r="C1110" s="59"/>
      <c r="D1110" s="59"/>
      <c r="E1110" s="59"/>
      <c r="F1110" s="59"/>
      <c r="G1110" s="59"/>
      <c r="H1110" s="59"/>
      <c r="I1110" s="59"/>
      <c r="J1110" s="59"/>
      <c r="K1110" s="59"/>
    </row>
    <row r="1111" spans="2:11" x14ac:dyDescent="0.25">
      <c r="B1111" s="59"/>
      <c r="C1111" s="59"/>
      <c r="D1111" s="59"/>
      <c r="E1111" s="59"/>
      <c r="F1111" s="59"/>
      <c r="G1111" s="59"/>
      <c r="H1111" s="59"/>
      <c r="I1111" s="59"/>
      <c r="J1111" s="59"/>
      <c r="K1111" s="59"/>
    </row>
    <row r="1112" spans="2:11" x14ac:dyDescent="0.25">
      <c r="B1112" s="59"/>
      <c r="C1112" s="59"/>
      <c r="D1112" s="59"/>
      <c r="E1112" s="59"/>
      <c r="F1112" s="59"/>
      <c r="G1112" s="59"/>
      <c r="H1112" s="59"/>
      <c r="I1112" s="59"/>
      <c r="J1112" s="59"/>
      <c r="K1112" s="59"/>
    </row>
    <row r="1113" spans="2:11" x14ac:dyDescent="0.25">
      <c r="B1113" s="59"/>
      <c r="C1113" s="59"/>
      <c r="D1113" s="59"/>
      <c r="E1113" s="59"/>
      <c r="F1113" s="59"/>
      <c r="G1113" s="59"/>
      <c r="H1113" s="59"/>
      <c r="I1113" s="59"/>
      <c r="J1113" s="59"/>
      <c r="K1113" s="59"/>
    </row>
    <row r="1114" spans="2:11" x14ac:dyDescent="0.25">
      <c r="B1114" s="59"/>
      <c r="C1114" s="59"/>
      <c r="D1114" s="59"/>
      <c r="E1114" s="59"/>
      <c r="F1114" s="59"/>
      <c r="G1114" s="59"/>
      <c r="H1114" s="59"/>
      <c r="I1114" s="59"/>
      <c r="J1114" s="59"/>
      <c r="K1114" s="59"/>
    </row>
    <row r="1115" spans="2:11" x14ac:dyDescent="0.25">
      <c r="B1115" s="59"/>
      <c r="C1115" s="59"/>
      <c r="D1115" s="59"/>
      <c r="E1115" s="59"/>
      <c r="F1115" s="59"/>
      <c r="G1115" s="59"/>
      <c r="H1115" s="59"/>
      <c r="I1115" s="59"/>
      <c r="J1115" s="59"/>
      <c r="K1115" s="59"/>
    </row>
    <row r="1116" spans="2:11" x14ac:dyDescent="0.25">
      <c r="B1116" s="59"/>
      <c r="C1116" s="59"/>
      <c r="D1116" s="59"/>
      <c r="E1116" s="59"/>
      <c r="F1116" s="59"/>
      <c r="G1116" s="59"/>
      <c r="H1116" s="59"/>
      <c r="I1116" s="59"/>
      <c r="J1116" s="59"/>
      <c r="K1116" s="59"/>
    </row>
    <row r="1117" spans="2:11" x14ac:dyDescent="0.25">
      <c r="B1117" s="59"/>
      <c r="C1117" s="59"/>
      <c r="D1117" s="59"/>
      <c r="E1117" s="59"/>
      <c r="F1117" s="59"/>
      <c r="G1117" s="59"/>
      <c r="H1117" s="59"/>
      <c r="I1117" s="59"/>
      <c r="J1117" s="59"/>
      <c r="K1117" s="59"/>
    </row>
    <row r="1118" spans="2:11" x14ac:dyDescent="0.25">
      <c r="B1118" s="59"/>
      <c r="C1118" s="59"/>
      <c r="D1118" s="59"/>
      <c r="E1118" s="59"/>
      <c r="F1118" s="59"/>
      <c r="G1118" s="59"/>
      <c r="H1118" s="59"/>
      <c r="I1118" s="59"/>
      <c r="J1118" s="59"/>
      <c r="K1118" s="59"/>
    </row>
    <row r="1119" spans="2:11" x14ac:dyDescent="0.25">
      <c r="B1119" s="59"/>
      <c r="C1119" s="59"/>
      <c r="D1119" s="59"/>
      <c r="E1119" s="59"/>
      <c r="F1119" s="59"/>
      <c r="G1119" s="59"/>
      <c r="H1119" s="59"/>
      <c r="I1119" s="59"/>
      <c r="J1119" s="59"/>
      <c r="K1119" s="59"/>
    </row>
    <row r="1120" spans="2:11" x14ac:dyDescent="0.25">
      <c r="B1120" s="59"/>
      <c r="C1120" s="59"/>
      <c r="D1120" s="59"/>
      <c r="E1120" s="59"/>
      <c r="F1120" s="59"/>
      <c r="G1120" s="59"/>
      <c r="H1120" s="59"/>
      <c r="I1120" s="59"/>
      <c r="J1120" s="59"/>
      <c r="K1120" s="59"/>
    </row>
    <row r="1121" spans="2:11" x14ac:dyDescent="0.25">
      <c r="B1121" s="59"/>
      <c r="C1121" s="59"/>
      <c r="D1121" s="59"/>
      <c r="E1121" s="59"/>
      <c r="F1121" s="59"/>
      <c r="G1121" s="59"/>
      <c r="H1121" s="59"/>
      <c r="I1121" s="59"/>
      <c r="J1121" s="59"/>
      <c r="K1121" s="59"/>
    </row>
    <row r="1122" spans="2:11" x14ac:dyDescent="0.25">
      <c r="B1122" s="59"/>
      <c r="C1122" s="59"/>
      <c r="D1122" s="59"/>
      <c r="E1122" s="59"/>
      <c r="F1122" s="59"/>
      <c r="G1122" s="59"/>
      <c r="H1122" s="59"/>
      <c r="I1122" s="59"/>
      <c r="J1122" s="59"/>
      <c r="K1122" s="59"/>
    </row>
    <row r="1123" spans="2:11" x14ac:dyDescent="0.25">
      <c r="B1123" s="59"/>
      <c r="C1123" s="59"/>
      <c r="D1123" s="59"/>
      <c r="E1123" s="59"/>
      <c r="F1123" s="59"/>
      <c r="G1123" s="59"/>
      <c r="H1123" s="59"/>
      <c r="I1123" s="59"/>
      <c r="J1123" s="59"/>
      <c r="K1123" s="59"/>
    </row>
    <row r="1124" spans="2:11" x14ac:dyDescent="0.25">
      <c r="B1124" s="59"/>
      <c r="C1124" s="59"/>
      <c r="D1124" s="59"/>
      <c r="E1124" s="59"/>
      <c r="F1124" s="59"/>
      <c r="G1124" s="59"/>
      <c r="H1124" s="59"/>
      <c r="I1124" s="59"/>
      <c r="J1124" s="59"/>
      <c r="K1124" s="59"/>
    </row>
    <row r="1125" spans="2:11" x14ac:dyDescent="0.25">
      <c r="B1125" s="59"/>
      <c r="C1125" s="59"/>
      <c r="D1125" s="59"/>
      <c r="E1125" s="59"/>
      <c r="F1125" s="59"/>
      <c r="G1125" s="59"/>
      <c r="H1125" s="59"/>
      <c r="I1125" s="59"/>
      <c r="J1125" s="59"/>
      <c r="K1125" s="59"/>
    </row>
    <row r="1126" spans="2:11" x14ac:dyDescent="0.25">
      <c r="B1126" s="59"/>
      <c r="C1126" s="59"/>
      <c r="D1126" s="59"/>
      <c r="E1126" s="59"/>
      <c r="F1126" s="59"/>
      <c r="G1126" s="59"/>
      <c r="H1126" s="59"/>
      <c r="I1126" s="59"/>
      <c r="J1126" s="59"/>
      <c r="K1126" s="59"/>
    </row>
    <row r="1127" spans="2:11" x14ac:dyDescent="0.25">
      <c r="B1127" s="59"/>
      <c r="C1127" s="59"/>
      <c r="D1127" s="59"/>
      <c r="E1127" s="59"/>
      <c r="F1127" s="59"/>
      <c r="G1127" s="59"/>
      <c r="H1127" s="59"/>
      <c r="I1127" s="59"/>
      <c r="J1127" s="59"/>
      <c r="K1127" s="59"/>
    </row>
    <row r="1128" spans="2:11" x14ac:dyDescent="0.25">
      <c r="B1128" s="59"/>
      <c r="C1128" s="59"/>
      <c r="D1128" s="59"/>
      <c r="E1128" s="59"/>
      <c r="F1128" s="59"/>
      <c r="G1128" s="59"/>
      <c r="H1128" s="59"/>
      <c r="I1128" s="59"/>
      <c r="J1128" s="59"/>
      <c r="K1128" s="59"/>
    </row>
    <row r="1129" spans="2:11" x14ac:dyDescent="0.25">
      <c r="B1129" s="59"/>
      <c r="C1129" s="59"/>
      <c r="D1129" s="59"/>
      <c r="E1129" s="59"/>
      <c r="F1129" s="59"/>
      <c r="G1129" s="59"/>
      <c r="H1129" s="59"/>
      <c r="I1129" s="59"/>
      <c r="J1129" s="59"/>
      <c r="K1129" s="59"/>
    </row>
    <row r="1130" spans="2:11" x14ac:dyDescent="0.25">
      <c r="B1130" s="59"/>
      <c r="C1130" s="59"/>
      <c r="D1130" s="59"/>
      <c r="E1130" s="59"/>
      <c r="F1130" s="59"/>
      <c r="G1130" s="59"/>
      <c r="H1130" s="59"/>
      <c r="I1130" s="59"/>
      <c r="J1130" s="59"/>
      <c r="K1130" s="59"/>
    </row>
    <row r="1131" spans="2:11" x14ac:dyDescent="0.25">
      <c r="B1131" s="59"/>
      <c r="C1131" s="59"/>
      <c r="D1131" s="59"/>
      <c r="E1131" s="59"/>
      <c r="F1131" s="59"/>
      <c r="G1131" s="59"/>
      <c r="H1131" s="59"/>
      <c r="I1131" s="59"/>
      <c r="J1131" s="59"/>
      <c r="K1131" s="59"/>
    </row>
    <row r="1132" spans="2:11" x14ac:dyDescent="0.25">
      <c r="B1132" s="59"/>
      <c r="C1132" s="59"/>
      <c r="D1132" s="59"/>
      <c r="E1132" s="59"/>
      <c r="F1132" s="59"/>
      <c r="G1132" s="59"/>
      <c r="H1132" s="59"/>
      <c r="I1132" s="59"/>
      <c r="J1132" s="59"/>
      <c r="K1132" s="59"/>
    </row>
    <row r="1133" spans="2:11" x14ac:dyDescent="0.25">
      <c r="B1133" s="59"/>
      <c r="C1133" s="59"/>
      <c r="D1133" s="59"/>
      <c r="E1133" s="59"/>
      <c r="F1133" s="59"/>
      <c r="G1133" s="59"/>
      <c r="H1133" s="59"/>
      <c r="I1133" s="59"/>
      <c r="J1133" s="59"/>
      <c r="K1133" s="59"/>
    </row>
    <row r="1134" spans="2:11" x14ac:dyDescent="0.25">
      <c r="B1134" s="59"/>
      <c r="C1134" s="59"/>
      <c r="D1134" s="59"/>
      <c r="E1134" s="59"/>
      <c r="F1134" s="59"/>
      <c r="G1134" s="59"/>
      <c r="H1134" s="59"/>
      <c r="I1134" s="59"/>
      <c r="J1134" s="59"/>
      <c r="K1134" s="59"/>
    </row>
    <row r="1135" spans="2:11" x14ac:dyDescent="0.25">
      <c r="B1135" s="59"/>
      <c r="C1135" s="59"/>
      <c r="D1135" s="59"/>
      <c r="E1135" s="59"/>
      <c r="F1135" s="59"/>
      <c r="G1135" s="59"/>
      <c r="H1135" s="59"/>
      <c r="I1135" s="59"/>
      <c r="J1135" s="59"/>
      <c r="K1135" s="59"/>
    </row>
    <row r="1136" spans="2:11" x14ac:dyDescent="0.25">
      <c r="B1136" s="59"/>
      <c r="C1136" s="59"/>
      <c r="D1136" s="59"/>
      <c r="E1136" s="59"/>
      <c r="F1136" s="59"/>
      <c r="G1136" s="59"/>
      <c r="H1136" s="59"/>
      <c r="I1136" s="59"/>
      <c r="J1136" s="59"/>
      <c r="K1136" s="59"/>
    </row>
    <row r="1137" spans="2:11" x14ac:dyDescent="0.25">
      <c r="B1137" s="59"/>
      <c r="C1137" s="59"/>
      <c r="D1137" s="59"/>
      <c r="E1137" s="59"/>
      <c r="F1137" s="59"/>
      <c r="G1137" s="59"/>
      <c r="H1137" s="59"/>
      <c r="I1137" s="59"/>
      <c r="J1137" s="59"/>
      <c r="K1137" s="59"/>
    </row>
    <row r="1138" spans="2:11" x14ac:dyDescent="0.25">
      <c r="B1138" s="59"/>
      <c r="C1138" s="59"/>
      <c r="D1138" s="59"/>
      <c r="E1138" s="59"/>
      <c r="F1138" s="59"/>
      <c r="G1138" s="59"/>
      <c r="H1138" s="59"/>
      <c r="I1138" s="59"/>
      <c r="J1138" s="59"/>
      <c r="K1138" s="59"/>
    </row>
    <row r="1139" spans="2:11" x14ac:dyDescent="0.25">
      <c r="B1139" s="59"/>
      <c r="C1139" s="59"/>
      <c r="D1139" s="59"/>
      <c r="E1139" s="59"/>
      <c r="F1139" s="59"/>
      <c r="G1139" s="59"/>
      <c r="H1139" s="59"/>
      <c r="I1139" s="59"/>
      <c r="J1139" s="59"/>
      <c r="K1139" s="59"/>
    </row>
    <row r="1140" spans="2:11" x14ac:dyDescent="0.25">
      <c r="B1140" s="59"/>
      <c r="C1140" s="59"/>
      <c r="D1140" s="59"/>
      <c r="E1140" s="59"/>
      <c r="F1140" s="59"/>
      <c r="G1140" s="59"/>
      <c r="H1140" s="59"/>
      <c r="I1140" s="59"/>
      <c r="J1140" s="59"/>
      <c r="K1140" s="59"/>
    </row>
    <row r="1141" spans="2:11" x14ac:dyDescent="0.25">
      <c r="B1141" s="59"/>
      <c r="C1141" s="59"/>
      <c r="D1141" s="59"/>
      <c r="E1141" s="59"/>
      <c r="F1141" s="59"/>
      <c r="G1141" s="59"/>
      <c r="H1141" s="59"/>
      <c r="I1141" s="59"/>
      <c r="J1141" s="59"/>
      <c r="K1141" s="59"/>
    </row>
    <row r="1142" spans="2:11" x14ac:dyDescent="0.25">
      <c r="B1142" s="59"/>
      <c r="C1142" s="59"/>
      <c r="D1142" s="59"/>
      <c r="E1142" s="59"/>
      <c r="F1142" s="59"/>
      <c r="G1142" s="59"/>
      <c r="H1142" s="59"/>
      <c r="I1142" s="59"/>
      <c r="J1142" s="59"/>
      <c r="K1142" s="59"/>
    </row>
    <row r="1143" spans="2:11" x14ac:dyDescent="0.25">
      <c r="B1143" s="59"/>
      <c r="C1143" s="59"/>
      <c r="D1143" s="59"/>
      <c r="E1143" s="59"/>
      <c r="F1143" s="59"/>
      <c r="G1143" s="59"/>
      <c r="H1143" s="59"/>
      <c r="I1143" s="59"/>
      <c r="J1143" s="59"/>
      <c r="K1143" s="59"/>
    </row>
    <row r="1144" spans="2:11" x14ac:dyDescent="0.25">
      <c r="B1144" s="59"/>
      <c r="C1144" s="59"/>
      <c r="D1144" s="59"/>
      <c r="E1144" s="59"/>
      <c r="F1144" s="59"/>
      <c r="G1144" s="59"/>
      <c r="H1144" s="59"/>
      <c r="I1144" s="59"/>
      <c r="J1144" s="59"/>
      <c r="K1144" s="59"/>
    </row>
    <row r="1145" spans="2:11" x14ac:dyDescent="0.25">
      <c r="B1145" s="59"/>
      <c r="C1145" s="59"/>
      <c r="D1145" s="59"/>
      <c r="E1145" s="59"/>
      <c r="F1145" s="59"/>
      <c r="G1145" s="59"/>
      <c r="H1145" s="59"/>
      <c r="I1145" s="59"/>
      <c r="J1145" s="59"/>
      <c r="K1145" s="59"/>
    </row>
    <row r="1146" spans="2:11" x14ac:dyDescent="0.25">
      <c r="B1146" s="59"/>
      <c r="C1146" s="59"/>
      <c r="D1146" s="59"/>
      <c r="E1146" s="59"/>
      <c r="F1146" s="59"/>
      <c r="G1146" s="59"/>
      <c r="H1146" s="59"/>
      <c r="I1146" s="59"/>
      <c r="J1146" s="59"/>
      <c r="K1146" s="59"/>
    </row>
    <row r="1147" spans="2:11" x14ac:dyDescent="0.25">
      <c r="B1147" s="59"/>
      <c r="C1147" s="59"/>
      <c r="D1147" s="59"/>
      <c r="E1147" s="59"/>
      <c r="F1147" s="59"/>
      <c r="G1147" s="59"/>
      <c r="H1147" s="59"/>
      <c r="I1147" s="59"/>
      <c r="J1147" s="59"/>
      <c r="K1147" s="59"/>
    </row>
    <row r="1148" spans="2:11" x14ac:dyDescent="0.25">
      <c r="B1148" s="59"/>
      <c r="C1148" s="59"/>
      <c r="D1148" s="59"/>
      <c r="E1148" s="59"/>
      <c r="F1148" s="59"/>
      <c r="G1148" s="59"/>
      <c r="H1148" s="59"/>
      <c r="I1148" s="59"/>
      <c r="J1148" s="59"/>
      <c r="K1148" s="59"/>
    </row>
    <row r="1149" spans="2:11" x14ac:dyDescent="0.25">
      <c r="B1149" s="59"/>
      <c r="C1149" s="59"/>
      <c r="D1149" s="59"/>
      <c r="E1149" s="59"/>
      <c r="F1149" s="59"/>
      <c r="G1149" s="59"/>
      <c r="H1149" s="59"/>
      <c r="I1149" s="59"/>
      <c r="J1149" s="59"/>
      <c r="K1149" s="59"/>
    </row>
    <row r="1150" spans="2:11" x14ac:dyDescent="0.25">
      <c r="B1150" s="59"/>
      <c r="C1150" s="59"/>
      <c r="D1150" s="59"/>
      <c r="E1150" s="59"/>
      <c r="F1150" s="59"/>
      <c r="G1150" s="59"/>
      <c r="H1150" s="59"/>
      <c r="I1150" s="59"/>
      <c r="J1150" s="59"/>
      <c r="K1150" s="59"/>
    </row>
    <row r="1151" spans="2:11" x14ac:dyDescent="0.25">
      <c r="B1151" s="59"/>
      <c r="C1151" s="59"/>
      <c r="D1151" s="59"/>
      <c r="E1151" s="59"/>
      <c r="F1151" s="59"/>
      <c r="G1151" s="59"/>
      <c r="H1151" s="59"/>
      <c r="I1151" s="59"/>
      <c r="J1151" s="59"/>
      <c r="K1151" s="59"/>
    </row>
    <row r="1152" spans="2:11" x14ac:dyDescent="0.25">
      <c r="B1152" s="59"/>
      <c r="C1152" s="59"/>
      <c r="D1152" s="59"/>
      <c r="E1152" s="59"/>
      <c r="F1152" s="59"/>
      <c r="G1152" s="59"/>
      <c r="H1152" s="59"/>
      <c r="I1152" s="59"/>
      <c r="J1152" s="59"/>
      <c r="K1152" s="59"/>
    </row>
    <row r="1153" spans="2:11" x14ac:dyDescent="0.25">
      <c r="B1153" s="59"/>
      <c r="C1153" s="59"/>
      <c r="D1153" s="59"/>
      <c r="E1153" s="59"/>
      <c r="F1153" s="59"/>
      <c r="G1153" s="59"/>
      <c r="H1153" s="59"/>
      <c r="I1153" s="59"/>
      <c r="J1153" s="59"/>
      <c r="K1153" s="59"/>
    </row>
    <row r="1154" spans="2:11" x14ac:dyDescent="0.25">
      <c r="B1154" s="59"/>
      <c r="C1154" s="59"/>
      <c r="D1154" s="59"/>
      <c r="E1154" s="59"/>
      <c r="F1154" s="59"/>
      <c r="G1154" s="59"/>
      <c r="H1154" s="59"/>
      <c r="I1154" s="59"/>
      <c r="J1154" s="59"/>
      <c r="K1154" s="59"/>
    </row>
    <row r="1155" spans="2:11" x14ac:dyDescent="0.25">
      <c r="B1155" s="59"/>
      <c r="C1155" s="59"/>
      <c r="D1155" s="59"/>
      <c r="E1155" s="59"/>
      <c r="F1155" s="59"/>
      <c r="G1155" s="59"/>
      <c r="H1155" s="59"/>
      <c r="I1155" s="59"/>
      <c r="J1155" s="59"/>
      <c r="K1155" s="59"/>
    </row>
    <row r="1156" spans="2:11" x14ac:dyDescent="0.25">
      <c r="B1156" s="59"/>
      <c r="C1156" s="59"/>
      <c r="D1156" s="59"/>
      <c r="E1156" s="59"/>
      <c r="F1156" s="59"/>
      <c r="G1156" s="59"/>
      <c r="H1156" s="59"/>
      <c r="I1156" s="59"/>
      <c r="J1156" s="59"/>
      <c r="K1156" s="59"/>
    </row>
    <row r="1157" spans="2:11" x14ac:dyDescent="0.25">
      <c r="B1157" s="59"/>
      <c r="C1157" s="59"/>
      <c r="D1157" s="59"/>
      <c r="E1157" s="59"/>
      <c r="F1157" s="59"/>
      <c r="G1157" s="59"/>
      <c r="H1157" s="59"/>
      <c r="I1157" s="59"/>
      <c r="J1157" s="59"/>
      <c r="K1157" s="59"/>
    </row>
    <row r="1158" spans="2:11" x14ac:dyDescent="0.25">
      <c r="B1158" s="59"/>
      <c r="C1158" s="59"/>
      <c r="D1158" s="59"/>
      <c r="E1158" s="59"/>
      <c r="F1158" s="59"/>
      <c r="G1158" s="59"/>
      <c r="H1158" s="59"/>
      <c r="I1158" s="59"/>
      <c r="J1158" s="59"/>
      <c r="K1158" s="59"/>
    </row>
    <row r="1159" spans="2:11" x14ac:dyDescent="0.25">
      <c r="B1159" s="59"/>
      <c r="C1159" s="59"/>
      <c r="D1159" s="59"/>
      <c r="E1159" s="59"/>
      <c r="F1159" s="59"/>
      <c r="G1159" s="59"/>
      <c r="H1159" s="59"/>
      <c r="I1159" s="59"/>
      <c r="J1159" s="59"/>
      <c r="K1159" s="59"/>
    </row>
    <row r="1160" spans="2:11" x14ac:dyDescent="0.25">
      <c r="B1160" s="59"/>
      <c r="C1160" s="59"/>
      <c r="D1160" s="59"/>
      <c r="E1160" s="59"/>
      <c r="F1160" s="59"/>
      <c r="G1160" s="59"/>
      <c r="H1160" s="59"/>
      <c r="I1160" s="59"/>
      <c r="J1160" s="59"/>
      <c r="K1160" s="59"/>
    </row>
    <row r="1161" spans="2:11" x14ac:dyDescent="0.25">
      <c r="B1161" s="59"/>
      <c r="C1161" s="59"/>
      <c r="D1161" s="59"/>
      <c r="E1161" s="59"/>
      <c r="F1161" s="59"/>
      <c r="G1161" s="59"/>
      <c r="H1161" s="59"/>
      <c r="I1161" s="59"/>
      <c r="J1161" s="59"/>
      <c r="K1161" s="59"/>
    </row>
    <row r="1162" spans="2:11" x14ac:dyDescent="0.25">
      <c r="B1162" s="59"/>
      <c r="C1162" s="59"/>
      <c r="D1162" s="59"/>
      <c r="E1162" s="59"/>
      <c r="F1162" s="59"/>
      <c r="G1162" s="59"/>
      <c r="H1162" s="59"/>
      <c r="I1162" s="59"/>
      <c r="J1162" s="59"/>
      <c r="K1162" s="59"/>
    </row>
    <row r="1163" spans="2:11" x14ac:dyDescent="0.25">
      <c r="B1163" s="59"/>
      <c r="C1163" s="59"/>
      <c r="D1163" s="59"/>
      <c r="E1163" s="59"/>
      <c r="F1163" s="59"/>
      <c r="G1163" s="59"/>
      <c r="H1163" s="59"/>
      <c r="I1163" s="59"/>
      <c r="J1163" s="59"/>
      <c r="K1163" s="59"/>
    </row>
    <row r="1164" spans="2:11" x14ac:dyDescent="0.25">
      <c r="B1164" s="59"/>
      <c r="C1164" s="59"/>
      <c r="D1164" s="59"/>
      <c r="E1164" s="59"/>
      <c r="F1164" s="59"/>
      <c r="G1164" s="59"/>
      <c r="H1164" s="59"/>
      <c r="I1164" s="59"/>
      <c r="J1164" s="59"/>
      <c r="K1164" s="59"/>
    </row>
    <row r="1165" spans="2:11" x14ac:dyDescent="0.25">
      <c r="B1165" s="59"/>
      <c r="C1165" s="59"/>
      <c r="D1165" s="59"/>
      <c r="E1165" s="59"/>
      <c r="F1165" s="59"/>
      <c r="G1165" s="59"/>
      <c r="H1165" s="59"/>
      <c r="I1165" s="59"/>
      <c r="J1165" s="59"/>
      <c r="K1165" s="59"/>
    </row>
    <row r="1166" spans="2:11" x14ac:dyDescent="0.25">
      <c r="B1166" s="59"/>
      <c r="C1166" s="59"/>
      <c r="D1166" s="59"/>
      <c r="E1166" s="59"/>
      <c r="F1166" s="59"/>
      <c r="G1166" s="59"/>
      <c r="H1166" s="59"/>
      <c r="I1166" s="59"/>
      <c r="J1166" s="59"/>
      <c r="K1166" s="59"/>
    </row>
    <row r="1167" spans="2:11" x14ac:dyDescent="0.25">
      <c r="B1167" s="59"/>
      <c r="C1167" s="59"/>
      <c r="D1167" s="59"/>
      <c r="E1167" s="59"/>
      <c r="F1167" s="59"/>
      <c r="G1167" s="59"/>
      <c r="H1167" s="59"/>
      <c r="I1167" s="59"/>
      <c r="J1167" s="59"/>
      <c r="K1167" s="59"/>
    </row>
    <row r="1168" spans="2:11" x14ac:dyDescent="0.25">
      <c r="B1168" s="59"/>
      <c r="C1168" s="59"/>
      <c r="D1168" s="59"/>
      <c r="E1168" s="59"/>
      <c r="F1168" s="59"/>
      <c r="G1168" s="59"/>
      <c r="H1168" s="59"/>
      <c r="I1168" s="59"/>
      <c r="J1168" s="59"/>
      <c r="K1168" s="59"/>
    </row>
    <row r="1169" spans="2:11" x14ac:dyDescent="0.25">
      <c r="B1169" s="59"/>
      <c r="C1169" s="59"/>
      <c r="D1169" s="59"/>
      <c r="E1169" s="59"/>
      <c r="F1169" s="59"/>
      <c r="G1169" s="59"/>
      <c r="H1169" s="59"/>
      <c r="I1169" s="59"/>
      <c r="J1169" s="59"/>
      <c r="K1169" s="59"/>
    </row>
    <row r="1170" spans="2:11" x14ac:dyDescent="0.25">
      <c r="B1170" s="59"/>
      <c r="C1170" s="59"/>
      <c r="D1170" s="59"/>
      <c r="E1170" s="59"/>
      <c r="F1170" s="59"/>
      <c r="G1170" s="59"/>
      <c r="H1170" s="59"/>
      <c r="I1170" s="59"/>
      <c r="J1170" s="59"/>
      <c r="K1170" s="59"/>
    </row>
    <row r="1171" spans="2:11" x14ac:dyDescent="0.25">
      <c r="B1171" s="59"/>
      <c r="C1171" s="59"/>
      <c r="D1171" s="59"/>
      <c r="E1171" s="59"/>
      <c r="F1171" s="59"/>
      <c r="G1171" s="59"/>
      <c r="H1171" s="59"/>
      <c r="I1171" s="59"/>
      <c r="J1171" s="59"/>
      <c r="K1171" s="59"/>
    </row>
    <row r="1172" spans="2:11" x14ac:dyDescent="0.25">
      <c r="B1172" s="59"/>
      <c r="C1172" s="59"/>
      <c r="D1172" s="59"/>
      <c r="E1172" s="59"/>
      <c r="F1172" s="59"/>
      <c r="G1172" s="59"/>
      <c r="H1172" s="59"/>
      <c r="I1172" s="59"/>
      <c r="J1172" s="59"/>
      <c r="K1172" s="59"/>
    </row>
    <row r="1173" spans="2:11" x14ac:dyDescent="0.25">
      <c r="B1173" s="59"/>
      <c r="C1173" s="59"/>
      <c r="D1173" s="59"/>
      <c r="E1173" s="59"/>
      <c r="F1173" s="59"/>
      <c r="G1173" s="59"/>
      <c r="H1173" s="59"/>
      <c r="I1173" s="59"/>
      <c r="J1173" s="59"/>
      <c r="K1173" s="59"/>
    </row>
    <row r="1174" spans="2:11" x14ac:dyDescent="0.25">
      <c r="B1174" s="59"/>
      <c r="C1174" s="59"/>
      <c r="D1174" s="59"/>
      <c r="E1174" s="59"/>
      <c r="F1174" s="59"/>
      <c r="G1174" s="59"/>
      <c r="H1174" s="59"/>
      <c r="I1174" s="59"/>
      <c r="J1174" s="59"/>
      <c r="K1174" s="59"/>
    </row>
    <row r="1175" spans="2:11" x14ac:dyDescent="0.25">
      <c r="B1175" s="59"/>
      <c r="C1175" s="59"/>
      <c r="D1175" s="59"/>
      <c r="E1175" s="59"/>
      <c r="F1175" s="59"/>
      <c r="G1175" s="59"/>
      <c r="H1175" s="59"/>
      <c r="I1175" s="59"/>
      <c r="J1175" s="59"/>
      <c r="K1175" s="59"/>
    </row>
    <row r="1176" spans="2:11" x14ac:dyDescent="0.25">
      <c r="B1176" s="59"/>
      <c r="C1176" s="59"/>
      <c r="D1176" s="59"/>
      <c r="E1176" s="59"/>
      <c r="F1176" s="59"/>
      <c r="G1176" s="59"/>
      <c r="H1176" s="59"/>
      <c r="I1176" s="59"/>
      <c r="J1176" s="59"/>
      <c r="K1176" s="59"/>
    </row>
    <row r="1177" spans="2:11" x14ac:dyDescent="0.25">
      <c r="B1177" s="59"/>
      <c r="C1177" s="59"/>
      <c r="D1177" s="59"/>
      <c r="E1177" s="59"/>
      <c r="F1177" s="59"/>
      <c r="G1177" s="59"/>
      <c r="H1177" s="59"/>
      <c r="I1177" s="59"/>
      <c r="J1177" s="59"/>
      <c r="K1177" s="59"/>
    </row>
    <row r="1178" spans="2:11" x14ac:dyDescent="0.25">
      <c r="B1178" s="59"/>
      <c r="C1178" s="59"/>
      <c r="D1178" s="59"/>
      <c r="E1178" s="59"/>
      <c r="F1178" s="59"/>
      <c r="G1178" s="59"/>
      <c r="H1178" s="59"/>
      <c r="I1178" s="59"/>
      <c r="J1178" s="59"/>
      <c r="K1178" s="59"/>
    </row>
    <row r="1179" spans="2:11" x14ac:dyDescent="0.25">
      <c r="B1179" s="59"/>
      <c r="C1179" s="59"/>
      <c r="D1179" s="59"/>
      <c r="E1179" s="59"/>
      <c r="F1179" s="59"/>
      <c r="G1179" s="59"/>
      <c r="H1179" s="59"/>
      <c r="I1179" s="59"/>
      <c r="J1179" s="59"/>
      <c r="K1179" s="59"/>
    </row>
    <row r="1180" spans="2:11" x14ac:dyDescent="0.25">
      <c r="B1180" s="59"/>
      <c r="C1180" s="59"/>
      <c r="D1180" s="59"/>
      <c r="E1180" s="59"/>
      <c r="F1180" s="59"/>
      <c r="G1180" s="59"/>
      <c r="H1180" s="59"/>
      <c r="I1180" s="59"/>
      <c r="J1180" s="59"/>
      <c r="K1180" s="59"/>
    </row>
    <row r="1181" spans="2:11" x14ac:dyDescent="0.25">
      <c r="B1181" s="59"/>
      <c r="C1181" s="59"/>
      <c r="D1181" s="59"/>
      <c r="E1181" s="59"/>
      <c r="F1181" s="59"/>
      <c r="G1181" s="59"/>
      <c r="H1181" s="59"/>
      <c r="I1181" s="59"/>
      <c r="J1181" s="59"/>
      <c r="K1181" s="59"/>
    </row>
    <row r="1182" spans="2:11" x14ac:dyDescent="0.25">
      <c r="B1182" s="59"/>
      <c r="C1182" s="59"/>
      <c r="D1182" s="59"/>
      <c r="E1182" s="59"/>
      <c r="F1182" s="59"/>
      <c r="G1182" s="59"/>
      <c r="H1182" s="59"/>
      <c r="I1182" s="59"/>
      <c r="J1182" s="59"/>
      <c r="K1182" s="59"/>
    </row>
    <row r="1183" spans="2:11" x14ac:dyDescent="0.25">
      <c r="B1183" s="59"/>
      <c r="C1183" s="59"/>
      <c r="D1183" s="59"/>
      <c r="E1183" s="59"/>
      <c r="F1183" s="59"/>
      <c r="G1183" s="59"/>
      <c r="H1183" s="59"/>
      <c r="I1183" s="59"/>
      <c r="J1183" s="59"/>
      <c r="K1183" s="59"/>
    </row>
    <row r="1184" spans="2:11" x14ac:dyDescent="0.25">
      <c r="B1184" s="59"/>
      <c r="C1184" s="59"/>
      <c r="D1184" s="59"/>
      <c r="E1184" s="59"/>
      <c r="F1184" s="59"/>
      <c r="G1184" s="59"/>
      <c r="H1184" s="59"/>
      <c r="I1184" s="59"/>
      <c r="J1184" s="59"/>
      <c r="K1184" s="59"/>
    </row>
    <row r="1185" spans="2:11" x14ac:dyDescent="0.25">
      <c r="B1185" s="59"/>
      <c r="C1185" s="59"/>
      <c r="D1185" s="59"/>
      <c r="E1185" s="59"/>
      <c r="F1185" s="59"/>
      <c r="G1185" s="59"/>
      <c r="H1185" s="59"/>
      <c r="I1185" s="59"/>
      <c r="J1185" s="59"/>
      <c r="K1185" s="59"/>
    </row>
    <row r="1186" spans="2:11" x14ac:dyDescent="0.25">
      <c r="B1186" s="59"/>
      <c r="C1186" s="59"/>
      <c r="D1186" s="59"/>
      <c r="E1186" s="59"/>
      <c r="F1186" s="59"/>
      <c r="G1186" s="59"/>
      <c r="H1186" s="59"/>
      <c r="I1186" s="59"/>
      <c r="J1186" s="59"/>
      <c r="K1186" s="59"/>
    </row>
    <row r="1187" spans="2:11" x14ac:dyDescent="0.25">
      <c r="B1187" s="59"/>
      <c r="C1187" s="59"/>
      <c r="D1187" s="59"/>
      <c r="E1187" s="59"/>
      <c r="F1187" s="59"/>
      <c r="G1187" s="59"/>
      <c r="H1187" s="59"/>
      <c r="I1187" s="59"/>
      <c r="J1187" s="59"/>
      <c r="K1187" s="59"/>
    </row>
    <row r="1188" spans="2:11" x14ac:dyDescent="0.25">
      <c r="B1188" s="59"/>
      <c r="C1188" s="59"/>
      <c r="D1188" s="59"/>
      <c r="E1188" s="59"/>
      <c r="F1188" s="59"/>
      <c r="G1188" s="59"/>
      <c r="H1188" s="59"/>
      <c r="I1188" s="59"/>
      <c r="J1188" s="59"/>
      <c r="K1188" s="59"/>
    </row>
    <row r="1189" spans="2:11" x14ac:dyDescent="0.25">
      <c r="B1189" s="59"/>
      <c r="C1189" s="59"/>
      <c r="D1189" s="59"/>
      <c r="E1189" s="59"/>
      <c r="F1189" s="59"/>
      <c r="G1189" s="59"/>
      <c r="H1189" s="59"/>
      <c r="I1189" s="59"/>
      <c r="J1189" s="59"/>
      <c r="K1189" s="59"/>
    </row>
    <row r="1190" spans="2:11" x14ac:dyDescent="0.25">
      <c r="B1190" s="59"/>
      <c r="C1190" s="59"/>
      <c r="D1190" s="59"/>
      <c r="E1190" s="59"/>
      <c r="F1190" s="59"/>
      <c r="G1190" s="59"/>
      <c r="H1190" s="59"/>
      <c r="I1190" s="59"/>
      <c r="J1190" s="59"/>
      <c r="K1190" s="59"/>
    </row>
    <row r="1191" spans="2:11" x14ac:dyDescent="0.25">
      <c r="B1191" s="59"/>
      <c r="C1191" s="59"/>
      <c r="D1191" s="59"/>
      <c r="E1191" s="59"/>
      <c r="F1191" s="59"/>
      <c r="G1191" s="59"/>
      <c r="H1191" s="59"/>
      <c r="I1191" s="59"/>
      <c r="J1191" s="59"/>
      <c r="K1191" s="59"/>
    </row>
    <row r="1192" spans="2:11" x14ac:dyDescent="0.25">
      <c r="B1192" s="59"/>
      <c r="C1192" s="59"/>
      <c r="D1192" s="59"/>
      <c r="E1192" s="59"/>
      <c r="F1192" s="59"/>
      <c r="G1192" s="59"/>
      <c r="H1192" s="59"/>
      <c r="I1192" s="59"/>
      <c r="J1192" s="59"/>
      <c r="K1192" s="59"/>
    </row>
    <row r="1193" spans="2:11" x14ac:dyDescent="0.25">
      <c r="B1193" s="59"/>
      <c r="C1193" s="59"/>
      <c r="D1193" s="59"/>
      <c r="E1193" s="59"/>
      <c r="F1193" s="59"/>
      <c r="G1193" s="59"/>
      <c r="H1193" s="59"/>
      <c r="I1193" s="59"/>
      <c r="J1193" s="59"/>
      <c r="K1193" s="59"/>
    </row>
    <row r="1194" spans="2:11" x14ac:dyDescent="0.25">
      <c r="B1194" s="59"/>
      <c r="C1194" s="59"/>
      <c r="D1194" s="59"/>
      <c r="E1194" s="59"/>
      <c r="F1194" s="59"/>
      <c r="G1194" s="59"/>
      <c r="H1194" s="59"/>
      <c r="I1194" s="59"/>
      <c r="J1194" s="59"/>
      <c r="K1194" s="59"/>
    </row>
    <row r="1195" spans="2:11" x14ac:dyDescent="0.25">
      <c r="B1195" s="59"/>
      <c r="C1195" s="59"/>
      <c r="D1195" s="59"/>
      <c r="E1195" s="59"/>
      <c r="F1195" s="59"/>
      <c r="G1195" s="59"/>
      <c r="H1195" s="59"/>
      <c r="I1195" s="59"/>
      <c r="J1195" s="59"/>
      <c r="K1195" s="59"/>
    </row>
    <row r="1196" spans="2:11" x14ac:dyDescent="0.25">
      <c r="B1196" s="59"/>
      <c r="C1196" s="59"/>
      <c r="D1196" s="59"/>
      <c r="E1196" s="59"/>
      <c r="F1196" s="59"/>
      <c r="G1196" s="59"/>
      <c r="H1196" s="59"/>
      <c r="I1196" s="59"/>
      <c r="J1196" s="59"/>
      <c r="K1196" s="59"/>
    </row>
    <row r="1197" spans="2:11" x14ac:dyDescent="0.25">
      <c r="B1197" s="59"/>
      <c r="C1197" s="59"/>
      <c r="D1197" s="59"/>
      <c r="E1197" s="59"/>
      <c r="F1197" s="59"/>
      <c r="G1197" s="59"/>
      <c r="H1197" s="59"/>
      <c r="I1197" s="59"/>
      <c r="J1197" s="59"/>
      <c r="K1197" s="59"/>
    </row>
    <row r="1198" spans="2:11" x14ac:dyDescent="0.25">
      <c r="B1198" s="59"/>
      <c r="C1198" s="59"/>
      <c r="D1198" s="59"/>
      <c r="E1198" s="59"/>
      <c r="F1198" s="59"/>
      <c r="G1198" s="59"/>
      <c r="H1198" s="59"/>
      <c r="I1198" s="59"/>
      <c r="J1198" s="59"/>
      <c r="K1198" s="59"/>
    </row>
    <row r="1199" spans="2:11" x14ac:dyDescent="0.25">
      <c r="B1199" s="59"/>
      <c r="C1199" s="59"/>
      <c r="D1199" s="59"/>
      <c r="E1199" s="59"/>
      <c r="F1199" s="59"/>
      <c r="G1199" s="59"/>
      <c r="H1199" s="59"/>
      <c r="I1199" s="59"/>
      <c r="J1199" s="59"/>
      <c r="K1199" s="59"/>
    </row>
    <row r="1200" spans="2:11" x14ac:dyDescent="0.25">
      <c r="B1200" s="59"/>
      <c r="C1200" s="59"/>
      <c r="D1200" s="59"/>
      <c r="E1200" s="59"/>
      <c r="F1200" s="59"/>
      <c r="G1200" s="59"/>
      <c r="H1200" s="59"/>
      <c r="I1200" s="59"/>
      <c r="J1200" s="59"/>
      <c r="K1200" s="59"/>
    </row>
    <row r="1201" spans="2:11" x14ac:dyDescent="0.25">
      <c r="B1201" s="59"/>
      <c r="C1201" s="59"/>
      <c r="D1201" s="59"/>
      <c r="E1201" s="59"/>
      <c r="F1201" s="59"/>
      <c r="G1201" s="59"/>
      <c r="H1201" s="59"/>
      <c r="I1201" s="59"/>
      <c r="J1201" s="59"/>
      <c r="K1201" s="59"/>
    </row>
    <row r="1202" spans="2:11" x14ac:dyDescent="0.25">
      <c r="B1202" s="59"/>
      <c r="C1202" s="59"/>
      <c r="D1202" s="59"/>
      <c r="E1202" s="59"/>
      <c r="F1202" s="59"/>
      <c r="G1202" s="59"/>
      <c r="H1202" s="59"/>
      <c r="I1202" s="59"/>
      <c r="J1202" s="59"/>
      <c r="K1202" s="59"/>
    </row>
    <row r="1203" spans="2:11" x14ac:dyDescent="0.25">
      <c r="B1203" s="59"/>
      <c r="C1203" s="59"/>
      <c r="D1203" s="59"/>
      <c r="E1203" s="59"/>
      <c r="F1203" s="59"/>
      <c r="G1203" s="59"/>
      <c r="H1203" s="59"/>
      <c r="I1203" s="59"/>
      <c r="J1203" s="59"/>
      <c r="K1203" s="59"/>
    </row>
    <row r="1204" spans="2:11" x14ac:dyDescent="0.25">
      <c r="B1204" s="59"/>
      <c r="C1204" s="59"/>
      <c r="D1204" s="59"/>
      <c r="E1204" s="59"/>
      <c r="F1204" s="59"/>
      <c r="G1204" s="59"/>
      <c r="H1204" s="59"/>
      <c r="I1204" s="59"/>
      <c r="J1204" s="59"/>
      <c r="K1204" s="59"/>
    </row>
    <row r="1205" spans="2:11" x14ac:dyDescent="0.25">
      <c r="B1205" s="59"/>
      <c r="C1205" s="59"/>
      <c r="D1205" s="59"/>
      <c r="E1205" s="59"/>
      <c r="F1205" s="59"/>
      <c r="G1205" s="59"/>
      <c r="H1205" s="59"/>
      <c r="I1205" s="59"/>
      <c r="J1205" s="59"/>
      <c r="K1205" s="59"/>
    </row>
    <row r="1206" spans="2:11" x14ac:dyDescent="0.25">
      <c r="B1206" s="59"/>
      <c r="C1206" s="59"/>
      <c r="D1206" s="59"/>
      <c r="E1206" s="59"/>
      <c r="F1206" s="59"/>
      <c r="G1206" s="59"/>
      <c r="H1206" s="59"/>
      <c r="I1206" s="59"/>
      <c r="J1206" s="59"/>
      <c r="K1206" s="59"/>
    </row>
    <row r="1207" spans="2:11" x14ac:dyDescent="0.25">
      <c r="B1207" s="59"/>
      <c r="C1207" s="59"/>
      <c r="D1207" s="59"/>
      <c r="E1207" s="59"/>
      <c r="F1207" s="59"/>
      <c r="G1207" s="59"/>
      <c r="H1207" s="59"/>
      <c r="I1207" s="59"/>
      <c r="J1207" s="59"/>
      <c r="K1207" s="59"/>
    </row>
    <row r="1208" spans="2:11" x14ac:dyDescent="0.25">
      <c r="B1208" s="59"/>
      <c r="C1208" s="59"/>
      <c r="D1208" s="59"/>
      <c r="E1208" s="59"/>
      <c r="F1208" s="59"/>
      <c r="G1208" s="59"/>
      <c r="H1208" s="59"/>
      <c r="I1208" s="59"/>
      <c r="J1208" s="59"/>
      <c r="K1208" s="59"/>
    </row>
    <row r="1209" spans="2:11" x14ac:dyDescent="0.25">
      <c r="B1209" s="59"/>
      <c r="C1209" s="59"/>
      <c r="D1209" s="59"/>
      <c r="E1209" s="59"/>
      <c r="F1209" s="59"/>
      <c r="G1209" s="59"/>
      <c r="H1209" s="59"/>
      <c r="I1209" s="59"/>
      <c r="J1209" s="59"/>
      <c r="K1209" s="59"/>
    </row>
    <row r="1210" spans="2:11" x14ac:dyDescent="0.25">
      <c r="B1210" s="59"/>
      <c r="C1210" s="59"/>
      <c r="D1210" s="59"/>
      <c r="E1210" s="59"/>
      <c r="F1210" s="59"/>
      <c r="G1210" s="59"/>
      <c r="H1210" s="59"/>
      <c r="I1210" s="59"/>
      <c r="J1210" s="59"/>
      <c r="K1210" s="59"/>
    </row>
    <row r="1211" spans="2:11" x14ac:dyDescent="0.25">
      <c r="B1211" s="59"/>
      <c r="C1211" s="59"/>
      <c r="D1211" s="59"/>
      <c r="E1211" s="59"/>
      <c r="F1211" s="59"/>
      <c r="G1211" s="59"/>
      <c r="H1211" s="59"/>
      <c r="I1211" s="59"/>
      <c r="J1211" s="59"/>
      <c r="K1211" s="59"/>
    </row>
    <row r="1212" spans="2:11" x14ac:dyDescent="0.25">
      <c r="B1212" s="59"/>
      <c r="C1212" s="59"/>
      <c r="D1212" s="59"/>
      <c r="E1212" s="59"/>
      <c r="F1212" s="59"/>
      <c r="G1212" s="59"/>
      <c r="H1212" s="59"/>
      <c r="I1212" s="59"/>
      <c r="J1212" s="59"/>
      <c r="K1212" s="59"/>
    </row>
    <row r="1213" spans="2:11" x14ac:dyDescent="0.25">
      <c r="B1213" s="59"/>
      <c r="C1213" s="59"/>
      <c r="D1213" s="59"/>
      <c r="E1213" s="59"/>
      <c r="F1213" s="59"/>
      <c r="G1213" s="59"/>
      <c r="H1213" s="59"/>
      <c r="I1213" s="59"/>
      <c r="J1213" s="59"/>
      <c r="K1213" s="59"/>
    </row>
    <row r="1214" spans="2:11" x14ac:dyDescent="0.25">
      <c r="B1214" s="59"/>
      <c r="C1214" s="59"/>
      <c r="D1214" s="59"/>
      <c r="E1214" s="59"/>
      <c r="F1214" s="59"/>
      <c r="G1214" s="59"/>
      <c r="H1214" s="59"/>
      <c r="I1214" s="59"/>
      <c r="J1214" s="59"/>
      <c r="K1214" s="59"/>
    </row>
    <row r="1215" spans="2:11" x14ac:dyDescent="0.25">
      <c r="B1215" s="59"/>
      <c r="C1215" s="59"/>
      <c r="D1215" s="59"/>
      <c r="E1215" s="59"/>
      <c r="F1215" s="59"/>
      <c r="G1215" s="59"/>
      <c r="H1215" s="59"/>
      <c r="I1215" s="59"/>
      <c r="J1215" s="59"/>
      <c r="K1215" s="59"/>
    </row>
    <row r="1216" spans="2:11" x14ac:dyDescent="0.25">
      <c r="B1216" s="59"/>
      <c r="C1216" s="59"/>
      <c r="D1216" s="59"/>
      <c r="E1216" s="59"/>
      <c r="F1216" s="59"/>
      <c r="G1216" s="59"/>
      <c r="H1216" s="59"/>
      <c r="I1216" s="59"/>
      <c r="J1216" s="59"/>
      <c r="K1216" s="59"/>
    </row>
    <row r="1217" spans="2:11" x14ac:dyDescent="0.25">
      <c r="B1217" s="59"/>
      <c r="C1217" s="59"/>
      <c r="D1217" s="59"/>
      <c r="E1217" s="59"/>
      <c r="F1217" s="59"/>
      <c r="G1217" s="59"/>
      <c r="H1217" s="59"/>
      <c r="I1217" s="59"/>
      <c r="J1217" s="59"/>
      <c r="K1217" s="59"/>
    </row>
    <row r="1218" spans="2:11" x14ac:dyDescent="0.25">
      <c r="B1218" s="59"/>
      <c r="C1218" s="59"/>
      <c r="D1218" s="59"/>
      <c r="E1218" s="59"/>
      <c r="F1218" s="59"/>
      <c r="G1218" s="59"/>
      <c r="H1218" s="59"/>
      <c r="I1218" s="59"/>
      <c r="J1218" s="59"/>
      <c r="K1218" s="59"/>
    </row>
    <row r="1219" spans="2:11" x14ac:dyDescent="0.25">
      <c r="B1219" s="59"/>
      <c r="C1219" s="59"/>
      <c r="D1219" s="59"/>
      <c r="E1219" s="59"/>
      <c r="F1219" s="59"/>
      <c r="G1219" s="59"/>
      <c r="H1219" s="59"/>
      <c r="I1219" s="59"/>
      <c r="J1219" s="59"/>
      <c r="K1219" s="59"/>
    </row>
    <row r="1220" spans="2:11" x14ac:dyDescent="0.25">
      <c r="B1220" s="59"/>
      <c r="C1220" s="59"/>
      <c r="D1220" s="59"/>
      <c r="E1220" s="59"/>
      <c r="F1220" s="59"/>
      <c r="G1220" s="59"/>
      <c r="H1220" s="59"/>
      <c r="I1220" s="59"/>
      <c r="J1220" s="59"/>
      <c r="K1220" s="59"/>
    </row>
    <row r="1221" spans="2:11" x14ac:dyDescent="0.25">
      <c r="B1221" s="59"/>
      <c r="C1221" s="59"/>
      <c r="D1221" s="59"/>
      <c r="E1221" s="59"/>
      <c r="F1221" s="59"/>
      <c r="G1221" s="59"/>
      <c r="H1221" s="59"/>
      <c r="I1221" s="59"/>
      <c r="J1221" s="59"/>
      <c r="K1221" s="59"/>
    </row>
    <row r="1222" spans="2:11" x14ac:dyDescent="0.25">
      <c r="B1222" s="59"/>
      <c r="C1222" s="59"/>
      <c r="D1222" s="59"/>
      <c r="E1222" s="59"/>
      <c r="F1222" s="59"/>
      <c r="G1222" s="59"/>
      <c r="H1222" s="59"/>
      <c r="I1222" s="59"/>
      <c r="J1222" s="59"/>
      <c r="K1222" s="59"/>
    </row>
    <row r="1223" spans="2:11" x14ac:dyDescent="0.25">
      <c r="B1223" s="59"/>
      <c r="C1223" s="59"/>
      <c r="D1223" s="59"/>
      <c r="E1223" s="59"/>
      <c r="F1223" s="59"/>
      <c r="G1223" s="59"/>
      <c r="H1223" s="59"/>
      <c r="I1223" s="59"/>
      <c r="J1223" s="59"/>
      <c r="K1223" s="59"/>
    </row>
    <row r="1224" spans="2:11" x14ac:dyDescent="0.25">
      <c r="B1224" s="59"/>
      <c r="C1224" s="59"/>
      <c r="D1224" s="59"/>
      <c r="E1224" s="59"/>
      <c r="F1224" s="59"/>
      <c r="G1224" s="59"/>
      <c r="H1224" s="59"/>
      <c r="I1224" s="59"/>
      <c r="J1224" s="59"/>
      <c r="K1224" s="59"/>
    </row>
    <row r="1225" spans="2:11" x14ac:dyDescent="0.25">
      <c r="B1225" s="59"/>
      <c r="C1225" s="59"/>
      <c r="D1225" s="59"/>
      <c r="E1225" s="59"/>
      <c r="F1225" s="59"/>
      <c r="G1225" s="59"/>
      <c r="H1225" s="59"/>
      <c r="I1225" s="59"/>
      <c r="J1225" s="59"/>
      <c r="K1225" s="59"/>
    </row>
    <row r="1226" spans="2:11" x14ac:dyDescent="0.25">
      <c r="B1226" s="59"/>
      <c r="C1226" s="59"/>
      <c r="D1226" s="59"/>
      <c r="E1226" s="59"/>
      <c r="F1226" s="59"/>
      <c r="G1226" s="59"/>
      <c r="H1226" s="59"/>
      <c r="I1226" s="59"/>
      <c r="J1226" s="59"/>
      <c r="K1226" s="59"/>
    </row>
    <row r="1227" spans="2:11" x14ac:dyDescent="0.25">
      <c r="B1227" s="59"/>
      <c r="C1227" s="59"/>
      <c r="D1227" s="59"/>
      <c r="E1227" s="59"/>
      <c r="F1227" s="59"/>
      <c r="G1227" s="59"/>
      <c r="H1227" s="59"/>
      <c r="I1227" s="59"/>
      <c r="J1227" s="59"/>
      <c r="K1227" s="59"/>
    </row>
    <row r="1228" spans="2:11" x14ac:dyDescent="0.25">
      <c r="B1228" s="59"/>
      <c r="C1228" s="59"/>
      <c r="D1228" s="59"/>
      <c r="E1228" s="59"/>
      <c r="F1228" s="59"/>
      <c r="G1228" s="59"/>
      <c r="H1228" s="59"/>
      <c r="I1228" s="59"/>
      <c r="J1228" s="59"/>
      <c r="K1228" s="59"/>
    </row>
    <row r="1229" spans="2:11" x14ac:dyDescent="0.25">
      <c r="B1229" s="59"/>
      <c r="C1229" s="59"/>
      <c r="D1229" s="59"/>
      <c r="E1229" s="59"/>
      <c r="F1229" s="59"/>
      <c r="G1229" s="59"/>
      <c r="H1229" s="59"/>
      <c r="I1229" s="59"/>
      <c r="J1229" s="59"/>
      <c r="K1229" s="59"/>
    </row>
    <row r="1230" spans="2:11" x14ac:dyDescent="0.25">
      <c r="B1230" s="59"/>
      <c r="C1230" s="59"/>
      <c r="D1230" s="59"/>
      <c r="E1230" s="59"/>
      <c r="F1230" s="59"/>
      <c r="G1230" s="59"/>
      <c r="H1230" s="59"/>
      <c r="I1230" s="59"/>
      <c r="J1230" s="59"/>
      <c r="K1230" s="59"/>
    </row>
    <row r="1231" spans="2:11" x14ac:dyDescent="0.25">
      <c r="B1231" s="59"/>
      <c r="C1231" s="59"/>
      <c r="D1231" s="59"/>
      <c r="E1231" s="59"/>
      <c r="F1231" s="59"/>
      <c r="G1231" s="59"/>
      <c r="H1231" s="59"/>
      <c r="I1231" s="59"/>
      <c r="J1231" s="59"/>
      <c r="K1231" s="59"/>
    </row>
    <row r="1232" spans="2:11" x14ac:dyDescent="0.25">
      <c r="B1232" s="59"/>
      <c r="C1232" s="59"/>
      <c r="D1232" s="59"/>
      <c r="E1232" s="59"/>
      <c r="F1232" s="59"/>
      <c r="G1232" s="59"/>
      <c r="H1232" s="59"/>
      <c r="I1232" s="59"/>
      <c r="J1232" s="59"/>
      <c r="K1232" s="59"/>
    </row>
    <row r="1233" spans="2:11" x14ac:dyDescent="0.25">
      <c r="B1233" s="59"/>
      <c r="C1233" s="59"/>
      <c r="D1233" s="59"/>
      <c r="E1233" s="59"/>
      <c r="F1233" s="59"/>
      <c r="G1233" s="59"/>
      <c r="H1233" s="59"/>
      <c r="I1233" s="59"/>
      <c r="J1233" s="59"/>
      <c r="K1233" s="59"/>
    </row>
    <row r="1234" spans="2:11" x14ac:dyDescent="0.25">
      <c r="B1234" s="59"/>
      <c r="C1234" s="59"/>
      <c r="D1234" s="59"/>
      <c r="E1234" s="59"/>
      <c r="F1234" s="59"/>
      <c r="G1234" s="59"/>
      <c r="H1234" s="59"/>
      <c r="I1234" s="59"/>
      <c r="J1234" s="59"/>
      <c r="K1234" s="59"/>
    </row>
    <row r="1235" spans="2:11" x14ac:dyDescent="0.25">
      <c r="B1235" s="59"/>
      <c r="C1235" s="59"/>
      <c r="D1235" s="59"/>
      <c r="E1235" s="59"/>
      <c r="F1235" s="59"/>
      <c r="G1235" s="59"/>
      <c r="H1235" s="59"/>
      <c r="I1235" s="59"/>
      <c r="J1235" s="59"/>
      <c r="K1235" s="59"/>
    </row>
    <row r="1236" spans="2:11" x14ac:dyDescent="0.25">
      <c r="B1236" s="59"/>
      <c r="C1236" s="59"/>
      <c r="D1236" s="59"/>
      <c r="E1236" s="59"/>
      <c r="F1236" s="59"/>
      <c r="G1236" s="59"/>
      <c r="H1236" s="59"/>
      <c r="I1236" s="59"/>
      <c r="J1236" s="59"/>
      <c r="K1236" s="59"/>
    </row>
    <row r="1237" spans="2:11" x14ac:dyDescent="0.25">
      <c r="B1237" s="59"/>
      <c r="C1237" s="59"/>
      <c r="D1237" s="59"/>
      <c r="E1237" s="59"/>
      <c r="F1237" s="59"/>
      <c r="G1237" s="59"/>
      <c r="H1237" s="59"/>
      <c r="I1237" s="59"/>
      <c r="J1237" s="59"/>
      <c r="K1237" s="59"/>
    </row>
    <row r="1238" spans="2:11" x14ac:dyDescent="0.25">
      <c r="B1238" s="59"/>
      <c r="C1238" s="59"/>
      <c r="D1238" s="59"/>
      <c r="E1238" s="59"/>
      <c r="F1238" s="59"/>
      <c r="G1238" s="59"/>
      <c r="H1238" s="59"/>
      <c r="I1238" s="59"/>
      <c r="J1238" s="59"/>
      <c r="K1238" s="59"/>
    </row>
    <row r="1239" spans="2:11" x14ac:dyDescent="0.25">
      <c r="B1239" s="59"/>
      <c r="C1239" s="59"/>
      <c r="D1239" s="59"/>
      <c r="E1239" s="59"/>
      <c r="F1239" s="59"/>
      <c r="G1239" s="59"/>
      <c r="H1239" s="59"/>
      <c r="I1239" s="59"/>
      <c r="J1239" s="59"/>
      <c r="K1239" s="59"/>
    </row>
    <row r="1240" spans="2:11" x14ac:dyDescent="0.25">
      <c r="B1240" s="59"/>
      <c r="C1240" s="59"/>
      <c r="D1240" s="59"/>
      <c r="E1240" s="59"/>
      <c r="F1240" s="59"/>
      <c r="G1240" s="59"/>
      <c r="H1240" s="59"/>
      <c r="I1240" s="59"/>
      <c r="J1240" s="59"/>
      <c r="K1240" s="59"/>
    </row>
    <row r="1241" spans="2:11" x14ac:dyDescent="0.25">
      <c r="B1241" s="59"/>
      <c r="C1241" s="59"/>
      <c r="D1241" s="59"/>
      <c r="E1241" s="59"/>
      <c r="F1241" s="59"/>
      <c r="G1241" s="59"/>
      <c r="H1241" s="59"/>
      <c r="I1241" s="59"/>
      <c r="J1241" s="59"/>
      <c r="K1241" s="59"/>
    </row>
    <row r="1242" spans="2:11" x14ac:dyDescent="0.25">
      <c r="B1242" s="59"/>
      <c r="C1242" s="59"/>
      <c r="D1242" s="59"/>
      <c r="E1242" s="59"/>
      <c r="F1242" s="59"/>
      <c r="G1242" s="59"/>
      <c r="H1242" s="59"/>
      <c r="I1242" s="59"/>
      <c r="J1242" s="59"/>
      <c r="K1242" s="59"/>
    </row>
    <row r="1243" spans="2:11" x14ac:dyDescent="0.25">
      <c r="B1243" s="59"/>
      <c r="C1243" s="59"/>
      <c r="D1243" s="59"/>
      <c r="E1243" s="59"/>
      <c r="F1243" s="59"/>
      <c r="G1243" s="59"/>
      <c r="H1243" s="59"/>
      <c r="I1243" s="59"/>
      <c r="J1243" s="59"/>
      <c r="K1243" s="59"/>
    </row>
    <row r="1244" spans="2:11" x14ac:dyDescent="0.25">
      <c r="B1244" s="59"/>
      <c r="C1244" s="59"/>
      <c r="D1244" s="59"/>
      <c r="E1244" s="59"/>
      <c r="F1244" s="59"/>
      <c r="G1244" s="59"/>
      <c r="H1244" s="59"/>
      <c r="I1244" s="59"/>
      <c r="J1244" s="59"/>
      <c r="K1244" s="59"/>
    </row>
    <row r="1245" spans="2:11" x14ac:dyDescent="0.25">
      <c r="B1245" s="59"/>
      <c r="C1245" s="59"/>
      <c r="D1245" s="59"/>
      <c r="E1245" s="59"/>
      <c r="F1245" s="59"/>
      <c r="G1245" s="59"/>
      <c r="H1245" s="59"/>
      <c r="I1245" s="59"/>
      <c r="J1245" s="59"/>
      <c r="K1245" s="59"/>
    </row>
    <row r="1246" spans="2:11" x14ac:dyDescent="0.25">
      <c r="B1246" s="59"/>
      <c r="C1246" s="59"/>
      <c r="D1246" s="59"/>
      <c r="E1246" s="59"/>
      <c r="F1246" s="59"/>
      <c r="G1246" s="59"/>
      <c r="H1246" s="59"/>
      <c r="I1246" s="59"/>
      <c r="J1246" s="59"/>
      <c r="K1246" s="59"/>
    </row>
    <row r="1247" spans="2:11" x14ac:dyDescent="0.25">
      <c r="B1247" s="59"/>
      <c r="C1247" s="59"/>
      <c r="D1247" s="59"/>
      <c r="E1247" s="59"/>
      <c r="F1247" s="59"/>
      <c r="G1247" s="59"/>
      <c r="H1247" s="59"/>
      <c r="I1247" s="59"/>
      <c r="J1247" s="59"/>
      <c r="K1247" s="59"/>
    </row>
    <row r="1248" spans="2:11" x14ac:dyDescent="0.25">
      <c r="B1248" s="59"/>
      <c r="C1248" s="59"/>
      <c r="D1248" s="59"/>
      <c r="E1248" s="59"/>
      <c r="F1248" s="59"/>
      <c r="G1248" s="59"/>
      <c r="H1248" s="59"/>
      <c r="I1248" s="59"/>
      <c r="J1248" s="59"/>
      <c r="K1248" s="59"/>
    </row>
    <row r="1249" spans="2:11" x14ac:dyDescent="0.25">
      <c r="B1249" s="59"/>
      <c r="C1249" s="59"/>
      <c r="D1249" s="59"/>
      <c r="E1249" s="59"/>
      <c r="F1249" s="59"/>
      <c r="G1249" s="59"/>
      <c r="H1249" s="59"/>
      <c r="I1249" s="59"/>
      <c r="J1249" s="59"/>
      <c r="K1249" s="59"/>
    </row>
    <row r="1250" spans="2:11" x14ac:dyDescent="0.25">
      <c r="B1250" s="59"/>
      <c r="C1250" s="59"/>
      <c r="D1250" s="59"/>
      <c r="E1250" s="59"/>
      <c r="F1250" s="59"/>
      <c r="G1250" s="59"/>
      <c r="H1250" s="59"/>
      <c r="I1250" s="59"/>
      <c r="J1250" s="59"/>
      <c r="K1250" s="59"/>
    </row>
    <row r="1251" spans="2:11" x14ac:dyDescent="0.25">
      <c r="B1251" s="59"/>
      <c r="C1251" s="59"/>
      <c r="D1251" s="59"/>
      <c r="E1251" s="59"/>
      <c r="F1251" s="59"/>
      <c r="G1251" s="59"/>
      <c r="H1251" s="59"/>
      <c r="I1251" s="59"/>
      <c r="J1251" s="59"/>
      <c r="K1251" s="59"/>
    </row>
    <row r="1252" spans="2:11" x14ac:dyDescent="0.25">
      <c r="B1252" s="59"/>
      <c r="C1252" s="59"/>
      <c r="D1252" s="59"/>
      <c r="E1252" s="59"/>
      <c r="F1252" s="59"/>
      <c r="G1252" s="59"/>
      <c r="H1252" s="59"/>
      <c r="I1252" s="59"/>
      <c r="J1252" s="59"/>
      <c r="K1252" s="59"/>
    </row>
    <row r="1253" spans="2:11" x14ac:dyDescent="0.25">
      <c r="B1253" s="59"/>
      <c r="C1253" s="59"/>
      <c r="D1253" s="59"/>
      <c r="E1253" s="59"/>
      <c r="F1253" s="59"/>
      <c r="G1253" s="59"/>
      <c r="H1253" s="59"/>
      <c r="I1253" s="59"/>
      <c r="J1253" s="59"/>
      <c r="K1253" s="59"/>
    </row>
    <row r="1254" spans="2:11" x14ac:dyDescent="0.25">
      <c r="B1254" s="59"/>
      <c r="C1254" s="59"/>
      <c r="D1254" s="59"/>
      <c r="E1254" s="59"/>
      <c r="F1254" s="59"/>
      <c r="G1254" s="59"/>
      <c r="H1254" s="59"/>
      <c r="I1254" s="59"/>
      <c r="J1254" s="59"/>
      <c r="K1254" s="59"/>
    </row>
    <row r="1255" spans="2:11" x14ac:dyDescent="0.25">
      <c r="B1255" s="59"/>
      <c r="C1255" s="59"/>
      <c r="D1255" s="59"/>
      <c r="E1255" s="59"/>
      <c r="F1255" s="59"/>
      <c r="G1255" s="59"/>
      <c r="H1255" s="59"/>
      <c r="I1255" s="59"/>
      <c r="J1255" s="59"/>
      <c r="K1255" s="59"/>
    </row>
    <row r="1256" spans="2:11" x14ac:dyDescent="0.25">
      <c r="B1256" s="59"/>
      <c r="C1256" s="59"/>
      <c r="D1256" s="59"/>
      <c r="E1256" s="59"/>
      <c r="F1256" s="59"/>
      <c r="G1256" s="59"/>
      <c r="H1256" s="59"/>
      <c r="I1256" s="59"/>
      <c r="J1256" s="59"/>
      <c r="K1256" s="59"/>
    </row>
    <row r="1257" spans="2:11" x14ac:dyDescent="0.25">
      <c r="B1257" s="59"/>
      <c r="C1257" s="59"/>
      <c r="D1257" s="59"/>
      <c r="E1257" s="59"/>
      <c r="F1257" s="59"/>
      <c r="G1257" s="59"/>
      <c r="H1257" s="59"/>
      <c r="I1257" s="59"/>
      <c r="J1257" s="59"/>
      <c r="K1257" s="59"/>
    </row>
    <row r="1258" spans="2:11" x14ac:dyDescent="0.25">
      <c r="B1258" s="59"/>
      <c r="C1258" s="59"/>
      <c r="D1258" s="59"/>
      <c r="E1258" s="59"/>
      <c r="F1258" s="59"/>
      <c r="G1258" s="59"/>
      <c r="H1258" s="59"/>
      <c r="I1258" s="59"/>
      <c r="J1258" s="59"/>
      <c r="K1258" s="59"/>
    </row>
    <row r="1259" spans="2:11" x14ac:dyDescent="0.25">
      <c r="B1259" s="59"/>
      <c r="C1259" s="59"/>
      <c r="D1259" s="59"/>
      <c r="E1259" s="59"/>
      <c r="F1259" s="59"/>
      <c r="G1259" s="59"/>
      <c r="H1259" s="59"/>
      <c r="I1259" s="59"/>
      <c r="J1259" s="59"/>
      <c r="K1259" s="59"/>
    </row>
    <row r="1260" spans="2:11" x14ac:dyDescent="0.25">
      <c r="B1260" s="59"/>
      <c r="C1260" s="59"/>
      <c r="D1260" s="59"/>
      <c r="E1260" s="59"/>
      <c r="F1260" s="59"/>
      <c r="G1260" s="59"/>
      <c r="H1260" s="59"/>
      <c r="I1260" s="59"/>
      <c r="J1260" s="59"/>
      <c r="K1260" s="59"/>
    </row>
    <row r="1261" spans="2:11" x14ac:dyDescent="0.25">
      <c r="B1261" s="59"/>
      <c r="C1261" s="59"/>
      <c r="D1261" s="59"/>
      <c r="E1261" s="59"/>
      <c r="F1261" s="59"/>
      <c r="G1261" s="59"/>
      <c r="H1261" s="59"/>
      <c r="I1261" s="59"/>
      <c r="J1261" s="59"/>
      <c r="K1261" s="59"/>
    </row>
    <row r="1262" spans="2:11" x14ac:dyDescent="0.25">
      <c r="B1262" s="59"/>
      <c r="C1262" s="59"/>
      <c r="D1262" s="59"/>
      <c r="E1262" s="59"/>
      <c r="F1262" s="59"/>
      <c r="G1262" s="59"/>
      <c r="H1262" s="59"/>
      <c r="I1262" s="59"/>
      <c r="J1262" s="59"/>
      <c r="K1262" s="59"/>
    </row>
    <row r="1263" spans="2:11" x14ac:dyDescent="0.25">
      <c r="B1263" s="59"/>
      <c r="C1263" s="59"/>
      <c r="D1263" s="59"/>
      <c r="E1263" s="59"/>
      <c r="F1263" s="59"/>
      <c r="G1263" s="59"/>
      <c r="H1263" s="59"/>
      <c r="I1263" s="59"/>
      <c r="J1263" s="59"/>
      <c r="K1263" s="59"/>
    </row>
    <row r="1264" spans="2:11" x14ac:dyDescent="0.25">
      <c r="B1264" s="59"/>
      <c r="C1264" s="59"/>
      <c r="D1264" s="59"/>
      <c r="E1264" s="59"/>
      <c r="F1264" s="59"/>
      <c r="G1264" s="59"/>
      <c r="H1264" s="59"/>
      <c r="I1264" s="59"/>
      <c r="J1264" s="59"/>
      <c r="K1264" s="59"/>
    </row>
    <row r="1265" spans="2:11" x14ac:dyDescent="0.25">
      <c r="B1265" s="59"/>
      <c r="C1265" s="59"/>
      <c r="D1265" s="59"/>
      <c r="E1265" s="59"/>
      <c r="F1265" s="59"/>
      <c r="G1265" s="59"/>
      <c r="H1265" s="59"/>
      <c r="I1265" s="59"/>
      <c r="J1265" s="59"/>
      <c r="K1265" s="59"/>
    </row>
    <row r="1266" spans="2:11" x14ac:dyDescent="0.25">
      <c r="B1266" s="59"/>
      <c r="C1266" s="59"/>
      <c r="D1266" s="59"/>
      <c r="E1266" s="59"/>
      <c r="F1266" s="59"/>
      <c r="G1266" s="59"/>
      <c r="H1266" s="59"/>
      <c r="I1266" s="59"/>
      <c r="J1266" s="59"/>
      <c r="K1266" s="59"/>
    </row>
    <row r="1267" spans="2:11" x14ac:dyDescent="0.25">
      <c r="B1267" s="59"/>
      <c r="C1267" s="59"/>
      <c r="D1267" s="59"/>
      <c r="E1267" s="59"/>
      <c r="F1267" s="59"/>
      <c r="G1267" s="59"/>
      <c r="H1267" s="59"/>
      <c r="I1267" s="59"/>
      <c r="J1267" s="59"/>
      <c r="K1267" s="59"/>
    </row>
    <row r="1268" spans="2:11" x14ac:dyDescent="0.25">
      <c r="B1268" s="59"/>
      <c r="C1268" s="59"/>
      <c r="D1268" s="59"/>
      <c r="E1268" s="59"/>
      <c r="F1268" s="59"/>
      <c r="G1268" s="59"/>
      <c r="H1268" s="59"/>
      <c r="I1268" s="59"/>
      <c r="J1268" s="59"/>
      <c r="K1268" s="59"/>
    </row>
    <row r="1269" spans="2:11" x14ac:dyDescent="0.25">
      <c r="B1269" s="59"/>
      <c r="C1269" s="59"/>
      <c r="D1269" s="59"/>
      <c r="E1269" s="59"/>
      <c r="F1269" s="59"/>
      <c r="G1269" s="59"/>
      <c r="H1269" s="59"/>
      <c r="I1269" s="59"/>
      <c r="J1269" s="59"/>
      <c r="K1269" s="59"/>
    </row>
    <row r="1270" spans="2:11" x14ac:dyDescent="0.25">
      <c r="B1270" s="59"/>
      <c r="C1270" s="59"/>
      <c r="D1270" s="59"/>
      <c r="E1270" s="59"/>
      <c r="F1270" s="59"/>
      <c r="G1270" s="59"/>
      <c r="H1270" s="59"/>
      <c r="I1270" s="59"/>
      <c r="J1270" s="59"/>
      <c r="K1270" s="59"/>
    </row>
    <row r="1271" spans="2:11" x14ac:dyDescent="0.25">
      <c r="B1271" s="59"/>
      <c r="C1271" s="59"/>
      <c r="D1271" s="59"/>
      <c r="E1271" s="59"/>
      <c r="F1271" s="59"/>
      <c r="G1271" s="59"/>
      <c r="H1271" s="59"/>
      <c r="I1271" s="59"/>
      <c r="J1271" s="59"/>
      <c r="K1271" s="59"/>
    </row>
    <row r="1272" spans="2:11" x14ac:dyDescent="0.25">
      <c r="B1272" s="59"/>
      <c r="C1272" s="59"/>
      <c r="D1272" s="59"/>
      <c r="E1272" s="59"/>
      <c r="F1272" s="59"/>
      <c r="G1272" s="59"/>
      <c r="H1272" s="59"/>
      <c r="I1272" s="59"/>
      <c r="J1272" s="59"/>
      <c r="K1272" s="59"/>
    </row>
    <row r="1273" spans="2:11" x14ac:dyDescent="0.25">
      <c r="B1273" s="59"/>
      <c r="C1273" s="59"/>
      <c r="D1273" s="59"/>
      <c r="E1273" s="59"/>
      <c r="F1273" s="59"/>
      <c r="G1273" s="59"/>
      <c r="H1273" s="59"/>
      <c r="I1273" s="59"/>
      <c r="J1273" s="59"/>
      <c r="K1273" s="59"/>
    </row>
    <row r="1274" spans="2:11" x14ac:dyDescent="0.25">
      <c r="B1274" s="59"/>
      <c r="C1274" s="59"/>
      <c r="D1274" s="59"/>
      <c r="E1274" s="59"/>
      <c r="F1274" s="59"/>
      <c r="G1274" s="59"/>
      <c r="H1274" s="59"/>
      <c r="I1274" s="59"/>
      <c r="J1274" s="59"/>
      <c r="K1274" s="59"/>
    </row>
    <row r="1275" spans="2:11" x14ac:dyDescent="0.25">
      <c r="B1275" s="59"/>
      <c r="C1275" s="59"/>
      <c r="D1275" s="59"/>
      <c r="E1275" s="59"/>
      <c r="F1275" s="59"/>
      <c r="G1275" s="59"/>
      <c r="H1275" s="59"/>
      <c r="I1275" s="59"/>
      <c r="J1275" s="59"/>
      <c r="K1275" s="59"/>
    </row>
    <row r="1276" spans="2:11" x14ac:dyDescent="0.25">
      <c r="B1276" s="59"/>
      <c r="C1276" s="59"/>
      <c r="D1276" s="59"/>
      <c r="E1276" s="59"/>
      <c r="F1276" s="59"/>
      <c r="G1276" s="59"/>
      <c r="H1276" s="59"/>
      <c r="I1276" s="59"/>
      <c r="J1276" s="59"/>
      <c r="K1276" s="59"/>
    </row>
    <row r="1277" spans="2:11" x14ac:dyDescent="0.25">
      <c r="B1277" s="59"/>
      <c r="C1277" s="59"/>
      <c r="D1277" s="59"/>
      <c r="E1277" s="59"/>
      <c r="F1277" s="59"/>
      <c r="G1277" s="59"/>
      <c r="H1277" s="59"/>
      <c r="I1277" s="59"/>
      <c r="J1277" s="59"/>
      <c r="K1277" s="59"/>
    </row>
    <row r="1278" spans="2:11" x14ac:dyDescent="0.25">
      <c r="B1278" s="59"/>
      <c r="C1278" s="59"/>
      <c r="D1278" s="59"/>
      <c r="E1278" s="59"/>
      <c r="F1278" s="59"/>
      <c r="G1278" s="59"/>
      <c r="H1278" s="59"/>
      <c r="I1278" s="59"/>
      <c r="J1278" s="59"/>
      <c r="K1278" s="59"/>
    </row>
    <row r="1279" spans="2:11" x14ac:dyDescent="0.25">
      <c r="B1279" s="59"/>
      <c r="C1279" s="59"/>
      <c r="D1279" s="59"/>
      <c r="E1279" s="59"/>
      <c r="F1279" s="59"/>
      <c r="G1279" s="59"/>
      <c r="H1279" s="59"/>
      <c r="I1279" s="59"/>
      <c r="J1279" s="59"/>
      <c r="K1279" s="59"/>
    </row>
    <row r="1280" spans="2:11" x14ac:dyDescent="0.25">
      <c r="B1280" s="59"/>
      <c r="C1280" s="59"/>
      <c r="D1280" s="59"/>
      <c r="E1280" s="59"/>
      <c r="F1280" s="59"/>
      <c r="G1280" s="59"/>
      <c r="H1280" s="59"/>
      <c r="I1280" s="59"/>
      <c r="J1280" s="59"/>
      <c r="K1280" s="59"/>
    </row>
    <row r="1281" spans="2:11" x14ac:dyDescent="0.25">
      <c r="B1281" s="59"/>
      <c r="C1281" s="59"/>
      <c r="D1281" s="59"/>
      <c r="E1281" s="59"/>
      <c r="F1281" s="59"/>
      <c r="G1281" s="59"/>
      <c r="H1281" s="59"/>
      <c r="I1281" s="59"/>
      <c r="J1281" s="59"/>
      <c r="K1281" s="59"/>
    </row>
    <row r="1282" spans="2:11" x14ac:dyDescent="0.25">
      <c r="B1282" s="59"/>
      <c r="C1282" s="59"/>
      <c r="D1282" s="59"/>
      <c r="E1282" s="59"/>
      <c r="F1282" s="59"/>
      <c r="G1282" s="59"/>
      <c r="H1282" s="59"/>
      <c r="I1282" s="59"/>
      <c r="J1282" s="59"/>
      <c r="K1282" s="59"/>
    </row>
    <row r="1283" spans="2:11" x14ac:dyDescent="0.25">
      <c r="B1283" s="59"/>
      <c r="C1283" s="59"/>
      <c r="D1283" s="59"/>
      <c r="E1283" s="59"/>
      <c r="F1283" s="59"/>
      <c r="G1283" s="59"/>
      <c r="H1283" s="59"/>
      <c r="I1283" s="59"/>
      <c r="J1283" s="59"/>
      <c r="K1283" s="59"/>
    </row>
    <row r="1284" spans="2:11" x14ac:dyDescent="0.25">
      <c r="B1284" s="59"/>
      <c r="C1284" s="59"/>
      <c r="D1284" s="59"/>
      <c r="E1284" s="59"/>
      <c r="F1284" s="59"/>
      <c r="G1284" s="59"/>
      <c r="H1284" s="59"/>
      <c r="I1284" s="59"/>
      <c r="J1284" s="59"/>
      <c r="K1284" s="59"/>
    </row>
    <row r="1285" spans="2:11" x14ac:dyDescent="0.25">
      <c r="B1285" s="59"/>
      <c r="C1285" s="59"/>
      <c r="D1285" s="59"/>
      <c r="E1285" s="59"/>
      <c r="F1285" s="59"/>
      <c r="G1285" s="59"/>
      <c r="H1285" s="59"/>
      <c r="I1285" s="59"/>
      <c r="J1285" s="59"/>
      <c r="K1285" s="59"/>
    </row>
    <row r="1286" spans="2:11" x14ac:dyDescent="0.25">
      <c r="B1286" s="59"/>
      <c r="C1286" s="59"/>
      <c r="D1286" s="59"/>
      <c r="E1286" s="59"/>
      <c r="F1286" s="59"/>
      <c r="G1286" s="59"/>
      <c r="H1286" s="59"/>
      <c r="I1286" s="59"/>
      <c r="J1286" s="59"/>
      <c r="K1286" s="59"/>
    </row>
    <row r="1287" spans="2:11" x14ac:dyDescent="0.25">
      <c r="B1287" s="59"/>
      <c r="C1287" s="59"/>
      <c r="D1287" s="59"/>
      <c r="E1287" s="59"/>
      <c r="F1287" s="59"/>
      <c r="G1287" s="59"/>
      <c r="H1287" s="59"/>
      <c r="I1287" s="59"/>
      <c r="J1287" s="59"/>
      <c r="K1287" s="59"/>
    </row>
    <row r="1288" spans="2:11" x14ac:dyDescent="0.25">
      <c r="B1288" s="59"/>
      <c r="C1288" s="59"/>
      <c r="D1288" s="59"/>
      <c r="E1288" s="59"/>
      <c r="F1288" s="59"/>
      <c r="G1288" s="59"/>
      <c r="H1288" s="59"/>
      <c r="I1288" s="59"/>
      <c r="J1288" s="59"/>
      <c r="K1288" s="59"/>
    </row>
    <row r="1289" spans="2:11" x14ac:dyDescent="0.25">
      <c r="B1289" s="59"/>
      <c r="C1289" s="59"/>
      <c r="D1289" s="59"/>
      <c r="E1289" s="59"/>
      <c r="F1289" s="59"/>
      <c r="G1289" s="59"/>
      <c r="H1289" s="59"/>
      <c r="I1289" s="59"/>
      <c r="J1289" s="59"/>
      <c r="K1289" s="59"/>
    </row>
    <row r="1290" spans="2:11" x14ac:dyDescent="0.25">
      <c r="B1290" s="59"/>
      <c r="C1290" s="59"/>
      <c r="D1290" s="59"/>
      <c r="E1290" s="59"/>
      <c r="F1290" s="59"/>
      <c r="G1290" s="59"/>
      <c r="H1290" s="59"/>
      <c r="I1290" s="59"/>
      <c r="J1290" s="59"/>
      <c r="K1290" s="59"/>
    </row>
    <row r="1291" spans="2:11" x14ac:dyDescent="0.25">
      <c r="B1291" s="59"/>
      <c r="C1291" s="59"/>
      <c r="D1291" s="59"/>
      <c r="E1291" s="59"/>
      <c r="F1291" s="59"/>
      <c r="G1291" s="59"/>
      <c r="H1291" s="59"/>
      <c r="I1291" s="59"/>
      <c r="J1291" s="59"/>
      <c r="K1291" s="59"/>
    </row>
    <row r="1292" spans="2:11" x14ac:dyDescent="0.25">
      <c r="B1292" s="59"/>
      <c r="C1292" s="59"/>
      <c r="D1292" s="59"/>
      <c r="E1292" s="59"/>
      <c r="F1292" s="59"/>
      <c r="G1292" s="59"/>
      <c r="H1292" s="59"/>
      <c r="I1292" s="59"/>
      <c r="J1292" s="59"/>
      <c r="K1292" s="59"/>
    </row>
    <row r="1293" spans="2:11" x14ac:dyDescent="0.25">
      <c r="B1293" s="59"/>
      <c r="C1293" s="59"/>
      <c r="D1293" s="59"/>
      <c r="E1293" s="59"/>
      <c r="F1293" s="59"/>
      <c r="G1293" s="59"/>
      <c r="H1293" s="59"/>
      <c r="I1293" s="59"/>
      <c r="J1293" s="59"/>
      <c r="K1293" s="59"/>
    </row>
    <row r="1294" spans="2:11" x14ac:dyDescent="0.25">
      <c r="B1294" s="59"/>
      <c r="C1294" s="59"/>
      <c r="D1294" s="59"/>
      <c r="E1294" s="59"/>
      <c r="F1294" s="59"/>
      <c r="G1294" s="59"/>
      <c r="H1294" s="59"/>
      <c r="I1294" s="59"/>
      <c r="J1294" s="59"/>
      <c r="K1294" s="59"/>
    </row>
    <row r="1295" spans="2:11" x14ac:dyDescent="0.25">
      <c r="B1295" s="59"/>
      <c r="C1295" s="59"/>
      <c r="D1295" s="59"/>
      <c r="E1295" s="59"/>
      <c r="F1295" s="59"/>
      <c r="G1295" s="59"/>
      <c r="H1295" s="59"/>
      <c r="I1295" s="59"/>
      <c r="J1295" s="59"/>
      <c r="K1295" s="59"/>
    </row>
    <row r="1296" spans="2:11" x14ac:dyDescent="0.25">
      <c r="B1296" s="59"/>
      <c r="C1296" s="59"/>
      <c r="D1296" s="59"/>
      <c r="E1296" s="59"/>
      <c r="F1296" s="59"/>
      <c r="G1296" s="59"/>
      <c r="H1296" s="59"/>
      <c r="I1296" s="59"/>
      <c r="J1296" s="59"/>
      <c r="K1296" s="59"/>
    </row>
    <row r="1297" spans="2:11" x14ac:dyDescent="0.25">
      <c r="B1297" s="59"/>
      <c r="C1297" s="59"/>
      <c r="D1297" s="59"/>
      <c r="E1297" s="59"/>
      <c r="F1297" s="59"/>
      <c r="G1297" s="59"/>
      <c r="H1297" s="59"/>
      <c r="I1297" s="59"/>
      <c r="J1297" s="59"/>
      <c r="K1297" s="59"/>
    </row>
    <row r="1298" spans="2:11" x14ac:dyDescent="0.25">
      <c r="B1298" s="59"/>
      <c r="C1298" s="59"/>
      <c r="D1298" s="59"/>
      <c r="E1298" s="59"/>
      <c r="F1298" s="59"/>
      <c r="G1298" s="59"/>
      <c r="H1298" s="59"/>
      <c r="I1298" s="59"/>
      <c r="J1298" s="59"/>
      <c r="K1298" s="59"/>
    </row>
    <row r="1299" spans="2:11" x14ac:dyDescent="0.25">
      <c r="B1299" s="59"/>
      <c r="C1299" s="59"/>
      <c r="D1299" s="59"/>
      <c r="E1299" s="59"/>
      <c r="F1299" s="59"/>
      <c r="G1299" s="59"/>
      <c r="H1299" s="59"/>
      <c r="I1299" s="59"/>
      <c r="J1299" s="59"/>
      <c r="K1299" s="59"/>
    </row>
    <row r="1300" spans="2:11" x14ac:dyDescent="0.25">
      <c r="B1300" s="59"/>
      <c r="C1300" s="59"/>
      <c r="D1300" s="59"/>
      <c r="E1300" s="59"/>
      <c r="F1300" s="59"/>
      <c r="G1300" s="59"/>
      <c r="H1300" s="59"/>
      <c r="I1300" s="59"/>
      <c r="J1300" s="59"/>
      <c r="K1300" s="59"/>
    </row>
    <row r="1301" spans="2:11" x14ac:dyDescent="0.25">
      <c r="B1301" s="59"/>
      <c r="C1301" s="59"/>
      <c r="D1301" s="59"/>
      <c r="E1301" s="59"/>
      <c r="F1301" s="59"/>
      <c r="G1301" s="59"/>
      <c r="H1301" s="59"/>
      <c r="I1301" s="59"/>
      <c r="J1301" s="59"/>
      <c r="K1301" s="59"/>
    </row>
    <row r="1302" spans="2:11" x14ac:dyDescent="0.25">
      <c r="B1302" s="59"/>
      <c r="C1302" s="59"/>
      <c r="D1302" s="59"/>
      <c r="E1302" s="59"/>
      <c r="F1302" s="59"/>
      <c r="G1302" s="59"/>
      <c r="H1302" s="59"/>
      <c r="I1302" s="59"/>
      <c r="J1302" s="59"/>
      <c r="K1302" s="59"/>
    </row>
    <row r="1303" spans="2:11" x14ac:dyDescent="0.25">
      <c r="B1303" s="59"/>
      <c r="C1303" s="59"/>
      <c r="D1303" s="59"/>
      <c r="E1303" s="59"/>
      <c r="F1303" s="59"/>
      <c r="G1303" s="59"/>
      <c r="H1303" s="59"/>
      <c r="I1303" s="59"/>
      <c r="J1303" s="59"/>
      <c r="K1303" s="59"/>
    </row>
    <row r="1304" spans="2:11" x14ac:dyDescent="0.25">
      <c r="B1304" s="59"/>
      <c r="C1304" s="59"/>
      <c r="D1304" s="59"/>
      <c r="E1304" s="59"/>
      <c r="F1304" s="59"/>
      <c r="G1304" s="59"/>
      <c r="H1304" s="59"/>
      <c r="I1304" s="59"/>
      <c r="J1304" s="59"/>
      <c r="K1304" s="59"/>
    </row>
    <row r="1305" spans="2:11" x14ac:dyDescent="0.25">
      <c r="B1305" s="59"/>
      <c r="C1305" s="59"/>
      <c r="D1305" s="59"/>
      <c r="E1305" s="59"/>
      <c r="F1305" s="59"/>
      <c r="G1305" s="59"/>
      <c r="H1305" s="59"/>
      <c r="I1305" s="59"/>
      <c r="J1305" s="59"/>
      <c r="K1305" s="59"/>
    </row>
    <row r="1306" spans="2:11" x14ac:dyDescent="0.25">
      <c r="B1306" s="59"/>
      <c r="C1306" s="59"/>
      <c r="D1306" s="59"/>
      <c r="E1306" s="59"/>
      <c r="F1306" s="59"/>
      <c r="G1306" s="59"/>
      <c r="H1306" s="59"/>
      <c r="I1306" s="59"/>
      <c r="J1306" s="59"/>
      <c r="K1306" s="59"/>
    </row>
    <row r="1307" spans="2:11" x14ac:dyDescent="0.25">
      <c r="B1307" s="59"/>
      <c r="C1307" s="59"/>
      <c r="D1307" s="59"/>
      <c r="E1307" s="59"/>
      <c r="F1307" s="59"/>
      <c r="G1307" s="59"/>
      <c r="H1307" s="59"/>
      <c r="I1307" s="59"/>
      <c r="J1307" s="59"/>
      <c r="K1307" s="59"/>
    </row>
    <row r="1308" spans="2:11" x14ac:dyDescent="0.25">
      <c r="B1308" s="59"/>
      <c r="C1308" s="59"/>
      <c r="D1308" s="59"/>
      <c r="E1308" s="59"/>
      <c r="F1308" s="59"/>
      <c r="G1308" s="59"/>
      <c r="H1308" s="59"/>
      <c r="I1308" s="59"/>
      <c r="J1308" s="59"/>
      <c r="K1308" s="59"/>
    </row>
    <row r="1309" spans="2:11" x14ac:dyDescent="0.25">
      <c r="B1309" s="59"/>
      <c r="C1309" s="59"/>
      <c r="D1309" s="59"/>
      <c r="E1309" s="59"/>
      <c r="F1309" s="59"/>
      <c r="G1309" s="59"/>
      <c r="H1309" s="59"/>
      <c r="I1309" s="59"/>
      <c r="J1309" s="59"/>
      <c r="K1309" s="59"/>
    </row>
    <row r="1310" spans="2:11" x14ac:dyDescent="0.25">
      <c r="B1310" s="59"/>
      <c r="C1310" s="59"/>
      <c r="D1310" s="59"/>
      <c r="E1310" s="59"/>
      <c r="F1310" s="59"/>
      <c r="G1310" s="59"/>
      <c r="H1310" s="59"/>
      <c r="I1310" s="59"/>
      <c r="J1310" s="59"/>
      <c r="K1310" s="59"/>
    </row>
    <row r="1311" spans="2:11" x14ac:dyDescent="0.25">
      <c r="B1311" s="59"/>
      <c r="C1311" s="59"/>
      <c r="D1311" s="59"/>
      <c r="E1311" s="59"/>
      <c r="F1311" s="59"/>
      <c r="G1311" s="59"/>
      <c r="H1311" s="59"/>
      <c r="I1311" s="59"/>
      <c r="J1311" s="59"/>
      <c r="K1311" s="59"/>
    </row>
    <row r="1312" spans="2:11" x14ac:dyDescent="0.25">
      <c r="B1312" s="59"/>
      <c r="C1312" s="59"/>
      <c r="D1312" s="59"/>
      <c r="E1312" s="59"/>
      <c r="F1312" s="59"/>
      <c r="G1312" s="59"/>
      <c r="H1312" s="59"/>
      <c r="I1312" s="59"/>
      <c r="J1312" s="59"/>
      <c r="K1312" s="59"/>
    </row>
    <row r="1313" spans="2:11" x14ac:dyDescent="0.25">
      <c r="B1313" s="59"/>
      <c r="C1313" s="59"/>
      <c r="D1313" s="59"/>
      <c r="E1313" s="59"/>
      <c r="F1313" s="59"/>
      <c r="G1313" s="59"/>
      <c r="H1313" s="59"/>
      <c r="I1313" s="59"/>
      <c r="J1313" s="59"/>
      <c r="K1313" s="59"/>
    </row>
    <row r="1314" spans="2:11" x14ac:dyDescent="0.25">
      <c r="B1314" s="59"/>
      <c r="C1314" s="59"/>
      <c r="D1314" s="59"/>
      <c r="E1314" s="59"/>
      <c r="F1314" s="59"/>
      <c r="G1314" s="59"/>
      <c r="H1314" s="59"/>
      <c r="I1314" s="59"/>
      <c r="J1314" s="59"/>
      <c r="K1314" s="59"/>
    </row>
    <row r="1315" spans="2:11" x14ac:dyDescent="0.25">
      <c r="B1315" s="59"/>
      <c r="C1315" s="59"/>
      <c r="D1315" s="59"/>
      <c r="E1315" s="59"/>
      <c r="F1315" s="59"/>
      <c r="G1315" s="59"/>
      <c r="H1315" s="59"/>
      <c r="I1315" s="59"/>
      <c r="J1315" s="59"/>
      <c r="K1315" s="59"/>
    </row>
    <row r="1316" spans="2:11" x14ac:dyDescent="0.25">
      <c r="B1316" s="59"/>
      <c r="C1316" s="59"/>
      <c r="D1316" s="59"/>
      <c r="E1316" s="59"/>
      <c r="F1316" s="59"/>
      <c r="G1316" s="59"/>
      <c r="H1316" s="59"/>
      <c r="I1316" s="59"/>
      <c r="J1316" s="59"/>
      <c r="K1316" s="59"/>
    </row>
    <row r="1317" spans="2:11" x14ac:dyDescent="0.25">
      <c r="B1317" s="59"/>
      <c r="C1317" s="59"/>
      <c r="D1317" s="59"/>
      <c r="E1317" s="59"/>
      <c r="F1317" s="59"/>
      <c r="G1317" s="59"/>
      <c r="H1317" s="59"/>
      <c r="I1317" s="59"/>
      <c r="J1317" s="59"/>
      <c r="K1317" s="59"/>
    </row>
    <row r="1318" spans="2:11" x14ac:dyDescent="0.25">
      <c r="B1318" s="59"/>
      <c r="C1318" s="59"/>
      <c r="D1318" s="59"/>
      <c r="E1318" s="59"/>
      <c r="F1318" s="59"/>
      <c r="G1318" s="59"/>
      <c r="H1318" s="59"/>
      <c r="I1318" s="59"/>
      <c r="J1318" s="59"/>
      <c r="K1318" s="59"/>
    </row>
    <row r="1319" spans="2:11" x14ac:dyDescent="0.25">
      <c r="B1319" s="59"/>
      <c r="C1319" s="59"/>
      <c r="D1319" s="59"/>
      <c r="E1319" s="59"/>
      <c r="F1319" s="59"/>
      <c r="G1319" s="59"/>
      <c r="H1319" s="59"/>
      <c r="I1319" s="59"/>
      <c r="J1319" s="59"/>
      <c r="K1319" s="59"/>
    </row>
    <row r="1320" spans="2:11" x14ac:dyDescent="0.25">
      <c r="B1320" s="59"/>
      <c r="C1320" s="59"/>
      <c r="D1320" s="59"/>
      <c r="E1320" s="59"/>
      <c r="F1320" s="59"/>
      <c r="G1320" s="59"/>
      <c r="H1320" s="59"/>
      <c r="I1320" s="59"/>
      <c r="J1320" s="59"/>
      <c r="K1320" s="59"/>
    </row>
    <row r="1321" spans="2:11" x14ac:dyDescent="0.25">
      <c r="B1321" s="59"/>
      <c r="C1321" s="59"/>
      <c r="D1321" s="59"/>
      <c r="E1321" s="59"/>
      <c r="F1321" s="59"/>
      <c r="G1321" s="59"/>
      <c r="H1321" s="59"/>
      <c r="I1321" s="59"/>
      <c r="J1321" s="59"/>
      <c r="K1321" s="59"/>
    </row>
    <row r="1322" spans="2:11" x14ac:dyDescent="0.25">
      <c r="B1322" s="59"/>
      <c r="C1322" s="59"/>
      <c r="D1322" s="59"/>
      <c r="E1322" s="59"/>
      <c r="F1322" s="59"/>
      <c r="G1322" s="59"/>
      <c r="H1322" s="59"/>
      <c r="I1322" s="59"/>
      <c r="J1322" s="59"/>
      <c r="K1322" s="59"/>
    </row>
    <row r="1323" spans="2:11" x14ac:dyDescent="0.25">
      <c r="B1323" s="59"/>
      <c r="C1323" s="59"/>
      <c r="D1323" s="59"/>
      <c r="E1323" s="59"/>
      <c r="F1323" s="59"/>
      <c r="G1323" s="59"/>
      <c r="H1323" s="59"/>
      <c r="I1323" s="59"/>
      <c r="J1323" s="59"/>
      <c r="K1323" s="59"/>
    </row>
    <row r="1324" spans="2:11" x14ac:dyDescent="0.25">
      <c r="B1324" s="59"/>
      <c r="C1324" s="59"/>
      <c r="D1324" s="59"/>
      <c r="E1324" s="59"/>
      <c r="F1324" s="59"/>
      <c r="G1324" s="59"/>
      <c r="H1324" s="59"/>
      <c r="I1324" s="59"/>
      <c r="J1324" s="59"/>
      <c r="K1324" s="59"/>
    </row>
    <row r="1325" spans="2:11" x14ac:dyDescent="0.25">
      <c r="B1325" s="59"/>
      <c r="C1325" s="59"/>
      <c r="D1325" s="59"/>
      <c r="E1325" s="59"/>
      <c r="F1325" s="59"/>
      <c r="G1325" s="59"/>
      <c r="H1325" s="59"/>
      <c r="I1325" s="59"/>
      <c r="J1325" s="59"/>
      <c r="K1325" s="59"/>
    </row>
    <row r="1326" spans="2:11" x14ac:dyDescent="0.25">
      <c r="B1326" s="59"/>
      <c r="C1326" s="59"/>
      <c r="D1326" s="59"/>
      <c r="E1326" s="59"/>
      <c r="F1326" s="59"/>
      <c r="G1326" s="59"/>
      <c r="H1326" s="59"/>
      <c r="I1326" s="59"/>
      <c r="J1326" s="59"/>
      <c r="K1326" s="59"/>
    </row>
    <row r="1327" spans="2:11" x14ac:dyDescent="0.25">
      <c r="B1327" s="59"/>
      <c r="C1327" s="59"/>
      <c r="D1327" s="59"/>
      <c r="E1327" s="59"/>
      <c r="F1327" s="59"/>
      <c r="G1327" s="59"/>
      <c r="H1327" s="59"/>
      <c r="I1327" s="59"/>
      <c r="J1327" s="59"/>
      <c r="K1327" s="59"/>
    </row>
    <row r="1328" spans="2:11" x14ac:dyDescent="0.25">
      <c r="B1328" s="59"/>
      <c r="C1328" s="59"/>
      <c r="D1328" s="59"/>
      <c r="E1328" s="59"/>
      <c r="F1328" s="59"/>
      <c r="G1328" s="59"/>
      <c r="H1328" s="59"/>
      <c r="I1328" s="59"/>
      <c r="J1328" s="59"/>
      <c r="K1328" s="59"/>
    </row>
    <row r="1329" spans="2:11" x14ac:dyDescent="0.25">
      <c r="B1329" s="59"/>
      <c r="C1329" s="59"/>
      <c r="D1329" s="59"/>
      <c r="E1329" s="59"/>
      <c r="F1329" s="59"/>
      <c r="G1329" s="59"/>
      <c r="H1329" s="59"/>
      <c r="I1329" s="59"/>
      <c r="J1329" s="59"/>
      <c r="K1329" s="59"/>
    </row>
    <row r="1330" spans="2:11" x14ac:dyDescent="0.25">
      <c r="B1330" s="59"/>
      <c r="C1330" s="59"/>
      <c r="D1330" s="59"/>
      <c r="E1330" s="59"/>
      <c r="F1330" s="59"/>
      <c r="G1330" s="59"/>
      <c r="H1330" s="59"/>
      <c r="I1330" s="59"/>
      <c r="J1330" s="59"/>
      <c r="K1330" s="59"/>
    </row>
    <row r="1331" spans="2:11" x14ac:dyDescent="0.25">
      <c r="B1331" s="59"/>
      <c r="C1331" s="59"/>
      <c r="D1331" s="59"/>
      <c r="E1331" s="59"/>
      <c r="F1331" s="59"/>
      <c r="G1331" s="59"/>
      <c r="H1331" s="59"/>
      <c r="I1331" s="59"/>
      <c r="J1331" s="59"/>
      <c r="K1331" s="59"/>
    </row>
    <row r="1332" spans="2:11" x14ac:dyDescent="0.25">
      <c r="B1332" s="59"/>
      <c r="C1332" s="59"/>
      <c r="D1332" s="59"/>
      <c r="E1332" s="59"/>
      <c r="F1332" s="59"/>
      <c r="G1332" s="59"/>
      <c r="H1332" s="59"/>
      <c r="I1332" s="59"/>
      <c r="J1332" s="59"/>
      <c r="K1332" s="59"/>
    </row>
    <row r="1333" spans="2:11" x14ac:dyDescent="0.25">
      <c r="B1333" s="59"/>
      <c r="C1333" s="59"/>
      <c r="D1333" s="59"/>
      <c r="E1333" s="59"/>
      <c r="F1333" s="59"/>
      <c r="G1333" s="59"/>
      <c r="H1333" s="59"/>
      <c r="I1333" s="59"/>
      <c r="J1333" s="59"/>
      <c r="K1333" s="59"/>
    </row>
    <row r="1334" spans="2:11" x14ac:dyDescent="0.25">
      <c r="B1334" s="59"/>
      <c r="C1334" s="59"/>
      <c r="D1334" s="59"/>
      <c r="E1334" s="59"/>
      <c r="F1334" s="59"/>
      <c r="G1334" s="59"/>
      <c r="H1334" s="59"/>
      <c r="I1334" s="59"/>
      <c r="J1334" s="59"/>
      <c r="K1334" s="59"/>
    </row>
    <row r="1335" spans="2:11" x14ac:dyDescent="0.25">
      <c r="B1335" s="59"/>
      <c r="C1335" s="59"/>
      <c r="D1335" s="59"/>
      <c r="E1335" s="59"/>
      <c r="F1335" s="59"/>
      <c r="G1335" s="59"/>
      <c r="H1335" s="59"/>
      <c r="I1335" s="59"/>
      <c r="J1335" s="59"/>
      <c r="K1335" s="59"/>
    </row>
    <row r="1336" spans="2:11" x14ac:dyDescent="0.25">
      <c r="B1336" s="59"/>
      <c r="C1336" s="59"/>
      <c r="D1336" s="59"/>
      <c r="E1336" s="59"/>
      <c r="F1336" s="59"/>
      <c r="G1336" s="59"/>
      <c r="H1336" s="59"/>
      <c r="I1336" s="59"/>
      <c r="J1336" s="59"/>
      <c r="K1336" s="59"/>
    </row>
    <row r="1337" spans="2:11" x14ac:dyDescent="0.25">
      <c r="B1337" s="59"/>
      <c r="C1337" s="59"/>
      <c r="D1337" s="59"/>
      <c r="E1337" s="59"/>
      <c r="F1337" s="59"/>
      <c r="G1337" s="59"/>
      <c r="H1337" s="59"/>
      <c r="I1337" s="59"/>
      <c r="J1337" s="59"/>
      <c r="K1337" s="59"/>
    </row>
    <row r="1338" spans="2:11" x14ac:dyDescent="0.25">
      <c r="B1338" s="59"/>
      <c r="C1338" s="59"/>
      <c r="D1338" s="59"/>
      <c r="E1338" s="59"/>
      <c r="F1338" s="59"/>
      <c r="G1338" s="59"/>
      <c r="H1338" s="59"/>
      <c r="I1338" s="59"/>
      <c r="J1338" s="59"/>
      <c r="K1338" s="59"/>
    </row>
    <row r="1339" spans="2:11" x14ac:dyDescent="0.25">
      <c r="B1339" s="59"/>
      <c r="C1339" s="59"/>
      <c r="D1339" s="59"/>
      <c r="E1339" s="59"/>
      <c r="F1339" s="59"/>
      <c r="G1339" s="59"/>
      <c r="H1339" s="59"/>
      <c r="I1339" s="59"/>
      <c r="J1339" s="59"/>
      <c r="K1339" s="59"/>
    </row>
    <row r="1340" spans="2:11" x14ac:dyDescent="0.25">
      <c r="B1340" s="59"/>
      <c r="C1340" s="59"/>
      <c r="D1340" s="59"/>
      <c r="E1340" s="59"/>
      <c r="F1340" s="59"/>
      <c r="G1340" s="59"/>
      <c r="H1340" s="59"/>
      <c r="I1340" s="59"/>
      <c r="J1340" s="59"/>
      <c r="K1340" s="59"/>
    </row>
    <row r="1341" spans="2:11" x14ac:dyDescent="0.25">
      <c r="B1341" s="59"/>
      <c r="C1341" s="59"/>
      <c r="D1341" s="59"/>
      <c r="E1341" s="59"/>
      <c r="F1341" s="59"/>
      <c r="G1341" s="59"/>
      <c r="H1341" s="59"/>
      <c r="I1341" s="59"/>
      <c r="J1341" s="59"/>
      <c r="K1341" s="59"/>
    </row>
    <row r="1342" spans="2:11" x14ac:dyDescent="0.25">
      <c r="B1342" s="59"/>
      <c r="C1342" s="59"/>
      <c r="D1342" s="59"/>
      <c r="E1342" s="59"/>
      <c r="F1342" s="59"/>
      <c r="G1342" s="59"/>
      <c r="H1342" s="59"/>
      <c r="I1342" s="59"/>
      <c r="J1342" s="59"/>
      <c r="K1342" s="59"/>
    </row>
    <row r="1343" spans="2:11" x14ac:dyDescent="0.25">
      <c r="B1343" s="59"/>
      <c r="C1343" s="59"/>
      <c r="D1343" s="59"/>
      <c r="E1343" s="59"/>
      <c r="F1343" s="59"/>
      <c r="G1343" s="59"/>
      <c r="H1343" s="59"/>
      <c r="I1343" s="59"/>
      <c r="J1343" s="59"/>
      <c r="K1343" s="59"/>
    </row>
    <row r="1344" spans="2:11" x14ac:dyDescent="0.25">
      <c r="B1344" s="59"/>
      <c r="C1344" s="59"/>
      <c r="D1344" s="59"/>
      <c r="E1344" s="59"/>
      <c r="F1344" s="59"/>
      <c r="G1344" s="59"/>
      <c r="H1344" s="59"/>
      <c r="I1344" s="59"/>
      <c r="J1344" s="59"/>
      <c r="K1344" s="59"/>
    </row>
    <row r="1345" spans="2:11" x14ac:dyDescent="0.25">
      <c r="B1345" s="59"/>
      <c r="C1345" s="59"/>
      <c r="D1345" s="59"/>
      <c r="E1345" s="59"/>
      <c r="F1345" s="59"/>
      <c r="G1345" s="59"/>
      <c r="H1345" s="59"/>
      <c r="I1345" s="59"/>
      <c r="J1345" s="59"/>
      <c r="K1345" s="59"/>
    </row>
    <row r="1346" spans="2:11" x14ac:dyDescent="0.25">
      <c r="B1346" s="59"/>
      <c r="C1346" s="59"/>
      <c r="D1346" s="59"/>
      <c r="E1346" s="59"/>
      <c r="F1346" s="59"/>
      <c r="G1346" s="59"/>
      <c r="H1346" s="59"/>
      <c r="I1346" s="59"/>
      <c r="J1346" s="59"/>
      <c r="K1346" s="59"/>
    </row>
    <row r="1347" spans="2:11" x14ac:dyDescent="0.25">
      <c r="B1347" s="59"/>
      <c r="C1347" s="59"/>
      <c r="D1347" s="59"/>
      <c r="E1347" s="59"/>
      <c r="F1347" s="59"/>
      <c r="G1347" s="59"/>
      <c r="H1347" s="59"/>
      <c r="I1347" s="59"/>
      <c r="J1347" s="59"/>
      <c r="K1347" s="59"/>
    </row>
    <row r="1348" spans="2:11" x14ac:dyDescent="0.25">
      <c r="B1348" s="59"/>
      <c r="C1348" s="59"/>
      <c r="D1348" s="59"/>
      <c r="E1348" s="59"/>
      <c r="F1348" s="59"/>
      <c r="G1348" s="59"/>
      <c r="H1348" s="59"/>
      <c r="I1348" s="59"/>
      <c r="J1348" s="59"/>
      <c r="K1348" s="59"/>
    </row>
    <row r="1349" spans="2:11" x14ac:dyDescent="0.25">
      <c r="B1349" s="59"/>
      <c r="C1349" s="59"/>
      <c r="D1349" s="59"/>
      <c r="E1349" s="59"/>
      <c r="F1349" s="59"/>
      <c r="G1349" s="59"/>
      <c r="H1349" s="59"/>
      <c r="I1349" s="59"/>
      <c r="J1349" s="59"/>
      <c r="K1349" s="59"/>
    </row>
    <row r="1350" spans="2:11" x14ac:dyDescent="0.25">
      <c r="B1350" s="59"/>
      <c r="C1350" s="59"/>
      <c r="D1350" s="59"/>
      <c r="E1350" s="59"/>
      <c r="F1350" s="59"/>
      <c r="G1350" s="59"/>
      <c r="H1350" s="59"/>
      <c r="I1350" s="59"/>
      <c r="J1350" s="59"/>
      <c r="K1350" s="59"/>
    </row>
    <row r="1351" spans="2:11" x14ac:dyDescent="0.25">
      <c r="B1351" s="59"/>
      <c r="C1351" s="59"/>
      <c r="D1351" s="59"/>
      <c r="E1351" s="59"/>
      <c r="F1351" s="59"/>
      <c r="G1351" s="59"/>
      <c r="H1351" s="59"/>
      <c r="I1351" s="59"/>
      <c r="J1351" s="59"/>
      <c r="K1351" s="59"/>
    </row>
    <row r="1352" spans="2:11" x14ac:dyDescent="0.25">
      <c r="B1352" s="59"/>
      <c r="C1352" s="59"/>
      <c r="D1352" s="59"/>
      <c r="E1352" s="59"/>
      <c r="F1352" s="59"/>
      <c r="G1352" s="59"/>
      <c r="H1352" s="59"/>
      <c r="I1352" s="59"/>
      <c r="J1352" s="59"/>
      <c r="K1352" s="59"/>
    </row>
    <row r="1353" spans="2:11" x14ac:dyDescent="0.25">
      <c r="B1353" s="59"/>
      <c r="C1353" s="59"/>
      <c r="D1353" s="59"/>
      <c r="E1353" s="59"/>
      <c r="F1353" s="59"/>
      <c r="G1353" s="59"/>
      <c r="H1353" s="59"/>
      <c r="I1353" s="59"/>
      <c r="J1353" s="59"/>
      <c r="K1353" s="59"/>
    </row>
    <row r="1354" spans="2:11" x14ac:dyDescent="0.25">
      <c r="B1354" s="59"/>
      <c r="C1354" s="59"/>
      <c r="D1354" s="59"/>
      <c r="E1354" s="59"/>
      <c r="F1354" s="59"/>
      <c r="G1354" s="59"/>
      <c r="H1354" s="59"/>
      <c r="I1354" s="59"/>
      <c r="J1354" s="59"/>
      <c r="K1354" s="59"/>
    </row>
    <row r="1355" spans="2:11" x14ac:dyDescent="0.25">
      <c r="B1355" s="59"/>
      <c r="C1355" s="59"/>
      <c r="D1355" s="59"/>
      <c r="E1355" s="59"/>
      <c r="F1355" s="59"/>
      <c r="G1355" s="59"/>
      <c r="H1355" s="59"/>
      <c r="I1355" s="59"/>
      <c r="J1355" s="59"/>
      <c r="K1355" s="59"/>
    </row>
    <row r="1356" spans="2:11" x14ac:dyDescent="0.25">
      <c r="B1356" s="59"/>
      <c r="C1356" s="59"/>
      <c r="D1356" s="59"/>
      <c r="E1356" s="59"/>
      <c r="F1356" s="59"/>
      <c r="G1356" s="59"/>
      <c r="H1356" s="59"/>
      <c r="I1356" s="59"/>
      <c r="J1356" s="59"/>
      <c r="K1356" s="59"/>
    </row>
    <row r="1357" spans="2:11" x14ac:dyDescent="0.25">
      <c r="B1357" s="59"/>
      <c r="C1357" s="59"/>
      <c r="D1357" s="59"/>
      <c r="E1357" s="59"/>
      <c r="F1357" s="59"/>
      <c r="G1357" s="59"/>
      <c r="H1357" s="59"/>
      <c r="I1357" s="59"/>
      <c r="J1357" s="59"/>
      <c r="K1357" s="59"/>
    </row>
    <row r="1358" spans="2:11" x14ac:dyDescent="0.25">
      <c r="B1358" s="59"/>
      <c r="C1358" s="59"/>
      <c r="D1358" s="59"/>
      <c r="E1358" s="59"/>
      <c r="F1358" s="59"/>
      <c r="G1358" s="59"/>
      <c r="H1358" s="59"/>
      <c r="I1358" s="59"/>
      <c r="J1358" s="59"/>
      <c r="K1358" s="59"/>
    </row>
    <row r="1359" spans="2:11" x14ac:dyDescent="0.25">
      <c r="B1359" s="59"/>
      <c r="C1359" s="59"/>
      <c r="D1359" s="59"/>
      <c r="E1359" s="59"/>
      <c r="F1359" s="59"/>
      <c r="G1359" s="59"/>
      <c r="H1359" s="59"/>
      <c r="I1359" s="59"/>
      <c r="J1359" s="59"/>
      <c r="K1359" s="59"/>
    </row>
    <row r="1360" spans="2:11" x14ac:dyDescent="0.25">
      <c r="B1360" s="59"/>
      <c r="C1360" s="59"/>
      <c r="D1360" s="59"/>
      <c r="E1360" s="59"/>
      <c r="F1360" s="59"/>
      <c r="G1360" s="59"/>
      <c r="H1360" s="59"/>
      <c r="I1360" s="59"/>
      <c r="J1360" s="59"/>
      <c r="K1360" s="59"/>
    </row>
    <row r="1361" spans="2:11" x14ac:dyDescent="0.25">
      <c r="B1361" s="59"/>
      <c r="C1361" s="59"/>
      <c r="D1361" s="59"/>
      <c r="E1361" s="59"/>
      <c r="F1361" s="59"/>
      <c r="G1361" s="59"/>
      <c r="H1361" s="59"/>
      <c r="I1361" s="59"/>
      <c r="J1361" s="59"/>
      <c r="K1361" s="59"/>
    </row>
    <row r="1362" spans="2:11" x14ac:dyDescent="0.25">
      <c r="B1362" s="59"/>
      <c r="C1362" s="59"/>
      <c r="D1362" s="59"/>
      <c r="E1362" s="59"/>
      <c r="F1362" s="59"/>
      <c r="G1362" s="59"/>
      <c r="H1362" s="59"/>
      <c r="I1362" s="59"/>
      <c r="J1362" s="59"/>
      <c r="K1362" s="59"/>
    </row>
    <row r="1363" spans="2:11" x14ac:dyDescent="0.25">
      <c r="B1363" s="59"/>
      <c r="C1363" s="59"/>
      <c r="D1363" s="59"/>
      <c r="E1363" s="59"/>
      <c r="F1363" s="59"/>
      <c r="G1363" s="59"/>
      <c r="H1363" s="59"/>
      <c r="I1363" s="59"/>
      <c r="J1363" s="59"/>
      <c r="K1363" s="59"/>
    </row>
    <row r="1364" spans="2:11" x14ac:dyDescent="0.25">
      <c r="B1364" s="59"/>
      <c r="C1364" s="59"/>
      <c r="D1364" s="59"/>
      <c r="E1364" s="59"/>
      <c r="F1364" s="59"/>
      <c r="G1364" s="59"/>
      <c r="H1364" s="59"/>
      <c r="I1364" s="59"/>
      <c r="J1364" s="59"/>
      <c r="K1364" s="59"/>
    </row>
    <row r="1365" spans="2:11" x14ac:dyDescent="0.25">
      <c r="B1365" s="59"/>
      <c r="C1365" s="59"/>
      <c r="D1365" s="59"/>
      <c r="E1365" s="59"/>
      <c r="F1365" s="59"/>
      <c r="G1365" s="59"/>
      <c r="H1365" s="59"/>
      <c r="I1365" s="59"/>
      <c r="J1365" s="59"/>
      <c r="K1365" s="59"/>
    </row>
    <row r="1366" spans="2:11" x14ac:dyDescent="0.25">
      <c r="B1366" s="59"/>
      <c r="C1366" s="59"/>
      <c r="D1366" s="59"/>
      <c r="E1366" s="59"/>
      <c r="F1366" s="59"/>
      <c r="G1366" s="59"/>
      <c r="H1366" s="59"/>
      <c r="I1366" s="59"/>
      <c r="J1366" s="59"/>
      <c r="K1366" s="59"/>
    </row>
    <row r="1367" spans="2:11" x14ac:dyDescent="0.25">
      <c r="B1367" s="59"/>
      <c r="C1367" s="59"/>
      <c r="D1367" s="59"/>
      <c r="E1367" s="59"/>
      <c r="F1367" s="59"/>
      <c r="G1367" s="59"/>
      <c r="H1367" s="59"/>
      <c r="I1367" s="59"/>
      <c r="J1367" s="59"/>
      <c r="K1367" s="59"/>
    </row>
    <row r="1368" spans="2:11" x14ac:dyDescent="0.25">
      <c r="B1368" s="59"/>
      <c r="C1368" s="59"/>
      <c r="D1368" s="59"/>
      <c r="E1368" s="59"/>
      <c r="F1368" s="59"/>
      <c r="G1368" s="59"/>
      <c r="H1368" s="59"/>
      <c r="I1368" s="59"/>
      <c r="J1368" s="59"/>
      <c r="K1368" s="59"/>
    </row>
    <row r="1369" spans="2:11" x14ac:dyDescent="0.25">
      <c r="B1369" s="59"/>
      <c r="C1369" s="59"/>
      <c r="D1369" s="59"/>
      <c r="E1369" s="59"/>
      <c r="F1369" s="59"/>
      <c r="G1369" s="59"/>
      <c r="H1369" s="59"/>
      <c r="I1369" s="59"/>
      <c r="J1369" s="59"/>
      <c r="K1369" s="59"/>
    </row>
    <row r="1370" spans="2:11" x14ac:dyDescent="0.25">
      <c r="B1370" s="59"/>
      <c r="C1370" s="59"/>
      <c r="D1370" s="59"/>
      <c r="E1370" s="59"/>
      <c r="F1370" s="59"/>
      <c r="G1370" s="59"/>
      <c r="H1370" s="59"/>
      <c r="I1370" s="59"/>
      <c r="J1370" s="59"/>
      <c r="K1370" s="59"/>
    </row>
    <row r="1371" spans="2:11" x14ac:dyDescent="0.25">
      <c r="B1371" s="59"/>
      <c r="C1371" s="59"/>
      <c r="D1371" s="59"/>
      <c r="E1371" s="59"/>
      <c r="F1371" s="59"/>
      <c r="G1371" s="59"/>
      <c r="H1371" s="59"/>
      <c r="I1371" s="59"/>
      <c r="J1371" s="59"/>
      <c r="K1371" s="59"/>
    </row>
    <row r="1372" spans="2:11" x14ac:dyDescent="0.25">
      <c r="B1372" s="59"/>
      <c r="C1372" s="59"/>
      <c r="D1372" s="59"/>
      <c r="E1372" s="59"/>
      <c r="F1372" s="59"/>
      <c r="G1372" s="59"/>
      <c r="H1372" s="59"/>
      <c r="I1372" s="59"/>
      <c r="J1372" s="59"/>
      <c r="K1372" s="59"/>
    </row>
    <row r="1373" spans="2:11" x14ac:dyDescent="0.25">
      <c r="B1373" s="59"/>
      <c r="C1373" s="59"/>
      <c r="D1373" s="59"/>
      <c r="E1373" s="59"/>
      <c r="F1373" s="59"/>
      <c r="G1373" s="59"/>
      <c r="H1373" s="59"/>
      <c r="I1373" s="59"/>
      <c r="J1373" s="59"/>
      <c r="K1373" s="59"/>
    </row>
    <row r="1374" spans="2:11" x14ac:dyDescent="0.25">
      <c r="B1374" s="59"/>
      <c r="C1374" s="59"/>
      <c r="D1374" s="59"/>
      <c r="E1374" s="59"/>
      <c r="F1374" s="59"/>
      <c r="G1374" s="59"/>
      <c r="H1374" s="59"/>
      <c r="I1374" s="59"/>
      <c r="J1374" s="59"/>
      <c r="K1374" s="59"/>
    </row>
    <row r="1375" spans="2:11" x14ac:dyDescent="0.25">
      <c r="B1375" s="59"/>
      <c r="C1375" s="59"/>
      <c r="D1375" s="59"/>
      <c r="E1375" s="59"/>
      <c r="F1375" s="59"/>
      <c r="G1375" s="59"/>
      <c r="H1375" s="59"/>
      <c r="I1375" s="59"/>
      <c r="J1375" s="59"/>
      <c r="K1375" s="59"/>
    </row>
    <row r="1376" spans="2:11" x14ac:dyDescent="0.25">
      <c r="B1376" s="59"/>
      <c r="C1376" s="59"/>
      <c r="D1376" s="59"/>
      <c r="E1376" s="59"/>
      <c r="F1376" s="59"/>
      <c r="G1376" s="59"/>
      <c r="H1376" s="59"/>
      <c r="I1376" s="59"/>
      <c r="J1376" s="59"/>
      <c r="K1376" s="59"/>
    </row>
    <row r="1377" spans="2:11" x14ac:dyDescent="0.25">
      <c r="B1377" s="59"/>
      <c r="C1377" s="59"/>
      <c r="D1377" s="59"/>
      <c r="E1377" s="59"/>
      <c r="F1377" s="59"/>
      <c r="G1377" s="59"/>
      <c r="H1377" s="59"/>
      <c r="I1377" s="59"/>
      <c r="J1377" s="59"/>
      <c r="K1377" s="59"/>
    </row>
    <row r="1378" spans="2:11" x14ac:dyDescent="0.25">
      <c r="B1378" s="59"/>
      <c r="C1378" s="59"/>
      <c r="D1378" s="59"/>
      <c r="E1378" s="59"/>
      <c r="F1378" s="59"/>
      <c r="G1378" s="59"/>
      <c r="H1378" s="59"/>
      <c r="I1378" s="59"/>
      <c r="J1378" s="59"/>
      <c r="K1378" s="59"/>
    </row>
    <row r="1379" spans="2:11" x14ac:dyDescent="0.25">
      <c r="B1379" s="59"/>
      <c r="C1379" s="59"/>
      <c r="D1379" s="59"/>
      <c r="E1379" s="59"/>
      <c r="F1379" s="59"/>
      <c r="G1379" s="59"/>
      <c r="H1379" s="59"/>
      <c r="I1379" s="59"/>
      <c r="J1379" s="59"/>
      <c r="K1379" s="59"/>
    </row>
    <row r="1380" spans="2:11" x14ac:dyDescent="0.25">
      <c r="B1380" s="59"/>
      <c r="C1380" s="59"/>
      <c r="D1380" s="59"/>
      <c r="E1380" s="59"/>
      <c r="F1380" s="59"/>
      <c r="G1380" s="59"/>
      <c r="H1380" s="59"/>
      <c r="I1380" s="59"/>
      <c r="J1380" s="59"/>
      <c r="K1380" s="59"/>
    </row>
    <row r="1381" spans="2:11" x14ac:dyDescent="0.25">
      <c r="B1381" s="59"/>
      <c r="C1381" s="59"/>
      <c r="D1381" s="59"/>
      <c r="E1381" s="59"/>
      <c r="F1381" s="59"/>
      <c r="G1381" s="59"/>
      <c r="H1381" s="59"/>
      <c r="I1381" s="59"/>
      <c r="J1381" s="59"/>
      <c r="K1381" s="59"/>
    </row>
    <row r="1382" spans="2:11" x14ac:dyDescent="0.25">
      <c r="B1382" s="59"/>
      <c r="C1382" s="59"/>
      <c r="D1382" s="59"/>
      <c r="E1382" s="59"/>
      <c r="F1382" s="59"/>
      <c r="G1382" s="59"/>
      <c r="H1382" s="59"/>
      <c r="I1382" s="59"/>
      <c r="J1382" s="59"/>
      <c r="K1382" s="59"/>
    </row>
    <row r="1383" spans="2:11" x14ac:dyDescent="0.25">
      <c r="B1383" s="59"/>
      <c r="C1383" s="59"/>
      <c r="D1383" s="59"/>
      <c r="E1383" s="59"/>
      <c r="F1383" s="59"/>
      <c r="G1383" s="59"/>
      <c r="H1383" s="59"/>
      <c r="I1383" s="59"/>
      <c r="J1383" s="59"/>
      <c r="K1383" s="59"/>
    </row>
    <row r="1384" spans="2:11" x14ac:dyDescent="0.25">
      <c r="B1384" s="59"/>
      <c r="C1384" s="59"/>
      <c r="D1384" s="59"/>
      <c r="E1384" s="59"/>
      <c r="F1384" s="59"/>
      <c r="G1384" s="59"/>
      <c r="H1384" s="59"/>
      <c r="I1384" s="59"/>
      <c r="J1384" s="59"/>
      <c r="K1384" s="59"/>
    </row>
    <row r="1385" spans="2:11" x14ac:dyDescent="0.25">
      <c r="B1385" s="59"/>
      <c r="C1385" s="59"/>
      <c r="D1385" s="59"/>
      <c r="E1385" s="59"/>
      <c r="F1385" s="59"/>
      <c r="G1385" s="59"/>
      <c r="H1385" s="59"/>
      <c r="I1385" s="59"/>
      <c r="J1385" s="59"/>
      <c r="K1385" s="59"/>
    </row>
    <row r="1386" spans="2:11" x14ac:dyDescent="0.25">
      <c r="B1386" s="59"/>
      <c r="C1386" s="59"/>
      <c r="D1386" s="59"/>
      <c r="E1386" s="59"/>
      <c r="F1386" s="59"/>
      <c r="G1386" s="59"/>
      <c r="H1386" s="59"/>
      <c r="I1386" s="59"/>
      <c r="J1386" s="59"/>
      <c r="K1386" s="59"/>
    </row>
    <row r="1387" spans="2:11" x14ac:dyDescent="0.25">
      <c r="B1387" s="59"/>
      <c r="C1387" s="59"/>
      <c r="D1387" s="59"/>
      <c r="E1387" s="59"/>
      <c r="F1387" s="59"/>
      <c r="G1387" s="59"/>
      <c r="H1387" s="59"/>
      <c r="I1387" s="59"/>
      <c r="J1387" s="59"/>
      <c r="K1387" s="59"/>
    </row>
    <row r="1388" spans="2:11" x14ac:dyDescent="0.25">
      <c r="B1388" s="59"/>
      <c r="C1388" s="59"/>
      <c r="D1388" s="59"/>
      <c r="E1388" s="59"/>
      <c r="F1388" s="59"/>
      <c r="G1388" s="59"/>
      <c r="H1388" s="59"/>
      <c r="I1388" s="59"/>
      <c r="J1388" s="59"/>
      <c r="K1388" s="59"/>
    </row>
    <row r="1389" spans="2:11" x14ac:dyDescent="0.25">
      <c r="B1389" s="59"/>
      <c r="C1389" s="59"/>
      <c r="D1389" s="59"/>
      <c r="E1389" s="59"/>
      <c r="F1389" s="59"/>
      <c r="G1389" s="59"/>
      <c r="H1389" s="59"/>
      <c r="I1389" s="59"/>
      <c r="J1389" s="59"/>
      <c r="K1389" s="59"/>
    </row>
    <row r="1390" spans="2:11" x14ac:dyDescent="0.25">
      <c r="B1390" s="59"/>
      <c r="C1390" s="59"/>
      <c r="D1390" s="59"/>
      <c r="E1390" s="59"/>
      <c r="F1390" s="59"/>
      <c r="G1390" s="59"/>
      <c r="H1390" s="59"/>
      <c r="I1390" s="59"/>
      <c r="J1390" s="59"/>
      <c r="K1390" s="59"/>
    </row>
    <row r="1391" spans="2:11" x14ac:dyDescent="0.25">
      <c r="B1391" s="59"/>
      <c r="C1391" s="59"/>
      <c r="D1391" s="59"/>
      <c r="E1391" s="59"/>
      <c r="F1391" s="59"/>
      <c r="G1391" s="59"/>
      <c r="H1391" s="59"/>
      <c r="I1391" s="59"/>
      <c r="J1391" s="59"/>
      <c r="K1391" s="59"/>
    </row>
    <row r="1392" spans="2:11" x14ac:dyDescent="0.25">
      <c r="B1392" s="59"/>
      <c r="C1392" s="59"/>
      <c r="D1392" s="59"/>
      <c r="E1392" s="59"/>
      <c r="F1392" s="59"/>
      <c r="G1392" s="59"/>
      <c r="H1392" s="59"/>
      <c r="I1392" s="59"/>
      <c r="J1392" s="59"/>
      <c r="K1392" s="59"/>
    </row>
    <row r="1393" spans="2:11" x14ac:dyDescent="0.25">
      <c r="B1393" s="59"/>
      <c r="C1393" s="59"/>
      <c r="D1393" s="59"/>
      <c r="E1393" s="59"/>
      <c r="F1393" s="59"/>
      <c r="G1393" s="59"/>
      <c r="H1393" s="59"/>
      <c r="I1393" s="59"/>
      <c r="J1393" s="59"/>
      <c r="K1393" s="59"/>
    </row>
    <row r="1394" spans="2:11" x14ac:dyDescent="0.25">
      <c r="B1394" s="59"/>
      <c r="C1394" s="59"/>
      <c r="D1394" s="59"/>
      <c r="E1394" s="59"/>
      <c r="F1394" s="59"/>
      <c r="G1394" s="59"/>
      <c r="H1394" s="59"/>
      <c r="I1394" s="59"/>
      <c r="J1394" s="59"/>
      <c r="K1394" s="59"/>
    </row>
    <row r="1395" spans="2:11" x14ac:dyDescent="0.25">
      <c r="B1395" s="59"/>
      <c r="C1395" s="59"/>
      <c r="D1395" s="59"/>
      <c r="E1395" s="59"/>
      <c r="F1395" s="59"/>
      <c r="G1395" s="59"/>
      <c r="H1395" s="59"/>
      <c r="I1395" s="59"/>
      <c r="J1395" s="59"/>
      <c r="K1395" s="59"/>
    </row>
    <row r="1396" spans="2:11" x14ac:dyDescent="0.25">
      <c r="B1396" s="59"/>
      <c r="C1396" s="59"/>
      <c r="D1396" s="59"/>
      <c r="E1396" s="59"/>
      <c r="F1396" s="59"/>
      <c r="G1396" s="59"/>
      <c r="H1396" s="59"/>
      <c r="I1396" s="59"/>
      <c r="J1396" s="59"/>
      <c r="K1396" s="59"/>
    </row>
    <row r="1397" spans="2:11" x14ac:dyDescent="0.25">
      <c r="B1397" s="59"/>
      <c r="C1397" s="59"/>
      <c r="D1397" s="59"/>
      <c r="E1397" s="59"/>
      <c r="F1397" s="59"/>
      <c r="G1397" s="59"/>
      <c r="H1397" s="59"/>
      <c r="I1397" s="59"/>
      <c r="J1397" s="59"/>
      <c r="K1397" s="59"/>
    </row>
    <row r="1398" spans="2:11" x14ac:dyDescent="0.25">
      <c r="B1398" s="59"/>
      <c r="C1398" s="59"/>
      <c r="D1398" s="59"/>
      <c r="E1398" s="59"/>
      <c r="F1398" s="59"/>
      <c r="G1398" s="59"/>
      <c r="H1398" s="59"/>
      <c r="I1398" s="59"/>
      <c r="J1398" s="59"/>
      <c r="K1398" s="59"/>
    </row>
    <row r="1399" spans="2:11" x14ac:dyDescent="0.25">
      <c r="B1399" s="59"/>
      <c r="C1399" s="59"/>
      <c r="D1399" s="59"/>
      <c r="E1399" s="59"/>
      <c r="F1399" s="59"/>
      <c r="G1399" s="59"/>
      <c r="H1399" s="59"/>
      <c r="I1399" s="59"/>
      <c r="J1399" s="59"/>
      <c r="K1399" s="59"/>
    </row>
    <row r="1400" spans="2:11" x14ac:dyDescent="0.25">
      <c r="B1400" s="59"/>
      <c r="C1400" s="59"/>
      <c r="D1400" s="59"/>
      <c r="E1400" s="59"/>
      <c r="F1400" s="59"/>
      <c r="G1400" s="59"/>
      <c r="H1400" s="59"/>
      <c r="I1400" s="59"/>
      <c r="J1400" s="59"/>
      <c r="K1400" s="59"/>
    </row>
    <row r="1401" spans="2:11" x14ac:dyDescent="0.25">
      <c r="B1401" s="59"/>
      <c r="C1401" s="59"/>
      <c r="D1401" s="59"/>
      <c r="E1401" s="59"/>
      <c r="F1401" s="59"/>
      <c r="G1401" s="59"/>
      <c r="H1401" s="59"/>
      <c r="I1401" s="59"/>
      <c r="J1401" s="59"/>
      <c r="K1401" s="59"/>
    </row>
    <row r="1402" spans="2:11" x14ac:dyDescent="0.25">
      <c r="B1402" s="59"/>
      <c r="C1402" s="59"/>
      <c r="D1402" s="59"/>
      <c r="E1402" s="59"/>
      <c r="F1402" s="59"/>
      <c r="G1402" s="59"/>
      <c r="H1402" s="59"/>
      <c r="I1402" s="59"/>
      <c r="J1402" s="59"/>
      <c r="K1402" s="59"/>
    </row>
    <row r="1403" spans="2:11" x14ac:dyDescent="0.25">
      <c r="B1403" s="59"/>
      <c r="C1403" s="59"/>
      <c r="D1403" s="59"/>
      <c r="E1403" s="59"/>
      <c r="F1403" s="59"/>
      <c r="G1403" s="59"/>
      <c r="H1403" s="59"/>
      <c r="I1403" s="59"/>
      <c r="J1403" s="59"/>
      <c r="K1403" s="59"/>
    </row>
    <row r="1404" spans="2:11" x14ac:dyDescent="0.25">
      <c r="B1404" s="59"/>
      <c r="C1404" s="59"/>
      <c r="D1404" s="59"/>
      <c r="E1404" s="59"/>
      <c r="F1404" s="59"/>
      <c r="G1404" s="59"/>
      <c r="H1404" s="59"/>
      <c r="I1404" s="59"/>
      <c r="J1404" s="59"/>
      <c r="K1404" s="59"/>
    </row>
    <row r="1405" spans="2:11" x14ac:dyDescent="0.25">
      <c r="B1405" s="59"/>
      <c r="C1405" s="59"/>
      <c r="D1405" s="59"/>
      <c r="E1405" s="59"/>
      <c r="F1405" s="59"/>
      <c r="G1405" s="59"/>
      <c r="H1405" s="59"/>
      <c r="I1405" s="59"/>
      <c r="J1405" s="59"/>
      <c r="K1405" s="59"/>
    </row>
    <row r="1406" spans="2:11" x14ac:dyDescent="0.25">
      <c r="B1406" s="59"/>
      <c r="C1406" s="59"/>
      <c r="D1406" s="59"/>
      <c r="E1406" s="59"/>
      <c r="F1406" s="59"/>
      <c r="G1406" s="59"/>
      <c r="H1406" s="59"/>
      <c r="I1406" s="59"/>
      <c r="J1406" s="59"/>
      <c r="K1406" s="59"/>
    </row>
    <row r="1407" spans="2:11" x14ac:dyDescent="0.25">
      <c r="B1407" s="59"/>
      <c r="C1407" s="59"/>
      <c r="D1407" s="59"/>
      <c r="E1407" s="59"/>
      <c r="F1407" s="59"/>
      <c r="G1407" s="59"/>
      <c r="H1407" s="59"/>
      <c r="I1407" s="59"/>
      <c r="J1407" s="59"/>
      <c r="K1407" s="59"/>
    </row>
    <row r="1408" spans="2:11" x14ac:dyDescent="0.25">
      <c r="B1408" s="59"/>
      <c r="C1408" s="59"/>
      <c r="D1408" s="59"/>
      <c r="E1408" s="59"/>
      <c r="F1408" s="59"/>
      <c r="G1408" s="59"/>
      <c r="H1408" s="59"/>
      <c r="I1408" s="59"/>
      <c r="J1408" s="59"/>
      <c r="K1408" s="59"/>
    </row>
    <row r="1409" spans="2:11" x14ac:dyDescent="0.25">
      <c r="B1409" s="59"/>
      <c r="C1409" s="59"/>
      <c r="D1409" s="59"/>
      <c r="E1409" s="59"/>
      <c r="F1409" s="59"/>
      <c r="G1409" s="59"/>
      <c r="H1409" s="59"/>
      <c r="I1409" s="59"/>
      <c r="J1409" s="59"/>
      <c r="K1409" s="59"/>
    </row>
    <row r="1410" spans="2:11" x14ac:dyDescent="0.25">
      <c r="B1410" s="59"/>
      <c r="C1410" s="59"/>
      <c r="D1410" s="59"/>
      <c r="E1410" s="59"/>
      <c r="F1410" s="59"/>
      <c r="G1410" s="59"/>
      <c r="H1410" s="59"/>
      <c r="I1410" s="59"/>
      <c r="J1410" s="59"/>
      <c r="K1410" s="59"/>
    </row>
    <row r="1411" spans="2:11" x14ac:dyDescent="0.25">
      <c r="B1411" s="59"/>
      <c r="C1411" s="59"/>
      <c r="D1411" s="59"/>
      <c r="E1411" s="59"/>
      <c r="F1411" s="59"/>
      <c r="G1411" s="59"/>
      <c r="H1411" s="59"/>
      <c r="I1411" s="59"/>
      <c r="J1411" s="59"/>
      <c r="K1411" s="59"/>
    </row>
    <row r="1412" spans="2:11" x14ac:dyDescent="0.25">
      <c r="B1412" s="59"/>
      <c r="C1412" s="59"/>
      <c r="D1412" s="59"/>
      <c r="E1412" s="59"/>
      <c r="F1412" s="59"/>
      <c r="G1412" s="59"/>
      <c r="H1412" s="59"/>
      <c r="I1412" s="59"/>
      <c r="J1412" s="59"/>
      <c r="K1412" s="59"/>
    </row>
    <row r="1413" spans="2:11" x14ac:dyDescent="0.25">
      <c r="B1413" s="59"/>
      <c r="C1413" s="59"/>
      <c r="D1413" s="59"/>
      <c r="E1413" s="59"/>
      <c r="F1413" s="59"/>
      <c r="G1413" s="59"/>
      <c r="H1413" s="59"/>
      <c r="I1413" s="59"/>
      <c r="J1413" s="59"/>
      <c r="K1413" s="59"/>
    </row>
    <row r="1414" spans="2:11" x14ac:dyDescent="0.25">
      <c r="B1414" s="59"/>
      <c r="C1414" s="59"/>
      <c r="D1414" s="59"/>
      <c r="E1414" s="59"/>
      <c r="F1414" s="59"/>
      <c r="G1414" s="59"/>
      <c r="H1414" s="59"/>
      <c r="I1414" s="59"/>
      <c r="J1414" s="59"/>
      <c r="K1414" s="59"/>
    </row>
    <row r="1415" spans="2:11" x14ac:dyDescent="0.25">
      <c r="B1415" s="59"/>
      <c r="C1415" s="59"/>
      <c r="D1415" s="59"/>
      <c r="E1415" s="59"/>
      <c r="F1415" s="59"/>
      <c r="G1415" s="59"/>
      <c r="H1415" s="59"/>
      <c r="I1415" s="59"/>
      <c r="J1415" s="59"/>
      <c r="K1415" s="59"/>
    </row>
    <row r="1416" spans="2:11" x14ac:dyDescent="0.25">
      <c r="B1416" s="59"/>
      <c r="C1416" s="59"/>
      <c r="D1416" s="59"/>
      <c r="E1416" s="59"/>
      <c r="F1416" s="59"/>
      <c r="G1416" s="59"/>
      <c r="H1416" s="59"/>
      <c r="I1416" s="59"/>
      <c r="J1416" s="59"/>
      <c r="K1416" s="59"/>
    </row>
    <row r="1417" spans="2:11" x14ac:dyDescent="0.25">
      <c r="B1417" s="59"/>
      <c r="C1417" s="59"/>
      <c r="D1417" s="59"/>
      <c r="E1417" s="59"/>
      <c r="F1417" s="59"/>
      <c r="G1417" s="59"/>
      <c r="H1417" s="59"/>
      <c r="I1417" s="59"/>
      <c r="J1417" s="59"/>
      <c r="K1417" s="59"/>
    </row>
    <row r="1418" spans="2:11" x14ac:dyDescent="0.25">
      <c r="B1418" s="59"/>
      <c r="C1418" s="59"/>
      <c r="D1418" s="59"/>
      <c r="E1418" s="59"/>
      <c r="F1418" s="59"/>
      <c r="G1418" s="59"/>
      <c r="H1418" s="59"/>
      <c r="I1418" s="59"/>
      <c r="J1418" s="59"/>
      <c r="K1418" s="59"/>
    </row>
    <row r="1419" spans="2:11" x14ac:dyDescent="0.25">
      <c r="B1419" s="59"/>
      <c r="C1419" s="59"/>
      <c r="D1419" s="59"/>
      <c r="E1419" s="59"/>
      <c r="F1419" s="59"/>
      <c r="G1419" s="59"/>
      <c r="H1419" s="59"/>
      <c r="I1419" s="59"/>
      <c r="J1419" s="59"/>
      <c r="K1419" s="59"/>
    </row>
    <row r="1420" spans="2:11" x14ac:dyDescent="0.25">
      <c r="B1420" s="59"/>
      <c r="C1420" s="59"/>
      <c r="D1420" s="59"/>
      <c r="E1420" s="59"/>
      <c r="F1420" s="59"/>
      <c r="G1420" s="59"/>
      <c r="H1420" s="59"/>
      <c r="I1420" s="59"/>
      <c r="J1420" s="59"/>
      <c r="K1420" s="59"/>
    </row>
    <row r="1421" spans="2:11" x14ac:dyDescent="0.25">
      <c r="B1421" s="59"/>
      <c r="C1421" s="59"/>
      <c r="D1421" s="59"/>
      <c r="E1421" s="59"/>
      <c r="F1421" s="59"/>
      <c r="G1421" s="59"/>
      <c r="H1421" s="59"/>
      <c r="I1421" s="59"/>
      <c r="J1421" s="59"/>
      <c r="K1421" s="59"/>
    </row>
    <row r="1422" spans="2:11" x14ac:dyDescent="0.25">
      <c r="B1422" s="59"/>
      <c r="C1422" s="59"/>
      <c r="D1422" s="59"/>
      <c r="E1422" s="59"/>
      <c r="F1422" s="59"/>
      <c r="G1422" s="59"/>
      <c r="H1422" s="59"/>
      <c r="I1422" s="59"/>
      <c r="J1422" s="59"/>
      <c r="K1422" s="59"/>
    </row>
    <row r="1423" spans="2:11" x14ac:dyDescent="0.25">
      <c r="B1423" s="59"/>
      <c r="C1423" s="59"/>
      <c r="D1423" s="59"/>
      <c r="E1423" s="59"/>
      <c r="F1423" s="59"/>
      <c r="G1423" s="59"/>
      <c r="H1423" s="59"/>
      <c r="I1423" s="59"/>
      <c r="J1423" s="59"/>
      <c r="K1423" s="59"/>
    </row>
    <row r="1424" spans="2:11" x14ac:dyDescent="0.25">
      <c r="B1424" s="59"/>
      <c r="C1424" s="59"/>
      <c r="D1424" s="59"/>
      <c r="E1424" s="59"/>
      <c r="F1424" s="59"/>
      <c r="G1424" s="59"/>
      <c r="H1424" s="59"/>
      <c r="I1424" s="59"/>
      <c r="J1424" s="59"/>
      <c r="K1424" s="59"/>
    </row>
    <row r="1425" spans="2:11" x14ac:dyDescent="0.25">
      <c r="B1425" s="59"/>
      <c r="C1425" s="59"/>
      <c r="D1425" s="59"/>
      <c r="E1425" s="59"/>
      <c r="F1425" s="59"/>
      <c r="G1425" s="59"/>
      <c r="H1425" s="59"/>
      <c r="I1425" s="59"/>
      <c r="J1425" s="59"/>
      <c r="K1425" s="59"/>
    </row>
    <row r="1426" spans="2:11" x14ac:dyDescent="0.25">
      <c r="B1426" s="59"/>
      <c r="C1426" s="59"/>
      <c r="D1426" s="59"/>
      <c r="E1426" s="59"/>
      <c r="F1426" s="59"/>
      <c r="G1426" s="59"/>
      <c r="H1426" s="59"/>
      <c r="I1426" s="59"/>
      <c r="J1426" s="59"/>
      <c r="K1426" s="59"/>
    </row>
    <row r="1427" spans="2:11" x14ac:dyDescent="0.25">
      <c r="B1427" s="59"/>
      <c r="C1427" s="59"/>
      <c r="D1427" s="59"/>
      <c r="E1427" s="59"/>
      <c r="F1427" s="59"/>
      <c r="G1427" s="59"/>
      <c r="H1427" s="59"/>
      <c r="I1427" s="59"/>
      <c r="J1427" s="59"/>
      <c r="K1427" s="59"/>
    </row>
    <row r="1428" spans="2:11" x14ac:dyDescent="0.25">
      <c r="B1428" s="59"/>
      <c r="C1428" s="59"/>
      <c r="D1428" s="59"/>
      <c r="E1428" s="59"/>
      <c r="F1428" s="59"/>
      <c r="G1428" s="59"/>
      <c r="H1428" s="59"/>
      <c r="I1428" s="59"/>
      <c r="J1428" s="59"/>
      <c r="K1428" s="59"/>
    </row>
    <row r="1429" spans="2:11" x14ac:dyDescent="0.25">
      <c r="B1429" s="59"/>
      <c r="C1429" s="59"/>
      <c r="D1429" s="59"/>
      <c r="E1429" s="59"/>
      <c r="F1429" s="59"/>
      <c r="G1429" s="59"/>
      <c r="H1429" s="59"/>
      <c r="I1429" s="59"/>
      <c r="J1429" s="59"/>
      <c r="K1429" s="59"/>
    </row>
    <row r="1430" spans="2:11" x14ac:dyDescent="0.25">
      <c r="B1430" s="59"/>
      <c r="C1430" s="59"/>
      <c r="D1430" s="59"/>
      <c r="E1430" s="59"/>
      <c r="F1430" s="59"/>
      <c r="G1430" s="59"/>
      <c r="H1430" s="59"/>
      <c r="I1430" s="59"/>
      <c r="J1430" s="59"/>
      <c r="K1430" s="59"/>
    </row>
    <row r="1431" spans="2:11" x14ac:dyDescent="0.25">
      <c r="B1431" s="59"/>
      <c r="C1431" s="59"/>
      <c r="D1431" s="59"/>
      <c r="E1431" s="59"/>
      <c r="F1431" s="59"/>
      <c r="G1431" s="59"/>
      <c r="H1431" s="59"/>
      <c r="I1431" s="59"/>
      <c r="J1431" s="59"/>
      <c r="K1431" s="59"/>
    </row>
    <row r="1432" spans="2:11" x14ac:dyDescent="0.25">
      <c r="B1432" s="59"/>
      <c r="C1432" s="59"/>
      <c r="D1432" s="59"/>
      <c r="E1432" s="59"/>
      <c r="F1432" s="59"/>
      <c r="G1432" s="59"/>
      <c r="H1432" s="59"/>
      <c r="I1432" s="59"/>
      <c r="J1432" s="59"/>
      <c r="K1432" s="59"/>
    </row>
    <row r="1433" spans="2:11" x14ac:dyDescent="0.25">
      <c r="B1433" s="59"/>
      <c r="C1433" s="59"/>
      <c r="D1433" s="59"/>
      <c r="E1433" s="59"/>
      <c r="F1433" s="59"/>
      <c r="G1433" s="59"/>
      <c r="H1433" s="59"/>
      <c r="I1433" s="59"/>
      <c r="J1433" s="59"/>
      <c r="K1433" s="59"/>
    </row>
    <row r="1434" spans="2:11" x14ac:dyDescent="0.25">
      <c r="B1434" s="59"/>
      <c r="C1434" s="59"/>
      <c r="D1434" s="59"/>
      <c r="E1434" s="59"/>
      <c r="F1434" s="59"/>
      <c r="G1434" s="59"/>
      <c r="H1434" s="59"/>
      <c r="I1434" s="59"/>
      <c r="J1434" s="59"/>
      <c r="K1434" s="59"/>
    </row>
    <row r="1435" spans="2:11" x14ac:dyDescent="0.25">
      <c r="B1435" s="59"/>
      <c r="C1435" s="59"/>
      <c r="D1435" s="59"/>
      <c r="E1435" s="59"/>
      <c r="F1435" s="59"/>
      <c r="G1435" s="59"/>
      <c r="H1435" s="59"/>
      <c r="I1435" s="59"/>
      <c r="J1435" s="59"/>
      <c r="K1435" s="59"/>
    </row>
    <row r="1436" spans="2:11" x14ac:dyDescent="0.25">
      <c r="B1436" s="59"/>
      <c r="C1436" s="59"/>
      <c r="D1436" s="59"/>
      <c r="E1436" s="59"/>
      <c r="F1436" s="59"/>
      <c r="G1436" s="59"/>
      <c r="H1436" s="59"/>
      <c r="I1436" s="59"/>
      <c r="J1436" s="59"/>
      <c r="K1436" s="59"/>
    </row>
    <row r="1437" spans="2:11" x14ac:dyDescent="0.25">
      <c r="B1437" s="59"/>
      <c r="C1437" s="59"/>
      <c r="D1437" s="59"/>
      <c r="E1437" s="59"/>
      <c r="F1437" s="59"/>
      <c r="G1437" s="59"/>
      <c r="H1437" s="59"/>
      <c r="I1437" s="59"/>
      <c r="J1437" s="59"/>
      <c r="K1437" s="59"/>
    </row>
    <row r="1438" spans="2:11" x14ac:dyDescent="0.25">
      <c r="B1438" s="59"/>
      <c r="C1438" s="59"/>
      <c r="D1438" s="59"/>
      <c r="E1438" s="59"/>
      <c r="F1438" s="59"/>
      <c r="G1438" s="59"/>
      <c r="H1438" s="59"/>
      <c r="I1438" s="59"/>
      <c r="J1438" s="59"/>
      <c r="K1438" s="59"/>
    </row>
    <row r="1439" spans="2:11" x14ac:dyDescent="0.25">
      <c r="B1439" s="59"/>
      <c r="C1439" s="59"/>
      <c r="D1439" s="59"/>
      <c r="E1439" s="59"/>
      <c r="F1439" s="59"/>
      <c r="G1439" s="59"/>
      <c r="H1439" s="59"/>
      <c r="I1439" s="59"/>
      <c r="J1439" s="59"/>
      <c r="K1439" s="59"/>
    </row>
    <row r="1440" spans="2:11" x14ac:dyDescent="0.25">
      <c r="B1440" s="59"/>
      <c r="C1440" s="59"/>
      <c r="D1440" s="59"/>
      <c r="E1440" s="59"/>
      <c r="F1440" s="59"/>
      <c r="G1440" s="59"/>
      <c r="H1440" s="59"/>
      <c r="I1440" s="59"/>
      <c r="J1440" s="59"/>
      <c r="K1440" s="59"/>
    </row>
    <row r="1441" spans="2:11" x14ac:dyDescent="0.25">
      <c r="B1441" s="59"/>
      <c r="C1441" s="59"/>
      <c r="D1441" s="59"/>
      <c r="E1441" s="59"/>
      <c r="F1441" s="59"/>
      <c r="G1441" s="59"/>
      <c r="H1441" s="59"/>
      <c r="I1441" s="59"/>
      <c r="J1441" s="59"/>
      <c r="K1441" s="59"/>
    </row>
    <row r="1442" spans="2:11" x14ac:dyDescent="0.25">
      <c r="B1442" s="59"/>
      <c r="C1442" s="59"/>
      <c r="D1442" s="59"/>
      <c r="E1442" s="59"/>
      <c r="F1442" s="59"/>
      <c r="G1442" s="59"/>
      <c r="H1442" s="59"/>
      <c r="I1442" s="59"/>
      <c r="J1442" s="59"/>
      <c r="K1442" s="59"/>
    </row>
    <row r="1443" spans="2:11" x14ac:dyDescent="0.25">
      <c r="B1443" s="59"/>
      <c r="C1443" s="59"/>
      <c r="D1443" s="59"/>
      <c r="E1443" s="59"/>
      <c r="F1443" s="59"/>
      <c r="G1443" s="59"/>
      <c r="H1443" s="59"/>
      <c r="I1443" s="59"/>
      <c r="J1443" s="59"/>
      <c r="K1443" s="59"/>
    </row>
    <row r="1444" spans="2:11" x14ac:dyDescent="0.25">
      <c r="B1444" s="59"/>
      <c r="C1444" s="59"/>
      <c r="D1444" s="59"/>
      <c r="E1444" s="59"/>
      <c r="F1444" s="59"/>
      <c r="G1444" s="59"/>
      <c r="H1444" s="59"/>
      <c r="I1444" s="59"/>
      <c r="J1444" s="59"/>
      <c r="K1444" s="59"/>
    </row>
    <row r="1445" spans="2:11" x14ac:dyDescent="0.25">
      <c r="B1445" s="59"/>
      <c r="C1445" s="59"/>
      <c r="D1445" s="59"/>
      <c r="E1445" s="59"/>
      <c r="F1445" s="59"/>
      <c r="G1445" s="59"/>
      <c r="H1445" s="59"/>
      <c r="I1445" s="59"/>
      <c r="J1445" s="59"/>
      <c r="K1445" s="59"/>
    </row>
    <row r="1446" spans="2:11" x14ac:dyDescent="0.25">
      <c r="B1446" s="59"/>
      <c r="C1446" s="59"/>
      <c r="D1446" s="59"/>
      <c r="E1446" s="59"/>
      <c r="F1446" s="59"/>
      <c r="G1446" s="59"/>
      <c r="H1446" s="59"/>
      <c r="I1446" s="59"/>
      <c r="J1446" s="59"/>
      <c r="K1446" s="59"/>
    </row>
    <row r="1447" spans="2:11" x14ac:dyDescent="0.25">
      <c r="B1447" s="59"/>
      <c r="C1447" s="59"/>
      <c r="D1447" s="59"/>
      <c r="E1447" s="59"/>
      <c r="F1447" s="59"/>
      <c r="G1447" s="59"/>
      <c r="H1447" s="59"/>
      <c r="I1447" s="59"/>
      <c r="J1447" s="59"/>
      <c r="K1447" s="59"/>
    </row>
    <row r="1448" spans="2:11" x14ac:dyDescent="0.25">
      <c r="B1448" s="59"/>
      <c r="C1448" s="59"/>
      <c r="D1448" s="59"/>
      <c r="E1448" s="59"/>
      <c r="F1448" s="59"/>
      <c r="G1448" s="59"/>
      <c r="H1448" s="59"/>
      <c r="I1448" s="59"/>
      <c r="J1448" s="59"/>
      <c r="K1448" s="59"/>
    </row>
    <row r="1449" spans="2:11" x14ac:dyDescent="0.25">
      <c r="B1449" s="59"/>
      <c r="C1449" s="59"/>
      <c r="D1449" s="59"/>
      <c r="E1449" s="59"/>
      <c r="F1449" s="59"/>
      <c r="G1449" s="59"/>
      <c r="H1449" s="59"/>
      <c r="I1449" s="59"/>
      <c r="J1449" s="59"/>
      <c r="K1449" s="59"/>
    </row>
    <row r="1450" spans="2:11" x14ac:dyDescent="0.25">
      <c r="B1450" s="59"/>
      <c r="C1450" s="59"/>
      <c r="D1450" s="59"/>
      <c r="E1450" s="59"/>
      <c r="F1450" s="59"/>
      <c r="G1450" s="59"/>
      <c r="H1450" s="59"/>
      <c r="I1450" s="59"/>
      <c r="J1450" s="59"/>
      <c r="K1450" s="59"/>
    </row>
    <row r="1451" spans="2:11" x14ac:dyDescent="0.25">
      <c r="B1451" s="59"/>
      <c r="C1451" s="59"/>
      <c r="D1451" s="59"/>
      <c r="E1451" s="59"/>
      <c r="F1451" s="59"/>
      <c r="G1451" s="59"/>
      <c r="H1451" s="59"/>
      <c r="I1451" s="59"/>
      <c r="J1451" s="59"/>
      <c r="K1451" s="59"/>
    </row>
    <row r="1452" spans="2:11" x14ac:dyDescent="0.25">
      <c r="B1452" s="59"/>
      <c r="C1452" s="59"/>
      <c r="D1452" s="59"/>
      <c r="E1452" s="59"/>
      <c r="F1452" s="59"/>
      <c r="G1452" s="59"/>
      <c r="H1452" s="59"/>
      <c r="I1452" s="59"/>
      <c r="J1452" s="59"/>
      <c r="K1452" s="59"/>
    </row>
    <row r="1453" spans="2:11" x14ac:dyDescent="0.25">
      <c r="B1453" s="59"/>
      <c r="C1453" s="59"/>
      <c r="D1453" s="59"/>
      <c r="E1453" s="59"/>
      <c r="F1453" s="59"/>
      <c r="G1453" s="59"/>
      <c r="H1453" s="59"/>
      <c r="I1453" s="59"/>
      <c r="J1453" s="59"/>
      <c r="K1453" s="59"/>
    </row>
    <row r="1454" spans="2:11" x14ac:dyDescent="0.25">
      <c r="B1454" s="59"/>
      <c r="C1454" s="59"/>
      <c r="D1454" s="59"/>
      <c r="E1454" s="59"/>
      <c r="F1454" s="59"/>
      <c r="G1454" s="59"/>
      <c r="H1454" s="59"/>
      <c r="I1454" s="59"/>
      <c r="J1454" s="59"/>
      <c r="K1454" s="59"/>
    </row>
    <row r="1455" spans="2:11" x14ac:dyDescent="0.25">
      <c r="B1455" s="59"/>
      <c r="C1455" s="59"/>
      <c r="D1455" s="59"/>
      <c r="E1455" s="59"/>
      <c r="F1455" s="59"/>
      <c r="G1455" s="59"/>
      <c r="H1455" s="59"/>
      <c r="I1455" s="59"/>
      <c r="J1455" s="59"/>
      <c r="K1455" s="59"/>
    </row>
    <row r="1456" spans="2:11" x14ac:dyDescent="0.25">
      <c r="B1456" s="59"/>
      <c r="C1456" s="59"/>
      <c r="D1456" s="59"/>
      <c r="E1456" s="59"/>
      <c r="F1456" s="59"/>
      <c r="G1456" s="59"/>
      <c r="H1456" s="59"/>
      <c r="I1456" s="59"/>
      <c r="J1456" s="59"/>
      <c r="K1456" s="59"/>
    </row>
    <row r="1457" spans="2:11" x14ac:dyDescent="0.25">
      <c r="B1457" s="59"/>
      <c r="C1457" s="59"/>
      <c r="D1457" s="59"/>
      <c r="E1457" s="59"/>
      <c r="F1457" s="59"/>
      <c r="G1457" s="59"/>
      <c r="H1457" s="59"/>
      <c r="I1457" s="59"/>
      <c r="J1457" s="59"/>
      <c r="K1457" s="59"/>
    </row>
    <row r="1458" spans="2:11" x14ac:dyDescent="0.25">
      <c r="B1458" s="59"/>
      <c r="C1458" s="59"/>
      <c r="D1458" s="59"/>
      <c r="E1458" s="59"/>
      <c r="F1458" s="59"/>
      <c r="G1458" s="59"/>
      <c r="H1458" s="59"/>
      <c r="I1458" s="59"/>
      <c r="J1458" s="59"/>
      <c r="K1458" s="59"/>
    </row>
    <row r="1459" spans="2:11" x14ac:dyDescent="0.25">
      <c r="B1459" s="59"/>
      <c r="C1459" s="59"/>
      <c r="D1459" s="59"/>
      <c r="E1459" s="59"/>
      <c r="F1459" s="59"/>
      <c r="G1459" s="59"/>
      <c r="H1459" s="59"/>
      <c r="I1459" s="59"/>
      <c r="J1459" s="59"/>
      <c r="K1459" s="59"/>
    </row>
    <row r="1460" spans="2:11" x14ac:dyDescent="0.25">
      <c r="B1460" s="59"/>
      <c r="C1460" s="59"/>
      <c r="D1460" s="59"/>
      <c r="E1460" s="59"/>
      <c r="F1460" s="59"/>
      <c r="G1460" s="59"/>
      <c r="H1460" s="59"/>
      <c r="I1460" s="59"/>
      <c r="J1460" s="59"/>
      <c r="K1460" s="59"/>
    </row>
    <row r="1461" spans="2:11" x14ac:dyDescent="0.25">
      <c r="B1461" s="59"/>
      <c r="C1461" s="59"/>
      <c r="D1461" s="59"/>
      <c r="E1461" s="59"/>
      <c r="F1461" s="59"/>
      <c r="G1461" s="59"/>
      <c r="H1461" s="59"/>
      <c r="I1461" s="59"/>
      <c r="J1461" s="59"/>
      <c r="K1461" s="59"/>
    </row>
    <row r="1462" spans="2:11" x14ac:dyDescent="0.25">
      <c r="B1462" s="59"/>
      <c r="C1462" s="59"/>
      <c r="D1462" s="59"/>
      <c r="E1462" s="59"/>
      <c r="F1462" s="59"/>
      <c r="G1462" s="59"/>
      <c r="H1462" s="59"/>
      <c r="I1462" s="59"/>
      <c r="J1462" s="59"/>
      <c r="K1462" s="59"/>
    </row>
    <row r="1463" spans="2:11" x14ac:dyDescent="0.25">
      <c r="B1463" s="59"/>
      <c r="C1463" s="59"/>
      <c r="D1463" s="59"/>
      <c r="E1463" s="59"/>
      <c r="F1463" s="59"/>
      <c r="G1463" s="59"/>
      <c r="H1463" s="59"/>
      <c r="I1463" s="59"/>
      <c r="J1463" s="59"/>
      <c r="K1463" s="59"/>
    </row>
    <row r="1464" spans="2:11" x14ac:dyDescent="0.25">
      <c r="B1464" s="59"/>
      <c r="C1464" s="59"/>
      <c r="D1464" s="59"/>
      <c r="E1464" s="59"/>
      <c r="F1464" s="59"/>
      <c r="G1464" s="59"/>
      <c r="H1464" s="59"/>
      <c r="I1464" s="59"/>
      <c r="J1464" s="59"/>
      <c r="K1464" s="59"/>
    </row>
    <row r="1465" spans="2:11" x14ac:dyDescent="0.25">
      <c r="B1465" s="59"/>
      <c r="C1465" s="59"/>
      <c r="D1465" s="59"/>
      <c r="E1465" s="59"/>
      <c r="F1465" s="59"/>
      <c r="G1465" s="59"/>
      <c r="H1465" s="59"/>
      <c r="I1465" s="59"/>
      <c r="J1465" s="59"/>
      <c r="K1465" s="59"/>
    </row>
    <row r="1466" spans="2:11" x14ac:dyDescent="0.25">
      <c r="B1466" s="59"/>
      <c r="C1466" s="59"/>
      <c r="D1466" s="59"/>
      <c r="E1466" s="59"/>
      <c r="F1466" s="59"/>
      <c r="G1466" s="59"/>
      <c r="H1466" s="59"/>
      <c r="I1466" s="59"/>
      <c r="J1466" s="59"/>
      <c r="K1466" s="59"/>
    </row>
    <row r="1467" spans="2:11" x14ac:dyDescent="0.25">
      <c r="B1467" s="59"/>
      <c r="C1467" s="59"/>
      <c r="D1467" s="59"/>
      <c r="E1467" s="59"/>
      <c r="F1467" s="59"/>
      <c r="G1467" s="59"/>
      <c r="H1467" s="59"/>
      <c r="I1467" s="59"/>
      <c r="J1467" s="59"/>
      <c r="K1467" s="59"/>
    </row>
    <row r="1468" spans="2:11" x14ac:dyDescent="0.25">
      <c r="B1468" s="59"/>
      <c r="C1468" s="59"/>
      <c r="D1468" s="59"/>
      <c r="E1468" s="59"/>
      <c r="F1468" s="59"/>
      <c r="G1468" s="59"/>
      <c r="H1468" s="59"/>
      <c r="I1468" s="59"/>
      <c r="J1468" s="59"/>
      <c r="K1468" s="59"/>
    </row>
    <row r="1469" spans="2:11" x14ac:dyDescent="0.25">
      <c r="B1469" s="59"/>
      <c r="C1469" s="59"/>
      <c r="D1469" s="59"/>
      <c r="E1469" s="59"/>
      <c r="F1469" s="59"/>
      <c r="G1469" s="59"/>
      <c r="H1469" s="59"/>
      <c r="I1469" s="59"/>
      <c r="J1469" s="59"/>
      <c r="K1469" s="59"/>
    </row>
    <row r="1470" spans="2:11" x14ac:dyDescent="0.25">
      <c r="B1470" s="59"/>
      <c r="C1470" s="59"/>
      <c r="D1470" s="59"/>
      <c r="E1470" s="59"/>
      <c r="F1470" s="59"/>
      <c r="G1470" s="59"/>
      <c r="H1470" s="59"/>
      <c r="I1470" s="59"/>
      <c r="J1470" s="59"/>
      <c r="K1470" s="59"/>
    </row>
  </sheetData>
  <pageMargins left="0.35" right="0.25" top="0.7" bottom="0.18" header="0.5" footer="0.5"/>
  <pageSetup scale="88" fitToHeight="3" orientation="portrait" r:id="rId1"/>
  <headerFooter alignWithMargins="0">
    <oddHeader>&amp;L&amp;F&amp;C&amp;A</oddHeader>
    <oddFooter>&amp;C&amp;Z&amp;F&amp;A&amp;R &amp;P</oddFooter>
  </headerFooter>
  <rowBreaks count="3" manualBreakCount="3">
    <brk id="145" max="9" man="1"/>
    <brk id="193" max="9" man="1"/>
    <brk id="241" max="9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69"/>
  <sheetViews>
    <sheetView workbookViewId="0">
      <selection activeCell="A2" sqref="A1:A2"/>
    </sheetView>
  </sheetViews>
  <sheetFormatPr defaultColWidth="0" defaultRowHeight="14.4" x14ac:dyDescent="0.3"/>
  <cols>
    <col min="1" max="1" width="32.6640625" bestFit="1" customWidth="1"/>
    <col min="2" max="2" width="80.6640625" customWidth="1"/>
    <col min="3" max="11" width="8.88671875" customWidth="1"/>
    <col min="12" max="106" width="0" hidden="1" customWidth="1"/>
    <col min="107" max="16384" width="9.109375" hidden="1"/>
  </cols>
  <sheetData>
    <row r="1" spans="1:106" x14ac:dyDescent="0.3">
      <c r="A1" s="31" t="s">
        <v>307</v>
      </c>
    </row>
    <row r="2" spans="1:106" x14ac:dyDescent="0.3">
      <c r="A2" s="31" t="s">
        <v>302</v>
      </c>
    </row>
    <row r="4" spans="1:106" x14ac:dyDescent="0.3">
      <c r="A4" t="s">
        <v>0</v>
      </c>
      <c r="B4" t="s">
        <v>1</v>
      </c>
      <c r="D4" t="s">
        <v>2</v>
      </c>
      <c r="E4" t="s">
        <v>1</v>
      </c>
      <c r="H4">
        <v>28</v>
      </c>
      <c r="L4" t="s">
        <v>3</v>
      </c>
      <c r="N4">
        <v>100</v>
      </c>
      <c r="O4">
        <v>0</v>
      </c>
      <c r="P4">
        <v>0</v>
      </c>
      <c r="Q4">
        <v>1</v>
      </c>
      <c r="R4">
        <v>255</v>
      </c>
      <c r="T4">
        <v>0</v>
      </c>
      <c r="V4">
        <v>0</v>
      </c>
      <c r="W4">
        <v>0</v>
      </c>
      <c r="X4" t="s">
        <v>4</v>
      </c>
      <c r="CM4">
        <v>30</v>
      </c>
      <c r="CN4">
        <v>10</v>
      </c>
      <c r="CO4" t="s">
        <v>5</v>
      </c>
      <c r="CW4" t="s">
        <v>6</v>
      </c>
      <c r="CX4" t="s">
        <v>6</v>
      </c>
      <c r="CY4" t="s">
        <v>7</v>
      </c>
      <c r="CZ4" t="s">
        <v>8</v>
      </c>
      <c r="DA4">
        <v>6</v>
      </c>
      <c r="DB4" t="s">
        <v>9</v>
      </c>
    </row>
    <row r="5" spans="1:106" x14ac:dyDescent="0.3">
      <c r="A5" t="s">
        <v>10</v>
      </c>
      <c r="CZ5" t="s">
        <v>11</v>
      </c>
    </row>
    <row r="6" spans="1:106" x14ac:dyDescent="0.3">
      <c r="CZ6" t="s">
        <v>12</v>
      </c>
    </row>
    <row r="7" spans="1:106" x14ac:dyDescent="0.3">
      <c r="A7" t="s">
        <v>13</v>
      </c>
      <c r="B7" t="s">
        <v>14</v>
      </c>
      <c r="CZ7" t="s">
        <v>15</v>
      </c>
    </row>
    <row r="8" spans="1:106" x14ac:dyDescent="0.3">
      <c r="A8" t="s">
        <v>16</v>
      </c>
      <c r="B8" s="1">
        <v>41822.462916666664</v>
      </c>
      <c r="CZ8" t="s">
        <v>8</v>
      </c>
    </row>
    <row r="9" spans="1:106" x14ac:dyDescent="0.3">
      <c r="A9" t="s">
        <v>17</v>
      </c>
      <c r="B9">
        <v>468911</v>
      </c>
      <c r="CZ9" t="s">
        <v>11</v>
      </c>
    </row>
    <row r="10" spans="1:106" x14ac:dyDescent="0.3">
      <c r="A10" t="s">
        <v>18</v>
      </c>
      <c r="B10" t="s">
        <v>19</v>
      </c>
      <c r="CZ10" t="s">
        <v>8</v>
      </c>
    </row>
    <row r="11" spans="1:106" x14ac:dyDescent="0.3">
      <c r="A11" t="s">
        <v>20</v>
      </c>
      <c r="B11" t="s">
        <v>21</v>
      </c>
      <c r="CZ11" t="s">
        <v>22</v>
      </c>
    </row>
    <row r="12" spans="1:106" x14ac:dyDescent="0.3">
      <c r="A12" t="s">
        <v>23</v>
      </c>
      <c r="CZ12" t="s">
        <v>24</v>
      </c>
    </row>
    <row r="13" spans="1:106" x14ac:dyDescent="0.3">
      <c r="CZ13" t="s">
        <v>25</v>
      </c>
    </row>
    <row r="14" spans="1:106" x14ac:dyDescent="0.3">
      <c r="A14" t="s">
        <v>26</v>
      </c>
      <c r="CZ14" t="s">
        <v>27</v>
      </c>
    </row>
    <row r="15" spans="1:106" x14ac:dyDescent="0.3">
      <c r="A15" t="s">
        <v>28</v>
      </c>
      <c r="B15" t="s">
        <v>29</v>
      </c>
      <c r="CZ15" t="s">
        <v>30</v>
      </c>
    </row>
    <row r="16" spans="1:106" x14ac:dyDescent="0.3">
      <c r="CZ16" t="s">
        <v>31</v>
      </c>
    </row>
    <row r="17" spans="1:104" x14ac:dyDescent="0.3">
      <c r="A17" t="s">
        <v>32</v>
      </c>
      <c r="B17" t="s">
        <v>33</v>
      </c>
      <c r="CZ17" t="s">
        <v>34</v>
      </c>
    </row>
    <row r="18" spans="1:104" x14ac:dyDescent="0.3">
      <c r="CZ18" t="s">
        <v>35</v>
      </c>
    </row>
    <row r="19" spans="1:104" x14ac:dyDescent="0.3">
      <c r="A19" t="s">
        <v>36</v>
      </c>
      <c r="B19" t="s">
        <v>37</v>
      </c>
      <c r="CZ19" t="s">
        <v>15</v>
      </c>
    </row>
    <row r="20" spans="1:104" x14ac:dyDescent="0.3">
      <c r="A20" t="s">
        <v>38</v>
      </c>
      <c r="B20" t="s">
        <v>39</v>
      </c>
      <c r="CZ20" t="s">
        <v>40</v>
      </c>
    </row>
    <row r="21" spans="1:104" x14ac:dyDescent="0.3">
      <c r="A21" t="s">
        <v>41</v>
      </c>
      <c r="B21" t="s">
        <v>42</v>
      </c>
      <c r="CZ21" t="s">
        <v>43</v>
      </c>
    </row>
    <row r="22" spans="1:104" x14ac:dyDescent="0.3">
      <c r="CZ22" t="s">
        <v>44</v>
      </c>
    </row>
    <row r="23" spans="1:104" x14ac:dyDescent="0.3">
      <c r="A23" t="s">
        <v>45</v>
      </c>
      <c r="K23" t="s">
        <v>46</v>
      </c>
      <c r="CZ23" t="s">
        <v>47</v>
      </c>
    </row>
    <row r="24" spans="1:104" x14ac:dyDescent="0.3">
      <c r="K24" t="s">
        <v>48</v>
      </c>
      <c r="CZ24" t="s">
        <v>12</v>
      </c>
    </row>
    <row r="25" spans="1:104" x14ac:dyDescent="0.3">
      <c r="A25" t="s">
        <v>49</v>
      </c>
      <c r="B25" t="s">
        <v>50</v>
      </c>
      <c r="K25" t="s">
        <v>51</v>
      </c>
      <c r="CZ25" t="s">
        <v>52</v>
      </c>
    </row>
    <row r="26" spans="1:104" x14ac:dyDescent="0.3">
      <c r="A26" t="s">
        <v>53</v>
      </c>
      <c r="B26" t="s">
        <v>54</v>
      </c>
      <c r="K26">
        <v>1</v>
      </c>
      <c r="CZ26" t="s">
        <v>55</v>
      </c>
    </row>
    <row r="27" spans="1:104" x14ac:dyDescent="0.3">
      <c r="CZ27" t="s">
        <v>56</v>
      </c>
    </row>
    <row r="28" spans="1:104" x14ac:dyDescent="0.3">
      <c r="A28" t="s">
        <v>57</v>
      </c>
      <c r="B28" t="s">
        <v>58</v>
      </c>
      <c r="CZ28" t="s">
        <v>59</v>
      </c>
    </row>
    <row r="29" spans="1:104" x14ac:dyDescent="0.3">
      <c r="B29" t="s">
        <v>60</v>
      </c>
      <c r="CZ29" t="s">
        <v>61</v>
      </c>
    </row>
    <row r="30" spans="1:104" x14ac:dyDescent="0.3">
      <c r="CZ30" t="s">
        <v>62</v>
      </c>
    </row>
    <row r="31" spans="1:104" x14ac:dyDescent="0.3">
      <c r="CZ31" t="s">
        <v>63</v>
      </c>
    </row>
    <row r="32" spans="1:104" x14ac:dyDescent="0.3">
      <c r="CZ32" t="s">
        <v>64</v>
      </c>
    </row>
    <row r="33" spans="104:104" x14ac:dyDescent="0.3">
      <c r="CZ33" t="s">
        <v>65</v>
      </c>
    </row>
    <row r="34" spans="104:104" x14ac:dyDescent="0.3">
      <c r="CZ34" t="s">
        <v>66</v>
      </c>
    </row>
    <row r="35" spans="104:104" x14ac:dyDescent="0.3">
      <c r="CZ35" t="s">
        <v>67</v>
      </c>
    </row>
    <row r="36" spans="104:104" x14ac:dyDescent="0.3">
      <c r="CZ36" t="s">
        <v>68</v>
      </c>
    </row>
    <row r="37" spans="104:104" x14ac:dyDescent="0.3">
      <c r="CZ37" t="s">
        <v>69</v>
      </c>
    </row>
    <row r="38" spans="104:104" x14ac:dyDescent="0.3">
      <c r="CZ38" t="s">
        <v>70</v>
      </c>
    </row>
    <row r="39" spans="104:104" x14ac:dyDescent="0.3">
      <c r="CZ39" t="s">
        <v>71</v>
      </c>
    </row>
    <row r="40" spans="104:104" x14ac:dyDescent="0.3">
      <c r="CZ40" t="s">
        <v>72</v>
      </c>
    </row>
    <row r="41" spans="104:104" x14ac:dyDescent="0.3">
      <c r="CZ41" t="s">
        <v>73</v>
      </c>
    </row>
    <row r="42" spans="104:104" x14ac:dyDescent="0.3">
      <c r="CZ42" t="s">
        <v>74</v>
      </c>
    </row>
    <row r="43" spans="104:104" x14ac:dyDescent="0.3">
      <c r="CZ43" t="s">
        <v>75</v>
      </c>
    </row>
    <row r="44" spans="104:104" x14ac:dyDescent="0.3">
      <c r="CZ44" t="s">
        <v>76</v>
      </c>
    </row>
    <row r="45" spans="104:104" x14ac:dyDescent="0.3">
      <c r="CZ45" t="s">
        <v>77</v>
      </c>
    </row>
    <row r="46" spans="104:104" x14ac:dyDescent="0.3">
      <c r="CZ46" t="s">
        <v>78</v>
      </c>
    </row>
    <row r="47" spans="104:104" x14ac:dyDescent="0.3">
      <c r="CZ47" t="s">
        <v>79</v>
      </c>
    </row>
    <row r="48" spans="104:104" x14ac:dyDescent="0.3">
      <c r="CZ48" t="s">
        <v>80</v>
      </c>
    </row>
    <row r="49" spans="104:104" x14ac:dyDescent="0.3">
      <c r="CZ49" t="s">
        <v>81</v>
      </c>
    </row>
    <row r="50" spans="104:104" x14ac:dyDescent="0.3">
      <c r="CZ50" t="s">
        <v>82</v>
      </c>
    </row>
    <row r="51" spans="104:104" x14ac:dyDescent="0.3">
      <c r="CZ51" t="s">
        <v>83</v>
      </c>
    </row>
    <row r="52" spans="104:104" x14ac:dyDescent="0.3">
      <c r="CZ52" t="s">
        <v>84</v>
      </c>
    </row>
    <row r="53" spans="104:104" x14ac:dyDescent="0.3">
      <c r="CZ53" t="s">
        <v>85</v>
      </c>
    </row>
    <row r="54" spans="104:104" x14ac:dyDescent="0.3">
      <c r="CZ54" t="s">
        <v>86</v>
      </c>
    </row>
    <row r="55" spans="104:104" x14ac:dyDescent="0.3">
      <c r="CZ55" t="s">
        <v>87</v>
      </c>
    </row>
    <row r="56" spans="104:104" x14ac:dyDescent="0.3">
      <c r="CZ56" t="s">
        <v>88</v>
      </c>
    </row>
    <row r="57" spans="104:104" x14ac:dyDescent="0.3">
      <c r="CZ57" t="s">
        <v>89</v>
      </c>
    </row>
    <row r="58" spans="104:104" x14ac:dyDescent="0.3">
      <c r="CZ58" t="s">
        <v>90</v>
      </c>
    </row>
    <row r="59" spans="104:104" x14ac:dyDescent="0.3">
      <c r="CZ59" t="s">
        <v>91</v>
      </c>
    </row>
    <row r="60" spans="104:104" x14ac:dyDescent="0.3">
      <c r="CZ60" t="s">
        <v>92</v>
      </c>
    </row>
    <row r="61" spans="104:104" x14ac:dyDescent="0.3">
      <c r="CZ61" t="s">
        <v>93</v>
      </c>
    </row>
    <row r="62" spans="104:104" x14ac:dyDescent="0.3">
      <c r="CZ62" t="s">
        <v>94</v>
      </c>
    </row>
    <row r="63" spans="104:104" x14ac:dyDescent="0.3">
      <c r="CZ63" t="s">
        <v>95</v>
      </c>
    </row>
    <row r="64" spans="104:104" x14ac:dyDescent="0.3">
      <c r="CZ64" t="s">
        <v>96</v>
      </c>
    </row>
    <row r="65" spans="104:104" x14ac:dyDescent="0.3">
      <c r="CZ65" t="s">
        <v>97</v>
      </c>
    </row>
    <row r="66" spans="104:104" x14ac:dyDescent="0.3">
      <c r="CZ66" t="s">
        <v>98</v>
      </c>
    </row>
    <row r="67" spans="104:104" x14ac:dyDescent="0.3">
      <c r="CZ67" t="s">
        <v>99</v>
      </c>
    </row>
    <row r="68" spans="104:104" x14ac:dyDescent="0.3">
      <c r="CZ68" t="s">
        <v>100</v>
      </c>
    </row>
    <row r="69" spans="104:104" x14ac:dyDescent="0.3">
      <c r="CZ69" t="s">
        <v>101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06E748DB-8C36-4AA1-8D0C-B8956B5E5D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1A83CA-D11A-42F2-BC12-09939EAE61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40EB1DF-EF18-4A40-8D52-4E72A7ED76FD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c85253b9-0a55-49a1-98ad-b5b6252d7079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2013 KWH Analysis</vt:lpstr>
      <vt:lpstr>Rate Revenue Import</vt:lpstr>
      <vt:lpstr>Summary_Billed_Sales</vt:lpstr>
      <vt:lpstr>Summary_Delivered_Sales</vt:lpstr>
      <vt:lpstr>NEL (w DSM) ,SALES,Unbilled ST</vt:lpstr>
      <vt:lpstr>Scenario Info</vt:lpstr>
      <vt:lpstr>'NEL (w DSM) ,SALES,Unbilled ST'!Print_Area</vt:lpstr>
      <vt:lpstr>'Rate Revenue Import'!Print_Area</vt:lpstr>
      <vt:lpstr>'NEL (w DSM) ,SALES,Unbilled ST'!Print_Titles</vt:lpstr>
      <vt:lpstr>'Rate Revenue Import'!Print_Titles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Zamora, Amy</dc:creator>
  <cp:lastModifiedBy>FPL_User</cp:lastModifiedBy>
  <cp:lastPrinted>2014-07-02T15:13:15Z</cp:lastPrinted>
  <dcterms:created xsi:type="dcterms:W3CDTF">2014-07-02T15:07:49Z</dcterms:created>
  <dcterms:modified xsi:type="dcterms:W3CDTF">2016-04-16T01:05:42Z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