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drawings/drawing14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20" windowWidth="19440" windowHeight="9780" tabRatio="876"/>
  </bookViews>
  <sheets>
    <sheet name="Feb 2004" sheetId="1" r:id="rId1"/>
    <sheet name="Feb 2005" sheetId="2" r:id="rId2"/>
    <sheet name="Feb 2006" sheetId="3" r:id="rId3"/>
    <sheet name="Feb 2007" sheetId="4" r:id="rId4"/>
    <sheet name="July 2008" sheetId="5" r:id="rId5"/>
    <sheet name="Feb 2009" sheetId="6" r:id="rId6"/>
    <sheet name="Jan 2010" sheetId="7" r:id="rId7"/>
    <sheet name="July 2011" sheetId="8" r:id="rId8"/>
    <sheet name="July 2012" sheetId="9" r:id="rId9"/>
    <sheet name="July 2013" sheetId="10" r:id="rId10"/>
    <sheet name="July 2014" sheetId="11" r:id="rId11"/>
    <sheet name="July 2015" sheetId="13" r:id="rId12"/>
    <sheet name="Summary Table" sheetId="12" r:id="rId13"/>
    <sheet name="IHS Summary Table" sheetId="14" r:id="rId14"/>
    <sheet name="standard deviation" sheetId="15" r:id="rId15"/>
    <sheet name="Sheet1" sheetId="20" r:id="rId16"/>
    <sheet name="Documentation" sheetId="21" r:id="rId17"/>
  </sheets>
  <calcPr calcId="145621"/>
</workbook>
</file>

<file path=xl/calcChain.xml><?xml version="1.0" encoding="utf-8"?>
<calcChain xmlns="http://schemas.openxmlformats.org/spreadsheetml/2006/main">
  <c r="B7" i="20" l="1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6" i="20"/>
  <c r="D10" i="15" l="1"/>
  <c r="D9" i="15"/>
  <c r="D8" i="15"/>
  <c r="AD51" i="14"/>
  <c r="AC51" i="14"/>
  <c r="O61" i="14"/>
  <c r="O53" i="14"/>
  <c r="O54" i="14"/>
  <c r="O55" i="14"/>
  <c r="O56" i="14"/>
  <c r="O57" i="14"/>
  <c r="O58" i="14"/>
  <c r="O59" i="14"/>
  <c r="O60" i="14"/>
  <c r="O52" i="14"/>
  <c r="Q8" i="14" l="1"/>
  <c r="Q39" i="14" s="1"/>
  <c r="R8" i="14"/>
  <c r="R39" i="14" s="1"/>
  <c r="S8" i="14"/>
  <c r="S39" i="14" s="1"/>
  <c r="T8" i="14"/>
  <c r="T39" i="14" s="1"/>
  <c r="U8" i="14"/>
  <c r="U39" i="14" s="1"/>
  <c r="V8" i="14"/>
  <c r="V39" i="14" s="1"/>
  <c r="W8" i="14"/>
  <c r="W39" i="14" s="1"/>
  <c r="X8" i="14"/>
  <c r="X39" i="14" s="1"/>
  <c r="Y8" i="14"/>
  <c r="Y39" i="14" s="1"/>
  <c r="P8" i="14"/>
  <c r="P39" i="14" s="1"/>
  <c r="B34" i="14"/>
  <c r="B33" i="14"/>
  <c r="Y33" i="14" s="1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W31" i="14" s="1"/>
  <c r="B32" i="14"/>
  <c r="X32" i="14" s="1"/>
  <c r="B9" i="14"/>
  <c r="P34" i="14" l="1"/>
  <c r="Y34" i="14"/>
  <c r="P24" i="14"/>
  <c r="P40" i="14" s="1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6" i="20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B9" i="15" l="1"/>
  <c r="D7" i="15"/>
  <c r="B10" i="15"/>
  <c r="B8" i="15"/>
  <c r="P5" i="12"/>
  <c r="P31" i="12" s="1"/>
  <c r="P44" i="12" s="1"/>
  <c r="Q5" i="12"/>
  <c r="Q31" i="12" s="1"/>
  <c r="Q44" i="12" s="1"/>
  <c r="R5" i="12"/>
  <c r="R31" i="12" s="1"/>
  <c r="R44" i="12" s="1"/>
  <c r="S5" i="12"/>
  <c r="S31" i="12" s="1"/>
  <c r="S44" i="12" s="1"/>
  <c r="T5" i="12"/>
  <c r="T31" i="12" s="1"/>
  <c r="T44" i="12" s="1"/>
  <c r="U5" i="12"/>
  <c r="U31" i="12" s="1"/>
  <c r="U44" i="12" s="1"/>
  <c r="V5" i="12"/>
  <c r="V31" i="12" s="1"/>
  <c r="V44" i="12" s="1"/>
  <c r="W5" i="12"/>
  <c r="W31" i="12" s="1"/>
  <c r="W44" i="12" s="1"/>
  <c r="X5" i="12"/>
  <c r="X31" i="12" s="1"/>
  <c r="X44" i="12" s="1"/>
  <c r="Y5" i="12"/>
  <c r="Y31" i="12" s="1"/>
  <c r="Y44" i="12" s="1"/>
  <c r="Y51" i="14"/>
  <c r="X51" i="14"/>
  <c r="W51" i="14"/>
  <c r="V51" i="14"/>
  <c r="U51" i="14"/>
  <c r="T51" i="14"/>
  <c r="S51" i="14"/>
  <c r="R51" i="14"/>
  <c r="Q51" i="14"/>
  <c r="P51" i="14"/>
  <c r="R34" i="14"/>
  <c r="V32" i="14"/>
  <c r="V42" i="14" s="1"/>
  <c r="V54" i="14" s="1"/>
  <c r="Q32" i="14"/>
  <c r="Q47" i="14" s="1"/>
  <c r="Q59" i="14" s="1"/>
  <c r="X40" i="14"/>
  <c r="X52" i="14" s="1"/>
  <c r="V31" i="14"/>
  <c r="V41" i="14" s="1"/>
  <c r="V53" i="14" s="1"/>
  <c r="R31" i="14"/>
  <c r="R45" i="14" s="1"/>
  <c r="R57" i="14" s="1"/>
  <c r="P31" i="14"/>
  <c r="P47" i="14" s="1"/>
  <c r="P59" i="14" s="1"/>
  <c r="Q30" i="14"/>
  <c r="Q45" i="14" s="1"/>
  <c r="Q57" i="14" s="1"/>
  <c r="U29" i="14"/>
  <c r="U40" i="14" s="1"/>
  <c r="U52" i="14" s="1"/>
  <c r="R27" i="14"/>
  <c r="R41" i="14" s="1"/>
  <c r="R53" i="14" s="1"/>
  <c r="Q26" i="14"/>
  <c r="Q41" i="14" s="1"/>
  <c r="Q53" i="14" s="1"/>
  <c r="Q25" i="14"/>
  <c r="Q40" i="14" s="1"/>
  <c r="Q52" i="14" s="1"/>
  <c r="Y41" i="14" l="1"/>
  <c r="Y53" i="14" s="1"/>
  <c r="R48" i="14"/>
  <c r="R60" i="14" s="1"/>
  <c r="Y40" i="14"/>
  <c r="Y52" i="14" s="1"/>
  <c r="R26" i="14"/>
  <c r="R40" i="14" s="1"/>
  <c r="R52" i="14" s="1"/>
  <c r="R29" i="14"/>
  <c r="R43" i="14" s="1"/>
  <c r="R55" i="14" s="1"/>
  <c r="U31" i="14"/>
  <c r="U42" i="14" s="1"/>
  <c r="U54" i="14" s="1"/>
  <c r="Q31" i="14"/>
  <c r="Q46" i="14" s="1"/>
  <c r="Q58" i="14" s="1"/>
  <c r="Q33" i="14"/>
  <c r="Q48" i="14" s="1"/>
  <c r="Q60" i="14" s="1"/>
  <c r="P25" i="14"/>
  <c r="P41" i="14" s="1"/>
  <c r="P53" i="14" s="1"/>
  <c r="T30" i="14"/>
  <c r="T42" i="14" s="1"/>
  <c r="T54" i="14" s="1"/>
  <c r="R32" i="14"/>
  <c r="R46" i="14" s="1"/>
  <c r="R58" i="14" s="1"/>
  <c r="T33" i="14"/>
  <c r="T45" i="14" s="1"/>
  <c r="T57" i="14" s="1"/>
  <c r="U30" i="14"/>
  <c r="U41" i="14" s="1"/>
  <c r="U53" i="14" s="1"/>
  <c r="T32" i="14"/>
  <c r="T44" i="14" s="1"/>
  <c r="T56" i="14" s="1"/>
  <c r="U33" i="14"/>
  <c r="U44" i="14" s="1"/>
  <c r="U56" i="14" s="1"/>
  <c r="P30" i="14"/>
  <c r="P46" i="14" s="1"/>
  <c r="P58" i="14" s="1"/>
  <c r="T31" i="14"/>
  <c r="T43" i="14" s="1"/>
  <c r="T55" i="14" s="1"/>
  <c r="P32" i="14"/>
  <c r="U32" i="14"/>
  <c r="U43" i="14" s="1"/>
  <c r="U55" i="14" s="1"/>
  <c r="P33" i="14"/>
  <c r="P49" i="14" s="1"/>
  <c r="P61" i="14" s="1"/>
  <c r="X33" i="14"/>
  <c r="X41" i="14" s="1"/>
  <c r="X53" i="14" s="1"/>
  <c r="V34" i="14"/>
  <c r="P52" i="14"/>
  <c r="S27" i="14"/>
  <c r="S40" i="14" s="1"/>
  <c r="S52" i="14" s="1"/>
  <c r="S28" i="14"/>
  <c r="S41" i="14" s="1"/>
  <c r="S53" i="14" s="1"/>
  <c r="S34" i="14"/>
  <c r="W34" i="14"/>
  <c r="P28" i="14"/>
  <c r="P44" i="14" s="1"/>
  <c r="P56" i="14" s="1"/>
  <c r="T28" i="14"/>
  <c r="T40" i="14" s="1"/>
  <c r="T52" i="14" s="1"/>
  <c r="S29" i="14"/>
  <c r="S42" i="14" s="1"/>
  <c r="S54" i="14" s="1"/>
  <c r="P26" i="14"/>
  <c r="P42" i="14" s="1"/>
  <c r="P54" i="14" s="1"/>
  <c r="Q27" i="14"/>
  <c r="Q42" i="14" s="1"/>
  <c r="Q54" i="14" s="1"/>
  <c r="Q28" i="14"/>
  <c r="Q43" i="14" s="1"/>
  <c r="Q55" i="14" s="1"/>
  <c r="P29" i="14"/>
  <c r="P45" i="14" s="1"/>
  <c r="P57" i="14" s="1"/>
  <c r="T29" i="14"/>
  <c r="T41" i="14" s="1"/>
  <c r="T53" i="14" s="1"/>
  <c r="R30" i="14"/>
  <c r="R44" i="14" s="1"/>
  <c r="R56" i="14" s="1"/>
  <c r="V30" i="14"/>
  <c r="V40" i="14" s="1"/>
  <c r="V52" i="14" s="1"/>
  <c r="S31" i="14"/>
  <c r="S44" i="14" s="1"/>
  <c r="S56" i="14" s="1"/>
  <c r="W40" i="14"/>
  <c r="W52" i="14" s="1"/>
  <c r="S32" i="14"/>
  <c r="S45" i="14" s="1"/>
  <c r="S57" i="14" s="1"/>
  <c r="W32" i="14"/>
  <c r="W41" i="14" s="1"/>
  <c r="W53" i="14" s="1"/>
  <c r="R33" i="14"/>
  <c r="R47" i="14" s="1"/>
  <c r="R59" i="14" s="1"/>
  <c r="V33" i="14"/>
  <c r="V43" i="14" s="1"/>
  <c r="V55" i="14" s="1"/>
  <c r="T34" i="14"/>
  <c r="X34" i="14"/>
  <c r="P27" i="14"/>
  <c r="P43" i="14" s="1"/>
  <c r="P55" i="14" s="1"/>
  <c r="R28" i="14"/>
  <c r="R42" i="14" s="1"/>
  <c r="R54" i="14" s="1"/>
  <c r="Q29" i="14"/>
  <c r="Q44" i="14" s="1"/>
  <c r="Q56" i="14" s="1"/>
  <c r="S30" i="14"/>
  <c r="S43" i="14" s="1"/>
  <c r="S55" i="14" s="1"/>
  <c r="S33" i="14"/>
  <c r="S46" i="14" s="1"/>
  <c r="S58" i="14" s="1"/>
  <c r="W33" i="14"/>
  <c r="W42" i="14" s="1"/>
  <c r="W54" i="14" s="1"/>
  <c r="Q34" i="14"/>
  <c r="Q49" i="14" s="1"/>
  <c r="Q61" i="14" s="1"/>
  <c r="U34" i="14"/>
  <c r="AC54" i="14" l="1"/>
  <c r="AC52" i="14"/>
  <c r="AC53" i="14"/>
  <c r="AC61" i="14"/>
  <c r="AC49" i="14"/>
  <c r="AC40" i="14"/>
  <c r="AC41" i="14"/>
  <c r="W43" i="14"/>
  <c r="W55" i="14" s="1"/>
  <c r="AC55" i="14" s="1"/>
  <c r="U45" i="14"/>
  <c r="S47" i="14"/>
  <c r="S59" i="14" s="1"/>
  <c r="AC59" i="14" s="1"/>
  <c r="X42" i="14"/>
  <c r="X54" i="14" s="1"/>
  <c r="T46" i="14"/>
  <c r="T58" i="14" s="1"/>
  <c r="AC58" i="14" s="1"/>
  <c r="V44" i="14"/>
  <c r="V56" i="14" s="1"/>
  <c r="AC56" i="14" s="1"/>
  <c r="P48" i="14"/>
  <c r="AC43" i="14" l="1"/>
  <c r="AC48" i="14"/>
  <c r="P60" i="14"/>
  <c r="AC60" i="14" s="1"/>
  <c r="AC45" i="14"/>
  <c r="U57" i="14"/>
  <c r="AC57" i="14" s="1"/>
  <c r="AC44" i="14"/>
  <c r="AC47" i="14"/>
  <c r="AC46" i="14"/>
  <c r="AC42" i="14"/>
  <c r="M16" i="12" l="1"/>
  <c r="D16" i="20" s="1"/>
  <c r="J12" i="12"/>
  <c r="G12" i="20" s="1"/>
  <c r="I12" i="12"/>
  <c r="K12" i="12"/>
  <c r="F12" i="20" s="1"/>
  <c r="L12" i="12"/>
  <c r="E12" i="20" s="1"/>
  <c r="M12" i="12"/>
  <c r="D12" i="20" s="1"/>
  <c r="L14" i="12"/>
  <c r="E14" i="20" s="1"/>
  <c r="M14" i="12"/>
  <c r="D14" i="20" s="1"/>
  <c r="K14" i="12"/>
  <c r="F14" i="20" s="1"/>
  <c r="I10" i="12"/>
  <c r="M10" i="12"/>
  <c r="D10" i="20" s="1"/>
  <c r="G10" i="12"/>
  <c r="K10" i="12"/>
  <c r="F10" i="20" s="1"/>
  <c r="H10" i="12"/>
  <c r="L10" i="12"/>
  <c r="E10" i="20" s="1"/>
  <c r="J10" i="12"/>
  <c r="G10" i="20" s="1"/>
  <c r="K13" i="12"/>
  <c r="F13" i="20" s="1"/>
  <c r="L13" i="12"/>
  <c r="E13" i="20" s="1"/>
  <c r="M13" i="12"/>
  <c r="D13" i="20" s="1"/>
  <c r="J13" i="12"/>
  <c r="G13" i="20" s="1"/>
  <c r="I9" i="12"/>
  <c r="M9" i="12"/>
  <c r="D9" i="20" s="1"/>
  <c r="F9" i="12"/>
  <c r="G9" i="12"/>
  <c r="K9" i="12"/>
  <c r="F9" i="20" s="1"/>
  <c r="H9" i="12"/>
  <c r="L9" i="12"/>
  <c r="E9" i="20" s="1"/>
  <c r="J9" i="12"/>
  <c r="G9" i="20" s="1"/>
  <c r="F8" i="12"/>
  <c r="J8" i="12"/>
  <c r="G8" i="20" s="1"/>
  <c r="E8" i="12"/>
  <c r="G8" i="12"/>
  <c r="K8" i="12"/>
  <c r="F8" i="20" s="1"/>
  <c r="H8" i="12"/>
  <c r="L8" i="12"/>
  <c r="E8" i="20" s="1"/>
  <c r="I8" i="12"/>
  <c r="M8" i="12"/>
  <c r="D8" i="20" s="1"/>
  <c r="L15" i="12"/>
  <c r="E15" i="20" s="1"/>
  <c r="M15" i="12"/>
  <c r="D15" i="20" s="1"/>
  <c r="L11" i="12"/>
  <c r="E11" i="20" s="1"/>
  <c r="M11" i="12"/>
  <c r="D11" i="20" s="1"/>
  <c r="J11" i="12"/>
  <c r="G11" i="20" s="1"/>
  <c r="H11" i="12"/>
  <c r="K11" i="12"/>
  <c r="F11" i="20" s="1"/>
  <c r="I11" i="12"/>
  <c r="H7" i="12"/>
  <c r="L7" i="12"/>
  <c r="E7" i="20" s="1"/>
  <c r="E7" i="12"/>
  <c r="I7" i="12"/>
  <c r="M7" i="12"/>
  <c r="D7" i="20" s="1"/>
  <c r="F7" i="12"/>
  <c r="J7" i="12"/>
  <c r="G7" i="20" s="1"/>
  <c r="D7" i="12"/>
  <c r="G7" i="12"/>
  <c r="K7" i="12"/>
  <c r="F7" i="20" s="1"/>
  <c r="M17" i="12"/>
  <c r="M18" i="12"/>
  <c r="D18" i="20" s="1"/>
  <c r="M19" i="12"/>
  <c r="M20" i="12"/>
  <c r="M21" i="12"/>
  <c r="L16" i="12"/>
  <c r="Y16" i="12" s="1"/>
  <c r="L17" i="12"/>
  <c r="L18" i="12"/>
  <c r="E18" i="20" s="1"/>
  <c r="L19" i="12"/>
  <c r="L20" i="12"/>
  <c r="L21" i="12"/>
  <c r="K15" i="12"/>
  <c r="F15" i="20" s="1"/>
  <c r="K16" i="12"/>
  <c r="F16" i="20" s="1"/>
  <c r="K17" i="12"/>
  <c r="F17" i="20" s="1"/>
  <c r="K18" i="12"/>
  <c r="K19" i="12"/>
  <c r="K20" i="12"/>
  <c r="K21" i="12"/>
  <c r="I13" i="12"/>
  <c r="I14" i="12"/>
  <c r="I15" i="12"/>
  <c r="I16" i="12"/>
  <c r="I17" i="12"/>
  <c r="I18" i="12"/>
  <c r="I19" i="12"/>
  <c r="I20" i="12"/>
  <c r="I21" i="12"/>
  <c r="J14" i="12"/>
  <c r="W14" i="12" s="1"/>
  <c r="W32" i="12" s="1"/>
  <c r="W45" i="12" s="1"/>
  <c r="J15" i="12"/>
  <c r="J16" i="12"/>
  <c r="G16" i="20" s="1"/>
  <c r="J17" i="12"/>
  <c r="G17" i="20" s="1"/>
  <c r="J18" i="12"/>
  <c r="J19" i="12"/>
  <c r="J20" i="12"/>
  <c r="J21" i="12"/>
  <c r="H12" i="12"/>
  <c r="H13" i="12"/>
  <c r="H14" i="12"/>
  <c r="H15" i="12"/>
  <c r="H16" i="12"/>
  <c r="H17" i="12"/>
  <c r="H18" i="12"/>
  <c r="H19" i="12"/>
  <c r="H20" i="12"/>
  <c r="H21" i="12"/>
  <c r="G11" i="12"/>
  <c r="G12" i="12"/>
  <c r="G13" i="12"/>
  <c r="G14" i="12"/>
  <c r="G15" i="12"/>
  <c r="G16" i="12"/>
  <c r="G17" i="12"/>
  <c r="G18" i="12"/>
  <c r="G19" i="12"/>
  <c r="G20" i="12"/>
  <c r="G21" i="12"/>
  <c r="F10" i="12"/>
  <c r="F11" i="12"/>
  <c r="S11" i="12" s="1"/>
  <c r="S33" i="12" s="1"/>
  <c r="S46" i="12" s="1"/>
  <c r="F12" i="12"/>
  <c r="F13" i="12"/>
  <c r="F14" i="12"/>
  <c r="F15" i="12"/>
  <c r="F16" i="12"/>
  <c r="F17" i="12"/>
  <c r="F18" i="12"/>
  <c r="F19" i="12"/>
  <c r="F20" i="12"/>
  <c r="E9" i="12"/>
  <c r="E10" i="12"/>
  <c r="R10" i="12" s="1"/>
  <c r="R33" i="12" s="1"/>
  <c r="R46" i="12" s="1"/>
  <c r="E11" i="12"/>
  <c r="R11" i="12" s="1"/>
  <c r="R34" i="12" s="1"/>
  <c r="R47" i="12" s="1"/>
  <c r="E12" i="12"/>
  <c r="E13" i="12"/>
  <c r="R13" i="12" s="1"/>
  <c r="R36" i="12" s="1"/>
  <c r="R49" i="12" s="1"/>
  <c r="E14" i="12"/>
  <c r="E15" i="12"/>
  <c r="E16" i="12"/>
  <c r="E17" i="12"/>
  <c r="E18" i="12"/>
  <c r="E19" i="12"/>
  <c r="D8" i="12"/>
  <c r="D9" i="12"/>
  <c r="Q9" i="12" s="1"/>
  <c r="Q33" i="12" s="1"/>
  <c r="Q46" i="12" s="1"/>
  <c r="D10" i="12"/>
  <c r="Q10" i="12" s="1"/>
  <c r="Q34" i="12" s="1"/>
  <c r="Q47" i="12" s="1"/>
  <c r="D11" i="12"/>
  <c r="Q11" i="12" s="1"/>
  <c r="Q35" i="12" s="1"/>
  <c r="Q48" i="12" s="1"/>
  <c r="D12" i="12"/>
  <c r="D13" i="12"/>
  <c r="Q13" i="12" s="1"/>
  <c r="D14" i="12"/>
  <c r="Q14" i="12" s="1"/>
  <c r="D15" i="12"/>
  <c r="Q15" i="12" s="1"/>
  <c r="D16" i="12"/>
  <c r="Q16" i="12" s="1"/>
  <c r="D17" i="12"/>
  <c r="Q17" i="12" s="1"/>
  <c r="C7" i="12"/>
  <c r="C8" i="12"/>
  <c r="C9" i="12"/>
  <c r="P9" i="12" s="1"/>
  <c r="C10" i="12"/>
  <c r="P10" i="12" s="1"/>
  <c r="P35" i="12" s="1"/>
  <c r="P48" i="12" s="1"/>
  <c r="C11" i="12"/>
  <c r="P11" i="12" s="1"/>
  <c r="P36" i="12" s="1"/>
  <c r="P49" i="12" s="1"/>
  <c r="C12" i="12"/>
  <c r="C13" i="12"/>
  <c r="C14" i="12"/>
  <c r="C15" i="12"/>
  <c r="C16" i="12"/>
  <c r="P16" i="12" s="1"/>
  <c r="C17" i="12"/>
  <c r="P17" i="12" s="1"/>
  <c r="E17" i="20" l="1"/>
  <c r="Y17" i="12"/>
  <c r="T11" i="12"/>
  <c r="T32" i="12" s="1"/>
  <c r="T45" i="12" s="1"/>
  <c r="P32" i="12"/>
  <c r="P45" i="12" s="1"/>
  <c r="P7" i="12"/>
  <c r="S10" i="12"/>
  <c r="S32" i="12" s="1"/>
  <c r="S45" i="12" s="1"/>
  <c r="Q8" i="12"/>
  <c r="Q32" i="12" s="1"/>
  <c r="Q45" i="12" s="1"/>
  <c r="P8" i="12"/>
  <c r="P33" i="12" s="1"/>
  <c r="P46" i="12" s="1"/>
  <c r="R9" i="12"/>
  <c r="R32" i="12" s="1"/>
  <c r="R45" i="12" s="1"/>
  <c r="P34" i="12"/>
  <c r="P47" i="12" s="1"/>
  <c r="H40" i="12"/>
  <c r="H38" i="12"/>
  <c r="I40" i="12"/>
  <c r="E16" i="20"/>
  <c r="Y32" i="12"/>
  <c r="Y45" i="12" s="1"/>
  <c r="C10" i="15"/>
  <c r="I39" i="12"/>
  <c r="G21" i="20"/>
  <c r="J40" i="12"/>
  <c r="K37" i="12"/>
  <c r="F18" i="20"/>
  <c r="D19" i="20"/>
  <c r="M38" i="12"/>
  <c r="C8" i="15"/>
  <c r="G19" i="20"/>
  <c r="J38" i="12"/>
  <c r="J34" i="12"/>
  <c r="G15" i="20"/>
  <c r="I38" i="12"/>
  <c r="F20" i="20"/>
  <c r="K39" i="12"/>
  <c r="E19" i="20"/>
  <c r="L38" i="12"/>
  <c r="D21" i="20"/>
  <c r="M40" i="12"/>
  <c r="M36" i="12"/>
  <c r="D17" i="20"/>
  <c r="H39" i="12"/>
  <c r="J37" i="12"/>
  <c r="G18" i="20"/>
  <c r="J33" i="12"/>
  <c r="G14" i="20"/>
  <c r="F19" i="20"/>
  <c r="K38" i="12"/>
  <c r="D20" i="20"/>
  <c r="M39" i="12"/>
  <c r="G39" i="12"/>
  <c r="E21" i="20"/>
  <c r="L40" i="12"/>
  <c r="F38" i="12"/>
  <c r="G38" i="12"/>
  <c r="G20" i="20"/>
  <c r="J39" i="12"/>
  <c r="F21" i="20"/>
  <c r="K40" i="12"/>
  <c r="E20" i="20"/>
  <c r="L39" i="12"/>
  <c r="P15" i="12"/>
  <c r="P40" i="12" s="1"/>
  <c r="P53" i="12" s="1"/>
  <c r="C7" i="15"/>
  <c r="P13" i="12"/>
  <c r="P38" i="12" s="1"/>
  <c r="P51" i="12" s="1"/>
  <c r="Q40" i="12"/>
  <c r="Q53" i="12" s="1"/>
  <c r="D35" i="12"/>
  <c r="Q12" i="12"/>
  <c r="Q36" i="12" s="1"/>
  <c r="Q49" i="12" s="1"/>
  <c r="D31" i="12"/>
  <c r="R16" i="12"/>
  <c r="R39" i="12" s="1"/>
  <c r="R52" i="12" s="1"/>
  <c r="E35" i="12"/>
  <c r="R12" i="12"/>
  <c r="R35" i="12" s="1"/>
  <c r="R48" i="12" s="1"/>
  <c r="E31" i="12"/>
  <c r="S16" i="12"/>
  <c r="S38" i="12" s="1"/>
  <c r="S51" i="12" s="1"/>
  <c r="F35" i="12"/>
  <c r="S12" i="12"/>
  <c r="S34" i="12" s="1"/>
  <c r="S47" i="12" s="1"/>
  <c r="F31" i="12"/>
  <c r="T16" i="12"/>
  <c r="T37" i="12" s="1"/>
  <c r="T50" i="12" s="1"/>
  <c r="G35" i="12"/>
  <c r="T12" i="12"/>
  <c r="T33" i="12" s="1"/>
  <c r="T46" i="12" s="1"/>
  <c r="G31" i="12"/>
  <c r="U15" i="12"/>
  <c r="U35" i="12" s="1"/>
  <c r="U48" i="12" s="1"/>
  <c r="H34" i="12"/>
  <c r="W17" i="12"/>
  <c r="W35" i="12" s="1"/>
  <c r="J36" i="12"/>
  <c r="V17" i="12"/>
  <c r="V36" i="12" s="1"/>
  <c r="I36" i="12"/>
  <c r="V13" i="12"/>
  <c r="V32" i="12" s="1"/>
  <c r="V45" i="12" s="1"/>
  <c r="I32" i="12"/>
  <c r="Y33" i="12"/>
  <c r="L36" i="12"/>
  <c r="P41" i="12"/>
  <c r="P54" i="12" s="1"/>
  <c r="P12" i="12"/>
  <c r="P37" i="12" s="1"/>
  <c r="P50" i="12" s="1"/>
  <c r="Q39" i="12"/>
  <c r="Q52" i="12" s="1"/>
  <c r="D34" i="12"/>
  <c r="C9" i="15"/>
  <c r="R15" i="12"/>
  <c r="R38" i="12" s="1"/>
  <c r="R51" i="12" s="1"/>
  <c r="E34" i="12"/>
  <c r="S15" i="12"/>
  <c r="S37" i="12" s="1"/>
  <c r="S50" i="12" s="1"/>
  <c r="F34" i="12"/>
  <c r="G34" i="12"/>
  <c r="H37" i="12"/>
  <c r="U14" i="12"/>
  <c r="U34" i="12" s="1"/>
  <c r="U47" i="12" s="1"/>
  <c r="H33" i="12"/>
  <c r="W16" i="12"/>
  <c r="W34" i="12" s="1"/>
  <c r="W47" i="12" s="1"/>
  <c r="J35" i="12"/>
  <c r="V16" i="12"/>
  <c r="V35" i="12" s="1"/>
  <c r="V48" i="12" s="1"/>
  <c r="I35" i="12"/>
  <c r="X17" i="12"/>
  <c r="X34" i="12" s="1"/>
  <c r="K36" i="12"/>
  <c r="L35" i="12"/>
  <c r="M37" i="12"/>
  <c r="T15" i="12"/>
  <c r="T36" i="12" s="1"/>
  <c r="T49" i="12" s="1"/>
  <c r="Q38" i="12"/>
  <c r="Q51" i="12" s="1"/>
  <c r="D33" i="12"/>
  <c r="R14" i="12"/>
  <c r="R37" i="12" s="1"/>
  <c r="R50" i="12" s="1"/>
  <c r="E33" i="12"/>
  <c r="F37" i="12"/>
  <c r="S14" i="12"/>
  <c r="S36" i="12" s="1"/>
  <c r="S49" i="12" s="1"/>
  <c r="F33" i="12"/>
  <c r="G37" i="12"/>
  <c r="T14" i="12"/>
  <c r="T35" i="12" s="1"/>
  <c r="T48" i="12" s="1"/>
  <c r="G33" i="12"/>
  <c r="U17" i="12"/>
  <c r="U37" i="12" s="1"/>
  <c r="H36" i="12"/>
  <c r="U13" i="12"/>
  <c r="U33" i="12" s="1"/>
  <c r="U46" i="12" s="1"/>
  <c r="H32" i="12"/>
  <c r="V15" i="12"/>
  <c r="V34" i="12" s="1"/>
  <c r="V47" i="12" s="1"/>
  <c r="I34" i="12"/>
  <c r="X16" i="12"/>
  <c r="X33" i="12" s="1"/>
  <c r="X46" i="12" s="1"/>
  <c r="K35" i="12"/>
  <c r="W15" i="12"/>
  <c r="W33" i="12" s="1"/>
  <c r="W46" i="12" s="1"/>
  <c r="P14" i="12"/>
  <c r="P39" i="12" s="1"/>
  <c r="P52" i="12" s="1"/>
  <c r="Q41" i="12"/>
  <c r="D36" i="12"/>
  <c r="Q37" i="12"/>
  <c r="Q50" i="12" s="1"/>
  <c r="D32" i="12"/>
  <c r="R17" i="12"/>
  <c r="R40" i="12" s="1"/>
  <c r="E36" i="12"/>
  <c r="E32" i="12"/>
  <c r="S17" i="12"/>
  <c r="S39" i="12" s="1"/>
  <c r="F36" i="12"/>
  <c r="S13" i="12"/>
  <c r="S35" i="12" s="1"/>
  <c r="S48" i="12" s="1"/>
  <c r="F32" i="12"/>
  <c r="T17" i="12"/>
  <c r="T38" i="12" s="1"/>
  <c r="G36" i="12"/>
  <c r="T13" i="12"/>
  <c r="T34" i="12" s="1"/>
  <c r="T47" i="12" s="1"/>
  <c r="G32" i="12"/>
  <c r="U16" i="12"/>
  <c r="U36" i="12" s="1"/>
  <c r="U49" i="12" s="1"/>
  <c r="H35" i="12"/>
  <c r="U12" i="12"/>
  <c r="U32" i="12" s="1"/>
  <c r="U45" i="12" s="1"/>
  <c r="H31" i="12"/>
  <c r="I37" i="12"/>
  <c r="I33" i="12"/>
  <c r="X15" i="12"/>
  <c r="X32" i="12" s="1"/>
  <c r="X45" i="12" s="1"/>
  <c r="K34" i="12"/>
  <c r="L37" i="12"/>
  <c r="V14" i="12"/>
  <c r="V33" i="12" s="1"/>
  <c r="V46" i="12" s="1"/>
  <c r="U50" i="12" l="1"/>
  <c r="AA50" i="12" s="1"/>
  <c r="AD57" i="14" s="1"/>
  <c r="AA37" i="12"/>
  <c r="AD45" i="14" s="1"/>
  <c r="R53" i="12"/>
  <c r="AA40" i="12"/>
  <c r="AD48" i="14" s="1"/>
  <c r="Q54" i="12"/>
  <c r="AA54" i="12" s="1"/>
  <c r="AD61" i="14" s="1"/>
  <c r="AA41" i="12"/>
  <c r="AD49" i="14" s="1"/>
  <c r="Y46" i="12"/>
  <c r="AA46" i="12" s="1"/>
  <c r="AD53" i="14" s="1"/>
  <c r="AA33" i="12"/>
  <c r="AD41" i="14" s="1"/>
  <c r="V49" i="12"/>
  <c r="AA49" i="12" s="1"/>
  <c r="AD56" i="14" s="1"/>
  <c r="AA36" i="12"/>
  <c r="AD44" i="14" s="1"/>
  <c r="X47" i="12"/>
  <c r="AA47" i="12" s="1"/>
  <c r="AD54" i="14" s="1"/>
  <c r="AA34" i="12"/>
  <c r="AD42" i="14" s="1"/>
  <c r="T51" i="12"/>
  <c r="AA51" i="12" s="1"/>
  <c r="AD58" i="14" s="1"/>
  <c r="AA38" i="12"/>
  <c r="AD46" i="14" s="1"/>
  <c r="S52" i="12"/>
  <c r="AA52" i="12" s="1"/>
  <c r="AD59" i="14" s="1"/>
  <c r="AA39" i="12"/>
  <c r="AD47" i="14" s="1"/>
  <c r="W48" i="12"/>
  <c r="AA48" i="12" s="1"/>
  <c r="AD55" i="14" s="1"/>
  <c r="AA35" i="12"/>
  <c r="AD43" i="14" s="1"/>
  <c r="AA53" i="12"/>
  <c r="AD60" i="14" s="1"/>
  <c r="F6" i="12"/>
  <c r="D6" i="12"/>
  <c r="E6" i="12"/>
  <c r="C6" i="12"/>
  <c r="H6" i="12"/>
  <c r="I6" i="12"/>
  <c r="G6" i="12"/>
  <c r="L6" i="12"/>
  <c r="E6" i="20" s="1"/>
  <c r="J6" i="12"/>
  <c r="G6" i="20" s="1"/>
  <c r="M6" i="12"/>
  <c r="D6" i="20" s="1"/>
  <c r="K6" i="12"/>
  <c r="F6" i="20" s="1"/>
  <c r="AA32" i="12" l="1"/>
  <c r="AD40" i="14" s="1"/>
  <c r="AA45" i="12"/>
  <c r="AD52" i="14" s="1"/>
</calcChain>
</file>

<file path=xl/sharedStrings.xml><?xml version="1.0" encoding="utf-8"?>
<sst xmlns="http://schemas.openxmlformats.org/spreadsheetml/2006/main" count="168" uniqueCount="104">
  <si>
    <t>Year</t>
  </si>
  <si>
    <t>Feb 2005</t>
  </si>
  <si>
    <t>Feb 2006</t>
  </si>
  <si>
    <t>Feb 2007</t>
  </si>
  <si>
    <t>July 2008</t>
  </si>
  <si>
    <t>Feb 2009</t>
  </si>
  <si>
    <t>Jan 2010</t>
  </si>
  <si>
    <t>July 2011</t>
  </si>
  <si>
    <t>July 2012</t>
  </si>
  <si>
    <t>July 2013</t>
  </si>
  <si>
    <t>July 2014</t>
  </si>
  <si>
    <t>July 2015</t>
  </si>
  <si>
    <t>EDR Estimates</t>
  </si>
  <si>
    <t>1 year</t>
  </si>
  <si>
    <t>2 year</t>
  </si>
  <si>
    <t>3 year</t>
  </si>
  <si>
    <t>4 year</t>
  </si>
  <si>
    <t>5 year</t>
  </si>
  <si>
    <t>6 year</t>
  </si>
  <si>
    <t>7 year</t>
  </si>
  <si>
    <t>8 year</t>
  </si>
  <si>
    <t>9 year</t>
  </si>
  <si>
    <t>10 year</t>
  </si>
  <si>
    <t>Avg</t>
  </si>
  <si>
    <t>EDR avg Variance</t>
  </si>
  <si>
    <t>IHS ECONOMICS - US Regional Service</t>
  </si>
  <si>
    <t>Dates in Column B represent the historical end dates of each series</t>
  </si>
  <si>
    <t>FL</t>
  </si>
  <si>
    <t>Population (Thous.)</t>
  </si>
  <si>
    <t>6/15 Fcst</t>
  </si>
  <si>
    <t>Forecast Variance</t>
  </si>
  <si>
    <t>ACTUAL Thru</t>
  </si>
  <si>
    <t>2004:2</t>
  </si>
  <si>
    <t>2005:2</t>
  </si>
  <si>
    <t>2006Q2</t>
  </si>
  <si>
    <t>2007Q2</t>
  </si>
  <si>
    <t>2008Q2</t>
  </si>
  <si>
    <t>2009Q2</t>
  </si>
  <si>
    <t>2010Q1</t>
  </si>
  <si>
    <t>2011Q2</t>
  </si>
  <si>
    <t>2012Q2</t>
  </si>
  <si>
    <t>2013Q2</t>
  </si>
  <si>
    <t>2014Q2</t>
  </si>
  <si>
    <t>Year 1 of forecast variance is actual for a given year divided by year of historical end date.</t>
  </si>
  <si>
    <t>EX: Year 1 for 2004 is: (actual 2004) / (2004:2 forecast for 2004)</t>
  </si>
  <si>
    <t>EDR</t>
  </si>
  <si>
    <t>IHS Global</t>
  </si>
  <si>
    <t>Standard Deviation</t>
  </si>
  <si>
    <t>EDR July 2014</t>
  </si>
  <si>
    <t>EDR July 2015</t>
  </si>
  <si>
    <t>EDR July 2013</t>
  </si>
  <si>
    <t>EDR July 2012</t>
  </si>
  <si>
    <t>Global July 2012</t>
  </si>
  <si>
    <t>6/14 Fcst</t>
  </si>
  <si>
    <t>6/13 Fcst</t>
  </si>
  <si>
    <t>6/12 Fcst</t>
  </si>
  <si>
    <t>6/11 Fcst</t>
  </si>
  <si>
    <t>6/10 Fcst</t>
  </si>
  <si>
    <t>6/09 Fcst</t>
  </si>
  <si>
    <t>6/08 Fcst</t>
  </si>
  <si>
    <t>6/07 Fcst</t>
  </si>
  <si>
    <t>6/06 Fcst</t>
  </si>
  <si>
    <t>6/05 Fcst</t>
  </si>
  <si>
    <t>Released</t>
  </si>
  <si>
    <t>Global</t>
  </si>
  <si>
    <t>Global July 2015</t>
  </si>
  <si>
    <t>BEBR Forecast</t>
  </si>
  <si>
    <t>Forecast</t>
  </si>
  <si>
    <t>Release</t>
  </si>
  <si>
    <t>Actuals</t>
  </si>
  <si>
    <t>Global Forecast</t>
  </si>
  <si>
    <t>Explanation of forecast timing</t>
  </si>
  <si>
    <t>Thru</t>
  </si>
  <si>
    <t>Estimate</t>
  </si>
  <si>
    <t>Notes:</t>
  </si>
  <si>
    <t>1)</t>
  </si>
  <si>
    <t>2Q2013</t>
  </si>
  <si>
    <t>Since Global uses Census's July 1st estimate, last actual is July 2012</t>
  </si>
  <si>
    <t>2)</t>
  </si>
  <si>
    <t>This methodology gives an advantage to EDR who already has an estimate for the year 2014</t>
  </si>
  <si>
    <t>This methodology allows Global to use the first forecast year, 2013, as the year 1 variance.</t>
  </si>
  <si>
    <t>Continuing to use the June 2014 forecast as an example, the first year forecast variance was for 2014</t>
  </si>
  <si>
    <t>Continuing to use the June 2014 forecast as an example, the first year forecast variance was for 2013</t>
  </si>
  <si>
    <t>EDR Dec 2015</t>
  </si>
  <si>
    <t>Forecast variances can be calculated using 2 methodologies for Global</t>
  </si>
  <si>
    <t>The variances in this file are based on the first method.</t>
  </si>
  <si>
    <t>STAFF 000390</t>
  </si>
  <si>
    <t>FPL RC-16</t>
  </si>
  <si>
    <t>STAFF 000391</t>
  </si>
  <si>
    <t>STAFF 000392</t>
  </si>
  <si>
    <t>STAFF 000393</t>
  </si>
  <si>
    <t>STAFF 000394</t>
  </si>
  <si>
    <t>STAFF 000395</t>
  </si>
  <si>
    <t>STAFF 000396</t>
  </si>
  <si>
    <t>STAFF 000397</t>
  </si>
  <si>
    <t>STAFF 000398</t>
  </si>
  <si>
    <t>STAFF 000399</t>
  </si>
  <si>
    <t>STAFF 000400</t>
  </si>
  <si>
    <t>STAFF 000401</t>
  </si>
  <si>
    <t>STAFF 000402</t>
  </si>
  <si>
    <t>STAFF 000403</t>
  </si>
  <si>
    <t>STAFF 000404</t>
  </si>
  <si>
    <t>STAFF 000405</t>
  </si>
  <si>
    <t>STAFF 000406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</si>
</sst>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0_);_(* \(#,##0.0000\);_(* &quot;-&quot;??_);_(@_)"/>
    <numFmt numFmtId="167" formatCode="[$-409]mmm\-yy;@"/>
    <numFmt numFmtId="168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7">
    <xf numFmtId="0" fontId="0" fillId="0" borderId="0" xfId="0"/>
    <xf numFmtId="3" fontId="0" fillId="0" borderId="0" xfId="0" applyNumberFormat="1"/>
    <xf numFmtId="10" fontId="0" fillId="0" borderId="0" xfId="0" applyNumberFormat="1"/>
    <xf numFmtId="164" fontId="0" fillId="0" borderId="0" xfId="1" applyNumberFormat="1" applyFont="1"/>
    <xf numFmtId="0" fontId="2" fillId="0" borderId="0" xfId="0" applyFont="1"/>
    <xf numFmtId="17" fontId="2" fillId="0" borderId="0" xfId="0" quotePrefix="1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" fontId="0" fillId="0" borderId="0" xfId="0" applyNumberFormat="1"/>
    <xf numFmtId="10" fontId="0" fillId="0" borderId="0" xfId="1" applyNumberFormat="1" applyFont="1"/>
    <xf numFmtId="165" fontId="0" fillId="0" borderId="0" xfId="2" applyNumberFormat="1" applyFont="1"/>
    <xf numFmtId="10" fontId="0" fillId="0" borderId="0" xfId="1" applyNumberFormat="1" applyFont="1" applyFill="1"/>
    <xf numFmtId="0" fontId="3" fillId="0" borderId="0" xfId="0" applyFont="1"/>
    <xf numFmtId="0" fontId="2" fillId="0" borderId="0" xfId="0" applyFont="1" applyAlignment="1">
      <alignment horizontal="center"/>
    </xf>
    <xf numFmtId="10" fontId="0" fillId="2" borderId="0" xfId="0" applyNumberFormat="1" applyFill="1"/>
    <xf numFmtId="0" fontId="0" fillId="2" borderId="0" xfId="0" applyFill="1"/>
    <xf numFmtId="0" fontId="0" fillId="0" borderId="0" xfId="0" applyAlignment="1">
      <alignment wrapText="1"/>
    </xf>
    <xf numFmtId="0" fontId="4" fillId="0" borderId="0" xfId="3" applyFont="1"/>
    <xf numFmtId="0" fontId="3" fillId="0" borderId="0" xfId="3"/>
    <xf numFmtId="0" fontId="5" fillId="0" borderId="0" xfId="3" applyFont="1"/>
    <xf numFmtId="0" fontId="6" fillId="0" borderId="0" xfId="3" applyFont="1"/>
    <xf numFmtId="0" fontId="3" fillId="0" borderId="0" xfId="3" applyFont="1"/>
    <xf numFmtId="0" fontId="3" fillId="0" borderId="0" xfId="3" quotePrefix="1" applyFont="1" applyAlignment="1">
      <alignment horizontal="left"/>
    </xf>
    <xf numFmtId="0" fontId="5" fillId="0" borderId="0" xfId="3" quotePrefix="1" applyFont="1" applyAlignment="1">
      <alignment horizontal="left"/>
    </xf>
    <xf numFmtId="0" fontId="3" fillId="0" borderId="0" xfId="3" applyAlignment="1">
      <alignment horizontal="center"/>
    </xf>
    <xf numFmtId="3" fontId="3" fillId="0" borderId="0" xfId="3" applyNumberFormat="1"/>
    <xf numFmtId="10" fontId="0" fillId="0" borderId="0" xfId="4" applyNumberFormat="1" applyFont="1"/>
    <xf numFmtId="164" fontId="0" fillId="0" borderId="0" xfId="4" applyNumberFormat="1" applyFont="1"/>
    <xf numFmtId="165" fontId="0" fillId="0" borderId="0" xfId="5" applyNumberFormat="1" applyFont="1"/>
    <xf numFmtId="166" fontId="0" fillId="0" borderId="0" xfId="5" applyNumberFormat="1" applyFont="1"/>
    <xf numFmtId="3" fontId="7" fillId="0" borderId="0" xfId="3" applyNumberFormat="1" applyFont="1"/>
    <xf numFmtId="1" fontId="3" fillId="0" borderId="0" xfId="3" applyNumberFormat="1"/>
    <xf numFmtId="10" fontId="0" fillId="0" borderId="0" xfId="4" applyNumberFormat="1" applyFont="1" applyFill="1"/>
    <xf numFmtId="164" fontId="3" fillId="0" borderId="0" xfId="4" quotePrefix="1" applyNumberFormat="1" applyFont="1" applyAlignment="1">
      <alignment horizontal="left"/>
    </xf>
    <xf numFmtId="164" fontId="3" fillId="0" borderId="0" xfId="4" applyNumberFormat="1" applyFont="1" applyFill="1"/>
    <xf numFmtId="0" fontId="8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0" fontId="0" fillId="0" borderId="0" xfId="4" applyNumberFormat="1" applyFont="1" applyAlignment="1">
      <alignment horizontal="center"/>
    </xf>
    <xf numFmtId="10" fontId="3" fillId="0" borderId="0" xfId="3" applyNumberFormat="1" applyAlignment="1">
      <alignment horizontal="center"/>
    </xf>
    <xf numFmtId="0" fontId="3" fillId="0" borderId="0" xfId="3" applyFont="1" applyAlignment="1">
      <alignment horizontal="right"/>
    </xf>
    <xf numFmtId="10" fontId="3" fillId="0" borderId="0" xfId="3" applyNumberFormat="1"/>
    <xf numFmtId="0" fontId="8" fillId="0" borderId="0" xfId="3" applyFont="1"/>
    <xf numFmtId="17" fontId="2" fillId="0" borderId="0" xfId="0" applyNumberFormat="1" applyFont="1"/>
    <xf numFmtId="164" fontId="3" fillId="0" borderId="0" xfId="1" applyNumberFormat="1" applyFont="1"/>
    <xf numFmtId="43" fontId="0" fillId="0" borderId="0" xfId="2" applyNumberFormat="1" applyFont="1"/>
    <xf numFmtId="165" fontId="0" fillId="0" borderId="0" xfId="0" applyNumberFormat="1"/>
    <xf numFmtId="43" fontId="0" fillId="0" borderId="0" xfId="0" applyNumberFormat="1"/>
    <xf numFmtId="167" fontId="3" fillId="0" borderId="0" xfId="3" applyNumberFormat="1"/>
    <xf numFmtId="0" fontId="9" fillId="0" borderId="0" xfId="0" applyFont="1"/>
    <xf numFmtId="167" fontId="0" fillId="0" borderId="0" xfId="0" applyNumberFormat="1"/>
    <xf numFmtId="14" fontId="0" fillId="0" borderId="0" xfId="0" applyNumberFormat="1"/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14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right"/>
    </xf>
    <xf numFmtId="168" fontId="0" fillId="0" borderId="0" xfId="5" applyNumberFormat="1" applyFont="1"/>
    <xf numFmtId="0" fontId="2" fillId="0" borderId="0" xfId="0" applyFont="1" applyAlignment="1">
      <alignment horizontal="center"/>
    </xf>
  </cellXfs>
  <cellStyles count="6">
    <cellStyle name="Comma" xfId="2" builtinId="3"/>
    <cellStyle name="Comma 2" xfId="5"/>
    <cellStyle name="Normal" xfId="0" builtinId="0"/>
    <cellStyle name="Normal 2" xfId="3"/>
    <cellStyle name="Percent" xfId="1" builtinId="5"/>
    <cellStyle name="Percent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Forecast Variance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33266779835786"/>
          <c:y val="0.12637629855091642"/>
          <c:w val="0.84939210065680137"/>
          <c:h val="0.67557930258717658"/>
        </c:manualLayout>
      </c:layout>
      <c:barChart>
        <c:barDir val="col"/>
        <c:grouping val="clustered"/>
        <c:varyColors val="0"/>
        <c:ser>
          <c:idx val="0"/>
          <c:order val="0"/>
          <c:tx>
            <c:v>Global</c:v>
          </c:tx>
          <c:invertIfNegative val="0"/>
          <c:cat>
            <c:strRef>
              <c:f>'IHS Summary Table'!$O$40:$O$49</c:f>
              <c:strCache>
                <c:ptCount val="10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</c:strCache>
            </c:strRef>
          </c:cat>
          <c:val>
            <c:numRef>
              <c:f>'IHS Summary Table'!$AC$40:$AC$49</c:f>
              <c:numCache>
                <c:formatCode>0.00%</c:formatCode>
                <c:ptCount val="10"/>
                <c:pt idx="0">
                  <c:v>4.0087300978394417E-3</c:v>
                </c:pt>
                <c:pt idx="1">
                  <c:v>2.7245069939112023E-3</c:v>
                </c:pt>
                <c:pt idx="2">
                  <c:v>-8.1326807418060894E-4</c:v>
                </c:pt>
                <c:pt idx="3">
                  <c:v>-5.7343181143066912E-3</c:v>
                </c:pt>
                <c:pt idx="4">
                  <c:v>-1.134635149469565E-2</c:v>
                </c:pt>
                <c:pt idx="5">
                  <c:v>-1.723414911627354E-2</c:v>
                </c:pt>
                <c:pt idx="6">
                  <c:v>-2.6562060433883251E-2</c:v>
                </c:pt>
                <c:pt idx="7">
                  <c:v>-3.9972680420523682E-2</c:v>
                </c:pt>
                <c:pt idx="8">
                  <c:v>-5.1848184403829843E-2</c:v>
                </c:pt>
                <c:pt idx="9">
                  <c:v>-5.1238074720080462E-2</c:v>
                </c:pt>
              </c:numCache>
            </c:numRef>
          </c:val>
        </c:ser>
        <c:ser>
          <c:idx val="1"/>
          <c:order val="1"/>
          <c:tx>
            <c:v>BEBR</c:v>
          </c:tx>
          <c:invertIfNegative val="0"/>
          <c:cat>
            <c:strRef>
              <c:f>'IHS Summary Table'!$O$40:$O$49</c:f>
              <c:strCache>
                <c:ptCount val="10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</c:strCache>
            </c:strRef>
          </c:cat>
          <c:val>
            <c:numRef>
              <c:f>'IHS Summary Table'!$AD$40:$AD$49</c:f>
              <c:numCache>
                <c:formatCode>0.00%</c:formatCode>
                <c:ptCount val="10"/>
                <c:pt idx="0">
                  <c:v>-4.5296503149257926E-3</c:v>
                </c:pt>
                <c:pt idx="1">
                  <c:v>-5.803666472246549E-3</c:v>
                </c:pt>
                <c:pt idx="2">
                  <c:v>-1.0696335303670042E-2</c:v>
                </c:pt>
                <c:pt idx="3">
                  <c:v>-1.923084323174587E-2</c:v>
                </c:pt>
                <c:pt idx="4">
                  <c:v>-3.033591147048401E-2</c:v>
                </c:pt>
                <c:pt idx="5">
                  <c:v>-4.0965140816417056E-2</c:v>
                </c:pt>
                <c:pt idx="6">
                  <c:v>-5.4597863713946836E-2</c:v>
                </c:pt>
                <c:pt idx="7">
                  <c:v>-6.9565393583072427E-2</c:v>
                </c:pt>
                <c:pt idx="8">
                  <c:v>-8.2693312376659486E-2</c:v>
                </c:pt>
                <c:pt idx="9">
                  <c:v>-7.9459196722416914E-2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821248"/>
        <c:axId val="98822784"/>
      </c:barChart>
      <c:catAx>
        <c:axId val="98821248"/>
        <c:scaling>
          <c:orientation val="minMax"/>
        </c:scaling>
        <c:delete val="0"/>
        <c:axPos val="b"/>
        <c:majorTickMark val="out"/>
        <c:minorTickMark val="none"/>
        <c:tickLblPos val="low"/>
        <c:crossAx val="98822784"/>
        <c:crosses val="autoZero"/>
        <c:auto val="1"/>
        <c:lblAlgn val="ctr"/>
        <c:lblOffset val="100"/>
        <c:noMultiLvlLbl val="0"/>
      </c:catAx>
      <c:valAx>
        <c:axId val="98822784"/>
        <c:scaling>
          <c:orientation val="minMax"/>
          <c:max val="4.0000000000000008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988212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b="1" baseline="0">
          <a:solidFill>
            <a:srgbClr val="0048B9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Average Absolute Forecasting Variance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33266779835786"/>
          <c:y val="0.12637629855091642"/>
          <c:w val="0.84939210065680137"/>
          <c:h val="0.675579302587176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'IHS Summary Table'!$AC$39</c:f>
              <c:strCache>
                <c:ptCount val="1"/>
                <c:pt idx="0">
                  <c:v>Global</c:v>
                </c:pt>
              </c:strCache>
            </c:strRef>
          </c:tx>
          <c:invertIfNegative val="0"/>
          <c:cat>
            <c:strRef>
              <c:f>'IHS Summary Table'!$O$40:$O$49</c:f>
              <c:strCache>
                <c:ptCount val="10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</c:strCache>
            </c:strRef>
          </c:cat>
          <c:val>
            <c:numRef>
              <c:f>'IHS Summary Table'!$AC$52:$AC$61</c:f>
              <c:numCache>
                <c:formatCode>0.00%</c:formatCode>
                <c:ptCount val="10"/>
                <c:pt idx="0">
                  <c:v>5.6705671405652414E-3</c:v>
                </c:pt>
                <c:pt idx="1">
                  <c:v>8.5033630355092257E-3</c:v>
                </c:pt>
                <c:pt idx="2">
                  <c:v>1.1520758531871487E-2</c:v>
                </c:pt>
                <c:pt idx="3">
                  <c:v>1.5534697435481082E-2</c:v>
                </c:pt>
                <c:pt idx="4">
                  <c:v>2.025978530161129E-2</c:v>
                </c:pt>
                <c:pt idx="5">
                  <c:v>2.6332155449786416E-2</c:v>
                </c:pt>
                <c:pt idx="6">
                  <c:v>3.1958070115880678E-2</c:v>
                </c:pt>
                <c:pt idx="7">
                  <c:v>3.9972680420523682E-2</c:v>
                </c:pt>
                <c:pt idx="8">
                  <c:v>5.1848184403829843E-2</c:v>
                </c:pt>
                <c:pt idx="9">
                  <c:v>5.1238074720080462E-2</c:v>
                </c:pt>
              </c:numCache>
            </c:numRef>
          </c:val>
        </c:ser>
        <c:ser>
          <c:idx val="1"/>
          <c:order val="1"/>
          <c:tx>
            <c:strRef>
              <c:f>'IHS Summary Table'!$AD$39</c:f>
              <c:strCache>
                <c:ptCount val="1"/>
                <c:pt idx="0">
                  <c:v>EDR</c:v>
                </c:pt>
              </c:strCache>
            </c:strRef>
          </c:tx>
          <c:invertIfNegative val="0"/>
          <c:cat>
            <c:strRef>
              <c:f>'IHS Summary Table'!$O$40:$O$49</c:f>
              <c:strCache>
                <c:ptCount val="10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</c:strCache>
            </c:strRef>
          </c:cat>
          <c:val>
            <c:numRef>
              <c:f>'IHS Summary Table'!$AD$52:$AD$61</c:f>
              <c:numCache>
                <c:formatCode>0.00%</c:formatCode>
                <c:ptCount val="10"/>
                <c:pt idx="0">
                  <c:v>4.8714588183656482E-3</c:v>
                </c:pt>
                <c:pt idx="1">
                  <c:v>7.1139914844464691E-3</c:v>
                </c:pt>
                <c:pt idx="2">
                  <c:v>1.2475762993014746E-2</c:v>
                </c:pt>
                <c:pt idx="3">
                  <c:v>1.9986440492180707E-2</c:v>
                </c:pt>
                <c:pt idx="4">
                  <c:v>3.033591147048401E-2</c:v>
                </c:pt>
                <c:pt idx="5">
                  <c:v>4.0965140816417056E-2</c:v>
                </c:pt>
                <c:pt idx="6">
                  <c:v>5.4597863713946836E-2</c:v>
                </c:pt>
                <c:pt idx="7">
                  <c:v>6.9565393583072427E-2</c:v>
                </c:pt>
                <c:pt idx="8">
                  <c:v>8.2693312376659486E-2</c:v>
                </c:pt>
                <c:pt idx="9">
                  <c:v>7.9459196722416914E-2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72704"/>
        <c:axId val="102074240"/>
      </c:barChart>
      <c:catAx>
        <c:axId val="102072704"/>
        <c:scaling>
          <c:orientation val="minMax"/>
        </c:scaling>
        <c:delete val="0"/>
        <c:axPos val="b"/>
        <c:majorTickMark val="out"/>
        <c:minorTickMark val="none"/>
        <c:tickLblPos val="low"/>
        <c:crossAx val="102074240"/>
        <c:crosses val="autoZero"/>
        <c:auto val="1"/>
        <c:lblAlgn val="ctr"/>
        <c:lblOffset val="100"/>
        <c:noMultiLvlLbl val="0"/>
      </c:catAx>
      <c:valAx>
        <c:axId val="10207424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2072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b="1" baseline="0">
          <a:solidFill>
            <a:srgbClr val="0048B9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Standard Deviation in Forecasts by Year</a:t>
            </a:r>
          </a:p>
        </c:rich>
      </c:tx>
      <c:layout>
        <c:manualLayout>
          <c:xMode val="edge"/>
          <c:yMode val="edge"/>
          <c:x val="0.1048352058759453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021308601246979"/>
          <c:y val="0.11876396982899615"/>
          <c:w val="0.66002489807351161"/>
          <c:h val="0.775365316123690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'standard deviation'!$C$6</c:f>
              <c:strCache>
                <c:ptCount val="1"/>
                <c:pt idx="0">
                  <c:v>EDR</c:v>
                </c:pt>
              </c:strCache>
            </c:strRef>
          </c:tx>
          <c:invertIfNegative val="0"/>
          <c:cat>
            <c:numRef>
              <c:f>'standard deviation'!$B$7:$B$10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'standard deviation'!$C$7:$C$10</c:f>
              <c:numCache>
                <c:formatCode>_(* #,##0_);_(* \(#,##0\);_(* "-"??_);_(@_)</c:formatCode>
                <c:ptCount val="4"/>
                <c:pt idx="0">
                  <c:v>830873.92939843773</c:v>
                </c:pt>
                <c:pt idx="1">
                  <c:v>707437.10257463483</c:v>
                </c:pt>
                <c:pt idx="2">
                  <c:v>728450.32960164826</c:v>
                </c:pt>
                <c:pt idx="3">
                  <c:v>313416.27983969433</c:v>
                </c:pt>
              </c:numCache>
            </c:numRef>
          </c:val>
        </c:ser>
        <c:ser>
          <c:idx val="1"/>
          <c:order val="1"/>
          <c:tx>
            <c:strRef>
              <c:f>'standard deviation'!$D$6</c:f>
              <c:strCache>
                <c:ptCount val="1"/>
                <c:pt idx="0">
                  <c:v>IHS Global</c:v>
                </c:pt>
              </c:strCache>
            </c:strRef>
          </c:tx>
          <c:invertIfNegative val="0"/>
          <c:cat>
            <c:numRef>
              <c:f>'standard deviation'!$B$7:$B$10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'standard deviation'!$D$7:$D$10</c:f>
              <c:numCache>
                <c:formatCode>_(* #,##0_);_(* \(#,##0\);_(* "-"??_);_(@_)</c:formatCode>
                <c:ptCount val="4"/>
                <c:pt idx="0">
                  <c:v>601111.61927014391</c:v>
                </c:pt>
                <c:pt idx="1">
                  <c:v>481092.93264794431</c:v>
                </c:pt>
                <c:pt idx="2">
                  <c:v>501096.44448646146</c:v>
                </c:pt>
                <c:pt idx="3">
                  <c:v>230463.59146574338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27104"/>
        <c:axId val="102128640"/>
      </c:barChart>
      <c:catAx>
        <c:axId val="1021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128640"/>
        <c:crosses val="autoZero"/>
        <c:auto val="1"/>
        <c:lblAlgn val="ctr"/>
        <c:lblOffset val="100"/>
        <c:noMultiLvlLbl val="0"/>
      </c:catAx>
      <c:valAx>
        <c:axId val="10212864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02127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8</xdr:col>
      <xdr:colOff>66117</xdr:colOff>
      <xdr:row>57</xdr:row>
      <xdr:rowOff>161072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19500"/>
          <a:ext cx="4466667" cy="68285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9</xdr:col>
      <xdr:colOff>132792</xdr:colOff>
      <xdr:row>53</xdr:row>
      <xdr:rowOff>18262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2095500"/>
          <a:ext cx="4466667" cy="6304762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21</xdr:row>
      <xdr:rowOff>0</xdr:rowOff>
    </xdr:from>
    <xdr:to>
      <xdr:col>10</xdr:col>
      <xdr:colOff>161363</xdr:colOff>
      <xdr:row>53</xdr:row>
      <xdr:rowOff>151619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2095500"/>
          <a:ext cx="4495238" cy="6247619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21</xdr:row>
      <xdr:rowOff>47625</xdr:rowOff>
    </xdr:from>
    <xdr:to>
      <xdr:col>9</xdr:col>
      <xdr:colOff>332757</xdr:colOff>
      <xdr:row>57</xdr:row>
      <xdr:rowOff>132483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4048125"/>
          <a:ext cx="4942857" cy="6942858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571502</xdr:colOff>
      <xdr:row>38</xdr:row>
      <xdr:rowOff>0</xdr:rowOff>
    </xdr:from>
    <xdr:to>
      <xdr:col>40</xdr:col>
      <xdr:colOff>275166</xdr:colOff>
      <xdr:row>53</xdr:row>
      <xdr:rowOff>116416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0</xdr:colOff>
      <xdr:row>57</xdr:row>
      <xdr:rowOff>0</xdr:rowOff>
    </xdr:from>
    <xdr:to>
      <xdr:col>40</xdr:col>
      <xdr:colOff>317498</xdr:colOff>
      <xdr:row>76</xdr:row>
      <xdr:rowOff>6350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0.19266</cdr:x>
      <cdr:y>0.13866</cdr:y>
    </cdr:from>
    <cdr:to>
      <cdr:x>0.51376</cdr:x>
      <cdr:y>0.2437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9001" y="419101"/>
          <a:ext cx="1481666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 baseline="0">
              <a:solidFill>
                <a:srgbClr val="0048B9"/>
              </a:solidFill>
            </a:rPr>
            <a:t>Under-Forecasting</a:t>
          </a:r>
        </a:p>
      </cdr:txBody>
    </cdr:sp>
  </cdr:relSizeAnchor>
  <cdr:relSizeAnchor xmlns:cdr="http://schemas.openxmlformats.org/drawingml/2006/chartDrawing">
    <cdr:from>
      <cdr:x>0.34817</cdr:x>
      <cdr:y>0.68207</cdr:y>
    </cdr:from>
    <cdr:to>
      <cdr:x>0.66927</cdr:x>
      <cdr:y>0.78712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06550" y="2061634"/>
          <a:ext cx="1481666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rgbClr val="0048B9"/>
              </a:solidFill>
            </a:rPr>
            <a:t>Over-Forecasting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9</xdr:row>
      <xdr:rowOff>19050</xdr:rowOff>
    </xdr:from>
    <xdr:to>
      <xdr:col>13</xdr:col>
      <xdr:colOff>0</xdr:colOff>
      <xdr:row>24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8</xdr:col>
      <xdr:colOff>418498</xdr:colOff>
      <xdr:row>55</xdr:row>
      <xdr:rowOff>181976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67000"/>
          <a:ext cx="4819048" cy="7238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11</xdr:col>
      <xdr:colOff>161287</xdr:colOff>
      <xdr:row>52</xdr:row>
      <xdr:rowOff>37239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3048000"/>
          <a:ext cx="5104762" cy="6895239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370803</xdr:colOff>
      <xdr:row>52</xdr:row>
      <xdr:rowOff>75334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048000"/>
          <a:ext cx="5380953" cy="6933334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12</xdr:col>
      <xdr:colOff>237402</xdr:colOff>
      <xdr:row>55</xdr:row>
      <xdr:rowOff>113429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2857500"/>
          <a:ext cx="5790477" cy="6971429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21</xdr:row>
      <xdr:rowOff>0</xdr:rowOff>
    </xdr:from>
    <xdr:to>
      <xdr:col>11</xdr:col>
      <xdr:colOff>199382</xdr:colOff>
      <xdr:row>56</xdr:row>
      <xdr:rowOff>37262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3048000"/>
          <a:ext cx="5142857" cy="6704762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0</xdr:rowOff>
    </xdr:from>
    <xdr:to>
      <xdr:col>10</xdr:col>
      <xdr:colOff>47078</xdr:colOff>
      <xdr:row>49</xdr:row>
      <xdr:rowOff>27881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3810000"/>
          <a:ext cx="4380953" cy="5552381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12</xdr:col>
      <xdr:colOff>322947</xdr:colOff>
      <xdr:row>56</xdr:row>
      <xdr:rowOff>113477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57500"/>
          <a:ext cx="7228572" cy="65904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10</xdr:col>
      <xdr:colOff>142240</xdr:colOff>
      <xdr:row>57</xdr:row>
      <xdr:rowOff>94381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2476500"/>
          <a:ext cx="5085715" cy="6952381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sqref="A1:A2"/>
    </sheetView>
  </sheetViews>
  <sheetFormatPr defaultRowHeight="14.4" x14ac:dyDescent="0.3"/>
  <cols>
    <col min="1" max="1" width="12.44140625" customWidth="1"/>
    <col min="2" max="2" width="10.109375" bestFit="1" customWidth="1"/>
    <col min="4" max="4" width="10.109375" bestFit="1" customWidth="1"/>
  </cols>
  <sheetData>
    <row r="1" spans="1:5" s="4" customFormat="1" x14ac:dyDescent="0.3">
      <c r="A1" s="4" t="s">
        <v>86</v>
      </c>
    </row>
    <row r="2" spans="1:5" s="4" customFormat="1" x14ac:dyDescent="0.3">
      <c r="A2" s="4" t="s">
        <v>87</v>
      </c>
    </row>
    <row r="3" spans="1:5" s="4" customFormat="1" x14ac:dyDescent="0.3"/>
    <row r="5" spans="1:5" x14ac:dyDescent="0.3">
      <c r="A5">
        <v>2004</v>
      </c>
      <c r="B5" s="1">
        <v>17424675</v>
      </c>
      <c r="C5">
        <v>2.08</v>
      </c>
      <c r="D5" s="1">
        <v>17425211</v>
      </c>
      <c r="E5">
        <v>2.0699999999999998</v>
      </c>
    </row>
    <row r="6" spans="1:5" x14ac:dyDescent="0.3">
      <c r="A6">
        <v>2005</v>
      </c>
      <c r="B6" s="1">
        <v>17760000</v>
      </c>
      <c r="C6">
        <v>1.92</v>
      </c>
      <c r="D6" s="1">
        <v>17760000</v>
      </c>
      <c r="E6">
        <v>1.92</v>
      </c>
    </row>
    <row r="7" spans="1:5" x14ac:dyDescent="0.3">
      <c r="A7">
        <v>2006</v>
      </c>
      <c r="B7" s="1">
        <v>18091745</v>
      </c>
      <c r="C7">
        <v>1.87</v>
      </c>
      <c r="D7" s="1">
        <v>18091716</v>
      </c>
      <c r="E7">
        <v>1.87</v>
      </c>
    </row>
    <row r="8" spans="1:5" x14ac:dyDescent="0.3">
      <c r="A8">
        <v>2007</v>
      </c>
      <c r="B8" s="1">
        <v>18421410</v>
      </c>
      <c r="C8">
        <v>1.82</v>
      </c>
      <c r="D8" s="1">
        <v>18421420</v>
      </c>
      <c r="E8">
        <v>1.82</v>
      </c>
    </row>
    <row r="9" spans="1:5" x14ac:dyDescent="0.3">
      <c r="A9">
        <v>2008</v>
      </c>
      <c r="B9" s="1">
        <v>18750000</v>
      </c>
      <c r="C9">
        <v>1.78</v>
      </c>
      <c r="D9" s="1">
        <v>18749914</v>
      </c>
      <c r="E9">
        <v>1.78</v>
      </c>
    </row>
    <row r="10" spans="1:5" x14ac:dyDescent="0.3">
      <c r="A10">
        <v>2009</v>
      </c>
      <c r="B10" s="1">
        <v>19074076</v>
      </c>
      <c r="C10">
        <v>1.73</v>
      </c>
      <c r="D10" s="1">
        <v>19074139</v>
      </c>
      <c r="E10">
        <v>1.73</v>
      </c>
    </row>
    <row r="11" spans="1:5" x14ac:dyDescent="0.3">
      <c r="A11">
        <v>2010</v>
      </c>
      <c r="B11" s="1">
        <v>19397400</v>
      </c>
      <c r="C11">
        <v>1.7</v>
      </c>
      <c r="D11" s="1">
        <v>19397400</v>
      </c>
      <c r="E11">
        <v>1.69</v>
      </c>
    </row>
    <row r="12" spans="1:5" x14ac:dyDescent="0.3">
      <c r="A12">
        <v>2011</v>
      </c>
      <c r="B12" s="1">
        <v>19719418</v>
      </c>
      <c r="C12">
        <v>1.66</v>
      </c>
      <c r="D12" s="1">
        <v>19719444</v>
      </c>
      <c r="E12">
        <v>1.66</v>
      </c>
    </row>
    <row r="13" spans="1:5" x14ac:dyDescent="0.3">
      <c r="A13">
        <v>2012</v>
      </c>
      <c r="B13" s="1">
        <v>20039967</v>
      </c>
      <c r="C13">
        <v>1.63</v>
      </c>
      <c r="D13" s="1">
        <v>20039991</v>
      </c>
      <c r="E13">
        <v>1.63</v>
      </c>
    </row>
    <row r="14" spans="1:5" x14ac:dyDescent="0.3">
      <c r="A14">
        <v>2013</v>
      </c>
      <c r="B14" s="1">
        <v>20360353</v>
      </c>
      <c r="C14">
        <v>1.6</v>
      </c>
      <c r="D14" s="1">
        <v>20360371</v>
      </c>
      <c r="E14">
        <v>1.6</v>
      </c>
    </row>
    <row r="15" spans="1:5" x14ac:dyDescent="0.3">
      <c r="A15">
        <v>2014</v>
      </c>
      <c r="B15" s="1">
        <v>20680821</v>
      </c>
      <c r="C15">
        <v>1.57</v>
      </c>
      <c r="D15" s="1">
        <v>20680835</v>
      </c>
      <c r="E15">
        <v>1.57</v>
      </c>
    </row>
    <row r="16" spans="1:5" x14ac:dyDescent="0.3">
      <c r="A16">
        <v>2015</v>
      </c>
      <c r="B16" s="1">
        <v>21000800</v>
      </c>
      <c r="C16">
        <v>1.55</v>
      </c>
      <c r="D16" s="1">
        <v>21000800</v>
      </c>
      <c r="E16">
        <v>1.55</v>
      </c>
    </row>
    <row r="17" spans="2:4" x14ac:dyDescent="0.3">
      <c r="B17" s="1"/>
      <c r="D17" s="1"/>
    </row>
    <row r="18" spans="2:4" x14ac:dyDescent="0.3">
      <c r="B18" s="1"/>
      <c r="D18" s="1"/>
    </row>
    <row r="19" spans="2:4" x14ac:dyDescent="0.3">
      <c r="B19" s="1"/>
      <c r="D19" s="1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2" sqref="A2"/>
    </sheetView>
  </sheetViews>
  <sheetFormatPr defaultRowHeight="14.4" x14ac:dyDescent="0.3"/>
  <cols>
    <col min="1" max="1" width="12.77734375" customWidth="1"/>
    <col min="2" max="2" width="10.109375" bestFit="1" customWidth="1"/>
    <col min="5" max="5" width="10.109375" bestFit="1" customWidth="1"/>
  </cols>
  <sheetData>
    <row r="1" spans="1:7" x14ac:dyDescent="0.3">
      <c r="A1" s="4" t="s">
        <v>96</v>
      </c>
    </row>
    <row r="2" spans="1:7" x14ac:dyDescent="0.3">
      <c r="A2" s="4" t="s">
        <v>87</v>
      </c>
    </row>
    <row r="5" spans="1:7" x14ac:dyDescent="0.3">
      <c r="A5">
        <v>2004</v>
      </c>
      <c r="B5" s="1">
        <v>17374824</v>
      </c>
      <c r="C5" s="2">
        <v>2.3300000000000001E-2</v>
      </c>
      <c r="D5" s="1">
        <v>395118</v>
      </c>
      <c r="E5" s="1">
        <v>17374824</v>
      </c>
      <c r="F5" s="2">
        <v>2.3300000000000001E-2</v>
      </c>
      <c r="G5" s="1">
        <v>395118</v>
      </c>
    </row>
    <row r="6" spans="1:7" x14ac:dyDescent="0.3">
      <c r="A6">
        <v>2005</v>
      </c>
      <c r="B6" s="1">
        <v>17778156</v>
      </c>
      <c r="C6" s="2">
        <v>2.3199999999999998E-2</v>
      </c>
      <c r="D6" s="1">
        <v>403332</v>
      </c>
      <c r="E6" s="1">
        <v>17778156</v>
      </c>
      <c r="F6" s="2">
        <v>2.3199999999999998E-2</v>
      </c>
      <c r="G6" s="1">
        <v>403332</v>
      </c>
    </row>
    <row r="7" spans="1:7" x14ac:dyDescent="0.3">
      <c r="A7">
        <v>2006</v>
      </c>
      <c r="B7" s="1">
        <v>18154475</v>
      </c>
      <c r="C7" s="2">
        <v>2.12E-2</v>
      </c>
      <c r="D7" s="1">
        <v>376319</v>
      </c>
      <c r="E7" s="1">
        <v>18154475</v>
      </c>
      <c r="F7" s="2">
        <v>2.12E-2</v>
      </c>
      <c r="G7" s="1">
        <v>376319</v>
      </c>
    </row>
    <row r="8" spans="1:7" x14ac:dyDescent="0.3">
      <c r="A8">
        <v>2007</v>
      </c>
      <c r="B8" s="1">
        <v>18446768</v>
      </c>
      <c r="C8" s="2">
        <v>1.61E-2</v>
      </c>
      <c r="D8" s="1">
        <v>292293</v>
      </c>
      <c r="E8" s="1">
        <v>18446768</v>
      </c>
      <c r="F8" s="2">
        <v>1.61E-2</v>
      </c>
      <c r="G8" s="1">
        <v>292293</v>
      </c>
    </row>
    <row r="9" spans="1:7" x14ac:dyDescent="0.3">
      <c r="A9">
        <v>2008</v>
      </c>
      <c r="B9" s="1">
        <v>18613905</v>
      </c>
      <c r="C9" s="2">
        <v>9.1000000000000004E-3</v>
      </c>
      <c r="D9" s="1">
        <v>167137</v>
      </c>
      <c r="E9" s="1">
        <v>18613905</v>
      </c>
      <c r="F9" s="2">
        <v>9.1000000000000004E-3</v>
      </c>
      <c r="G9" s="1">
        <v>167137</v>
      </c>
    </row>
    <row r="10" spans="1:7" x14ac:dyDescent="0.3">
      <c r="A10">
        <v>2009</v>
      </c>
      <c r="B10" s="1">
        <v>18687425</v>
      </c>
      <c r="C10" s="2">
        <v>3.8999999999999998E-3</v>
      </c>
      <c r="D10" s="1">
        <v>73520</v>
      </c>
      <c r="E10" s="1">
        <v>18687425</v>
      </c>
      <c r="F10" s="2">
        <v>3.8999999999999998E-3</v>
      </c>
      <c r="G10" s="1">
        <v>73520</v>
      </c>
    </row>
    <row r="11" spans="1:7" x14ac:dyDescent="0.3">
      <c r="A11">
        <v>2010</v>
      </c>
      <c r="B11" s="1">
        <v>18801332</v>
      </c>
      <c r="C11" s="2">
        <v>6.1000000000000004E-3</v>
      </c>
      <c r="D11" s="1">
        <v>113885</v>
      </c>
      <c r="E11" s="1">
        <v>18801332</v>
      </c>
      <c r="F11" s="2">
        <v>6.1000000000000004E-3</v>
      </c>
      <c r="G11" s="1">
        <v>113907</v>
      </c>
    </row>
    <row r="12" spans="1:7" x14ac:dyDescent="0.3">
      <c r="A12">
        <v>2011</v>
      </c>
      <c r="B12" s="1">
        <v>18905070</v>
      </c>
      <c r="C12" s="2">
        <v>5.4999999999999997E-3</v>
      </c>
      <c r="D12" s="1">
        <v>103738</v>
      </c>
      <c r="E12" s="1">
        <v>18905070</v>
      </c>
      <c r="F12" s="2">
        <v>5.4999999999999997E-3</v>
      </c>
      <c r="G12" s="1">
        <v>103738</v>
      </c>
    </row>
    <row r="13" spans="1:7" x14ac:dyDescent="0.3">
      <c r="A13">
        <v>2012</v>
      </c>
      <c r="B13" s="1">
        <v>19074434</v>
      </c>
      <c r="C13" s="2">
        <v>8.9999999999999993E-3</v>
      </c>
      <c r="D13" s="1">
        <v>169364</v>
      </c>
      <c r="E13" s="1">
        <v>19074434</v>
      </c>
      <c r="F13" s="2">
        <v>8.9999999999999993E-3</v>
      </c>
      <c r="G13" s="1">
        <v>169364</v>
      </c>
    </row>
    <row r="14" spans="1:7" x14ac:dyDescent="0.3">
      <c r="A14">
        <v>2013</v>
      </c>
      <c r="B14" s="1">
        <v>19266706</v>
      </c>
      <c r="C14" s="3">
        <v>1.01E-2</v>
      </c>
      <c r="D14">
        <v>192272</v>
      </c>
      <c r="E14" s="1">
        <v>19261633</v>
      </c>
      <c r="F14" s="3">
        <v>9.7999999999999997E-3</v>
      </c>
      <c r="G14">
        <v>187199</v>
      </c>
    </row>
    <row r="15" spans="1:7" x14ac:dyDescent="0.3">
      <c r="A15">
        <v>2014</v>
      </c>
      <c r="B15" s="1">
        <v>19490068</v>
      </c>
      <c r="C15" s="3">
        <v>1.1599999999999999E-2</v>
      </c>
      <c r="D15">
        <v>223362</v>
      </c>
      <c r="E15" s="1">
        <v>19484936</v>
      </c>
      <c r="F15" s="3">
        <v>1.1599999999999999E-2</v>
      </c>
      <c r="G15">
        <v>223303</v>
      </c>
    </row>
    <row r="16" spans="1:7" x14ac:dyDescent="0.3">
      <c r="A16">
        <v>2015</v>
      </c>
      <c r="B16" s="1">
        <v>19750577</v>
      </c>
      <c r="C16" s="3">
        <v>1.34E-2</v>
      </c>
      <c r="D16">
        <v>260509</v>
      </c>
      <c r="E16" s="1">
        <v>19745376</v>
      </c>
      <c r="F16" s="3">
        <v>1.34E-2</v>
      </c>
      <c r="G16">
        <v>260440</v>
      </c>
    </row>
    <row r="17" spans="1:7" x14ac:dyDescent="0.3">
      <c r="A17">
        <v>2016</v>
      </c>
      <c r="B17" s="1">
        <v>20029328</v>
      </c>
      <c r="C17" s="3">
        <v>1.41E-2</v>
      </c>
      <c r="D17">
        <v>278751</v>
      </c>
      <c r="E17" s="1">
        <v>20024054</v>
      </c>
      <c r="F17" s="3">
        <v>1.41E-2</v>
      </c>
      <c r="G17">
        <v>278678</v>
      </c>
    </row>
    <row r="18" spans="1:7" x14ac:dyDescent="0.3">
      <c r="A18">
        <v>2017</v>
      </c>
      <c r="B18" s="1">
        <v>20312211</v>
      </c>
      <c r="C18" s="3">
        <v>1.41E-2</v>
      </c>
      <c r="D18">
        <v>282883</v>
      </c>
      <c r="E18" s="1">
        <v>20306863</v>
      </c>
      <c r="F18" s="3">
        <v>1.41E-2</v>
      </c>
      <c r="G18">
        <v>282809</v>
      </c>
    </row>
    <row r="19" spans="1:7" x14ac:dyDescent="0.3">
      <c r="A19">
        <v>2018</v>
      </c>
      <c r="B19" s="1">
        <v>20592545</v>
      </c>
      <c r="C19" s="3">
        <v>1.38E-2</v>
      </c>
      <c r="D19">
        <v>280334</v>
      </c>
      <c r="E19" s="1">
        <v>20587391</v>
      </c>
      <c r="F19" s="3">
        <v>1.38E-2</v>
      </c>
      <c r="G19">
        <v>280528</v>
      </c>
    </row>
    <row r="20" spans="1:7" x14ac:dyDescent="0.3">
      <c r="A20">
        <v>2019</v>
      </c>
      <c r="B20" s="1">
        <v>20868997</v>
      </c>
      <c r="C20" s="3">
        <v>1.34E-2</v>
      </c>
      <c r="D20">
        <v>276452</v>
      </c>
      <c r="E20" s="1">
        <v>20864297</v>
      </c>
      <c r="F20" s="3">
        <v>1.35E-2</v>
      </c>
      <c r="G20">
        <v>276906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2" sqref="A2"/>
    </sheetView>
  </sheetViews>
  <sheetFormatPr defaultRowHeight="14.4" x14ac:dyDescent="0.3"/>
  <cols>
    <col min="1" max="1" width="12.77734375" customWidth="1"/>
    <col min="2" max="2" width="10.109375" bestFit="1" customWidth="1"/>
    <col min="5" max="5" width="10.109375" bestFit="1" customWidth="1"/>
  </cols>
  <sheetData>
    <row r="1" spans="1:7" x14ac:dyDescent="0.3">
      <c r="A1" s="4" t="s">
        <v>97</v>
      </c>
    </row>
    <row r="2" spans="1:7" x14ac:dyDescent="0.3">
      <c r="A2" s="4" t="s">
        <v>87</v>
      </c>
    </row>
    <row r="5" spans="1:7" x14ac:dyDescent="0.3">
      <c r="A5">
        <v>2004</v>
      </c>
      <c r="B5" s="1">
        <v>17374824</v>
      </c>
      <c r="C5" s="2">
        <v>2.3300000000000001E-2</v>
      </c>
      <c r="D5" s="1">
        <v>395118</v>
      </c>
      <c r="E5" s="1">
        <v>17374824</v>
      </c>
      <c r="F5" s="2">
        <v>2.3300000000000001E-2</v>
      </c>
      <c r="G5" s="1">
        <v>395118</v>
      </c>
    </row>
    <row r="6" spans="1:7" x14ac:dyDescent="0.3">
      <c r="A6">
        <v>2005</v>
      </c>
      <c r="B6" s="1">
        <v>17778156</v>
      </c>
      <c r="C6" s="2">
        <v>2.3199999999999998E-2</v>
      </c>
      <c r="D6" s="1">
        <v>403332</v>
      </c>
      <c r="E6" s="1">
        <v>17778156</v>
      </c>
      <c r="F6" s="2">
        <v>2.3199999999999998E-2</v>
      </c>
      <c r="G6" s="1">
        <v>403332</v>
      </c>
    </row>
    <row r="7" spans="1:7" x14ac:dyDescent="0.3">
      <c r="A7">
        <v>2006</v>
      </c>
      <c r="B7" s="1">
        <v>18154475</v>
      </c>
      <c r="C7" s="2">
        <v>2.12E-2</v>
      </c>
      <c r="D7" s="1">
        <v>376319</v>
      </c>
      <c r="E7" s="1">
        <v>18154475</v>
      </c>
      <c r="F7" s="2">
        <v>2.12E-2</v>
      </c>
      <c r="G7" s="1">
        <v>376319</v>
      </c>
    </row>
    <row r="8" spans="1:7" x14ac:dyDescent="0.3">
      <c r="A8">
        <v>2007</v>
      </c>
      <c r="B8" s="1">
        <v>18446768</v>
      </c>
      <c r="C8" s="2">
        <v>1.61E-2</v>
      </c>
      <c r="D8" s="1">
        <v>292293</v>
      </c>
      <c r="E8" s="1">
        <v>18446768</v>
      </c>
      <c r="F8" s="2">
        <v>1.61E-2</v>
      </c>
      <c r="G8" s="1">
        <v>292293</v>
      </c>
    </row>
    <row r="9" spans="1:7" x14ac:dyDescent="0.3">
      <c r="A9">
        <v>2008</v>
      </c>
      <c r="B9" s="1">
        <v>18613905</v>
      </c>
      <c r="C9" s="2">
        <v>9.1000000000000004E-3</v>
      </c>
      <c r="D9" s="1">
        <v>167137</v>
      </c>
      <c r="E9" s="1">
        <v>18613905</v>
      </c>
      <c r="F9" s="2">
        <v>9.1000000000000004E-3</v>
      </c>
      <c r="G9" s="1">
        <v>167137</v>
      </c>
    </row>
    <row r="10" spans="1:7" x14ac:dyDescent="0.3">
      <c r="A10">
        <v>2009</v>
      </c>
      <c r="B10" s="1">
        <v>18687425</v>
      </c>
      <c r="C10" s="2">
        <v>3.8999999999999998E-3</v>
      </c>
      <c r="D10" s="1">
        <v>73520</v>
      </c>
      <c r="E10" s="1">
        <v>18687425</v>
      </c>
      <c r="F10" s="2">
        <v>3.8999999999999998E-3</v>
      </c>
      <c r="G10" s="1">
        <v>73520</v>
      </c>
    </row>
    <row r="11" spans="1:7" x14ac:dyDescent="0.3">
      <c r="A11">
        <v>2010</v>
      </c>
      <c r="B11" s="1">
        <v>18801332</v>
      </c>
      <c r="C11" s="2">
        <v>6.1000000000000004E-3</v>
      </c>
      <c r="D11" s="1">
        <v>113885</v>
      </c>
      <c r="E11" s="1">
        <v>18801332</v>
      </c>
      <c r="F11" s="2">
        <v>6.1000000000000004E-3</v>
      </c>
      <c r="G11" s="1">
        <v>113907</v>
      </c>
    </row>
    <row r="12" spans="1:7" x14ac:dyDescent="0.3">
      <c r="A12">
        <v>2011</v>
      </c>
      <c r="B12" s="1">
        <v>18905070</v>
      </c>
      <c r="C12" s="2">
        <v>5.4999999999999997E-3</v>
      </c>
      <c r="D12" s="1">
        <v>103738</v>
      </c>
      <c r="E12" s="1">
        <v>18905070</v>
      </c>
      <c r="F12" s="2">
        <v>5.4999999999999997E-3</v>
      </c>
      <c r="G12" s="1">
        <v>103738</v>
      </c>
    </row>
    <row r="13" spans="1:7" x14ac:dyDescent="0.3">
      <c r="A13">
        <v>2012</v>
      </c>
      <c r="B13" s="1">
        <v>19074434</v>
      </c>
      <c r="C13" s="2">
        <v>8.9999999999999993E-3</v>
      </c>
      <c r="D13" s="1">
        <v>169364</v>
      </c>
      <c r="E13" s="1">
        <v>19074434</v>
      </c>
      <c r="F13" s="2">
        <v>8.9999999999999993E-3</v>
      </c>
      <c r="G13" s="1">
        <v>169364</v>
      </c>
    </row>
    <row r="14" spans="1:7" x14ac:dyDescent="0.3">
      <c r="A14">
        <v>2013</v>
      </c>
      <c r="B14" s="1">
        <v>19259543</v>
      </c>
      <c r="C14" s="2">
        <v>9.7000000000000003E-3</v>
      </c>
      <c r="D14" s="1">
        <v>185109</v>
      </c>
      <c r="E14" s="1">
        <v>19259543</v>
      </c>
      <c r="F14" s="2">
        <v>9.7000000000000003E-3</v>
      </c>
      <c r="G14" s="1">
        <v>185109</v>
      </c>
    </row>
    <row r="15" spans="1:7" x14ac:dyDescent="0.3">
      <c r="A15">
        <v>2014</v>
      </c>
      <c r="B15" s="1">
        <v>19485270</v>
      </c>
      <c r="C15">
        <v>1.17E-2</v>
      </c>
      <c r="D15">
        <v>225727</v>
      </c>
      <c r="E15" s="1">
        <v>19503841</v>
      </c>
      <c r="F15">
        <v>1.2699999999999999E-2</v>
      </c>
      <c r="G15">
        <v>244298</v>
      </c>
    </row>
    <row r="16" spans="1:7" x14ac:dyDescent="0.3">
      <c r="A16">
        <v>2015</v>
      </c>
      <c r="B16" s="1">
        <v>19747233</v>
      </c>
      <c r="C16">
        <v>1.34E-2</v>
      </c>
      <c r="D16">
        <v>261963</v>
      </c>
      <c r="E16" s="1">
        <v>19769010</v>
      </c>
      <c r="F16">
        <v>1.3599999999999999E-2</v>
      </c>
      <c r="G16">
        <v>265169</v>
      </c>
    </row>
    <row r="17" spans="1:7" x14ac:dyDescent="0.3">
      <c r="A17">
        <v>2016</v>
      </c>
      <c r="B17" s="1">
        <v>20027214</v>
      </c>
      <c r="C17">
        <v>1.4200000000000001E-2</v>
      </c>
      <c r="D17">
        <v>279981</v>
      </c>
      <c r="E17" s="1">
        <v>20051547</v>
      </c>
      <c r="F17">
        <v>1.43E-2</v>
      </c>
      <c r="G17">
        <v>282537</v>
      </c>
    </row>
    <row r="18" spans="1:7" x14ac:dyDescent="0.3">
      <c r="A18">
        <v>2017</v>
      </c>
      <c r="B18" s="1">
        <v>20311486</v>
      </c>
      <c r="C18">
        <v>1.4200000000000001E-2</v>
      </c>
      <c r="D18">
        <v>284272</v>
      </c>
      <c r="E18" s="1">
        <v>20338444</v>
      </c>
      <c r="F18">
        <v>1.43E-2</v>
      </c>
      <c r="G18">
        <v>286897</v>
      </c>
    </row>
    <row r="19" spans="1:7" x14ac:dyDescent="0.3">
      <c r="A19">
        <v>2018</v>
      </c>
      <c r="B19" s="1">
        <v>20593490</v>
      </c>
      <c r="C19">
        <v>1.3899999999999999E-2</v>
      </c>
      <c r="D19">
        <v>282004</v>
      </c>
      <c r="E19" s="1">
        <v>20622557</v>
      </c>
      <c r="F19">
        <v>1.4E-2</v>
      </c>
      <c r="G19">
        <v>284113</v>
      </c>
    </row>
    <row r="20" spans="1:7" x14ac:dyDescent="0.3">
      <c r="A20">
        <v>2019</v>
      </c>
      <c r="B20" s="1">
        <v>20873474</v>
      </c>
      <c r="C20">
        <v>1.3599999999999999E-2</v>
      </c>
      <c r="D20">
        <v>279984</v>
      </c>
      <c r="E20" s="1">
        <v>20905243</v>
      </c>
      <c r="F20">
        <v>1.37E-2</v>
      </c>
      <c r="G20">
        <v>282686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2" sqref="A2"/>
    </sheetView>
  </sheetViews>
  <sheetFormatPr defaultRowHeight="14.4" x14ac:dyDescent="0.3"/>
  <cols>
    <col min="1" max="1" width="12.77734375" customWidth="1"/>
    <col min="2" max="2" width="10.109375" bestFit="1" customWidth="1"/>
    <col min="5" max="5" width="10.109375" bestFit="1" customWidth="1"/>
  </cols>
  <sheetData>
    <row r="1" spans="1:7" x14ac:dyDescent="0.3">
      <c r="A1" s="4" t="s">
        <v>98</v>
      </c>
    </row>
    <row r="2" spans="1:7" x14ac:dyDescent="0.3">
      <c r="A2" s="4" t="s">
        <v>87</v>
      </c>
    </row>
    <row r="5" spans="1:7" x14ac:dyDescent="0.3">
      <c r="A5">
        <v>2004</v>
      </c>
      <c r="B5" s="1">
        <v>17374824</v>
      </c>
      <c r="C5" s="2">
        <v>2.3300000000000001E-2</v>
      </c>
      <c r="D5" s="1">
        <v>395118</v>
      </c>
      <c r="E5" s="1">
        <v>17374824</v>
      </c>
      <c r="F5" s="2">
        <v>2.3300000000000001E-2</v>
      </c>
      <c r="G5" s="1">
        <v>395118</v>
      </c>
    </row>
    <row r="6" spans="1:7" x14ac:dyDescent="0.3">
      <c r="A6">
        <v>2005</v>
      </c>
      <c r="B6" s="1">
        <v>17778156</v>
      </c>
      <c r="C6" s="2">
        <v>2.3199999999999998E-2</v>
      </c>
      <c r="D6" s="1">
        <v>403332</v>
      </c>
      <c r="E6" s="1">
        <v>17778156</v>
      </c>
      <c r="F6" s="2">
        <v>2.3199999999999998E-2</v>
      </c>
      <c r="G6" s="1">
        <v>403332</v>
      </c>
    </row>
    <row r="7" spans="1:7" x14ac:dyDescent="0.3">
      <c r="A7">
        <v>2006</v>
      </c>
      <c r="B7" s="1">
        <v>18154475</v>
      </c>
      <c r="C7" s="2">
        <v>2.12E-2</v>
      </c>
      <c r="D7" s="1">
        <v>376319</v>
      </c>
      <c r="E7" s="1">
        <v>18154475</v>
      </c>
      <c r="F7" s="2">
        <v>2.12E-2</v>
      </c>
      <c r="G7" s="1">
        <v>376319</v>
      </c>
    </row>
    <row r="8" spans="1:7" x14ac:dyDescent="0.3">
      <c r="A8">
        <v>2007</v>
      </c>
      <c r="B8" s="1">
        <v>18446768</v>
      </c>
      <c r="C8" s="2">
        <v>1.61E-2</v>
      </c>
      <c r="D8" s="1">
        <v>292293</v>
      </c>
      <c r="E8" s="1">
        <v>18446768</v>
      </c>
      <c r="F8" s="2">
        <v>1.61E-2</v>
      </c>
      <c r="G8" s="1">
        <v>292293</v>
      </c>
    </row>
    <row r="9" spans="1:7" x14ac:dyDescent="0.3">
      <c r="A9">
        <v>2008</v>
      </c>
      <c r="B9" s="1">
        <v>18613905</v>
      </c>
      <c r="C9" s="2">
        <v>9.1000000000000004E-3</v>
      </c>
      <c r="D9" s="1">
        <v>167137</v>
      </c>
      <c r="E9" s="1">
        <v>18613905</v>
      </c>
      <c r="F9" s="2">
        <v>9.1000000000000004E-3</v>
      </c>
      <c r="G9" s="1">
        <v>167137</v>
      </c>
    </row>
    <row r="10" spans="1:7" x14ac:dyDescent="0.3">
      <c r="A10">
        <v>2009</v>
      </c>
      <c r="B10" s="1">
        <v>18687425</v>
      </c>
      <c r="C10" s="2">
        <v>3.8999999999999998E-3</v>
      </c>
      <c r="D10" s="1">
        <v>73520</v>
      </c>
      <c r="E10" s="1">
        <v>18687425</v>
      </c>
      <c r="F10" s="2">
        <v>3.8999999999999998E-3</v>
      </c>
      <c r="G10" s="1">
        <v>73520</v>
      </c>
    </row>
    <row r="11" spans="1:7" x14ac:dyDescent="0.3">
      <c r="A11">
        <v>2010</v>
      </c>
      <c r="B11" s="1">
        <v>18801332</v>
      </c>
      <c r="C11" s="2">
        <v>6.1000000000000004E-3</v>
      </c>
      <c r="D11" s="1">
        <v>113885</v>
      </c>
      <c r="E11" s="1">
        <v>18801332</v>
      </c>
      <c r="F11" s="2">
        <v>6.1000000000000004E-3</v>
      </c>
      <c r="G11" s="1">
        <v>113907</v>
      </c>
    </row>
    <row r="12" spans="1:7" x14ac:dyDescent="0.3">
      <c r="A12">
        <v>2011</v>
      </c>
      <c r="B12" s="1">
        <v>18905070</v>
      </c>
      <c r="C12" s="2">
        <v>5.4999999999999997E-3</v>
      </c>
      <c r="D12" s="1">
        <v>103738</v>
      </c>
      <c r="E12" s="1">
        <v>18905070</v>
      </c>
      <c r="F12" s="2">
        <v>5.4999999999999997E-3</v>
      </c>
      <c r="G12" s="1">
        <v>103738</v>
      </c>
    </row>
    <row r="13" spans="1:7" x14ac:dyDescent="0.3">
      <c r="A13">
        <v>2012</v>
      </c>
      <c r="B13" s="1">
        <v>19074434</v>
      </c>
      <c r="C13" s="2">
        <v>8.9999999999999993E-3</v>
      </c>
      <c r="D13" s="1">
        <v>169364</v>
      </c>
      <c r="E13" s="1">
        <v>19074434</v>
      </c>
      <c r="F13" s="2">
        <v>8.9999999999999993E-3</v>
      </c>
      <c r="G13" s="1">
        <v>169364</v>
      </c>
    </row>
    <row r="14" spans="1:7" x14ac:dyDescent="0.3">
      <c r="A14">
        <v>2013</v>
      </c>
      <c r="B14" s="1">
        <v>19259543</v>
      </c>
      <c r="C14" s="2">
        <v>9.7000000000000003E-3</v>
      </c>
      <c r="D14" s="1">
        <v>185109</v>
      </c>
      <c r="E14" s="1">
        <v>19259543</v>
      </c>
      <c r="F14" s="2">
        <v>9.7000000000000003E-3</v>
      </c>
      <c r="G14" s="1">
        <v>185109</v>
      </c>
    </row>
    <row r="15" spans="1:7" x14ac:dyDescent="0.3">
      <c r="A15">
        <v>2014</v>
      </c>
      <c r="B15" s="1">
        <v>19507369</v>
      </c>
      <c r="C15" s="2">
        <v>1.29E-2</v>
      </c>
      <c r="D15" s="1">
        <v>247826</v>
      </c>
      <c r="E15" s="1">
        <v>19507369</v>
      </c>
      <c r="F15" s="2">
        <v>1.29E-2</v>
      </c>
      <c r="G15" s="1">
        <v>247826</v>
      </c>
    </row>
    <row r="16" spans="1:7" x14ac:dyDescent="0.3">
      <c r="A16">
        <v>2015</v>
      </c>
      <c r="B16" s="1">
        <v>19789625</v>
      </c>
      <c r="C16" s="2">
        <v>1.4500000000000001E-2</v>
      </c>
      <c r="D16" s="1">
        <v>282256</v>
      </c>
      <c r="E16" s="1">
        <v>19817596</v>
      </c>
      <c r="F16" s="2">
        <v>1.5900000000000001E-2</v>
      </c>
      <c r="G16" s="1">
        <v>310227</v>
      </c>
    </row>
    <row r="17" spans="1:7" x14ac:dyDescent="0.3">
      <c r="A17">
        <v>2016</v>
      </c>
      <c r="B17" s="1">
        <v>20075695</v>
      </c>
      <c r="C17" s="2">
        <v>1.4500000000000001E-2</v>
      </c>
      <c r="D17" s="1">
        <v>286070</v>
      </c>
      <c r="E17" s="1">
        <v>20127723</v>
      </c>
      <c r="F17" s="2">
        <v>1.5599999999999999E-2</v>
      </c>
      <c r="G17" s="1">
        <v>310127</v>
      </c>
    </row>
    <row r="18" spans="1:7" x14ac:dyDescent="0.3">
      <c r="A18">
        <v>2017</v>
      </c>
      <c r="B18" s="1">
        <v>20367465</v>
      </c>
      <c r="C18" s="2">
        <v>1.4500000000000001E-2</v>
      </c>
      <c r="D18" s="1">
        <v>291770</v>
      </c>
      <c r="E18" s="1">
        <v>20434731</v>
      </c>
      <c r="F18" s="2">
        <v>1.5299999999999999E-2</v>
      </c>
      <c r="G18" s="1">
        <v>307008</v>
      </c>
    </row>
    <row r="19" spans="1:7" x14ac:dyDescent="0.3">
      <c r="A19">
        <v>2018</v>
      </c>
      <c r="B19" s="1">
        <v>20658700</v>
      </c>
      <c r="C19" s="2">
        <v>1.43E-2</v>
      </c>
      <c r="D19" s="1">
        <v>291235</v>
      </c>
      <c r="E19" s="1">
        <v>20738328</v>
      </c>
      <c r="F19" s="2">
        <v>1.49E-2</v>
      </c>
      <c r="G19" s="1">
        <v>303597</v>
      </c>
    </row>
    <row r="20" spans="1:7" x14ac:dyDescent="0.3">
      <c r="A20">
        <v>2019</v>
      </c>
      <c r="B20" s="1">
        <v>20948450</v>
      </c>
      <c r="C20" s="2">
        <v>1.4E-2</v>
      </c>
      <c r="D20" s="1">
        <v>289750</v>
      </c>
      <c r="E20" s="1">
        <v>21039709</v>
      </c>
      <c r="F20" s="2">
        <v>1.4500000000000001E-2</v>
      </c>
      <c r="G20" s="1">
        <v>301381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zoomScale="80" zoomScaleNormal="80" workbookViewId="0">
      <pane xSplit="1" ySplit="5" topLeftCell="H6" activePane="bottomRight" state="frozen"/>
      <selection activeCell="A2" sqref="A1:A2"/>
      <selection pane="topRight" activeCell="A2" sqref="A1:A2"/>
      <selection pane="bottomLeft" activeCell="A2" sqref="A1:A2"/>
      <selection pane="bottomRight" activeCell="A2" sqref="A2"/>
    </sheetView>
  </sheetViews>
  <sheetFormatPr defaultRowHeight="14.4" x14ac:dyDescent="0.3"/>
  <cols>
    <col min="1" max="1" width="12.77734375" customWidth="1"/>
    <col min="2" max="2" width="13.5546875" bestFit="1" customWidth="1"/>
    <col min="3" max="13" width="11" bestFit="1" customWidth="1"/>
    <col min="14" max="14" width="4" customWidth="1"/>
    <col min="15" max="15" width="7.44140625" bestFit="1" customWidth="1"/>
  </cols>
  <sheetData>
    <row r="1" spans="1:27" x14ac:dyDescent="0.3">
      <c r="A1" s="4" t="s">
        <v>99</v>
      </c>
    </row>
    <row r="2" spans="1:27" x14ac:dyDescent="0.3">
      <c r="A2" s="4" t="s">
        <v>87</v>
      </c>
    </row>
    <row r="4" spans="1:27" x14ac:dyDescent="0.3"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27" s="4" customFormat="1" x14ac:dyDescent="0.3">
      <c r="A5" s="4" t="s">
        <v>0</v>
      </c>
      <c r="B5" s="4" t="s">
        <v>12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P5" s="42" t="str">
        <f t="shared" ref="P5:Y5" si="0">C5</f>
        <v>Feb 2005</v>
      </c>
      <c r="Q5" s="42" t="str">
        <f t="shared" si="0"/>
        <v>Feb 2006</v>
      </c>
      <c r="R5" s="42" t="str">
        <f t="shared" si="0"/>
        <v>Feb 2007</v>
      </c>
      <c r="S5" s="42" t="str">
        <f t="shared" si="0"/>
        <v>July 2008</v>
      </c>
      <c r="T5" s="42" t="str">
        <f t="shared" si="0"/>
        <v>Feb 2009</v>
      </c>
      <c r="U5" s="42" t="str">
        <f t="shared" si="0"/>
        <v>Jan 2010</v>
      </c>
      <c r="V5" s="42" t="str">
        <f t="shared" si="0"/>
        <v>July 2011</v>
      </c>
      <c r="W5" s="42" t="str">
        <f t="shared" si="0"/>
        <v>July 2012</v>
      </c>
      <c r="X5" s="42" t="str">
        <f t="shared" si="0"/>
        <v>July 2013</v>
      </c>
      <c r="Y5" s="42" t="str">
        <f t="shared" si="0"/>
        <v>July 2014</v>
      </c>
      <c r="Z5" s="42"/>
    </row>
    <row r="6" spans="1:27" x14ac:dyDescent="0.3">
      <c r="A6" s="6">
        <v>2004</v>
      </c>
      <c r="B6" s="7">
        <v>17374824</v>
      </c>
      <c r="C6" s="1">
        <f>$B6</f>
        <v>17374824</v>
      </c>
      <c r="D6" s="1">
        <f t="shared" ref="D6:M8" si="1">$B6</f>
        <v>17374824</v>
      </c>
      <c r="E6" s="1">
        <f t="shared" si="1"/>
        <v>17374824</v>
      </c>
      <c r="F6" s="1">
        <f t="shared" si="1"/>
        <v>17374824</v>
      </c>
      <c r="G6" s="1">
        <f t="shared" si="1"/>
        <v>17374824</v>
      </c>
      <c r="H6" s="1">
        <f t="shared" si="1"/>
        <v>17374824</v>
      </c>
      <c r="I6" s="1">
        <f t="shared" si="1"/>
        <v>17374824</v>
      </c>
      <c r="J6" s="1">
        <f t="shared" si="1"/>
        <v>17374824</v>
      </c>
      <c r="K6" s="1">
        <f t="shared" si="1"/>
        <v>17374824</v>
      </c>
      <c r="L6" s="1">
        <f t="shared" si="1"/>
        <v>17374824</v>
      </c>
      <c r="M6" s="1">
        <f t="shared" si="1"/>
        <v>17374824</v>
      </c>
      <c r="O6" s="8">
        <v>2004</v>
      </c>
      <c r="P6" s="9"/>
      <c r="Q6" s="9"/>
      <c r="R6" s="9"/>
      <c r="S6" s="9"/>
      <c r="T6" s="9"/>
      <c r="U6" s="9"/>
      <c r="V6" s="9"/>
      <c r="W6" s="9"/>
      <c r="X6" s="3"/>
      <c r="AA6" s="10"/>
    </row>
    <row r="7" spans="1:27" x14ac:dyDescent="0.3">
      <c r="A7" s="6">
        <v>2005</v>
      </c>
      <c r="B7" s="7">
        <v>17778156</v>
      </c>
      <c r="C7" s="1">
        <f>'Feb 2005'!D6</f>
        <v>17872300</v>
      </c>
      <c r="D7" s="1">
        <f>$B7</f>
        <v>17778156</v>
      </c>
      <c r="E7" s="1">
        <f t="shared" si="1"/>
        <v>17778156</v>
      </c>
      <c r="F7" s="1">
        <f t="shared" si="1"/>
        <v>17778156</v>
      </c>
      <c r="G7" s="1">
        <f t="shared" si="1"/>
        <v>17778156</v>
      </c>
      <c r="H7" s="1">
        <f t="shared" si="1"/>
        <v>17778156</v>
      </c>
      <c r="I7" s="1">
        <f t="shared" si="1"/>
        <v>17778156</v>
      </c>
      <c r="J7" s="1">
        <f t="shared" si="1"/>
        <v>17778156</v>
      </c>
      <c r="K7" s="1">
        <f t="shared" si="1"/>
        <v>17778156</v>
      </c>
      <c r="L7" s="1">
        <f t="shared" si="1"/>
        <v>17778156</v>
      </c>
      <c r="M7" s="1">
        <f t="shared" si="1"/>
        <v>17778156</v>
      </c>
      <c r="O7" s="8">
        <v>2005</v>
      </c>
      <c r="P7" s="9">
        <f t="shared" ref="P7:P17" si="2">+$B7/C7-1</f>
        <v>-5.2675928671743755E-3</v>
      </c>
      <c r="Q7" s="9"/>
      <c r="R7" s="9"/>
      <c r="S7" s="9"/>
      <c r="T7" s="9"/>
      <c r="U7" s="9"/>
      <c r="V7" s="9"/>
      <c r="W7" s="9"/>
      <c r="X7" s="3"/>
      <c r="AA7" s="10"/>
    </row>
    <row r="8" spans="1:27" x14ac:dyDescent="0.3">
      <c r="A8" s="6">
        <v>2006</v>
      </c>
      <c r="B8" s="7">
        <v>18154475</v>
      </c>
      <c r="C8" s="1">
        <f>'Feb 2005'!D7</f>
        <v>18233077</v>
      </c>
      <c r="D8" s="1">
        <f>'Feb 2006'!D7</f>
        <v>18324606</v>
      </c>
      <c r="E8" s="1">
        <f>$B8</f>
        <v>18154475</v>
      </c>
      <c r="F8" s="1">
        <f t="shared" si="1"/>
        <v>18154475</v>
      </c>
      <c r="G8" s="1">
        <f t="shared" si="1"/>
        <v>18154475</v>
      </c>
      <c r="H8" s="1">
        <f t="shared" si="1"/>
        <v>18154475</v>
      </c>
      <c r="I8" s="1">
        <f t="shared" si="1"/>
        <v>18154475</v>
      </c>
      <c r="J8" s="1">
        <f t="shared" si="1"/>
        <v>18154475</v>
      </c>
      <c r="K8" s="1">
        <f t="shared" si="1"/>
        <v>18154475</v>
      </c>
      <c r="L8" s="1">
        <f t="shared" si="1"/>
        <v>18154475</v>
      </c>
      <c r="M8" s="1">
        <f t="shared" si="1"/>
        <v>18154475</v>
      </c>
      <c r="O8" s="8">
        <v>2006</v>
      </c>
      <c r="P8" s="9">
        <f t="shared" si="2"/>
        <v>-4.310956400831345E-3</v>
      </c>
      <c r="Q8" s="9">
        <f t="shared" ref="Q8:Q17" si="3">+$B8/D8-1</f>
        <v>-9.2842923880600559E-3</v>
      </c>
      <c r="R8" s="9"/>
      <c r="S8" s="9"/>
      <c r="T8" s="9"/>
      <c r="U8" s="9"/>
      <c r="V8" s="9"/>
      <c r="W8" s="9"/>
      <c r="X8" s="3"/>
      <c r="AA8" s="10"/>
    </row>
    <row r="9" spans="1:27" x14ac:dyDescent="0.3">
      <c r="A9" s="6">
        <v>2007</v>
      </c>
      <c r="B9" s="7">
        <v>18446768</v>
      </c>
      <c r="C9" s="1">
        <f>'Feb 2005'!D8</f>
        <v>18598195</v>
      </c>
      <c r="D9" s="1">
        <f>'Feb 2006'!D8</f>
        <v>18737766</v>
      </c>
      <c r="E9" s="1">
        <f>'Feb 2007'!D8</f>
        <v>18729350</v>
      </c>
      <c r="F9" s="1">
        <f>$B9</f>
        <v>18446768</v>
      </c>
      <c r="G9" s="1">
        <f t="shared" ref="G9:M14" si="4">$B9</f>
        <v>18446768</v>
      </c>
      <c r="H9" s="1">
        <f t="shared" si="4"/>
        <v>18446768</v>
      </c>
      <c r="I9" s="1">
        <f t="shared" si="4"/>
        <v>18446768</v>
      </c>
      <c r="J9" s="1">
        <f t="shared" si="4"/>
        <v>18446768</v>
      </c>
      <c r="K9" s="1">
        <f t="shared" si="4"/>
        <v>18446768</v>
      </c>
      <c r="L9" s="1">
        <f t="shared" si="4"/>
        <v>18446768</v>
      </c>
      <c r="M9" s="1">
        <f t="shared" si="4"/>
        <v>18446768</v>
      </c>
      <c r="O9" s="8">
        <v>2007</v>
      </c>
      <c r="P9" s="9">
        <f t="shared" si="2"/>
        <v>-8.1420266859230095E-3</v>
      </c>
      <c r="Q9" s="9">
        <f t="shared" si="3"/>
        <v>-1.5530026364935945E-2</v>
      </c>
      <c r="R9" s="9">
        <f t="shared" ref="R9:R17" si="5">+$B9/E9-1</f>
        <v>-1.5087656539068406E-2</v>
      </c>
      <c r="S9" s="9"/>
      <c r="T9" s="9"/>
      <c r="U9" s="9"/>
      <c r="V9" s="9"/>
      <c r="W9" s="9"/>
      <c r="X9" s="3"/>
      <c r="AA9" s="10"/>
    </row>
    <row r="10" spans="1:27" x14ac:dyDescent="0.3">
      <c r="A10" s="6">
        <v>2008</v>
      </c>
      <c r="B10" s="7">
        <v>18613905</v>
      </c>
      <c r="C10" s="1">
        <f>'Feb 2005'!D9</f>
        <v>18958795</v>
      </c>
      <c r="D10" s="1">
        <f>'Feb 2006'!D9</f>
        <v>19139961</v>
      </c>
      <c r="E10" s="1">
        <f>'Feb 2007'!D9</f>
        <v>19132888</v>
      </c>
      <c r="F10" s="1">
        <f>'July 2008'!E9</f>
        <v>18802823</v>
      </c>
      <c r="G10" s="1">
        <f>$B10</f>
        <v>18613905</v>
      </c>
      <c r="H10" s="1">
        <f t="shared" si="4"/>
        <v>18613905</v>
      </c>
      <c r="I10" s="1">
        <f t="shared" si="4"/>
        <v>18613905</v>
      </c>
      <c r="J10" s="1">
        <f t="shared" si="4"/>
        <v>18613905</v>
      </c>
      <c r="K10" s="1">
        <f t="shared" si="4"/>
        <v>18613905</v>
      </c>
      <c r="L10" s="1">
        <f t="shared" si="4"/>
        <v>18613905</v>
      </c>
      <c r="M10" s="1">
        <f t="shared" si="4"/>
        <v>18613905</v>
      </c>
      <c r="O10" s="8">
        <v>2008</v>
      </c>
      <c r="P10" s="11">
        <f t="shared" si="2"/>
        <v>-1.8191557005600822E-2</v>
      </c>
      <c r="Q10" s="11">
        <f t="shared" si="3"/>
        <v>-2.7484695501730605E-2</v>
      </c>
      <c r="R10" s="11">
        <f t="shared" si="5"/>
        <v>-2.7125178383942905E-2</v>
      </c>
      <c r="S10" s="11">
        <f t="shared" ref="S10:S17" si="6">+$B10/F10-1</f>
        <v>-1.0047321085775218E-2</v>
      </c>
      <c r="T10" s="11"/>
      <c r="U10" s="11"/>
      <c r="V10" s="11"/>
      <c r="W10" s="9"/>
      <c r="X10" s="3"/>
      <c r="AA10" s="10"/>
    </row>
    <row r="11" spans="1:27" x14ac:dyDescent="0.3">
      <c r="A11" s="6">
        <v>2009</v>
      </c>
      <c r="B11" s="7">
        <v>18687425</v>
      </c>
      <c r="C11" s="1">
        <f>'Feb 2005'!D10</f>
        <v>19308240</v>
      </c>
      <c r="D11" s="1">
        <f>'Feb 2006'!D10</f>
        <v>19532570</v>
      </c>
      <c r="E11" s="1">
        <f>'Feb 2007'!D10</f>
        <v>19563430</v>
      </c>
      <c r="F11" s="1">
        <f>'July 2008'!E10</f>
        <v>18926619</v>
      </c>
      <c r="G11" s="1">
        <f>'Feb 2009'!E10</f>
        <v>18807219</v>
      </c>
      <c r="H11" s="1">
        <f>$B11</f>
        <v>18687425</v>
      </c>
      <c r="I11" s="1">
        <f t="shared" si="4"/>
        <v>18687425</v>
      </c>
      <c r="J11" s="1">
        <f t="shared" si="4"/>
        <v>18687425</v>
      </c>
      <c r="K11" s="1">
        <f t="shared" si="4"/>
        <v>18687425</v>
      </c>
      <c r="L11" s="1">
        <f t="shared" si="4"/>
        <v>18687425</v>
      </c>
      <c r="M11" s="1">
        <f t="shared" si="4"/>
        <v>18687425</v>
      </c>
      <c r="O11" s="8">
        <v>2009</v>
      </c>
      <c r="P11" s="11">
        <f t="shared" si="2"/>
        <v>-3.215285287524916E-2</v>
      </c>
      <c r="Q11" s="11">
        <f t="shared" si="3"/>
        <v>-4.3268499741713429E-2</v>
      </c>
      <c r="R11" s="11">
        <f t="shared" si="5"/>
        <v>-4.4777679578683283E-2</v>
      </c>
      <c r="S11" s="11">
        <f t="shared" si="6"/>
        <v>-1.2637967721546017E-2</v>
      </c>
      <c r="T11" s="11">
        <f t="shared" ref="T11:T17" si="7">+$B11/G11-1</f>
        <v>-6.3695754273930261E-3</v>
      </c>
      <c r="U11" s="11"/>
      <c r="V11" s="11"/>
      <c r="W11" s="9"/>
      <c r="X11" s="3"/>
      <c r="AA11" s="10"/>
    </row>
    <row r="12" spans="1:27" x14ac:dyDescent="0.3">
      <c r="A12" s="6">
        <v>2010</v>
      </c>
      <c r="B12" s="7">
        <v>18801332</v>
      </c>
      <c r="C12" s="1">
        <f>'Feb 2005'!D11</f>
        <v>19655100</v>
      </c>
      <c r="D12" s="1">
        <f>'Feb 2006'!D11</f>
        <v>19920344</v>
      </c>
      <c r="E12" s="1">
        <f>'Feb 2007'!D11</f>
        <v>19974199</v>
      </c>
      <c r="F12" s="1">
        <f>'July 2008'!E11</f>
        <v>19129706</v>
      </c>
      <c r="G12" s="1">
        <f>'Feb 2009'!E11</f>
        <v>18881445</v>
      </c>
      <c r="H12" s="1">
        <f>'Jan 2010'!E11</f>
        <v>18773356</v>
      </c>
      <c r="I12" s="1">
        <f>$B12</f>
        <v>18801332</v>
      </c>
      <c r="J12" s="1">
        <f t="shared" si="4"/>
        <v>18801332</v>
      </c>
      <c r="K12" s="1">
        <f t="shared" si="4"/>
        <v>18801332</v>
      </c>
      <c r="L12" s="1">
        <f t="shared" si="4"/>
        <v>18801332</v>
      </c>
      <c r="M12" s="1">
        <f t="shared" si="4"/>
        <v>18801332</v>
      </c>
      <c r="N12" s="1"/>
      <c r="O12" s="8">
        <v>2010</v>
      </c>
      <c r="P12" s="11">
        <f t="shared" si="2"/>
        <v>-4.3437479331064233E-2</v>
      </c>
      <c r="Q12" s="11">
        <f t="shared" si="3"/>
        <v>-5.617433112600867E-2</v>
      </c>
      <c r="R12" s="11">
        <f t="shared" si="5"/>
        <v>-5.8719100575697625E-2</v>
      </c>
      <c r="S12" s="11">
        <f t="shared" si="6"/>
        <v>-1.7165658479016854E-2</v>
      </c>
      <c r="T12" s="11">
        <f t="shared" si="7"/>
        <v>-4.2429485667013767E-3</v>
      </c>
      <c r="U12" s="11">
        <f t="shared" ref="U12:U17" si="8">+$B12/H12-1</f>
        <v>1.4901970643927953E-3</v>
      </c>
      <c r="V12" s="11"/>
      <c r="W12" s="9"/>
      <c r="X12" s="3"/>
      <c r="AA12" s="10"/>
    </row>
    <row r="13" spans="1:27" x14ac:dyDescent="0.3">
      <c r="A13" s="6">
        <v>2011</v>
      </c>
      <c r="B13" s="7">
        <v>18905070</v>
      </c>
      <c r="C13" s="1">
        <f>'Feb 2005'!D12</f>
        <v>19993176</v>
      </c>
      <c r="D13" s="1">
        <f>'Feb 2006'!D12</f>
        <v>20303189</v>
      </c>
      <c r="E13" s="1">
        <f>'Feb 2007'!D12</f>
        <v>20365996</v>
      </c>
      <c r="F13" s="1">
        <f>'July 2008'!E12</f>
        <v>19422163</v>
      </c>
      <c r="G13" s="1">
        <f>'Feb 2009'!E12</f>
        <v>18953150</v>
      </c>
      <c r="H13" s="1">
        <f>'Jan 2010'!E12</f>
        <v>18850848</v>
      </c>
      <c r="I13" s="1">
        <f>'July 2011'!H12</f>
        <v>18920975</v>
      </c>
      <c r="J13" s="1">
        <f>$B13</f>
        <v>18905070</v>
      </c>
      <c r="K13" s="1">
        <f t="shared" si="4"/>
        <v>18905070</v>
      </c>
      <c r="L13" s="1">
        <f t="shared" si="4"/>
        <v>18905070</v>
      </c>
      <c r="M13" s="1">
        <f t="shared" si="4"/>
        <v>18905070</v>
      </c>
      <c r="N13" s="1"/>
      <c r="O13" s="8">
        <v>2011</v>
      </c>
      <c r="P13" s="11">
        <f t="shared" si="2"/>
        <v>-5.4423869424247595E-2</v>
      </c>
      <c r="Q13" s="11">
        <f t="shared" si="3"/>
        <v>-6.886203935746249E-2</v>
      </c>
      <c r="R13" s="11">
        <f t="shared" si="5"/>
        <v>-7.1733589656012842E-2</v>
      </c>
      <c r="S13" s="11">
        <f t="shared" si="6"/>
        <v>-2.6623862645988483E-2</v>
      </c>
      <c r="T13" s="11">
        <f t="shared" si="7"/>
        <v>-2.5367814848719084E-3</v>
      </c>
      <c r="U13" s="11">
        <f t="shared" si="8"/>
        <v>2.8763692752709069E-3</v>
      </c>
      <c r="V13" s="11">
        <f>+$B13/I13-1</f>
        <v>-8.406015017724533E-4</v>
      </c>
      <c r="W13" s="9"/>
      <c r="X13" s="9"/>
      <c r="AA13" s="10"/>
    </row>
    <row r="14" spans="1:27" x14ac:dyDescent="0.3">
      <c r="A14" s="6">
        <v>2012</v>
      </c>
      <c r="B14" s="7">
        <v>19074434</v>
      </c>
      <c r="C14" s="1">
        <f>'Feb 2005'!D13</f>
        <v>20320187</v>
      </c>
      <c r="D14" s="1">
        <f>'Feb 2006'!D13</f>
        <v>20678338</v>
      </c>
      <c r="E14" s="1">
        <f>'Feb 2007'!D13</f>
        <v>20742469</v>
      </c>
      <c r="F14" s="1">
        <f>'July 2008'!E13</f>
        <v>19735673</v>
      </c>
      <c r="G14" s="1">
        <f>'Feb 2009'!E13</f>
        <v>19109975</v>
      </c>
      <c r="H14" s="1">
        <f>'Jan 2010'!E13</f>
        <v>19001618</v>
      </c>
      <c r="I14" s="1">
        <f>'July 2011'!H13</f>
        <v>19073170</v>
      </c>
      <c r="J14" s="1">
        <f>'July 2012'!E13</f>
        <v>19073710</v>
      </c>
      <c r="K14" s="1">
        <f>$B14</f>
        <v>19074434</v>
      </c>
      <c r="L14" s="1">
        <f t="shared" si="4"/>
        <v>19074434</v>
      </c>
      <c r="M14" s="1">
        <f t="shared" si="4"/>
        <v>19074434</v>
      </c>
      <c r="N14" s="1"/>
      <c r="O14" s="8">
        <v>2012</v>
      </c>
      <c r="P14" s="11">
        <f t="shared" si="2"/>
        <v>-6.1306177940193218E-2</v>
      </c>
      <c r="Q14" s="11">
        <f t="shared" si="3"/>
        <v>-7.7564454164546492E-2</v>
      </c>
      <c r="R14" s="11">
        <f t="shared" si="5"/>
        <v>-8.0416415230028737E-2</v>
      </c>
      <c r="S14" s="11">
        <f t="shared" si="6"/>
        <v>-3.3504760643328413E-2</v>
      </c>
      <c r="T14" s="11">
        <f t="shared" si="7"/>
        <v>-1.8598140499922478E-3</v>
      </c>
      <c r="U14" s="11">
        <f t="shared" si="8"/>
        <v>3.8320947195127353E-3</v>
      </c>
      <c r="V14" s="11">
        <f>+$B14/I14-1</f>
        <v>6.6271102286519223E-5</v>
      </c>
      <c r="W14" s="9">
        <f>+$B14/J14-1</f>
        <v>3.7958006072313921E-5</v>
      </c>
      <c r="X14" s="9"/>
      <c r="AA14" s="10"/>
    </row>
    <row r="15" spans="1:27" x14ac:dyDescent="0.3">
      <c r="A15" s="6">
        <v>2013</v>
      </c>
      <c r="B15" s="7">
        <v>19259543</v>
      </c>
      <c r="C15" s="1">
        <f>'Feb 2005'!D14</f>
        <v>20640921</v>
      </c>
      <c r="D15" s="1">
        <f>'Feb 2006'!D14</f>
        <v>21047539</v>
      </c>
      <c r="E15" s="1">
        <f>'Feb 2007'!D14</f>
        <v>21110751</v>
      </c>
      <c r="F15" s="1">
        <f>'July 2008'!E14</f>
        <v>20045549</v>
      </c>
      <c r="G15" s="1">
        <f>'Feb 2009'!E14</f>
        <v>19393555</v>
      </c>
      <c r="H15" s="1">
        <f>'Jan 2010'!E14</f>
        <v>19271763</v>
      </c>
      <c r="I15" s="1">
        <f>'July 2011'!H14</f>
        <v>19340145</v>
      </c>
      <c r="J15" s="1">
        <f>'July 2012'!E14</f>
        <v>19273829</v>
      </c>
      <c r="K15" s="1">
        <f>'July 2013'!E14</f>
        <v>19261633</v>
      </c>
      <c r="L15" s="1">
        <f>$B15</f>
        <v>19259543</v>
      </c>
      <c r="M15" s="1">
        <f>$B15</f>
        <v>19259543</v>
      </c>
      <c r="N15" s="1"/>
      <c r="O15" s="8">
        <v>2013</v>
      </c>
      <c r="P15" s="11">
        <f t="shared" si="2"/>
        <v>-6.6924242382401467E-2</v>
      </c>
      <c r="Q15" s="11">
        <f t="shared" si="3"/>
        <v>-8.4950359279533871E-2</v>
      </c>
      <c r="R15" s="11">
        <f t="shared" si="5"/>
        <v>-8.7690295811835406E-2</v>
      </c>
      <c r="S15" s="11">
        <f t="shared" si="6"/>
        <v>-3.9210998910531258E-2</v>
      </c>
      <c r="T15" s="11">
        <f t="shared" si="7"/>
        <v>-6.9101307109501464E-3</v>
      </c>
      <c r="U15" s="11">
        <f t="shared" si="8"/>
        <v>-6.3408832912692503E-4</v>
      </c>
      <c r="V15" s="11">
        <f>+$B15/I15-1</f>
        <v>-4.1676006048558811E-3</v>
      </c>
      <c r="W15" s="9">
        <f>+$B15/J15-1</f>
        <v>-7.4121234550750259E-4</v>
      </c>
      <c r="X15" s="9">
        <f>+$B15/K15-1</f>
        <v>-1.085058572136699E-4</v>
      </c>
      <c r="Y15" s="11"/>
      <c r="Z15" s="9"/>
      <c r="AA15" s="9"/>
    </row>
    <row r="16" spans="1:27" x14ac:dyDescent="0.3">
      <c r="A16" s="6">
        <v>2014</v>
      </c>
      <c r="B16" s="7">
        <v>19507369</v>
      </c>
      <c r="C16" s="1">
        <f>'Feb 2005'!D15</f>
        <v>20960778</v>
      </c>
      <c r="D16" s="1">
        <f>'Feb 2006'!D15</f>
        <v>21410966</v>
      </c>
      <c r="E16" s="1">
        <f>'Feb 2007'!D15</f>
        <v>21473421</v>
      </c>
      <c r="F16" s="1">
        <f>'July 2008'!E15</f>
        <v>20350499</v>
      </c>
      <c r="G16" s="1">
        <f>'Feb 2009'!E15</f>
        <v>19717675</v>
      </c>
      <c r="H16" s="1">
        <f>'Jan 2010'!E15</f>
        <v>19586198</v>
      </c>
      <c r="I16" s="1">
        <f>'July 2011'!H15</f>
        <v>19656210</v>
      </c>
      <c r="J16" s="1">
        <f>'July 2012'!E15</f>
        <v>19497274</v>
      </c>
      <c r="K16" s="1">
        <f>'July 2013'!E15</f>
        <v>19484936</v>
      </c>
      <c r="L16" s="1">
        <f>'July 2014'!E15</f>
        <v>19503841</v>
      </c>
      <c r="M16" s="1">
        <f>B16</f>
        <v>19507369</v>
      </c>
      <c r="N16" s="1"/>
      <c r="O16" s="8">
        <v>2014</v>
      </c>
      <c r="P16" s="11">
        <f t="shared" si="2"/>
        <v>-6.9339458678489896E-2</v>
      </c>
      <c r="Q16" s="11">
        <f t="shared" si="3"/>
        <v>-8.8907571942340224E-2</v>
      </c>
      <c r="R16" s="11">
        <f t="shared" si="5"/>
        <v>-9.1557465389422554E-2</v>
      </c>
      <c r="S16" s="11">
        <f t="shared" si="6"/>
        <v>-4.143043372056876E-2</v>
      </c>
      <c r="T16" s="11">
        <f t="shared" si="7"/>
        <v>-1.0665861974091806E-2</v>
      </c>
      <c r="U16" s="11">
        <f t="shared" si="8"/>
        <v>-4.0247218985532962E-3</v>
      </c>
      <c r="V16" s="11">
        <f>+$B16/I16-1</f>
        <v>-7.5722125475867763E-3</v>
      </c>
      <c r="W16" s="11">
        <f>+$B16/J16-1</f>
        <v>5.1776468854058955E-4</v>
      </c>
      <c r="X16" s="11">
        <f>+$B16/K16-1</f>
        <v>1.1512996501501505E-3</v>
      </c>
      <c r="Y16" s="11">
        <f>+$B16/L16-1</f>
        <v>1.8088744673416812E-4</v>
      </c>
      <c r="Z16" s="11"/>
      <c r="AA16" s="11"/>
    </row>
    <row r="17" spans="1:27" ht="14.25" customHeight="1" x14ac:dyDescent="0.3">
      <c r="A17" s="6">
        <v>2015</v>
      </c>
      <c r="B17" s="7">
        <v>19817596</v>
      </c>
      <c r="C17" s="1">
        <f>'Feb 2005'!D16</f>
        <v>21280300</v>
      </c>
      <c r="D17" s="1">
        <f>'Feb 2006'!D16</f>
        <v>21767506</v>
      </c>
      <c r="E17" s="1">
        <f>'Feb 2007'!D16</f>
        <v>21831512</v>
      </c>
      <c r="F17" s="1">
        <f>'July 2008'!E16</f>
        <v>20652958</v>
      </c>
      <c r="G17" s="1">
        <f>'Feb 2009'!E16</f>
        <v>20055865</v>
      </c>
      <c r="H17" s="1">
        <f>'Jan 2010'!E16</f>
        <v>19881177</v>
      </c>
      <c r="I17" s="1">
        <f>'July 2011'!H16</f>
        <v>19974415</v>
      </c>
      <c r="J17" s="1">
        <f>'July 2012'!E16</f>
        <v>19757880</v>
      </c>
      <c r="K17" s="1">
        <f>'July 2013'!E16</f>
        <v>19745376</v>
      </c>
      <c r="L17" s="1">
        <f>'July 2014'!E16</f>
        <v>19769010</v>
      </c>
      <c r="M17" s="1">
        <f>'July 2015'!E16</f>
        <v>19817596</v>
      </c>
      <c r="N17" s="1"/>
      <c r="O17" s="8">
        <v>2015</v>
      </c>
      <c r="P17" s="11">
        <f t="shared" si="2"/>
        <v>-6.8735121215396378E-2</v>
      </c>
      <c r="Q17" s="11">
        <f t="shared" si="3"/>
        <v>-8.9578934766343932E-2</v>
      </c>
      <c r="R17" s="11">
        <f t="shared" si="5"/>
        <v>-9.2248122805236754E-2</v>
      </c>
      <c r="S17" s="11">
        <f t="shared" si="6"/>
        <v>-4.0447571723140063E-2</v>
      </c>
      <c r="T17" s="11">
        <f t="shared" si="7"/>
        <v>-1.1880265448535932E-2</v>
      </c>
      <c r="U17" s="11">
        <f t="shared" si="8"/>
        <v>-3.1980500953238122E-3</v>
      </c>
      <c r="V17" s="11">
        <f>+$B17/I17-1</f>
        <v>-7.8509933832855427E-3</v>
      </c>
      <c r="W17" s="11">
        <f>+$B17/J17-1</f>
        <v>3.0223890417393484E-3</v>
      </c>
      <c r="X17" s="11">
        <f>+$B17/K17-1</f>
        <v>3.6575651939978471E-3</v>
      </c>
      <c r="Y17" s="11">
        <f>+$B17/L17-1</f>
        <v>2.457685033292023E-3</v>
      </c>
      <c r="Z17" s="11"/>
      <c r="AA17" s="11"/>
    </row>
    <row r="18" spans="1:27" x14ac:dyDescent="0.3">
      <c r="A18" s="6">
        <v>2016</v>
      </c>
      <c r="B18" s="7"/>
      <c r="C18" s="1"/>
      <c r="E18" s="1">
        <f>'Feb 2007'!D17</f>
        <v>22185953</v>
      </c>
      <c r="F18" s="1">
        <f>'July 2008'!E17</f>
        <v>20952197</v>
      </c>
      <c r="G18" s="1">
        <f>'Feb 2009'!E17</f>
        <v>20342664</v>
      </c>
      <c r="H18" s="1">
        <f>'Jan 2010'!E17</f>
        <v>20163500</v>
      </c>
      <c r="I18" s="1">
        <f>'July 2011'!H17</f>
        <v>20274309</v>
      </c>
      <c r="J18" s="1">
        <f>'July 2012'!E17</f>
        <v>20036735</v>
      </c>
      <c r="K18" s="1">
        <f>'July 2013'!E17</f>
        <v>20024054</v>
      </c>
      <c r="L18" s="1">
        <f>'July 2014'!E17</f>
        <v>20051547</v>
      </c>
      <c r="M18" s="1">
        <f>'July 2015'!E17</f>
        <v>20127723</v>
      </c>
      <c r="N18" s="1"/>
    </row>
    <row r="19" spans="1:27" x14ac:dyDescent="0.3">
      <c r="A19" s="6">
        <v>2017</v>
      </c>
      <c r="B19" s="7"/>
      <c r="C19" s="1"/>
      <c r="E19" s="1">
        <f>'Feb 2007'!D18</f>
        <v>22536680</v>
      </c>
      <c r="F19" s="1">
        <f>'July 2008'!E18</f>
        <v>21249668</v>
      </c>
      <c r="G19" s="1">
        <f>'Feb 2009'!E18</f>
        <v>20615256</v>
      </c>
      <c r="H19" s="1">
        <f>'Jan 2010'!E18</f>
        <v>20440157</v>
      </c>
      <c r="I19" s="1">
        <f>'July 2011'!H18</f>
        <v>20552516</v>
      </c>
      <c r="J19" s="1">
        <f>'July 2012'!E18</f>
        <v>20319722</v>
      </c>
      <c r="K19" s="1">
        <f>'July 2013'!E18</f>
        <v>20306863</v>
      </c>
      <c r="L19" s="1">
        <f>'July 2014'!E18</f>
        <v>20338444</v>
      </c>
      <c r="M19" s="1">
        <f>'July 2015'!E18</f>
        <v>20434731</v>
      </c>
      <c r="N19" s="1"/>
    </row>
    <row r="20" spans="1:27" x14ac:dyDescent="0.3">
      <c r="A20" s="6">
        <v>2018</v>
      </c>
      <c r="B20" s="7"/>
      <c r="C20" s="1"/>
      <c r="F20" s="1">
        <f>'July 2008'!E19</f>
        <v>21544061</v>
      </c>
      <c r="G20" s="1">
        <f>'Feb 2009'!E19</f>
        <v>20883254</v>
      </c>
      <c r="H20" s="1">
        <f>'Jan 2010'!E19</f>
        <v>20711395</v>
      </c>
      <c r="I20" s="1">
        <f>'July 2011'!H19</f>
        <v>20816013</v>
      </c>
      <c r="J20" s="1">
        <f>'July 2012'!E19</f>
        <v>20600524</v>
      </c>
      <c r="K20" s="1">
        <f>'July 2013'!E19</f>
        <v>20587391</v>
      </c>
      <c r="L20" s="1">
        <f>'July 2014'!E19</f>
        <v>20622557</v>
      </c>
      <c r="M20" s="1">
        <f>'July 2015'!E19</f>
        <v>20738328</v>
      </c>
      <c r="N20" s="1"/>
    </row>
    <row r="21" spans="1:27" x14ac:dyDescent="0.3">
      <c r="A21" s="6">
        <v>2019</v>
      </c>
      <c r="B21" s="7"/>
      <c r="G21" s="1">
        <f>'Feb 2009'!E20</f>
        <v>21150560</v>
      </c>
      <c r="H21" s="1">
        <f>'Jan 2010'!E20</f>
        <v>20979733</v>
      </c>
      <c r="I21" s="1">
        <f>'July 2011'!H20</f>
        <v>21071781</v>
      </c>
      <c r="J21" s="1">
        <f>'July 2012'!E20</f>
        <v>20875805</v>
      </c>
      <c r="K21" s="1">
        <f>'July 2013'!E20</f>
        <v>20864297</v>
      </c>
      <c r="L21" s="1">
        <f>'July 2014'!E20</f>
        <v>20905243</v>
      </c>
      <c r="M21" s="1">
        <f>'July 2015'!E20</f>
        <v>21039709</v>
      </c>
      <c r="N21" s="1"/>
    </row>
    <row r="22" spans="1:27" x14ac:dyDescent="0.3">
      <c r="G22" s="1"/>
      <c r="J22" s="1"/>
      <c r="K22" s="1"/>
      <c r="L22" s="1"/>
      <c r="M22" s="1"/>
      <c r="N22" s="1"/>
    </row>
    <row r="23" spans="1:27" x14ac:dyDescent="0.3">
      <c r="G23" s="1"/>
      <c r="K23" s="1"/>
      <c r="L23" s="1"/>
      <c r="M23" s="1"/>
      <c r="N23" s="1"/>
    </row>
    <row r="24" spans="1:27" x14ac:dyDescent="0.3">
      <c r="G24" s="1"/>
      <c r="K24" s="1"/>
      <c r="L24" s="1"/>
      <c r="M24" s="1"/>
      <c r="N24" s="1"/>
    </row>
    <row r="25" spans="1:27" x14ac:dyDescent="0.3">
      <c r="A25" s="13"/>
      <c r="K25" s="1"/>
      <c r="L25" s="1"/>
      <c r="M25" s="1"/>
      <c r="N25" s="1"/>
    </row>
    <row r="26" spans="1:27" x14ac:dyDescent="0.3">
      <c r="A26" s="13"/>
    </row>
    <row r="27" spans="1:27" x14ac:dyDescent="0.3">
      <c r="A27" s="13"/>
    </row>
    <row r="28" spans="1:27" x14ac:dyDescent="0.3">
      <c r="A28" s="13"/>
    </row>
    <row r="29" spans="1:27" x14ac:dyDescent="0.3">
      <c r="A29" s="13"/>
    </row>
    <row r="30" spans="1:27" ht="28.8" x14ac:dyDescent="0.3">
      <c r="A30" s="13"/>
      <c r="AA30" s="16" t="s">
        <v>24</v>
      </c>
    </row>
    <row r="31" spans="1:27" x14ac:dyDescent="0.3">
      <c r="A31" s="13">
        <v>2010</v>
      </c>
      <c r="C31" s="3"/>
      <c r="D31" s="3">
        <f t="shared" ref="D31:M40" si="9">D12/C12-1</f>
        <v>1.349491989356455E-2</v>
      </c>
      <c r="E31" s="3">
        <f t="shared" si="9"/>
        <v>2.7035175697769365E-3</v>
      </c>
      <c r="F31" s="3">
        <f t="shared" si="9"/>
        <v>-4.2279192271990507E-2</v>
      </c>
      <c r="G31" s="3">
        <f t="shared" si="9"/>
        <v>-1.2977773939651716E-2</v>
      </c>
      <c r="H31" s="3">
        <f t="shared" si="9"/>
        <v>-5.7246148268842445E-3</v>
      </c>
      <c r="I31" s="3"/>
      <c r="J31" s="3"/>
      <c r="K31" s="3"/>
      <c r="L31" s="3"/>
      <c r="M31" s="3"/>
      <c r="P31" s="42" t="str">
        <f t="shared" ref="P31:Y31" si="10">P5</f>
        <v>Feb 2005</v>
      </c>
      <c r="Q31" s="42" t="str">
        <f t="shared" si="10"/>
        <v>Feb 2006</v>
      </c>
      <c r="R31" s="42" t="str">
        <f t="shared" si="10"/>
        <v>Feb 2007</v>
      </c>
      <c r="S31" s="42" t="str">
        <f t="shared" si="10"/>
        <v>July 2008</v>
      </c>
      <c r="T31" s="42" t="str">
        <f t="shared" si="10"/>
        <v>Feb 2009</v>
      </c>
      <c r="U31" s="42" t="str">
        <f t="shared" si="10"/>
        <v>Jan 2010</v>
      </c>
      <c r="V31" s="42" t="str">
        <f t="shared" si="10"/>
        <v>July 2011</v>
      </c>
      <c r="W31" s="42" t="str">
        <f t="shared" si="10"/>
        <v>July 2012</v>
      </c>
      <c r="X31" s="42" t="str">
        <f t="shared" si="10"/>
        <v>July 2013</v>
      </c>
      <c r="Y31" s="42" t="str">
        <f t="shared" si="10"/>
        <v>July 2014</v>
      </c>
      <c r="AA31" t="s">
        <v>23</v>
      </c>
    </row>
    <row r="32" spans="1:27" x14ac:dyDescent="0.3">
      <c r="A32" s="13">
        <v>2011</v>
      </c>
      <c r="C32" s="3"/>
      <c r="D32" s="3">
        <f t="shared" si="9"/>
        <v>1.5505940626941994E-2</v>
      </c>
      <c r="E32" s="3">
        <f t="shared" si="9"/>
        <v>3.0934549247412235E-3</v>
      </c>
      <c r="F32" s="3">
        <f t="shared" si="9"/>
        <v>-4.6343571902891512E-2</v>
      </c>
      <c r="G32" s="3">
        <f t="shared" si="9"/>
        <v>-2.4148340223485887E-2</v>
      </c>
      <c r="H32" s="3">
        <f t="shared" si="9"/>
        <v>-5.3976251968670397E-3</v>
      </c>
      <c r="I32" s="3">
        <f t="shared" si="9"/>
        <v>3.720097896922292E-3</v>
      </c>
      <c r="O32" s="12" t="s">
        <v>13</v>
      </c>
      <c r="P32" s="14">
        <f t="shared" ref="P32:P41" si="11">P7</f>
        <v>-5.2675928671743755E-3</v>
      </c>
      <c r="Q32" s="14">
        <f t="shared" ref="Q32:Q41" si="12">Q8</f>
        <v>-9.2842923880600559E-3</v>
      </c>
      <c r="R32" s="14">
        <f t="shared" ref="R32:R40" si="13">R9</f>
        <v>-1.5087656539068406E-2</v>
      </c>
      <c r="S32" s="14">
        <f t="shared" ref="S32:S39" si="14">S10</f>
        <v>-1.0047321085775218E-2</v>
      </c>
      <c r="T32" s="14">
        <f t="shared" ref="T32:T38" si="15">T11</f>
        <v>-6.3695754273930261E-3</v>
      </c>
      <c r="U32" s="14">
        <f t="shared" ref="U32:U37" si="16">U12</f>
        <v>1.4901970643927953E-3</v>
      </c>
      <c r="V32" s="14">
        <f t="shared" ref="V32:V36" si="17">V13</f>
        <v>-8.406015017724533E-4</v>
      </c>
      <c r="W32" s="14">
        <f t="shared" ref="W32:W35" si="18">W14</f>
        <v>3.7958006072313921E-5</v>
      </c>
      <c r="X32" s="14">
        <f t="shared" ref="X32:X34" si="19">X15</f>
        <v>-1.085058572136699E-4</v>
      </c>
      <c r="Y32" s="14">
        <f>$Y$16</f>
        <v>1.8088744673416812E-4</v>
      </c>
      <c r="Z32" s="14"/>
      <c r="AA32" s="2">
        <f t="shared" ref="AA32:AA41" si="20">AVERAGE(P32:Y32)</f>
        <v>-4.5296503149257926E-3</v>
      </c>
    </row>
    <row r="33" spans="1:27" x14ac:dyDescent="0.3">
      <c r="A33" s="13">
        <v>2012</v>
      </c>
      <c r="C33" s="3"/>
      <c r="D33" s="3">
        <f t="shared" si="9"/>
        <v>1.7625379136520847E-2</v>
      </c>
      <c r="E33" s="3">
        <f t="shared" si="9"/>
        <v>3.1013614343666784E-3</v>
      </c>
      <c r="F33" s="3">
        <f t="shared" si="9"/>
        <v>-4.8537905492350042E-2</v>
      </c>
      <c r="G33" s="3">
        <f t="shared" si="9"/>
        <v>-3.1703909970539179E-2</v>
      </c>
      <c r="H33" s="3">
        <f t="shared" si="9"/>
        <v>-5.6701801022763787E-3</v>
      </c>
      <c r="I33" s="3">
        <f t="shared" si="9"/>
        <v>3.7655740684818806E-3</v>
      </c>
      <c r="J33" s="3">
        <f t="shared" si="9"/>
        <v>2.831202154651713E-5</v>
      </c>
      <c r="O33" s="12" t="s">
        <v>14</v>
      </c>
      <c r="P33" s="14">
        <f t="shared" si="11"/>
        <v>-4.310956400831345E-3</v>
      </c>
      <c r="Q33" s="14">
        <f t="shared" si="12"/>
        <v>-1.5530026364935945E-2</v>
      </c>
      <c r="R33" s="14">
        <f t="shared" si="13"/>
        <v>-2.7125178383942905E-2</v>
      </c>
      <c r="S33" s="14">
        <f t="shared" si="14"/>
        <v>-1.2637967721546017E-2</v>
      </c>
      <c r="T33" s="14">
        <f t="shared" si="15"/>
        <v>-4.2429485667013767E-3</v>
      </c>
      <c r="U33" s="14">
        <f t="shared" si="16"/>
        <v>2.8763692752709069E-3</v>
      </c>
      <c r="V33" s="14">
        <f t="shared" si="17"/>
        <v>6.6271102286519223E-5</v>
      </c>
      <c r="W33" s="14">
        <f t="shared" si="18"/>
        <v>-7.4121234550750259E-4</v>
      </c>
      <c r="X33" s="14">
        <f t="shared" si="19"/>
        <v>1.1512996501501505E-3</v>
      </c>
      <c r="Y33" s="14">
        <f>Y17</f>
        <v>2.457685033292023E-3</v>
      </c>
      <c r="Z33" s="15"/>
      <c r="AA33" s="2">
        <f t="shared" si="20"/>
        <v>-5.803666472246549E-3</v>
      </c>
    </row>
    <row r="34" spans="1:27" x14ac:dyDescent="0.3">
      <c r="A34" s="13">
        <v>2013</v>
      </c>
      <c r="C34" s="3"/>
      <c r="D34" s="3">
        <f t="shared" si="9"/>
        <v>1.9699605458496805E-2</v>
      </c>
      <c r="E34" s="3">
        <f t="shared" si="9"/>
        <v>3.0032964899127101E-3</v>
      </c>
      <c r="F34" s="3">
        <f t="shared" si="9"/>
        <v>-5.0457797545904404E-2</v>
      </c>
      <c r="G34" s="3">
        <f t="shared" si="9"/>
        <v>-3.2525624516445029E-2</v>
      </c>
      <c r="H34" s="3">
        <f t="shared" si="9"/>
        <v>-6.2800244720475629E-3</v>
      </c>
      <c r="I34" s="3">
        <f t="shared" si="9"/>
        <v>3.5483001736789088E-3</v>
      </c>
      <c r="J34" s="3">
        <f t="shared" si="9"/>
        <v>-3.428929824466187E-3</v>
      </c>
      <c r="K34" s="3">
        <f t="shared" si="9"/>
        <v>-6.327751481036703E-4</v>
      </c>
      <c r="O34" s="12" t="s">
        <v>15</v>
      </c>
      <c r="P34" s="14">
        <f t="shared" si="11"/>
        <v>-8.1420266859230095E-3</v>
      </c>
      <c r="Q34" s="14">
        <f t="shared" si="12"/>
        <v>-2.7484695501730605E-2</v>
      </c>
      <c r="R34" s="14">
        <f t="shared" si="13"/>
        <v>-4.4777679578683283E-2</v>
      </c>
      <c r="S34" s="14">
        <f t="shared" si="14"/>
        <v>-1.7165658479016854E-2</v>
      </c>
      <c r="T34" s="14">
        <f t="shared" si="15"/>
        <v>-2.5367814848719084E-3</v>
      </c>
      <c r="U34" s="14">
        <f t="shared" si="16"/>
        <v>3.8320947195127353E-3</v>
      </c>
      <c r="V34" s="14">
        <f t="shared" si="17"/>
        <v>-4.1676006048558811E-3</v>
      </c>
      <c r="W34" s="14">
        <f t="shared" si="18"/>
        <v>5.1776468854058955E-4</v>
      </c>
      <c r="X34" s="14">
        <f t="shared" si="19"/>
        <v>3.6575651939978471E-3</v>
      </c>
      <c r="Y34" s="15"/>
      <c r="Z34" s="15"/>
      <c r="AA34" s="2">
        <f t="shared" si="20"/>
        <v>-1.0696335303670042E-2</v>
      </c>
    </row>
    <row r="35" spans="1:27" x14ac:dyDescent="0.3">
      <c r="A35" s="13">
        <v>2014</v>
      </c>
      <c r="C35" s="3"/>
      <c r="D35" s="3">
        <f t="shared" si="9"/>
        <v>2.1477637900654267E-2</v>
      </c>
      <c r="E35" s="3">
        <f t="shared" si="9"/>
        <v>2.9169632047427729E-3</v>
      </c>
      <c r="F35" s="3">
        <f t="shared" si="9"/>
        <v>-5.2293577255342782E-2</v>
      </c>
      <c r="G35" s="3">
        <f t="shared" si="9"/>
        <v>-3.1096239949693572E-2</v>
      </c>
      <c r="H35" s="3">
        <f t="shared" si="9"/>
        <v>-6.667976827896771E-3</v>
      </c>
      <c r="I35" s="3">
        <f t="shared" si="9"/>
        <v>3.5745579616830447E-3</v>
      </c>
      <c r="J35" s="3">
        <f t="shared" si="9"/>
        <v>-8.0857906992243267E-3</v>
      </c>
      <c r="K35" s="3">
        <f t="shared" si="9"/>
        <v>-6.3280641180918362E-4</v>
      </c>
      <c r="L35" s="3">
        <f t="shared" si="9"/>
        <v>9.7023669977658322E-4</v>
      </c>
      <c r="O35" s="12" t="s">
        <v>16</v>
      </c>
      <c r="P35" s="14">
        <f t="shared" si="11"/>
        <v>-1.8191557005600822E-2</v>
      </c>
      <c r="Q35" s="14">
        <f t="shared" si="12"/>
        <v>-4.3268499741713429E-2</v>
      </c>
      <c r="R35" s="14">
        <f t="shared" si="13"/>
        <v>-5.8719100575697625E-2</v>
      </c>
      <c r="S35" s="14">
        <f t="shared" si="14"/>
        <v>-2.6623862645988483E-2</v>
      </c>
      <c r="T35" s="14">
        <f t="shared" si="15"/>
        <v>-1.8598140499922478E-3</v>
      </c>
      <c r="U35" s="14">
        <f t="shared" si="16"/>
        <v>-6.3408832912692503E-4</v>
      </c>
      <c r="V35" s="14">
        <f t="shared" si="17"/>
        <v>-7.5722125475867763E-3</v>
      </c>
      <c r="W35" s="14">
        <f t="shared" si="18"/>
        <v>3.0223890417393484E-3</v>
      </c>
      <c r="X35" s="14"/>
      <c r="Y35" s="15"/>
      <c r="Z35" s="15"/>
      <c r="AA35" s="2">
        <f t="shared" si="20"/>
        <v>-1.923084323174587E-2</v>
      </c>
    </row>
    <row r="36" spans="1:27" x14ac:dyDescent="0.3">
      <c r="A36" s="13">
        <v>2015</v>
      </c>
      <c r="C36" s="3"/>
      <c r="D36" s="3">
        <f t="shared" si="9"/>
        <v>2.2894696033420647E-2</v>
      </c>
      <c r="E36" s="3">
        <f t="shared" si="9"/>
        <v>2.9404379169575279E-3</v>
      </c>
      <c r="F36" s="3">
        <f t="shared" si="9"/>
        <v>-5.3984075862450576E-2</v>
      </c>
      <c r="G36" s="3">
        <f t="shared" si="9"/>
        <v>-2.8910773943374157E-2</v>
      </c>
      <c r="H36" s="3">
        <f t="shared" si="9"/>
        <v>-8.7100705953097046E-3</v>
      </c>
      <c r="I36" s="3">
        <f t="shared" si="9"/>
        <v>4.6897625829698253E-3</v>
      </c>
      <c r="J36" s="3">
        <f t="shared" si="9"/>
        <v>-1.0840617860397916E-2</v>
      </c>
      <c r="K36" s="3">
        <f t="shared" si="9"/>
        <v>-6.3286142035479109E-4</v>
      </c>
      <c r="L36" s="3">
        <f t="shared" si="9"/>
        <v>1.1969384629595403E-3</v>
      </c>
      <c r="M36" s="3">
        <f t="shared" si="9"/>
        <v>2.457685033292023E-3</v>
      </c>
      <c r="O36" s="12" t="s">
        <v>17</v>
      </c>
      <c r="P36" s="14">
        <f t="shared" si="11"/>
        <v>-3.215285287524916E-2</v>
      </c>
      <c r="Q36" s="14">
        <f t="shared" si="12"/>
        <v>-5.617433112600867E-2</v>
      </c>
      <c r="R36" s="14">
        <f t="shared" si="13"/>
        <v>-7.1733589656012842E-2</v>
      </c>
      <c r="S36" s="14">
        <f t="shared" si="14"/>
        <v>-3.3504760643328413E-2</v>
      </c>
      <c r="T36" s="14">
        <f t="shared" si="15"/>
        <v>-6.9101307109501464E-3</v>
      </c>
      <c r="U36" s="14">
        <f t="shared" si="16"/>
        <v>-4.0247218985532962E-3</v>
      </c>
      <c r="V36" s="14">
        <f t="shared" si="17"/>
        <v>-7.8509933832855427E-3</v>
      </c>
      <c r="W36" s="14"/>
      <c r="X36" s="15"/>
      <c r="Y36" s="15"/>
      <c r="Z36" s="15"/>
      <c r="AA36" s="2">
        <f t="shared" si="20"/>
        <v>-3.033591147048401E-2</v>
      </c>
    </row>
    <row r="37" spans="1:27" x14ac:dyDescent="0.3">
      <c r="A37" s="13">
        <v>2016</v>
      </c>
      <c r="C37" s="3"/>
      <c r="D37" s="3"/>
      <c r="E37" s="3"/>
      <c r="F37" s="3">
        <f t="shared" si="9"/>
        <v>-5.5609781558628613E-2</v>
      </c>
      <c r="G37" s="3">
        <f t="shared" si="9"/>
        <v>-2.9091603138324817E-2</v>
      </c>
      <c r="H37" s="3">
        <f t="shared" si="9"/>
        <v>-8.8073027210202603E-3</v>
      </c>
      <c r="I37" s="3">
        <f t="shared" si="9"/>
        <v>5.4955240905596447E-3</v>
      </c>
      <c r="J37" s="3">
        <f t="shared" si="9"/>
        <v>-1.1717982595609078E-2</v>
      </c>
      <c r="K37" s="3">
        <f t="shared" si="9"/>
        <v>-6.3288754380397272E-4</v>
      </c>
      <c r="L37" s="3">
        <f t="shared" si="9"/>
        <v>1.3729986944701622E-3</v>
      </c>
      <c r="M37" s="3">
        <f t="shared" si="9"/>
        <v>3.7990086251200594E-3</v>
      </c>
      <c r="O37" s="12" t="s">
        <v>18</v>
      </c>
      <c r="P37" s="14">
        <f t="shared" si="11"/>
        <v>-4.3437479331064233E-2</v>
      </c>
      <c r="Q37" s="14">
        <f t="shared" si="12"/>
        <v>-6.886203935746249E-2</v>
      </c>
      <c r="R37" s="14">
        <f t="shared" si="13"/>
        <v>-8.0416415230028737E-2</v>
      </c>
      <c r="S37" s="14">
        <f t="shared" si="14"/>
        <v>-3.9210998910531258E-2</v>
      </c>
      <c r="T37" s="14">
        <f t="shared" si="15"/>
        <v>-1.0665861974091806E-2</v>
      </c>
      <c r="U37" s="14">
        <f t="shared" si="16"/>
        <v>-3.1980500953238122E-3</v>
      </c>
      <c r="V37" s="14"/>
      <c r="W37" s="15"/>
      <c r="X37" s="15"/>
      <c r="Y37" s="15"/>
      <c r="Z37" s="15"/>
      <c r="AA37" s="2">
        <f t="shared" si="20"/>
        <v>-4.0965140816417056E-2</v>
      </c>
    </row>
    <row r="38" spans="1:27" x14ac:dyDescent="0.3">
      <c r="A38" s="13">
        <v>2017</v>
      </c>
      <c r="F38" s="3">
        <f t="shared" si="9"/>
        <v>-5.7107435522889771E-2</v>
      </c>
      <c r="G38" s="3">
        <f t="shared" si="9"/>
        <v>-2.9855148795736475E-2</v>
      </c>
      <c r="H38" s="3">
        <f t="shared" si="9"/>
        <v>-8.493661199259428E-3</v>
      </c>
      <c r="I38" s="3">
        <f t="shared" si="9"/>
        <v>5.4969734332275255E-3</v>
      </c>
      <c r="J38" s="3">
        <f t="shared" si="9"/>
        <v>-1.1326788408776767E-2</v>
      </c>
      <c r="K38" s="3">
        <f t="shared" si="9"/>
        <v>-6.3283346100895255E-4</v>
      </c>
      <c r="L38" s="3">
        <f t="shared" si="9"/>
        <v>1.5551885094216011E-3</v>
      </c>
      <c r="M38" s="3">
        <f t="shared" si="9"/>
        <v>4.7342363063762605E-3</v>
      </c>
      <c r="O38" s="12" t="s">
        <v>19</v>
      </c>
      <c r="P38" s="14">
        <f t="shared" si="11"/>
        <v>-5.4423869424247595E-2</v>
      </c>
      <c r="Q38" s="14">
        <f t="shared" si="12"/>
        <v>-7.7564454164546492E-2</v>
      </c>
      <c r="R38" s="14">
        <f t="shared" si="13"/>
        <v>-8.7690295811835406E-2</v>
      </c>
      <c r="S38" s="14">
        <f t="shared" si="14"/>
        <v>-4.143043372056876E-2</v>
      </c>
      <c r="T38" s="14">
        <f t="shared" si="15"/>
        <v>-1.1880265448535932E-2</v>
      </c>
      <c r="U38" s="14"/>
      <c r="V38" s="15"/>
      <c r="W38" s="15"/>
      <c r="X38" s="15"/>
      <c r="Y38" s="15"/>
      <c r="Z38" s="15"/>
      <c r="AA38" s="2">
        <f t="shared" si="20"/>
        <v>-5.4597863713946836E-2</v>
      </c>
    </row>
    <row r="39" spans="1:27" x14ac:dyDescent="0.3">
      <c r="A39" s="13">
        <v>2018</v>
      </c>
      <c r="F39" s="3"/>
      <c r="G39" s="3">
        <f t="shared" si="9"/>
        <v>-3.0672350955560312E-2</v>
      </c>
      <c r="H39" s="3">
        <f t="shared" si="9"/>
        <v>-8.2295125079645537E-3</v>
      </c>
      <c r="I39" s="3">
        <f t="shared" si="9"/>
        <v>5.0512290456534714E-3</v>
      </c>
      <c r="J39" s="3">
        <f t="shared" si="9"/>
        <v>-1.0352078469589743E-2</v>
      </c>
      <c r="K39" s="3">
        <f t="shared" si="9"/>
        <v>-6.3750805562035051E-4</v>
      </c>
      <c r="L39" s="3">
        <f t="shared" si="9"/>
        <v>1.708132905233084E-3</v>
      </c>
      <c r="M39" s="3">
        <f t="shared" si="9"/>
        <v>5.6138043405578042E-3</v>
      </c>
      <c r="O39" s="12" t="s">
        <v>20</v>
      </c>
      <c r="P39" s="14">
        <f t="shared" si="11"/>
        <v>-6.1306177940193218E-2</v>
      </c>
      <c r="Q39" s="14">
        <f t="shared" si="12"/>
        <v>-8.4950359279533871E-2</v>
      </c>
      <c r="R39" s="14">
        <f t="shared" si="13"/>
        <v>-9.1557465389422554E-2</v>
      </c>
      <c r="S39" s="14">
        <f t="shared" si="14"/>
        <v>-4.0447571723140063E-2</v>
      </c>
      <c r="T39" s="14"/>
      <c r="U39" s="15"/>
      <c r="V39" s="15"/>
      <c r="W39" s="15"/>
      <c r="X39" s="15"/>
      <c r="Y39" s="15"/>
      <c r="Z39" s="15"/>
      <c r="AA39" s="2">
        <f t="shared" si="20"/>
        <v>-6.9565393583072427E-2</v>
      </c>
    </row>
    <row r="40" spans="1:27" x14ac:dyDescent="0.3">
      <c r="A40" s="13">
        <v>2019</v>
      </c>
      <c r="G40" s="3"/>
      <c r="H40" s="3">
        <f t="shared" si="9"/>
        <v>-8.0767128624490425E-3</v>
      </c>
      <c r="I40" s="3">
        <f t="shared" si="9"/>
        <v>4.387472423981853E-3</v>
      </c>
      <c r="J40" s="3">
        <f t="shared" si="9"/>
        <v>-9.3004003790662093E-3</v>
      </c>
      <c r="K40" s="3">
        <f t="shared" si="9"/>
        <v>-5.5126017894879809E-4</v>
      </c>
      <c r="L40" s="3">
        <f t="shared" si="9"/>
        <v>1.9624912356261959E-3</v>
      </c>
      <c r="M40" s="3">
        <f t="shared" si="9"/>
        <v>6.4321663230606507E-3</v>
      </c>
      <c r="O40" s="12" t="s">
        <v>21</v>
      </c>
      <c r="P40" s="14">
        <f t="shared" si="11"/>
        <v>-6.6924242382401467E-2</v>
      </c>
      <c r="Q40" s="14">
        <f t="shared" si="12"/>
        <v>-8.8907571942340224E-2</v>
      </c>
      <c r="R40" s="14">
        <f t="shared" si="13"/>
        <v>-9.2248122805236754E-2</v>
      </c>
      <c r="S40" s="14"/>
      <c r="T40" s="15"/>
      <c r="U40" s="15"/>
      <c r="V40" s="15"/>
      <c r="W40" s="15"/>
      <c r="X40" s="15"/>
      <c r="Y40" s="15"/>
      <c r="Z40" s="15"/>
      <c r="AA40" s="2">
        <f t="shared" si="20"/>
        <v>-8.2693312376659486E-2</v>
      </c>
    </row>
    <row r="41" spans="1:27" x14ac:dyDescent="0.3">
      <c r="O41" s="12" t="s">
        <v>22</v>
      </c>
      <c r="P41" s="2">
        <f t="shared" si="11"/>
        <v>-6.9339458678489896E-2</v>
      </c>
      <c r="Q41" s="14">
        <f t="shared" si="12"/>
        <v>-8.9578934766343932E-2</v>
      </c>
      <c r="R41" s="14"/>
      <c r="AA41" s="2">
        <f t="shared" si="20"/>
        <v>-7.9459196722416914E-2</v>
      </c>
    </row>
    <row r="43" spans="1:27" ht="28.8" x14ac:dyDescent="0.3">
      <c r="AA43" s="16" t="s">
        <v>24</v>
      </c>
    </row>
    <row r="44" spans="1:27" x14ac:dyDescent="0.3">
      <c r="O44" s="18"/>
      <c r="P44" s="41" t="str">
        <f t="shared" ref="P44:Y44" si="21">P31</f>
        <v>Feb 2005</v>
      </c>
      <c r="Q44" s="41" t="str">
        <f t="shared" si="21"/>
        <v>Feb 2006</v>
      </c>
      <c r="R44" s="41" t="str">
        <f t="shared" si="21"/>
        <v>Feb 2007</v>
      </c>
      <c r="S44" s="41" t="str">
        <f t="shared" si="21"/>
        <v>July 2008</v>
      </c>
      <c r="T44" s="41" t="str">
        <f t="shared" si="21"/>
        <v>Feb 2009</v>
      </c>
      <c r="U44" s="41" t="str">
        <f t="shared" si="21"/>
        <v>Jan 2010</v>
      </c>
      <c r="V44" s="41" t="str">
        <f t="shared" si="21"/>
        <v>July 2011</v>
      </c>
      <c r="W44" s="41" t="str">
        <f t="shared" si="21"/>
        <v>July 2012</v>
      </c>
      <c r="X44" s="41" t="str">
        <f t="shared" si="21"/>
        <v>July 2013</v>
      </c>
      <c r="Y44" s="41" t="str">
        <f t="shared" si="21"/>
        <v>July 2014</v>
      </c>
      <c r="AA44" t="s">
        <v>23</v>
      </c>
    </row>
    <row r="45" spans="1:27" x14ac:dyDescent="0.3">
      <c r="O45" s="21" t="s">
        <v>13</v>
      </c>
      <c r="P45" s="43">
        <f t="shared" ref="P45:Y46" si="22">ABS(P32)</f>
        <v>5.2675928671743755E-3</v>
      </c>
      <c r="Q45" s="43">
        <f t="shared" si="22"/>
        <v>9.2842923880600559E-3</v>
      </c>
      <c r="R45" s="43">
        <f t="shared" si="22"/>
        <v>1.5087656539068406E-2</v>
      </c>
      <c r="S45" s="43">
        <f t="shared" si="22"/>
        <v>1.0047321085775218E-2</v>
      </c>
      <c r="T45" s="43">
        <f t="shared" si="22"/>
        <v>6.3695754273930261E-3</v>
      </c>
      <c r="U45" s="43">
        <f t="shared" si="22"/>
        <v>1.4901970643927953E-3</v>
      </c>
      <c r="V45" s="43">
        <f t="shared" si="22"/>
        <v>8.406015017724533E-4</v>
      </c>
      <c r="W45" s="43">
        <f t="shared" si="22"/>
        <v>3.7958006072313921E-5</v>
      </c>
      <c r="X45" s="43">
        <f t="shared" si="22"/>
        <v>1.085058572136699E-4</v>
      </c>
      <c r="Y45" s="43">
        <f t="shared" si="22"/>
        <v>1.8088744673416812E-4</v>
      </c>
      <c r="AA45" s="2">
        <f t="shared" ref="AA45:AA54" si="23">AVERAGE(P45:Y45)</f>
        <v>4.8714588183656482E-3</v>
      </c>
    </row>
    <row r="46" spans="1:27" x14ac:dyDescent="0.3">
      <c r="O46" s="21" t="s">
        <v>14</v>
      </c>
      <c r="P46" s="43">
        <f t="shared" ref="P46:X54" si="24">ABS(P33)</f>
        <v>4.310956400831345E-3</v>
      </c>
      <c r="Q46" s="43">
        <f t="shared" si="24"/>
        <v>1.5530026364935945E-2</v>
      </c>
      <c r="R46" s="43">
        <f t="shared" si="24"/>
        <v>2.7125178383942905E-2</v>
      </c>
      <c r="S46" s="43">
        <f t="shared" si="24"/>
        <v>1.2637967721546017E-2</v>
      </c>
      <c r="T46" s="43">
        <f t="shared" si="24"/>
        <v>4.2429485667013767E-3</v>
      </c>
      <c r="U46" s="43">
        <f t="shared" si="24"/>
        <v>2.8763692752709069E-3</v>
      </c>
      <c r="V46" s="43">
        <f t="shared" si="24"/>
        <v>6.6271102286519223E-5</v>
      </c>
      <c r="W46" s="43">
        <f t="shared" si="24"/>
        <v>7.4121234550750259E-4</v>
      </c>
      <c r="X46" s="43">
        <f t="shared" si="24"/>
        <v>1.1512996501501505E-3</v>
      </c>
      <c r="Y46" s="43">
        <f t="shared" si="22"/>
        <v>2.457685033292023E-3</v>
      </c>
      <c r="AA46" s="2">
        <f t="shared" si="23"/>
        <v>7.1139914844464691E-3</v>
      </c>
    </row>
    <row r="47" spans="1:27" x14ac:dyDescent="0.3">
      <c r="O47" s="21" t="s">
        <v>15</v>
      </c>
      <c r="P47" s="43">
        <f t="shared" si="24"/>
        <v>8.1420266859230095E-3</v>
      </c>
      <c r="Q47" s="43">
        <f t="shared" si="24"/>
        <v>2.7484695501730605E-2</v>
      </c>
      <c r="R47" s="43">
        <f t="shared" si="24"/>
        <v>4.4777679578683283E-2</v>
      </c>
      <c r="S47" s="43">
        <f t="shared" si="24"/>
        <v>1.7165658479016854E-2</v>
      </c>
      <c r="T47" s="43">
        <f t="shared" si="24"/>
        <v>2.5367814848719084E-3</v>
      </c>
      <c r="U47" s="43">
        <f t="shared" si="24"/>
        <v>3.8320947195127353E-3</v>
      </c>
      <c r="V47" s="43">
        <f t="shared" si="24"/>
        <v>4.1676006048558811E-3</v>
      </c>
      <c r="W47" s="43">
        <f t="shared" si="24"/>
        <v>5.1776468854058955E-4</v>
      </c>
      <c r="X47" s="43">
        <f t="shared" si="24"/>
        <v>3.6575651939978471E-3</v>
      </c>
      <c r="Y47" s="43"/>
      <c r="AA47" s="2">
        <f t="shared" si="23"/>
        <v>1.2475762993014746E-2</v>
      </c>
    </row>
    <row r="48" spans="1:27" x14ac:dyDescent="0.3">
      <c r="O48" s="21" t="s">
        <v>16</v>
      </c>
      <c r="P48" s="43">
        <f t="shared" si="24"/>
        <v>1.8191557005600822E-2</v>
      </c>
      <c r="Q48" s="43">
        <f t="shared" si="24"/>
        <v>4.3268499741713429E-2</v>
      </c>
      <c r="R48" s="43">
        <f t="shared" si="24"/>
        <v>5.8719100575697625E-2</v>
      </c>
      <c r="S48" s="43">
        <f t="shared" si="24"/>
        <v>2.6623862645988483E-2</v>
      </c>
      <c r="T48" s="43">
        <f t="shared" si="24"/>
        <v>1.8598140499922478E-3</v>
      </c>
      <c r="U48" s="43">
        <f t="shared" si="24"/>
        <v>6.3408832912692503E-4</v>
      </c>
      <c r="V48" s="43">
        <f t="shared" si="24"/>
        <v>7.5722125475867763E-3</v>
      </c>
      <c r="W48" s="43">
        <f t="shared" si="24"/>
        <v>3.0223890417393484E-3</v>
      </c>
      <c r="X48" s="43"/>
      <c r="Y48" s="43"/>
      <c r="AA48" s="2">
        <f t="shared" si="23"/>
        <v>1.9986440492180707E-2</v>
      </c>
    </row>
    <row r="49" spans="15:27" x14ac:dyDescent="0.3">
      <c r="O49" s="21" t="s">
        <v>17</v>
      </c>
      <c r="P49" s="43">
        <f t="shared" si="24"/>
        <v>3.215285287524916E-2</v>
      </c>
      <c r="Q49" s="43">
        <f t="shared" si="24"/>
        <v>5.617433112600867E-2</v>
      </c>
      <c r="R49" s="43">
        <f t="shared" si="24"/>
        <v>7.1733589656012842E-2</v>
      </c>
      <c r="S49" s="43">
        <f t="shared" si="24"/>
        <v>3.3504760643328413E-2</v>
      </c>
      <c r="T49" s="43">
        <f t="shared" si="24"/>
        <v>6.9101307109501464E-3</v>
      </c>
      <c r="U49" s="43">
        <f t="shared" si="24"/>
        <v>4.0247218985532962E-3</v>
      </c>
      <c r="V49" s="43">
        <f t="shared" si="24"/>
        <v>7.8509933832855427E-3</v>
      </c>
      <c r="W49" s="43"/>
      <c r="X49" s="43"/>
      <c r="Y49" s="43"/>
      <c r="AA49" s="2">
        <f t="shared" si="23"/>
        <v>3.033591147048401E-2</v>
      </c>
    </row>
    <row r="50" spans="15:27" x14ac:dyDescent="0.3">
      <c r="O50" s="21" t="s">
        <v>18</v>
      </c>
      <c r="P50" s="43">
        <f t="shared" si="24"/>
        <v>4.3437479331064233E-2</v>
      </c>
      <c r="Q50" s="43">
        <f t="shared" si="24"/>
        <v>6.886203935746249E-2</v>
      </c>
      <c r="R50" s="43">
        <f t="shared" si="24"/>
        <v>8.0416415230028737E-2</v>
      </c>
      <c r="S50" s="43">
        <f t="shared" si="24"/>
        <v>3.9210998910531258E-2</v>
      </c>
      <c r="T50" s="43">
        <f t="shared" si="24"/>
        <v>1.0665861974091806E-2</v>
      </c>
      <c r="U50" s="43">
        <f t="shared" si="24"/>
        <v>3.1980500953238122E-3</v>
      </c>
      <c r="V50" s="43"/>
      <c r="W50" s="43"/>
      <c r="X50" s="43"/>
      <c r="Y50" s="43"/>
      <c r="AA50" s="2">
        <f t="shared" si="23"/>
        <v>4.0965140816417056E-2</v>
      </c>
    </row>
    <row r="51" spans="15:27" x14ac:dyDescent="0.3">
      <c r="O51" s="21" t="s">
        <v>19</v>
      </c>
      <c r="P51" s="43">
        <f t="shared" si="24"/>
        <v>5.4423869424247595E-2</v>
      </c>
      <c r="Q51" s="43">
        <f t="shared" si="24"/>
        <v>7.7564454164546492E-2</v>
      </c>
      <c r="R51" s="43">
        <f t="shared" si="24"/>
        <v>8.7690295811835406E-2</v>
      </c>
      <c r="S51" s="43">
        <f t="shared" si="24"/>
        <v>4.143043372056876E-2</v>
      </c>
      <c r="T51" s="43">
        <f t="shared" si="24"/>
        <v>1.1880265448535932E-2</v>
      </c>
      <c r="U51" s="43"/>
      <c r="V51" s="43"/>
      <c r="W51" s="43"/>
      <c r="X51" s="43"/>
      <c r="Y51" s="43"/>
      <c r="AA51" s="2">
        <f t="shared" si="23"/>
        <v>5.4597863713946836E-2</v>
      </c>
    </row>
    <row r="52" spans="15:27" x14ac:dyDescent="0.3">
      <c r="O52" s="21" t="s">
        <v>20</v>
      </c>
      <c r="P52" s="43">
        <f t="shared" si="24"/>
        <v>6.1306177940193218E-2</v>
      </c>
      <c r="Q52" s="43">
        <f t="shared" si="24"/>
        <v>8.4950359279533871E-2</v>
      </c>
      <c r="R52" s="43">
        <f t="shared" si="24"/>
        <v>9.1557465389422554E-2</v>
      </c>
      <c r="S52" s="43">
        <f t="shared" si="24"/>
        <v>4.0447571723140063E-2</v>
      </c>
      <c r="T52" s="43"/>
      <c r="U52" s="43"/>
      <c r="V52" s="43"/>
      <c r="W52" s="43"/>
      <c r="X52" s="43"/>
      <c r="Y52" s="43"/>
      <c r="AA52" s="2">
        <f t="shared" si="23"/>
        <v>6.9565393583072427E-2</v>
      </c>
    </row>
    <row r="53" spans="15:27" x14ac:dyDescent="0.3">
      <c r="O53" s="21" t="s">
        <v>21</v>
      </c>
      <c r="P53" s="43">
        <f t="shared" si="24"/>
        <v>6.6924242382401467E-2</v>
      </c>
      <c r="Q53" s="43">
        <f t="shared" si="24"/>
        <v>8.8907571942340224E-2</v>
      </c>
      <c r="R53" s="43">
        <f t="shared" si="24"/>
        <v>9.2248122805236754E-2</v>
      </c>
      <c r="S53" s="43"/>
      <c r="T53" s="43"/>
      <c r="U53" s="43"/>
      <c r="V53" s="43"/>
      <c r="W53" s="43"/>
      <c r="X53" s="43"/>
      <c r="Y53" s="43"/>
      <c r="AA53" s="2">
        <f t="shared" si="23"/>
        <v>8.2693312376659486E-2</v>
      </c>
    </row>
    <row r="54" spans="15:27" x14ac:dyDescent="0.3">
      <c r="O54" s="21" t="s">
        <v>22</v>
      </c>
      <c r="P54" s="43">
        <f t="shared" si="24"/>
        <v>6.9339458678489896E-2</v>
      </c>
      <c r="Q54" s="43">
        <f t="shared" si="24"/>
        <v>8.9578934766343932E-2</v>
      </c>
      <c r="R54" s="43"/>
      <c r="S54" s="43"/>
      <c r="T54" s="43"/>
      <c r="U54" s="43"/>
      <c r="V54" s="43"/>
      <c r="W54" s="43"/>
      <c r="X54" s="43"/>
      <c r="Y54" s="43"/>
      <c r="AA54" s="2">
        <f t="shared" si="23"/>
        <v>7.9459196722416914E-2</v>
      </c>
    </row>
  </sheetData>
  <mergeCells count="1">
    <mergeCell ref="C4:M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9"/>
  <sheetViews>
    <sheetView zoomScale="80" zoomScaleNormal="80" workbookViewId="0">
      <pane xSplit="1" ySplit="8" topLeftCell="H9" activePane="bottomRight" state="frozen"/>
      <selection activeCell="A2" sqref="A1:A2"/>
      <selection pane="topRight" activeCell="A2" sqref="A1:A2"/>
      <selection pane="bottomLeft" activeCell="A2" sqref="A1:A2"/>
      <selection pane="bottomRight" activeCell="A2" sqref="A2"/>
    </sheetView>
  </sheetViews>
  <sheetFormatPr defaultColWidth="9.109375" defaultRowHeight="13.2" x14ac:dyDescent="0.25"/>
  <cols>
    <col min="1" max="1" width="12.77734375" style="18" customWidth="1"/>
    <col min="2" max="13" width="9.109375" style="18"/>
    <col min="14" max="14" width="4.88671875" style="18" customWidth="1"/>
    <col min="15" max="15" width="7.5546875" style="18" customWidth="1"/>
    <col min="16" max="26" width="9.109375" style="18"/>
    <col min="27" max="27" width="9.33203125" style="18" customWidth="1"/>
    <col min="28" max="28" width="11.109375" style="18" customWidth="1"/>
    <col min="29" max="16384" width="9.109375" style="18"/>
  </cols>
  <sheetData>
    <row r="1" spans="1:28" ht="14.4" x14ac:dyDescent="0.3">
      <c r="A1" s="4" t="s">
        <v>100</v>
      </c>
    </row>
    <row r="2" spans="1:28" ht="14.4" x14ac:dyDescent="0.3">
      <c r="A2" s="4" t="s">
        <v>87</v>
      </c>
    </row>
    <row r="4" spans="1:28" x14ac:dyDescent="0.25">
      <c r="A4" s="17" t="s">
        <v>25</v>
      </c>
    </row>
    <row r="5" spans="1:28" x14ac:dyDescent="0.25">
      <c r="A5" s="19" t="s">
        <v>26</v>
      </c>
    </row>
    <row r="6" spans="1:28" x14ac:dyDescent="0.25">
      <c r="A6" s="17" t="s">
        <v>27</v>
      </c>
      <c r="B6" s="18" t="s">
        <v>63</v>
      </c>
      <c r="C6" s="47">
        <v>38443</v>
      </c>
      <c r="D6" s="47">
        <v>38809</v>
      </c>
      <c r="E6" s="47">
        <v>39175</v>
      </c>
      <c r="F6" s="47">
        <v>39541</v>
      </c>
      <c r="G6" s="47">
        <v>40057</v>
      </c>
      <c r="H6" s="47">
        <v>40331</v>
      </c>
      <c r="I6" s="47">
        <v>40696</v>
      </c>
      <c r="J6" s="47">
        <v>41061</v>
      </c>
      <c r="K6" s="47">
        <v>41426</v>
      </c>
      <c r="L6" s="47">
        <v>41791</v>
      </c>
      <c r="M6" s="47">
        <v>42156</v>
      </c>
    </row>
    <row r="7" spans="1:28" x14ac:dyDescent="0.25">
      <c r="A7" s="20" t="s">
        <v>28</v>
      </c>
      <c r="C7" s="22" t="s">
        <v>62</v>
      </c>
      <c r="D7" s="22" t="s">
        <v>61</v>
      </c>
      <c r="E7" s="22" t="s">
        <v>60</v>
      </c>
      <c r="F7" s="22" t="s">
        <v>59</v>
      </c>
      <c r="G7" s="22" t="s">
        <v>58</v>
      </c>
      <c r="H7" s="22" t="s">
        <v>57</v>
      </c>
      <c r="I7" s="22" t="s">
        <v>56</v>
      </c>
      <c r="J7" s="22" t="s">
        <v>55</v>
      </c>
      <c r="K7" s="22" t="s">
        <v>54</v>
      </c>
      <c r="L7" s="22" t="s">
        <v>53</v>
      </c>
      <c r="M7" s="21" t="s">
        <v>29</v>
      </c>
      <c r="P7" s="21" t="s">
        <v>30</v>
      </c>
    </row>
    <row r="8" spans="1:28" x14ac:dyDescent="0.25">
      <c r="A8" s="22" t="s">
        <v>31</v>
      </c>
      <c r="C8" s="19" t="s">
        <v>32</v>
      </c>
      <c r="D8" s="19" t="s">
        <v>33</v>
      </c>
      <c r="E8" s="19" t="s">
        <v>34</v>
      </c>
      <c r="F8" s="19" t="s">
        <v>35</v>
      </c>
      <c r="G8" s="19" t="s">
        <v>36</v>
      </c>
      <c r="H8" s="19" t="s">
        <v>37</v>
      </c>
      <c r="I8" s="19" t="s">
        <v>38</v>
      </c>
      <c r="J8" s="19" t="s">
        <v>39</v>
      </c>
      <c r="K8" s="19" t="s">
        <v>40</v>
      </c>
      <c r="L8" s="23" t="s">
        <v>41</v>
      </c>
      <c r="M8" s="19" t="s">
        <v>42</v>
      </c>
      <c r="N8" s="19"/>
      <c r="P8" s="19" t="str">
        <f>C7</f>
        <v>6/05 Fcst</v>
      </c>
      <c r="Q8" s="19" t="str">
        <f t="shared" ref="Q8:Y8" si="0">D7</f>
        <v>6/06 Fcst</v>
      </c>
      <c r="R8" s="19" t="str">
        <f t="shared" si="0"/>
        <v>6/07 Fcst</v>
      </c>
      <c r="S8" s="19" t="str">
        <f t="shared" si="0"/>
        <v>6/08 Fcst</v>
      </c>
      <c r="T8" s="19" t="str">
        <f t="shared" si="0"/>
        <v>6/09 Fcst</v>
      </c>
      <c r="U8" s="19" t="str">
        <f t="shared" si="0"/>
        <v>6/10 Fcst</v>
      </c>
      <c r="V8" s="19" t="str">
        <f t="shared" si="0"/>
        <v>6/11 Fcst</v>
      </c>
      <c r="W8" s="19" t="str">
        <f t="shared" si="0"/>
        <v>6/12 Fcst</v>
      </c>
      <c r="X8" s="19" t="str">
        <f t="shared" si="0"/>
        <v>6/13 Fcst</v>
      </c>
      <c r="Y8" s="19" t="str">
        <f t="shared" si="0"/>
        <v>6/14 Fcst</v>
      </c>
      <c r="Z8" s="19"/>
      <c r="AA8" s="24"/>
    </row>
    <row r="9" spans="1:28" ht="14.4" x14ac:dyDescent="0.3">
      <c r="A9" s="18">
        <v>1990</v>
      </c>
      <c r="B9" s="25">
        <f>+M9</f>
        <v>13070.92</v>
      </c>
      <c r="C9" s="25">
        <v>13070.919614651684</v>
      </c>
      <c r="D9" s="25">
        <v>13070.919614651684</v>
      </c>
      <c r="E9" s="25">
        <v>13070.919614651684</v>
      </c>
      <c r="F9" s="25">
        <v>13070.919614651684</v>
      </c>
      <c r="G9" s="25">
        <v>13070.919614651682</v>
      </c>
      <c r="H9" s="25">
        <v>13070.919614651682</v>
      </c>
      <c r="I9" s="25">
        <v>13070.92</v>
      </c>
      <c r="J9" s="25">
        <v>13070.92</v>
      </c>
      <c r="K9" s="25">
        <v>13070.92</v>
      </c>
      <c r="L9" s="25">
        <v>13070.92</v>
      </c>
      <c r="M9" s="25">
        <v>13070.92</v>
      </c>
      <c r="N9" s="25"/>
      <c r="P9" s="26"/>
      <c r="Q9" s="26"/>
      <c r="R9" s="26"/>
      <c r="S9" s="26"/>
      <c r="T9" s="26"/>
      <c r="U9" s="26"/>
      <c r="V9" s="26"/>
      <c r="W9" s="26"/>
      <c r="X9" s="26"/>
      <c r="Y9" s="27"/>
      <c r="AA9" s="28"/>
      <c r="AB9" s="29"/>
    </row>
    <row r="10" spans="1:28" ht="14.4" x14ac:dyDescent="0.3">
      <c r="A10" s="18">
        <v>1991</v>
      </c>
      <c r="B10" s="25">
        <f t="shared" ref="B10:B34" si="1">+M10</f>
        <v>13400.888999999999</v>
      </c>
      <c r="C10" s="25">
        <v>13400.888582721424</v>
      </c>
      <c r="D10" s="25">
        <v>13400.888582721422</v>
      </c>
      <c r="E10" s="25">
        <v>13400.888582721422</v>
      </c>
      <c r="F10" s="25">
        <v>13400.888582721422</v>
      </c>
      <c r="G10" s="25">
        <v>13400.888582721424</v>
      </c>
      <c r="H10" s="25">
        <v>13400.888582721424</v>
      </c>
      <c r="I10" s="25">
        <v>13400.888999999999</v>
      </c>
      <c r="J10" s="25">
        <v>13400.888999999999</v>
      </c>
      <c r="K10" s="25">
        <v>13400.888999999999</v>
      </c>
      <c r="L10" s="25">
        <v>13400.888999999999</v>
      </c>
      <c r="M10" s="25">
        <v>13400.888999999999</v>
      </c>
      <c r="N10" s="25"/>
      <c r="P10" s="26"/>
      <c r="Q10" s="26"/>
      <c r="R10" s="26"/>
      <c r="S10" s="26"/>
      <c r="T10" s="26"/>
      <c r="U10" s="26"/>
      <c r="V10" s="26"/>
      <c r="W10" s="26"/>
      <c r="X10" s="26"/>
      <c r="Y10" s="27"/>
      <c r="AA10" s="28"/>
      <c r="AB10" s="29"/>
    </row>
    <row r="11" spans="1:28" ht="14.4" x14ac:dyDescent="0.3">
      <c r="A11" s="18">
        <v>1992</v>
      </c>
      <c r="B11" s="25">
        <f t="shared" si="1"/>
        <v>13684.433999999999</v>
      </c>
      <c r="C11" s="25">
        <v>13684.434034300019</v>
      </c>
      <c r="D11" s="25">
        <v>13684.434034300019</v>
      </c>
      <c r="E11" s="25">
        <v>13684.434034300019</v>
      </c>
      <c r="F11" s="25">
        <v>13684.434034300019</v>
      </c>
      <c r="G11" s="25">
        <v>13684.434034300019</v>
      </c>
      <c r="H11" s="25">
        <v>13684.434034300019</v>
      </c>
      <c r="I11" s="25">
        <v>13684.433999999999</v>
      </c>
      <c r="J11" s="25">
        <v>13684.433999999999</v>
      </c>
      <c r="K11" s="25">
        <v>13684.433999999999</v>
      </c>
      <c r="L11" s="25">
        <v>13684.433999999999</v>
      </c>
      <c r="M11" s="25">
        <v>13684.433999999999</v>
      </c>
      <c r="N11" s="25"/>
      <c r="P11" s="26"/>
      <c r="Q11" s="26"/>
      <c r="R11" s="26"/>
      <c r="S11" s="26"/>
      <c r="T11" s="26"/>
      <c r="U11" s="26"/>
      <c r="V11" s="26"/>
      <c r="W11" s="26"/>
      <c r="X11" s="26"/>
      <c r="Y11" s="27"/>
      <c r="AA11" s="28"/>
      <c r="AB11" s="29"/>
    </row>
    <row r="12" spans="1:28" ht="14.4" x14ac:dyDescent="0.3">
      <c r="A12" s="18">
        <v>1993</v>
      </c>
      <c r="B12" s="25">
        <f t="shared" si="1"/>
        <v>13967.934999999999</v>
      </c>
      <c r="C12" s="25">
        <v>13967.935427838267</v>
      </c>
      <c r="D12" s="25">
        <v>13967.935427838265</v>
      </c>
      <c r="E12" s="25">
        <v>13967.935427838267</v>
      </c>
      <c r="F12" s="25">
        <v>13967.935427838267</v>
      </c>
      <c r="G12" s="25">
        <v>13967.935427838267</v>
      </c>
      <c r="H12" s="25">
        <v>13967.935427838267</v>
      </c>
      <c r="I12" s="25">
        <v>13967.934999999999</v>
      </c>
      <c r="J12" s="25">
        <v>13967.934999999999</v>
      </c>
      <c r="K12" s="25">
        <v>13967.934999999999</v>
      </c>
      <c r="L12" s="25">
        <v>13967.934999999999</v>
      </c>
      <c r="M12" s="25">
        <v>13967.934999999999</v>
      </c>
      <c r="N12" s="25"/>
      <c r="P12" s="26"/>
      <c r="Q12" s="26"/>
      <c r="R12" s="26"/>
      <c r="S12" s="26"/>
      <c r="T12" s="26"/>
      <c r="U12" s="26"/>
      <c r="V12" s="26"/>
      <c r="W12" s="26"/>
      <c r="X12" s="26"/>
      <c r="Y12" s="27"/>
      <c r="AA12" s="28"/>
      <c r="AB12" s="29"/>
    </row>
    <row r="13" spans="1:28" ht="14.4" x14ac:dyDescent="0.3">
      <c r="A13" s="18">
        <v>1994</v>
      </c>
      <c r="B13" s="25">
        <f t="shared" si="1"/>
        <v>14275.383</v>
      </c>
      <c r="C13" s="25">
        <v>14275.382794184174</v>
      </c>
      <c r="D13" s="25">
        <v>14275.382794184174</v>
      </c>
      <c r="E13" s="25">
        <v>14275.382794184174</v>
      </c>
      <c r="F13" s="25">
        <v>14275.382794184174</v>
      </c>
      <c r="G13" s="25">
        <v>14275.382794184174</v>
      </c>
      <c r="H13" s="25">
        <v>14275.382794184174</v>
      </c>
      <c r="I13" s="25">
        <v>14275.383</v>
      </c>
      <c r="J13" s="25">
        <v>14275.383</v>
      </c>
      <c r="K13" s="25">
        <v>14275.383</v>
      </c>
      <c r="L13" s="25">
        <v>14275.383</v>
      </c>
      <c r="M13" s="25">
        <v>14275.383</v>
      </c>
      <c r="N13" s="25"/>
      <c r="P13" s="26"/>
      <c r="Q13" s="26"/>
      <c r="R13" s="26"/>
      <c r="S13" s="26"/>
      <c r="T13" s="26"/>
      <c r="U13" s="26"/>
      <c r="V13" s="26"/>
      <c r="W13" s="26"/>
      <c r="X13" s="26"/>
      <c r="Y13" s="27"/>
      <c r="AA13" s="28"/>
      <c r="AB13" s="29"/>
    </row>
    <row r="14" spans="1:28" ht="14.4" x14ac:dyDescent="0.3">
      <c r="A14" s="18">
        <v>1995</v>
      </c>
      <c r="B14" s="25">
        <f t="shared" si="1"/>
        <v>14577.861000000001</v>
      </c>
      <c r="C14" s="25">
        <v>14577.861058924507</v>
      </c>
      <c r="D14" s="25">
        <v>14577.861058924507</v>
      </c>
      <c r="E14" s="25">
        <v>14577.861058924507</v>
      </c>
      <c r="F14" s="25">
        <v>14577.861058924507</v>
      </c>
      <c r="G14" s="25">
        <v>14577.861058924507</v>
      </c>
      <c r="H14" s="25">
        <v>14577.861058924507</v>
      </c>
      <c r="I14" s="25">
        <v>14577.861000000001</v>
      </c>
      <c r="J14" s="25">
        <v>14577.861000000001</v>
      </c>
      <c r="K14" s="25">
        <v>14577.861000000001</v>
      </c>
      <c r="L14" s="25">
        <v>14577.861000000001</v>
      </c>
      <c r="M14" s="25">
        <v>14577.861000000001</v>
      </c>
      <c r="N14" s="25"/>
      <c r="P14" s="26"/>
      <c r="Q14" s="26"/>
      <c r="R14" s="26"/>
      <c r="S14" s="26"/>
      <c r="T14" s="26"/>
      <c r="U14" s="26"/>
      <c r="V14" s="26"/>
      <c r="W14" s="26"/>
      <c r="X14" s="26"/>
      <c r="Y14" s="27"/>
      <c r="AA14" s="28"/>
      <c r="AB14" s="29"/>
    </row>
    <row r="15" spans="1:28" ht="14.4" x14ac:dyDescent="0.3">
      <c r="A15" s="18">
        <v>1996</v>
      </c>
      <c r="B15" s="25">
        <f t="shared" si="1"/>
        <v>14895.507</v>
      </c>
      <c r="C15" s="25">
        <v>14895.506854052588</v>
      </c>
      <c r="D15" s="25">
        <v>14895.506854052588</v>
      </c>
      <c r="E15" s="25">
        <v>14895.506854052588</v>
      </c>
      <c r="F15" s="25">
        <v>14895.506854052588</v>
      </c>
      <c r="G15" s="25">
        <v>14895.506854052588</v>
      </c>
      <c r="H15" s="25">
        <v>14895.506854052588</v>
      </c>
      <c r="I15" s="25">
        <v>14895.507</v>
      </c>
      <c r="J15" s="25">
        <v>14895.507</v>
      </c>
      <c r="K15" s="25">
        <v>14895.507</v>
      </c>
      <c r="L15" s="25">
        <v>14895.507</v>
      </c>
      <c r="M15" s="25">
        <v>14895.507</v>
      </c>
      <c r="N15" s="25"/>
      <c r="P15" s="26"/>
      <c r="Q15" s="26"/>
      <c r="R15" s="26"/>
      <c r="S15" s="26"/>
      <c r="T15" s="26"/>
      <c r="U15" s="26"/>
      <c r="V15" s="26"/>
      <c r="W15" s="26"/>
      <c r="X15" s="26"/>
      <c r="Y15" s="27"/>
      <c r="AA15" s="28"/>
      <c r="AB15" s="29"/>
    </row>
    <row r="16" spans="1:28" ht="14.4" x14ac:dyDescent="0.3">
      <c r="A16" s="18">
        <v>1997</v>
      </c>
      <c r="B16" s="25">
        <f t="shared" si="1"/>
        <v>15221.298000000001</v>
      </c>
      <c r="C16" s="25">
        <v>15221.298254099373</v>
      </c>
      <c r="D16" s="25">
        <v>15221.298254099373</v>
      </c>
      <c r="E16" s="25">
        <v>15221.298254099373</v>
      </c>
      <c r="F16" s="25">
        <v>15221.298254099373</v>
      </c>
      <c r="G16" s="25">
        <v>15221.298254099373</v>
      </c>
      <c r="H16" s="25">
        <v>15221.298254099373</v>
      </c>
      <c r="I16" s="25">
        <v>15221.298000000001</v>
      </c>
      <c r="J16" s="25">
        <v>15221.298000000001</v>
      </c>
      <c r="K16" s="25">
        <v>15221.298000000001</v>
      </c>
      <c r="L16" s="25">
        <v>15221.298000000001</v>
      </c>
      <c r="M16" s="25">
        <v>15221.298000000001</v>
      </c>
      <c r="N16" s="25"/>
      <c r="P16" s="26"/>
      <c r="Q16" s="26"/>
      <c r="R16" s="26"/>
      <c r="S16" s="26"/>
      <c r="T16" s="26"/>
      <c r="U16" s="26"/>
      <c r="V16" s="26"/>
      <c r="W16" s="26"/>
      <c r="X16" s="26"/>
      <c r="Y16" s="27"/>
      <c r="AA16" s="28"/>
      <c r="AB16" s="29"/>
    </row>
    <row r="17" spans="1:28" ht="14.4" x14ac:dyDescent="0.3">
      <c r="A17" s="18">
        <v>1998</v>
      </c>
      <c r="B17" s="25">
        <f t="shared" si="1"/>
        <v>15518.556</v>
      </c>
      <c r="C17" s="25">
        <v>15518.556221125218</v>
      </c>
      <c r="D17" s="25">
        <v>15518.556221125218</v>
      </c>
      <c r="E17" s="25">
        <v>15518.556221125218</v>
      </c>
      <c r="F17" s="25">
        <v>15518.556221125218</v>
      </c>
      <c r="G17" s="25">
        <v>15518.556221125218</v>
      </c>
      <c r="H17" s="25">
        <v>15518.556221125218</v>
      </c>
      <c r="I17" s="25">
        <v>15518.556</v>
      </c>
      <c r="J17" s="25">
        <v>15518.556</v>
      </c>
      <c r="K17" s="25">
        <v>15518.556</v>
      </c>
      <c r="L17" s="25">
        <v>15518.556</v>
      </c>
      <c r="M17" s="25">
        <v>15518.556</v>
      </c>
      <c r="N17" s="25"/>
      <c r="P17" s="26"/>
      <c r="Q17" s="26"/>
      <c r="R17" s="26"/>
      <c r="S17" s="26"/>
      <c r="T17" s="26"/>
      <c r="U17" s="26"/>
      <c r="V17" s="26"/>
      <c r="W17" s="26"/>
      <c r="X17" s="26"/>
      <c r="Y17" s="27"/>
      <c r="AA17" s="28"/>
      <c r="AB17" s="29"/>
    </row>
    <row r="18" spans="1:28" ht="14.4" x14ac:dyDescent="0.3">
      <c r="A18" s="18">
        <v>1999</v>
      </c>
      <c r="B18" s="25">
        <f t="shared" si="1"/>
        <v>15798.043</v>
      </c>
      <c r="C18" s="25">
        <v>15796.232183781241</v>
      </c>
      <c r="D18" s="25">
        <v>15798.106015244572</v>
      </c>
      <c r="E18" s="25">
        <v>15798.106015244572</v>
      </c>
      <c r="F18" s="25">
        <v>15798.106015244572</v>
      </c>
      <c r="G18" s="25">
        <v>15798.103265244576</v>
      </c>
      <c r="H18" s="25">
        <v>15798.109765244573</v>
      </c>
      <c r="I18" s="25">
        <v>15798.11</v>
      </c>
      <c r="J18" s="25">
        <v>15798.043</v>
      </c>
      <c r="K18" s="25">
        <v>15798.043</v>
      </c>
      <c r="L18" s="25">
        <v>15798.043</v>
      </c>
      <c r="M18" s="25">
        <v>15798.043</v>
      </c>
      <c r="N18" s="25"/>
      <c r="P18" s="26"/>
      <c r="Q18" s="26"/>
      <c r="R18" s="26"/>
      <c r="S18" s="26"/>
      <c r="T18" s="26"/>
      <c r="U18" s="26"/>
      <c r="V18" s="26"/>
      <c r="W18" s="26"/>
      <c r="X18" s="26"/>
      <c r="Y18" s="27"/>
      <c r="AA18" s="28"/>
      <c r="AB18" s="29"/>
    </row>
    <row r="19" spans="1:28" ht="14.4" x14ac:dyDescent="0.3">
      <c r="A19" s="18">
        <v>2000</v>
      </c>
      <c r="B19" s="25">
        <f t="shared" si="1"/>
        <v>16088.977999999999</v>
      </c>
      <c r="C19" s="25">
        <v>16087.445123197278</v>
      </c>
      <c r="D19" s="25">
        <v>16088.628839576206</v>
      </c>
      <c r="E19" s="25">
        <v>16089.400912967156</v>
      </c>
      <c r="F19" s="25">
        <v>16088.269562896394</v>
      </c>
      <c r="G19" s="25">
        <v>16086.802369203748</v>
      </c>
      <c r="H19" s="25">
        <v>16088.246632414532</v>
      </c>
      <c r="I19" s="25">
        <v>16093.876</v>
      </c>
      <c r="J19" s="25">
        <v>16088.977999999999</v>
      </c>
      <c r="K19" s="25">
        <v>16088.977999999999</v>
      </c>
      <c r="L19" s="25">
        <v>16088.977999999999</v>
      </c>
      <c r="M19" s="25">
        <v>16088.977999999999</v>
      </c>
      <c r="N19" s="25"/>
      <c r="P19" s="26"/>
      <c r="Q19" s="26"/>
      <c r="R19" s="26"/>
      <c r="S19" s="26"/>
      <c r="T19" s="26"/>
      <c r="U19" s="26"/>
      <c r="V19" s="26"/>
      <c r="W19" s="26"/>
      <c r="X19" s="26"/>
      <c r="Y19" s="27"/>
      <c r="AA19" s="28"/>
      <c r="AB19" s="29"/>
    </row>
    <row r="20" spans="1:28" ht="14.4" x14ac:dyDescent="0.3">
      <c r="A20" s="18">
        <v>2001</v>
      </c>
      <c r="B20" s="25">
        <f t="shared" si="1"/>
        <v>16399.447</v>
      </c>
      <c r="C20" s="25">
        <v>16395.450715595143</v>
      </c>
      <c r="D20" s="25">
        <v>16392.591561911318</v>
      </c>
      <c r="E20" s="25">
        <v>16396.532886641151</v>
      </c>
      <c r="F20" s="25">
        <v>16389.291145588064</v>
      </c>
      <c r="G20" s="25">
        <v>16380.537418819193</v>
      </c>
      <c r="H20" s="25">
        <v>16395.415627569379</v>
      </c>
      <c r="I20" s="25">
        <v>16416.394</v>
      </c>
      <c r="J20" s="25">
        <v>16399.447</v>
      </c>
      <c r="K20" s="25">
        <v>16399.447</v>
      </c>
      <c r="L20" s="25">
        <v>16399.447</v>
      </c>
      <c r="M20" s="25">
        <v>16399.447</v>
      </c>
      <c r="N20" s="25"/>
      <c r="P20" s="26"/>
      <c r="Q20" s="26"/>
      <c r="R20" s="26"/>
      <c r="S20" s="26"/>
      <c r="T20" s="26"/>
      <c r="U20" s="26"/>
      <c r="V20" s="26"/>
      <c r="W20" s="26"/>
      <c r="X20" s="26"/>
      <c r="Y20" s="27"/>
      <c r="AA20" s="28"/>
      <c r="AB20" s="29"/>
    </row>
    <row r="21" spans="1:28" ht="14.4" x14ac:dyDescent="0.3">
      <c r="A21" s="18">
        <v>2002</v>
      </c>
      <c r="B21" s="25">
        <f t="shared" si="1"/>
        <v>16727.126</v>
      </c>
      <c r="C21" s="25">
        <v>16719.821471228028</v>
      </c>
      <c r="D21" s="25">
        <v>16716.086565683407</v>
      </c>
      <c r="E21" s="25">
        <v>16717.501686464806</v>
      </c>
      <c r="F21" s="25">
        <v>16702.157429499857</v>
      </c>
      <c r="G21" s="25">
        <v>16686.153646012986</v>
      </c>
      <c r="H21" s="25">
        <v>16715.874952310507</v>
      </c>
      <c r="I21" s="25">
        <v>16752.798999999999</v>
      </c>
      <c r="J21" s="25">
        <v>16727.126</v>
      </c>
      <c r="K21" s="25">
        <v>16727.126</v>
      </c>
      <c r="L21" s="25">
        <v>16727.126</v>
      </c>
      <c r="M21" s="25">
        <v>16727.126</v>
      </c>
      <c r="N21" s="25"/>
      <c r="P21" s="26"/>
      <c r="Q21" s="26"/>
      <c r="R21" s="26"/>
      <c r="S21" s="26"/>
      <c r="T21" s="26"/>
      <c r="U21" s="26"/>
      <c r="V21" s="26"/>
      <c r="W21" s="26"/>
      <c r="X21" s="26"/>
      <c r="Y21" s="27"/>
      <c r="AA21" s="28"/>
      <c r="AB21" s="29"/>
    </row>
    <row r="22" spans="1:28" ht="14.4" x14ac:dyDescent="0.3">
      <c r="A22" s="18">
        <v>2003</v>
      </c>
      <c r="B22" s="25">
        <f t="shared" si="1"/>
        <v>17060.847000000002</v>
      </c>
      <c r="C22" s="25">
        <v>17053.280688673654</v>
      </c>
      <c r="D22" s="25">
        <v>17046.53367646235</v>
      </c>
      <c r="E22" s="25">
        <v>17034.630560101828</v>
      </c>
      <c r="F22" s="25">
        <v>17012.337409238004</v>
      </c>
      <c r="G22" s="25">
        <v>16989.56925306296</v>
      </c>
      <c r="H22" s="25">
        <v>17035.647372527452</v>
      </c>
      <c r="I22" s="25">
        <v>17089.116999999998</v>
      </c>
      <c r="J22" s="25">
        <v>17060.847000000002</v>
      </c>
      <c r="K22" s="25">
        <v>17060.847000000002</v>
      </c>
      <c r="L22" s="25">
        <v>17060.847000000002</v>
      </c>
      <c r="M22" s="25">
        <v>17060.847000000002</v>
      </c>
      <c r="N22" s="25"/>
      <c r="P22" s="26"/>
      <c r="Q22" s="26"/>
      <c r="R22" s="26"/>
      <c r="S22" s="26"/>
      <c r="T22" s="26"/>
      <c r="U22" s="26"/>
      <c r="V22" s="26"/>
      <c r="W22" s="26"/>
      <c r="X22" s="26"/>
      <c r="Y22" s="27"/>
      <c r="AA22" s="28"/>
      <c r="AB22" s="29"/>
    </row>
    <row r="23" spans="1:28" ht="14.4" x14ac:dyDescent="0.3">
      <c r="A23" s="18">
        <v>2004</v>
      </c>
      <c r="B23" s="25">
        <f t="shared" si="1"/>
        <v>17468.830999999998</v>
      </c>
      <c r="C23" s="30">
        <v>17430.730999303694</v>
      </c>
      <c r="D23" s="25">
        <v>17436.039374002059</v>
      </c>
      <c r="E23" s="25">
        <v>17417.138937650212</v>
      </c>
      <c r="F23" s="25">
        <v>17391.742081878365</v>
      </c>
      <c r="G23" s="25">
        <v>17362.490244717294</v>
      </c>
      <c r="H23" s="25">
        <v>17426.51216367782</v>
      </c>
      <c r="I23" s="25">
        <v>17497.409</v>
      </c>
      <c r="J23" s="25">
        <v>17468.830999999998</v>
      </c>
      <c r="K23" s="25">
        <v>17468.830999999998</v>
      </c>
      <c r="L23" s="25">
        <v>17468.830999999998</v>
      </c>
      <c r="M23" s="25">
        <v>17468.830999999998</v>
      </c>
      <c r="N23" s="25"/>
      <c r="O23" s="31">
        <v>2004</v>
      </c>
      <c r="P23" s="26"/>
      <c r="Q23" s="26"/>
      <c r="R23" s="26"/>
      <c r="S23" s="26"/>
      <c r="T23" s="26"/>
      <c r="U23" s="26"/>
      <c r="V23" s="26"/>
      <c r="W23" s="26"/>
      <c r="X23" s="26"/>
      <c r="Y23" s="27"/>
      <c r="AA23" s="55"/>
      <c r="AB23" s="29"/>
    </row>
    <row r="24" spans="1:28" ht="14.4" x14ac:dyDescent="0.3">
      <c r="A24" s="18">
        <v>2005</v>
      </c>
      <c r="B24" s="25">
        <f t="shared" si="1"/>
        <v>17875.733</v>
      </c>
      <c r="C24" s="30">
        <v>17772.115845749999</v>
      </c>
      <c r="D24" s="30">
        <v>17839.788989211524</v>
      </c>
      <c r="E24" s="25">
        <v>17802.878253993847</v>
      </c>
      <c r="F24" s="25">
        <v>17771.194119072392</v>
      </c>
      <c r="G24" s="25">
        <v>17737.040771408414</v>
      </c>
      <c r="H24" s="25">
        <v>17814.943546321963</v>
      </c>
      <c r="I24" s="25">
        <v>17903.973999999998</v>
      </c>
      <c r="J24" s="25">
        <v>17875.733</v>
      </c>
      <c r="K24" s="25">
        <v>17875.733</v>
      </c>
      <c r="L24" s="25">
        <v>17875.733</v>
      </c>
      <c r="M24" s="25">
        <v>17875.733</v>
      </c>
      <c r="N24" s="25"/>
      <c r="O24" s="31">
        <v>2005</v>
      </c>
      <c r="P24" s="26">
        <f>+$B24/C24-1</f>
        <v>5.8303217888815428E-3</v>
      </c>
      <c r="Q24" s="26"/>
      <c r="R24" s="26"/>
      <c r="S24" s="26"/>
      <c r="T24" s="26"/>
      <c r="U24" s="26"/>
      <c r="V24" s="26"/>
      <c r="W24" s="26"/>
      <c r="X24" s="26"/>
      <c r="Y24" s="27"/>
      <c r="AA24" s="55"/>
      <c r="AB24" s="29"/>
    </row>
    <row r="25" spans="1:28" ht="14.4" x14ac:dyDescent="0.3">
      <c r="A25" s="18">
        <v>2006</v>
      </c>
      <c r="B25" s="25">
        <f t="shared" si="1"/>
        <v>18184.081999999999</v>
      </c>
      <c r="C25" s="30">
        <v>18106.193290000003</v>
      </c>
      <c r="D25" s="30">
        <v>18234.801619784575</v>
      </c>
      <c r="E25" s="30">
        <v>18134.171948295018</v>
      </c>
      <c r="F25" s="25">
        <v>18073.492176470048</v>
      </c>
      <c r="G25" s="25">
        <v>18032.90560112126</v>
      </c>
      <c r="H25" s="25">
        <v>18104.745227493062</v>
      </c>
      <c r="I25" s="25">
        <v>18212.044999999998</v>
      </c>
      <c r="J25" s="25">
        <v>18184.081999999999</v>
      </c>
      <c r="K25" s="25">
        <v>18184.081999999999</v>
      </c>
      <c r="L25" s="25">
        <v>18184.081999999999</v>
      </c>
      <c r="M25" s="25">
        <v>18184.081999999999</v>
      </c>
      <c r="N25" s="25"/>
      <c r="O25" s="31">
        <v>2006</v>
      </c>
      <c r="P25" s="26">
        <f t="shared" ref="P25:P33" si="2">+$B25/C25-1</f>
        <v>4.3017717060942484E-3</v>
      </c>
      <c r="Q25" s="26">
        <f t="shared" ref="Q25:Q34" si="3">+$B25/D25-1</f>
        <v>-2.7814736262086193E-3</v>
      </c>
      <c r="R25" s="26"/>
      <c r="S25" s="26"/>
      <c r="T25" s="26"/>
      <c r="U25" s="26"/>
      <c r="V25" s="26"/>
      <c r="W25" s="26"/>
      <c r="X25" s="26"/>
      <c r="Y25" s="27"/>
      <c r="AA25" s="55"/>
      <c r="AB25" s="29"/>
    </row>
    <row r="26" spans="1:28" ht="14.4" x14ac:dyDescent="0.3">
      <c r="A26" s="18">
        <v>2007</v>
      </c>
      <c r="B26" s="25">
        <f t="shared" si="1"/>
        <v>18385.061000000002</v>
      </c>
      <c r="C26" s="30">
        <v>18431.469912499997</v>
      </c>
      <c r="D26" s="30">
        <v>18619.672105155532</v>
      </c>
      <c r="E26" s="30">
        <v>18487.253203753968</v>
      </c>
      <c r="F26" s="30">
        <v>18275.995129803228</v>
      </c>
      <c r="G26" s="25">
        <v>18212.309720365836</v>
      </c>
      <c r="H26" s="25">
        <v>18293.314919763379</v>
      </c>
      <c r="I26" s="25">
        <v>18418.731</v>
      </c>
      <c r="J26" s="25">
        <v>18385.061000000002</v>
      </c>
      <c r="K26" s="25">
        <v>18385.061000000002</v>
      </c>
      <c r="L26" s="25">
        <v>18385.061000000002</v>
      </c>
      <c r="M26" s="25">
        <v>18385.061000000002</v>
      </c>
      <c r="N26" s="25"/>
      <c r="O26" s="31">
        <v>2007</v>
      </c>
      <c r="P26" s="26">
        <f t="shared" si="2"/>
        <v>-2.5179170581789423E-3</v>
      </c>
      <c r="Q26" s="26">
        <f t="shared" si="3"/>
        <v>-1.2600173828548278E-2</v>
      </c>
      <c r="R26" s="26">
        <f t="shared" ref="R26:R34" si="4">+$B26/E26-1</f>
        <v>-5.5277115874203808E-3</v>
      </c>
      <c r="S26" s="26"/>
      <c r="T26" s="26"/>
      <c r="U26" s="26"/>
      <c r="V26" s="26"/>
      <c r="W26" s="26"/>
      <c r="X26" s="26"/>
      <c r="Y26" s="27"/>
      <c r="AA26" s="55"/>
      <c r="AB26" s="29"/>
    </row>
    <row r="27" spans="1:28" ht="14.4" x14ac:dyDescent="0.3">
      <c r="A27" s="18">
        <v>2008</v>
      </c>
      <c r="B27" s="25">
        <f t="shared" si="1"/>
        <v>18540.760999999999</v>
      </c>
      <c r="C27" s="30">
        <v>18755.635109999996</v>
      </c>
      <c r="D27" s="30">
        <v>19000.591217229634</v>
      </c>
      <c r="E27" s="30">
        <v>18847.870202098911</v>
      </c>
      <c r="F27" s="30">
        <v>18473.496457619778</v>
      </c>
      <c r="G27" s="30">
        <v>18345.603109725715</v>
      </c>
      <c r="H27" s="25">
        <v>18436.079938650812</v>
      </c>
      <c r="I27" s="25">
        <v>18579.609</v>
      </c>
      <c r="J27" s="25">
        <v>18540.760999999999</v>
      </c>
      <c r="K27" s="25">
        <v>18540.760999999999</v>
      </c>
      <c r="L27" s="25">
        <v>18540.760999999999</v>
      </c>
      <c r="M27" s="25">
        <v>18540.760999999999</v>
      </c>
      <c r="N27" s="25"/>
      <c r="O27" s="31">
        <v>2008</v>
      </c>
      <c r="P27" s="32">
        <f t="shared" si="2"/>
        <v>-1.145650940316234E-2</v>
      </c>
      <c r="Q27" s="32">
        <f t="shared" si="3"/>
        <v>-2.4200837330401792E-2</v>
      </c>
      <c r="R27" s="32">
        <f t="shared" si="4"/>
        <v>-1.6294106379441842E-2</v>
      </c>
      <c r="S27" s="32">
        <f t="shared" ref="S27:S34" si="5">+$B27/F27-1</f>
        <v>3.6411375905223142E-3</v>
      </c>
      <c r="T27" s="32"/>
      <c r="U27" s="32"/>
      <c r="V27" s="32"/>
      <c r="W27" s="32"/>
      <c r="X27" s="26"/>
      <c r="Y27" s="27"/>
      <c r="AA27" s="55"/>
      <c r="AB27" s="29"/>
    </row>
    <row r="28" spans="1:28" ht="14.4" x14ac:dyDescent="0.3">
      <c r="A28" s="18">
        <v>2009</v>
      </c>
      <c r="B28" s="25">
        <f t="shared" si="1"/>
        <v>18682.785</v>
      </c>
      <c r="C28" s="30">
        <v>19081.52285325</v>
      </c>
      <c r="D28" s="30">
        <v>19379.681672218663</v>
      </c>
      <c r="E28" s="30">
        <v>19213.861900852644</v>
      </c>
      <c r="F28" s="30">
        <v>18678.714667615393</v>
      </c>
      <c r="G28" s="30">
        <v>18489.408507150401</v>
      </c>
      <c r="H28" s="30">
        <v>18553.851204999315</v>
      </c>
      <c r="I28" s="25">
        <v>18714.649000000001</v>
      </c>
      <c r="J28" s="25">
        <v>18681.956999999999</v>
      </c>
      <c r="K28" s="25">
        <v>18682.302</v>
      </c>
      <c r="L28" s="25">
        <v>18682.302</v>
      </c>
      <c r="M28" s="25">
        <v>18682.785</v>
      </c>
      <c r="N28" s="25"/>
      <c r="O28" s="31">
        <v>2009</v>
      </c>
      <c r="P28" s="32">
        <f t="shared" si="2"/>
        <v>-2.0896542499074577E-2</v>
      </c>
      <c r="Q28" s="32">
        <f t="shared" si="3"/>
        <v>-3.5960171276584241E-2</v>
      </c>
      <c r="R28" s="32">
        <f t="shared" si="4"/>
        <v>-2.7640299674948521E-2</v>
      </c>
      <c r="S28" s="32">
        <f t="shared" si="5"/>
        <v>2.1791287339834042E-4</v>
      </c>
      <c r="T28" s="32">
        <f t="shared" ref="T28:T34" si="6">+$B28/G28-1</f>
        <v>1.0458771181069082E-2</v>
      </c>
      <c r="U28" s="32"/>
      <c r="V28" s="32"/>
      <c r="W28" s="32"/>
      <c r="X28" s="26"/>
      <c r="Y28" s="27"/>
      <c r="AA28" s="55"/>
      <c r="AB28" s="29"/>
    </row>
    <row r="29" spans="1:28" ht="14.4" x14ac:dyDescent="0.3">
      <c r="A29" s="18">
        <v>2010</v>
      </c>
      <c r="B29" s="25">
        <f t="shared" si="1"/>
        <v>18888.260999999999</v>
      </c>
      <c r="C29" s="30">
        <v>19407.715629750001</v>
      </c>
      <c r="D29" s="30">
        <v>19755.692896874021</v>
      </c>
      <c r="E29" s="30">
        <v>19583.850650945173</v>
      </c>
      <c r="F29" s="30">
        <v>18909.895161758832</v>
      </c>
      <c r="G29" s="30">
        <v>18655.468349464332</v>
      </c>
      <c r="H29" s="30">
        <v>18683.854071254817</v>
      </c>
      <c r="I29" s="30">
        <v>18858.468000000001</v>
      </c>
      <c r="J29" s="25">
        <v>18870.335999999999</v>
      </c>
      <c r="K29" s="25">
        <v>18879.453000000001</v>
      </c>
      <c r="L29" s="25">
        <v>18879.731</v>
      </c>
      <c r="M29" s="25">
        <v>18888.260999999999</v>
      </c>
      <c r="N29" s="25"/>
      <c r="O29" s="31">
        <v>2010</v>
      </c>
      <c r="P29" s="32">
        <f t="shared" si="2"/>
        <v>-2.6765366911793209E-2</v>
      </c>
      <c r="Q29" s="32">
        <f t="shared" si="3"/>
        <v>-4.3907945998253428E-2</v>
      </c>
      <c r="R29" s="32">
        <f t="shared" si="4"/>
        <v>-3.5518533272291042E-2</v>
      </c>
      <c r="S29" s="32">
        <f t="shared" si="5"/>
        <v>-1.1440656637051738E-3</v>
      </c>
      <c r="T29" s="32">
        <f t="shared" si="6"/>
        <v>1.2478520837690521E-2</v>
      </c>
      <c r="U29" s="32">
        <f t="shared" ref="U29:U34" si="7">+$B29/H29-1</f>
        <v>1.0940297861759873E-2</v>
      </c>
      <c r="V29" s="32"/>
      <c r="W29" s="32"/>
      <c r="X29" s="26"/>
      <c r="Y29" s="27"/>
      <c r="AA29" s="55"/>
      <c r="AB29" s="29"/>
    </row>
    <row r="30" spans="1:28" ht="14.4" x14ac:dyDescent="0.3">
      <c r="A30" s="18">
        <v>2011</v>
      </c>
      <c r="B30" s="25">
        <f t="shared" si="1"/>
        <v>19138.126</v>
      </c>
      <c r="C30" s="30">
        <v>19731.461014749999</v>
      </c>
      <c r="D30" s="30">
        <v>20126.017842491299</v>
      </c>
      <c r="E30" s="30">
        <v>19955.159791904785</v>
      </c>
      <c r="F30" s="30">
        <v>19179.185726142878</v>
      </c>
      <c r="G30" s="30">
        <v>18847.202708792953</v>
      </c>
      <c r="H30" s="30">
        <v>18832.615895405641</v>
      </c>
      <c r="I30" s="30">
        <v>19029.489000000001</v>
      </c>
      <c r="J30" s="30">
        <v>19085.238000000001</v>
      </c>
      <c r="K30" s="25">
        <v>19111.455999999998</v>
      </c>
      <c r="L30" s="25">
        <v>19112.97</v>
      </c>
      <c r="M30" s="25">
        <v>19138.126</v>
      </c>
      <c r="N30" s="25"/>
      <c r="O30" s="31">
        <v>2011</v>
      </c>
      <c r="P30" s="32">
        <f t="shared" si="2"/>
        <v>-3.0070505894442268E-2</v>
      </c>
      <c r="Q30" s="32">
        <f t="shared" si="3"/>
        <v>-4.9085310875835564E-2</v>
      </c>
      <c r="R30" s="32">
        <f t="shared" si="4"/>
        <v>-4.0943485315323436E-2</v>
      </c>
      <c r="S30" s="32">
        <f t="shared" si="5"/>
        <v>-2.1408482471134693E-3</v>
      </c>
      <c r="T30" s="32">
        <f t="shared" si="6"/>
        <v>1.5435886996181258E-2</v>
      </c>
      <c r="U30" s="32">
        <f t="shared" si="7"/>
        <v>1.6222393441842176E-2</v>
      </c>
      <c r="V30" s="32">
        <f t="shared" ref="V30:V34" si="8">+$B30/I30-1</f>
        <v>5.7088763655186447E-3</v>
      </c>
      <c r="W30" s="32"/>
      <c r="X30" s="26"/>
      <c r="Y30" s="26"/>
      <c r="AA30" s="55"/>
      <c r="AB30" s="29"/>
    </row>
    <row r="31" spans="1:28" ht="14.4" x14ac:dyDescent="0.3">
      <c r="A31" s="18">
        <v>2012</v>
      </c>
      <c r="B31" s="25">
        <f t="shared" si="1"/>
        <v>19385.502</v>
      </c>
      <c r="C31" s="30">
        <v>20057.074764249999</v>
      </c>
      <c r="D31" s="30">
        <v>20494.824710081262</v>
      </c>
      <c r="E31" s="30">
        <v>20331.87942625978</v>
      </c>
      <c r="F31" s="30">
        <v>19480.440021347986</v>
      </c>
      <c r="G31" s="30">
        <v>19067.376315842394</v>
      </c>
      <c r="H31" s="30">
        <v>19039.012384586138</v>
      </c>
      <c r="I31" s="30">
        <v>19248.467000000001</v>
      </c>
      <c r="J31" s="30">
        <v>19312.095000000001</v>
      </c>
      <c r="K31" s="30">
        <v>19347.986000000001</v>
      </c>
      <c r="L31" s="25">
        <v>19349.22</v>
      </c>
      <c r="M31" s="25">
        <v>19385.502</v>
      </c>
      <c r="N31" s="25"/>
      <c r="O31" s="31">
        <v>2012</v>
      </c>
      <c r="P31" s="32">
        <f t="shared" si="2"/>
        <v>-3.3483086249796457E-2</v>
      </c>
      <c r="Q31" s="32">
        <f t="shared" si="3"/>
        <v>-5.4126967455134789E-2</v>
      </c>
      <c r="R31" s="32">
        <f t="shared" si="4"/>
        <v>-4.6546480353286013E-2</v>
      </c>
      <c r="S31" s="32">
        <f t="shared" si="5"/>
        <v>-4.8735049744228487E-3</v>
      </c>
      <c r="T31" s="32">
        <f t="shared" si="6"/>
        <v>1.6684292526040201E-2</v>
      </c>
      <c r="U31" s="32">
        <f t="shared" si="7"/>
        <v>1.8198927991368796E-2</v>
      </c>
      <c r="V31" s="32">
        <f t="shared" si="8"/>
        <v>7.1192682513365746E-3</v>
      </c>
      <c r="W31" s="32">
        <f>+$B31/J31-1</f>
        <v>3.8010894209044022E-3</v>
      </c>
      <c r="X31" s="26"/>
      <c r="Y31" s="26"/>
      <c r="AA31" s="55"/>
      <c r="AB31" s="29"/>
    </row>
    <row r="32" spans="1:28" ht="14.4" x14ac:dyDescent="0.3">
      <c r="A32" s="18">
        <v>2013</v>
      </c>
      <c r="B32" s="25">
        <f t="shared" si="1"/>
        <v>19639.62</v>
      </c>
      <c r="C32" s="30">
        <v>20387.519091500002</v>
      </c>
      <c r="D32" s="30">
        <v>20864.837929807309</v>
      </c>
      <c r="E32" s="30">
        <v>20706.561353733585</v>
      </c>
      <c r="F32" s="30">
        <v>19804.028201175341</v>
      </c>
      <c r="G32" s="30">
        <v>19327.177900762195</v>
      </c>
      <c r="H32" s="30">
        <v>19315.237049836353</v>
      </c>
      <c r="I32" s="30">
        <v>19525.256000000001</v>
      </c>
      <c r="J32" s="30">
        <v>19565.761999999999</v>
      </c>
      <c r="K32" s="30">
        <v>19595.028999999999</v>
      </c>
      <c r="L32" s="30">
        <v>19581.788</v>
      </c>
      <c r="M32" s="25">
        <v>19639.62</v>
      </c>
      <c r="N32" s="25"/>
      <c r="O32" s="31">
        <v>2013</v>
      </c>
      <c r="P32" s="32">
        <f t="shared" si="2"/>
        <v>-3.6684163882000687E-2</v>
      </c>
      <c r="Q32" s="32">
        <f t="shared" si="3"/>
        <v>-5.872166052423422E-2</v>
      </c>
      <c r="R32" s="32">
        <f t="shared" si="4"/>
        <v>-5.1526727953852491E-2</v>
      </c>
      <c r="S32" s="32">
        <f t="shared" si="5"/>
        <v>-8.3017555572650892E-3</v>
      </c>
      <c r="T32" s="32">
        <f t="shared" si="6"/>
        <v>1.6165945221908506E-2</v>
      </c>
      <c r="U32" s="32">
        <f t="shared" si="7"/>
        <v>1.6794148025555566E-2</v>
      </c>
      <c r="V32" s="32">
        <f t="shared" si="8"/>
        <v>5.8572343430476348E-3</v>
      </c>
      <c r="W32" s="32">
        <f>+$B32/J32-1</f>
        <v>3.774859369136685E-3</v>
      </c>
      <c r="X32" s="26">
        <f>+$B32/K32-1</f>
        <v>2.2756281707978498E-3</v>
      </c>
      <c r="Y32" s="26"/>
      <c r="Z32" s="26"/>
      <c r="AA32" s="55"/>
      <c r="AB32" s="29"/>
    </row>
    <row r="33" spans="1:38" ht="14.4" x14ac:dyDescent="0.3">
      <c r="A33" s="18">
        <v>2014</v>
      </c>
      <c r="B33" s="25">
        <f t="shared" si="1"/>
        <v>19929.392</v>
      </c>
      <c r="C33" s="30">
        <v>20723.006466750001</v>
      </c>
      <c r="D33" s="30">
        <v>21236.083969921969</v>
      </c>
      <c r="E33" s="30">
        <v>21078.323476986305</v>
      </c>
      <c r="F33" s="30">
        <v>20142.420761202789</v>
      </c>
      <c r="G33" s="30">
        <v>19626.131584012808</v>
      </c>
      <c r="H33" s="30">
        <v>19639.975465169402</v>
      </c>
      <c r="I33" s="30">
        <v>19854.008000000002</v>
      </c>
      <c r="J33" s="30">
        <v>19857.969000000001</v>
      </c>
      <c r="K33" s="30">
        <v>19852.199000000001</v>
      </c>
      <c r="L33" s="30">
        <v>19815.643</v>
      </c>
      <c r="M33" s="30">
        <v>19929.392</v>
      </c>
      <c r="N33" s="25"/>
      <c r="O33" s="31">
        <v>2014</v>
      </c>
      <c r="P33" s="32">
        <f t="shared" si="2"/>
        <v>-3.8296299719992488E-2</v>
      </c>
      <c r="Q33" s="32">
        <f t="shared" si="3"/>
        <v>-6.1531682195866244E-2</v>
      </c>
      <c r="R33" s="32">
        <f t="shared" si="4"/>
        <v>-5.4507725827470543E-2</v>
      </c>
      <c r="S33" s="32">
        <f t="shared" si="5"/>
        <v>-1.0576125070980269E-2</v>
      </c>
      <c r="T33" s="32">
        <f t="shared" si="6"/>
        <v>1.5451869090403081E-2</v>
      </c>
      <c r="U33" s="32">
        <f t="shared" si="7"/>
        <v>1.4736094520273912E-2</v>
      </c>
      <c r="V33" s="32">
        <f t="shared" si="8"/>
        <v>3.7969159677984088E-3</v>
      </c>
      <c r="W33" s="32">
        <f>+$B33/J33-1</f>
        <v>3.5966920887025022E-3</v>
      </c>
      <c r="X33" s="32">
        <f>+$B33/K33-1</f>
        <v>3.8883853622462272E-3</v>
      </c>
      <c r="Y33" s="32">
        <f>+$B33/L33-1</f>
        <v>5.7403638125697043E-3</v>
      </c>
      <c r="Z33" s="32"/>
      <c r="AA33" s="55"/>
      <c r="AB33" s="29"/>
    </row>
    <row r="34" spans="1:38" ht="14.4" x14ac:dyDescent="0.3">
      <c r="A34" s="18">
        <v>2015</v>
      </c>
      <c r="B34" s="25">
        <f t="shared" si="1"/>
        <v>20220.990000000002</v>
      </c>
      <c r="C34" s="30">
        <v>21062.902391750002</v>
      </c>
      <c r="D34" s="30">
        <v>21607.773666717334</v>
      </c>
      <c r="E34" s="30">
        <v>21450.732777184829</v>
      </c>
      <c r="F34" s="30">
        <v>20491.025842468935</v>
      </c>
      <c r="G34" s="30">
        <v>19951.839206174569</v>
      </c>
      <c r="H34" s="30">
        <v>19984.332538228304</v>
      </c>
      <c r="I34" s="30">
        <v>20215.026999999998</v>
      </c>
      <c r="J34" s="30">
        <v>20182.116000000002</v>
      </c>
      <c r="K34" s="30">
        <v>20118.487000000001</v>
      </c>
      <c r="L34" s="30">
        <v>20057.794999999998</v>
      </c>
      <c r="M34" s="30">
        <v>20220.990000000002</v>
      </c>
      <c r="N34" s="25"/>
      <c r="O34" s="31">
        <v>2015</v>
      </c>
      <c r="P34" s="32">
        <f>+$B34/C34-1</f>
        <v>-3.9971338046923877E-2</v>
      </c>
      <c r="Q34" s="32">
        <f t="shared" si="3"/>
        <v>-6.4179849720168436E-2</v>
      </c>
      <c r="R34" s="32">
        <f t="shared" si="4"/>
        <v>-5.7328707133622592E-2</v>
      </c>
      <c r="S34" s="32">
        <f t="shared" si="5"/>
        <v>-1.3178249080593507E-2</v>
      </c>
      <c r="T34" s="32">
        <f t="shared" si="6"/>
        <v>1.3490024204993567E-2</v>
      </c>
      <c r="U34" s="32">
        <f t="shared" si="7"/>
        <v>1.1842149910135547E-2</v>
      </c>
      <c r="V34" s="32">
        <f t="shared" si="8"/>
        <v>2.9497858202232052E-4</v>
      </c>
      <c r="W34" s="32">
        <f>+$B34/J34-1</f>
        <v>1.9261607653033863E-3</v>
      </c>
      <c r="X34" s="32">
        <f>+$B34/K34-1</f>
        <v>5.0949656403087573E-3</v>
      </c>
      <c r="Y34" s="32">
        <f>+$B34/L34-1</f>
        <v>8.1362383053573684E-3</v>
      </c>
      <c r="Z34" s="32"/>
      <c r="AA34" s="55"/>
    </row>
    <row r="35" spans="1:38" ht="14.4" x14ac:dyDescent="0.3">
      <c r="A35" s="18">
        <v>2016</v>
      </c>
      <c r="B35" s="25"/>
      <c r="C35" s="30">
        <v>21405.71575675</v>
      </c>
      <c r="D35" s="30">
        <v>21978.309915143356</v>
      </c>
      <c r="E35" s="30">
        <v>21822.128496130877</v>
      </c>
      <c r="F35" s="30">
        <v>20846.572966539217</v>
      </c>
      <c r="G35" s="30">
        <v>20294.004308546242</v>
      </c>
      <c r="H35" s="30">
        <v>20338.415116866396</v>
      </c>
      <c r="I35" s="30">
        <v>20587.363000000001</v>
      </c>
      <c r="J35" s="30">
        <v>20520.284</v>
      </c>
      <c r="K35" s="30">
        <v>20393.954000000002</v>
      </c>
      <c r="L35" s="30">
        <v>20310.973000000002</v>
      </c>
      <c r="M35" s="30">
        <v>20509.561000000002</v>
      </c>
      <c r="N35" s="25"/>
      <c r="O35" s="18" t="s">
        <v>43</v>
      </c>
      <c r="R35" s="27"/>
      <c r="S35" s="27"/>
      <c r="T35" s="27"/>
      <c r="U35" s="27"/>
      <c r="V35" s="27"/>
      <c r="W35" s="27"/>
      <c r="X35" s="27"/>
      <c r="Y35" s="27"/>
      <c r="AA35" s="55"/>
    </row>
    <row r="36" spans="1:38" ht="14.4" x14ac:dyDescent="0.3">
      <c r="A36" s="18">
        <v>2017</v>
      </c>
      <c r="B36" s="25"/>
      <c r="C36" s="30">
        <v>21753.4353075</v>
      </c>
      <c r="D36" s="30">
        <v>22349.442655415496</v>
      </c>
      <c r="E36" s="30">
        <v>22194.174531333047</v>
      </c>
      <c r="F36" s="30">
        <v>21206.507653413169</v>
      </c>
      <c r="G36" s="30">
        <v>20646.0305188934</v>
      </c>
      <c r="H36" s="30">
        <v>20701.491556015135</v>
      </c>
      <c r="I36" s="30">
        <v>20965.440999999999</v>
      </c>
      <c r="J36" s="30">
        <v>20867.913</v>
      </c>
      <c r="K36" s="30">
        <v>20679.156999999999</v>
      </c>
      <c r="L36" s="30">
        <v>20576.608</v>
      </c>
      <c r="M36" s="30">
        <v>20801.718000000001</v>
      </c>
      <c r="N36" s="25"/>
      <c r="P36" s="33" t="s">
        <v>44</v>
      </c>
      <c r="Q36" s="27"/>
      <c r="R36" s="27"/>
      <c r="S36" s="27"/>
      <c r="T36" s="27"/>
      <c r="U36" s="27"/>
      <c r="V36" s="27"/>
      <c r="W36" s="27"/>
      <c r="X36" s="27"/>
      <c r="Y36" s="27"/>
      <c r="AA36" s="55"/>
    </row>
    <row r="37" spans="1:38" ht="14.4" x14ac:dyDescent="0.3">
      <c r="A37" s="18">
        <v>2018</v>
      </c>
      <c r="B37" s="25"/>
      <c r="C37" s="30">
        <v>22107.260992750002</v>
      </c>
      <c r="D37" s="30">
        <v>22722.196894418008</v>
      </c>
      <c r="E37" s="30">
        <v>22567.818682784775</v>
      </c>
      <c r="F37" s="30">
        <v>21569.927324774733</v>
      </c>
      <c r="G37" s="30">
        <v>21003.288858743053</v>
      </c>
      <c r="H37" s="30">
        <v>21069.493611023598</v>
      </c>
      <c r="I37" s="30">
        <v>21347.242999999999</v>
      </c>
      <c r="J37" s="30">
        <v>21224.573</v>
      </c>
      <c r="K37" s="30">
        <v>20970.438999999998</v>
      </c>
      <c r="L37" s="30">
        <v>20852.543000000001</v>
      </c>
      <c r="M37" s="30">
        <v>21097.131000000001</v>
      </c>
      <c r="N37" s="25"/>
      <c r="P37" s="34"/>
      <c r="Q37" s="27"/>
      <c r="R37" s="27"/>
      <c r="S37" s="27"/>
      <c r="T37" s="27"/>
      <c r="U37" s="27"/>
      <c r="V37" s="27"/>
      <c r="W37" s="27"/>
      <c r="X37" s="27"/>
      <c r="Y37" s="27"/>
      <c r="AA37" s="55"/>
    </row>
    <row r="38" spans="1:38" ht="14.4" x14ac:dyDescent="0.3">
      <c r="A38" s="18">
        <v>2019</v>
      </c>
      <c r="B38" s="25"/>
      <c r="C38" s="30">
        <v>22466.966590999997</v>
      </c>
      <c r="D38" s="30">
        <v>23097.373797890712</v>
      </c>
      <c r="E38" s="30">
        <v>22943.796146890742</v>
      </c>
      <c r="F38" s="30">
        <v>21936.336308660622</v>
      </c>
      <c r="G38" s="30">
        <v>21362.359922489839</v>
      </c>
      <c r="H38" s="30">
        <v>21438.928350581704</v>
      </c>
      <c r="I38" s="30">
        <v>21730.674999999999</v>
      </c>
      <c r="J38" s="30">
        <v>21585.026000000002</v>
      </c>
      <c r="K38" s="30">
        <v>21266.644</v>
      </c>
      <c r="L38" s="30">
        <v>21134.133999999998</v>
      </c>
      <c r="M38" s="30">
        <v>21391.903999999999</v>
      </c>
      <c r="N38" s="25"/>
      <c r="P38" s="34"/>
      <c r="Q38" s="27"/>
      <c r="R38" s="27"/>
      <c r="S38" s="27"/>
      <c r="T38" s="27"/>
      <c r="U38" s="27"/>
      <c r="V38" s="27"/>
      <c r="W38" s="27"/>
      <c r="X38" s="27"/>
      <c r="Y38" s="27"/>
      <c r="AA38" s="55"/>
    </row>
    <row r="39" spans="1:38" x14ac:dyDescent="0.25"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P39" s="36" t="str">
        <f>P8</f>
        <v>6/05 Fcst</v>
      </c>
      <c r="Q39" s="36" t="str">
        <f t="shared" ref="Q39:Y39" si="9">Q8</f>
        <v>6/06 Fcst</v>
      </c>
      <c r="R39" s="36" t="str">
        <f t="shared" si="9"/>
        <v>6/07 Fcst</v>
      </c>
      <c r="S39" s="36" t="str">
        <f t="shared" si="9"/>
        <v>6/08 Fcst</v>
      </c>
      <c r="T39" s="36" t="str">
        <f t="shared" si="9"/>
        <v>6/09 Fcst</v>
      </c>
      <c r="U39" s="36" t="str">
        <f t="shared" si="9"/>
        <v>6/10 Fcst</v>
      </c>
      <c r="V39" s="36" t="str">
        <f t="shared" si="9"/>
        <v>6/11 Fcst</v>
      </c>
      <c r="W39" s="36" t="str">
        <f t="shared" si="9"/>
        <v>6/12 Fcst</v>
      </c>
      <c r="X39" s="36" t="str">
        <f t="shared" si="9"/>
        <v>6/13 Fcst</v>
      </c>
      <c r="Y39" s="36" t="str">
        <f t="shared" si="9"/>
        <v>6/14 Fcst</v>
      </c>
      <c r="Z39" s="36"/>
      <c r="AC39" s="35" t="s">
        <v>64</v>
      </c>
      <c r="AD39" s="35" t="s">
        <v>45</v>
      </c>
      <c r="AF39" s="35"/>
      <c r="AG39" s="35"/>
    </row>
    <row r="40" spans="1:38" ht="14.4" x14ac:dyDescent="0.3"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1" t="s">
        <v>13</v>
      </c>
      <c r="P40" s="37">
        <f t="shared" ref="P40:P49" si="10">+P24</f>
        <v>5.8303217888815428E-3</v>
      </c>
      <c r="Q40" s="38">
        <f t="shared" ref="Q40:Q49" si="11">+Q25</f>
        <v>-2.7814736262086193E-3</v>
      </c>
      <c r="R40" s="38">
        <f t="shared" ref="R40:R48" si="12">+R26</f>
        <v>-5.5277115874203808E-3</v>
      </c>
      <c r="S40" s="38">
        <f t="shared" ref="S40:S47" si="13">+S27</f>
        <v>3.6411375905223142E-3</v>
      </c>
      <c r="T40" s="38">
        <f t="shared" ref="T40:T46" si="14">+T28</f>
        <v>1.0458771181069082E-2</v>
      </c>
      <c r="U40" s="38">
        <f t="shared" ref="U40:U45" si="15">+U29</f>
        <v>1.0940297861759873E-2</v>
      </c>
      <c r="V40" s="38">
        <f>+V30</f>
        <v>5.7088763655186447E-3</v>
      </c>
      <c r="W40" s="38">
        <f>+W31</f>
        <v>3.8010894209044022E-3</v>
      </c>
      <c r="X40" s="38">
        <f>+X32</f>
        <v>2.2756281707978498E-3</v>
      </c>
      <c r="Y40" s="38">
        <f>+Y33</f>
        <v>5.7403638125697043E-3</v>
      </c>
      <c r="Z40" s="38"/>
      <c r="AB40" s="39" t="s">
        <v>13</v>
      </c>
      <c r="AC40" s="38">
        <f t="shared" ref="AC40:AC45" si="16">AVERAGE(P40:Y40)</f>
        <v>4.0087300978394417E-3</v>
      </c>
      <c r="AD40" s="38">
        <f>'Summary Table'!AA32</f>
        <v>-4.5296503149257926E-3</v>
      </c>
    </row>
    <row r="41" spans="1:38" ht="14.4" x14ac:dyDescent="0.3"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1" t="s">
        <v>14</v>
      </c>
      <c r="P41" s="37">
        <f t="shared" si="10"/>
        <v>4.3017717060942484E-3</v>
      </c>
      <c r="Q41" s="38">
        <f t="shared" si="11"/>
        <v>-1.2600173828548278E-2</v>
      </c>
      <c r="R41" s="38">
        <f t="shared" si="12"/>
        <v>-1.6294106379441842E-2</v>
      </c>
      <c r="S41" s="38">
        <f t="shared" si="13"/>
        <v>2.1791287339834042E-4</v>
      </c>
      <c r="T41" s="38">
        <f t="shared" si="14"/>
        <v>1.2478520837690521E-2</v>
      </c>
      <c r="U41" s="38">
        <f t="shared" si="15"/>
        <v>1.6222393441842176E-2</v>
      </c>
      <c r="V41" s="38">
        <f>+V31</f>
        <v>7.1192682513365746E-3</v>
      </c>
      <c r="W41" s="38">
        <f>+W32</f>
        <v>3.774859369136685E-3</v>
      </c>
      <c r="X41" s="38">
        <f>+X33</f>
        <v>3.8883853622462272E-3</v>
      </c>
      <c r="Y41" s="38">
        <f>+Y34</f>
        <v>8.1362383053573684E-3</v>
      </c>
      <c r="AB41" s="39" t="s">
        <v>14</v>
      </c>
      <c r="AC41" s="38">
        <f t="shared" si="16"/>
        <v>2.7245069939112023E-3</v>
      </c>
      <c r="AD41" s="38">
        <f>'Summary Table'!AA33</f>
        <v>-5.803666472246549E-3</v>
      </c>
      <c r="AK41" s="40"/>
      <c r="AL41" s="40"/>
    </row>
    <row r="42" spans="1:38" ht="14.4" x14ac:dyDescent="0.3"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1" t="s">
        <v>15</v>
      </c>
      <c r="P42" s="37">
        <f t="shared" si="10"/>
        <v>-2.5179170581789423E-3</v>
      </c>
      <c r="Q42" s="38">
        <f t="shared" si="11"/>
        <v>-2.4200837330401792E-2</v>
      </c>
      <c r="R42" s="38">
        <f t="shared" si="12"/>
        <v>-2.7640299674948521E-2</v>
      </c>
      <c r="S42" s="38">
        <f t="shared" si="13"/>
        <v>-1.1440656637051738E-3</v>
      </c>
      <c r="T42" s="38">
        <f t="shared" si="14"/>
        <v>1.5435886996181258E-2</v>
      </c>
      <c r="U42" s="38">
        <f t="shared" si="15"/>
        <v>1.8198927991368796E-2</v>
      </c>
      <c r="V42" s="38">
        <f>+V32</f>
        <v>5.8572343430476348E-3</v>
      </c>
      <c r="W42" s="38">
        <f>+W33</f>
        <v>3.5966920887025022E-3</v>
      </c>
      <c r="X42" s="38">
        <f>+X34</f>
        <v>5.0949656403087573E-3</v>
      </c>
      <c r="Y42" s="38"/>
      <c r="AB42" s="39" t="s">
        <v>15</v>
      </c>
      <c r="AC42" s="38">
        <f t="shared" si="16"/>
        <v>-8.1326807418060894E-4</v>
      </c>
      <c r="AD42" s="38">
        <f>'Summary Table'!AA34</f>
        <v>-1.0696335303670042E-2</v>
      </c>
      <c r="AK42" s="40"/>
      <c r="AL42" s="40"/>
    </row>
    <row r="43" spans="1:38" ht="14.4" x14ac:dyDescent="0.3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1" t="s">
        <v>16</v>
      </c>
      <c r="P43" s="37">
        <f t="shared" si="10"/>
        <v>-1.145650940316234E-2</v>
      </c>
      <c r="Q43" s="38">
        <f t="shared" si="11"/>
        <v>-3.5960171276584241E-2</v>
      </c>
      <c r="R43" s="38">
        <f t="shared" si="12"/>
        <v>-3.5518533272291042E-2</v>
      </c>
      <c r="S43" s="38">
        <f t="shared" si="13"/>
        <v>-2.1408482471134693E-3</v>
      </c>
      <c r="T43" s="38">
        <f t="shared" si="14"/>
        <v>1.6684292526040201E-2</v>
      </c>
      <c r="U43" s="38">
        <f t="shared" si="15"/>
        <v>1.6794148025555566E-2</v>
      </c>
      <c r="V43" s="38">
        <f>+V33</f>
        <v>3.7969159677984088E-3</v>
      </c>
      <c r="W43" s="38">
        <f>+W34</f>
        <v>1.9261607653033863E-3</v>
      </c>
      <c r="X43" s="38"/>
      <c r="Y43" s="38"/>
      <c r="AB43" s="39" t="s">
        <v>16</v>
      </c>
      <c r="AC43" s="38">
        <f t="shared" si="16"/>
        <v>-5.7343181143066912E-3</v>
      </c>
      <c r="AD43" s="38">
        <f>'Summary Table'!AA35</f>
        <v>-1.923084323174587E-2</v>
      </c>
      <c r="AK43" s="40"/>
      <c r="AL43" s="40"/>
    </row>
    <row r="44" spans="1:38" ht="14.4" x14ac:dyDescent="0.3"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1" t="s">
        <v>17</v>
      </c>
      <c r="P44" s="37">
        <f t="shared" si="10"/>
        <v>-2.0896542499074577E-2</v>
      </c>
      <c r="Q44" s="38">
        <f t="shared" si="11"/>
        <v>-4.3907945998253428E-2</v>
      </c>
      <c r="R44" s="38">
        <f t="shared" si="12"/>
        <v>-4.0943485315323436E-2</v>
      </c>
      <c r="S44" s="38">
        <f t="shared" si="13"/>
        <v>-4.8735049744228487E-3</v>
      </c>
      <c r="T44" s="38">
        <f t="shared" si="14"/>
        <v>1.6165945221908506E-2</v>
      </c>
      <c r="U44" s="38">
        <f t="shared" si="15"/>
        <v>1.4736094520273912E-2</v>
      </c>
      <c r="V44" s="38">
        <f>+V34</f>
        <v>2.9497858202232052E-4</v>
      </c>
      <c r="W44" s="38"/>
      <c r="X44" s="38"/>
      <c r="Y44" s="38"/>
      <c r="AB44" s="39" t="s">
        <v>17</v>
      </c>
      <c r="AC44" s="38">
        <f t="shared" si="16"/>
        <v>-1.134635149469565E-2</v>
      </c>
      <c r="AD44" s="38">
        <f>'Summary Table'!AA36</f>
        <v>-3.033591147048401E-2</v>
      </c>
      <c r="AK44" s="40"/>
      <c r="AL44" s="40"/>
    </row>
    <row r="45" spans="1:38" ht="14.4" x14ac:dyDescent="0.3"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1" t="s">
        <v>18</v>
      </c>
      <c r="P45" s="37">
        <f t="shared" si="10"/>
        <v>-2.6765366911793209E-2</v>
      </c>
      <c r="Q45" s="38">
        <f t="shared" si="11"/>
        <v>-4.9085310875835564E-2</v>
      </c>
      <c r="R45" s="38">
        <f t="shared" si="12"/>
        <v>-4.6546480353286013E-2</v>
      </c>
      <c r="S45" s="38">
        <f t="shared" si="13"/>
        <v>-8.3017555572650892E-3</v>
      </c>
      <c r="T45" s="38">
        <f t="shared" si="14"/>
        <v>1.5451869090403081E-2</v>
      </c>
      <c r="U45" s="38">
        <f t="shared" si="15"/>
        <v>1.1842149910135547E-2</v>
      </c>
      <c r="V45" s="38"/>
      <c r="W45" s="38"/>
      <c r="X45" s="38"/>
      <c r="Y45" s="38"/>
      <c r="AB45" s="39" t="s">
        <v>18</v>
      </c>
      <c r="AC45" s="38">
        <f t="shared" si="16"/>
        <v>-1.723414911627354E-2</v>
      </c>
      <c r="AD45" s="38">
        <f>'Summary Table'!AA37</f>
        <v>-4.0965140816417056E-2</v>
      </c>
      <c r="AK45" s="40"/>
      <c r="AL45" s="40"/>
    </row>
    <row r="46" spans="1:38" ht="14.4" x14ac:dyDescent="0.3"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1" t="s">
        <v>19</v>
      </c>
      <c r="P46" s="37">
        <f t="shared" si="10"/>
        <v>-3.0070505894442268E-2</v>
      </c>
      <c r="Q46" s="38">
        <f t="shared" si="11"/>
        <v>-5.4126967455134789E-2</v>
      </c>
      <c r="R46" s="38">
        <f t="shared" si="12"/>
        <v>-5.1526727953852491E-2</v>
      </c>
      <c r="S46" s="38">
        <f t="shared" si="13"/>
        <v>-1.0576125070980269E-2</v>
      </c>
      <c r="T46" s="38">
        <f t="shared" si="14"/>
        <v>1.3490024204993567E-2</v>
      </c>
      <c r="U46" s="38"/>
      <c r="V46" s="38"/>
      <c r="W46" s="38"/>
      <c r="X46" s="38"/>
      <c r="Y46" s="38"/>
      <c r="AB46" s="39" t="s">
        <v>19</v>
      </c>
      <c r="AC46" s="38">
        <f t="shared" ref="AC46:AC49" si="17">AVERAGE(P46:Y46)</f>
        <v>-2.6562060433883251E-2</v>
      </c>
      <c r="AD46" s="38">
        <f>'Summary Table'!AA38</f>
        <v>-5.4597863713946836E-2</v>
      </c>
      <c r="AK46" s="40"/>
      <c r="AL46" s="40"/>
    </row>
    <row r="47" spans="1:38" ht="14.4" x14ac:dyDescent="0.3"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1" t="s">
        <v>20</v>
      </c>
      <c r="P47" s="37">
        <f t="shared" si="10"/>
        <v>-3.3483086249796457E-2</v>
      </c>
      <c r="Q47" s="38">
        <f t="shared" si="11"/>
        <v>-5.872166052423422E-2</v>
      </c>
      <c r="R47" s="38">
        <f t="shared" si="12"/>
        <v>-5.4507725827470543E-2</v>
      </c>
      <c r="S47" s="38">
        <f t="shared" si="13"/>
        <v>-1.3178249080593507E-2</v>
      </c>
      <c r="T47" s="38"/>
      <c r="U47" s="38"/>
      <c r="V47" s="38"/>
      <c r="W47" s="38"/>
      <c r="X47" s="38"/>
      <c r="Y47" s="38"/>
      <c r="AB47" s="39" t="s">
        <v>20</v>
      </c>
      <c r="AC47" s="38">
        <f t="shared" si="17"/>
        <v>-3.9972680420523682E-2</v>
      </c>
      <c r="AD47" s="38">
        <f>'Summary Table'!AA39</f>
        <v>-6.9565393583072427E-2</v>
      </c>
      <c r="AK47" s="40"/>
      <c r="AL47" s="40"/>
    </row>
    <row r="48" spans="1:38" ht="14.4" x14ac:dyDescent="0.3"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1" t="s">
        <v>21</v>
      </c>
      <c r="P48" s="37">
        <f t="shared" si="10"/>
        <v>-3.6684163882000687E-2</v>
      </c>
      <c r="Q48" s="38">
        <f t="shared" si="11"/>
        <v>-6.1531682195866244E-2</v>
      </c>
      <c r="R48" s="38">
        <f t="shared" si="12"/>
        <v>-5.7328707133622592E-2</v>
      </c>
      <c r="S48" s="38"/>
      <c r="AB48" s="39" t="s">
        <v>21</v>
      </c>
      <c r="AC48" s="38">
        <f t="shared" si="17"/>
        <v>-5.1848184403829843E-2</v>
      </c>
      <c r="AD48" s="38">
        <f>'Summary Table'!AA40</f>
        <v>-8.2693312376659486E-2</v>
      </c>
      <c r="AK48" s="40"/>
      <c r="AL48" s="40"/>
    </row>
    <row r="49" spans="3:38" ht="14.4" x14ac:dyDescent="0.3"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1" t="s">
        <v>22</v>
      </c>
      <c r="P49" s="37">
        <f t="shared" si="10"/>
        <v>-3.8296299719992488E-2</v>
      </c>
      <c r="Q49" s="38">
        <f t="shared" si="11"/>
        <v>-6.4179849720168436E-2</v>
      </c>
      <c r="R49" s="38"/>
      <c r="AB49" s="39" t="s">
        <v>22</v>
      </c>
      <c r="AC49" s="38">
        <f t="shared" si="17"/>
        <v>-5.1238074720080462E-2</v>
      </c>
      <c r="AD49" s="38">
        <f>'Summary Table'!AA41</f>
        <v>-7.9459196722416914E-2</v>
      </c>
      <c r="AK49" s="40"/>
      <c r="AL49" s="40"/>
    </row>
    <row r="50" spans="3:38" x14ac:dyDescent="0.25"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3:38" x14ac:dyDescent="0.25"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P51" s="18" t="str">
        <f t="shared" ref="P51:Y51" si="18">P39</f>
        <v>6/05 Fcst</v>
      </c>
      <c r="Q51" s="18" t="str">
        <f t="shared" si="18"/>
        <v>6/06 Fcst</v>
      </c>
      <c r="R51" s="18" t="str">
        <f t="shared" si="18"/>
        <v>6/07 Fcst</v>
      </c>
      <c r="S51" s="18" t="str">
        <f t="shared" si="18"/>
        <v>6/08 Fcst</v>
      </c>
      <c r="T51" s="18" t="str">
        <f t="shared" si="18"/>
        <v>6/09 Fcst</v>
      </c>
      <c r="U51" s="18" t="str">
        <f t="shared" si="18"/>
        <v>6/10 Fcst</v>
      </c>
      <c r="V51" s="18" t="str">
        <f t="shared" si="18"/>
        <v>6/11 Fcst</v>
      </c>
      <c r="W51" s="18" t="str">
        <f t="shared" si="18"/>
        <v>6/12 Fcst</v>
      </c>
      <c r="X51" s="18" t="str">
        <f t="shared" si="18"/>
        <v>6/13 Fcst</v>
      </c>
      <c r="Y51" s="18" t="str">
        <f t="shared" si="18"/>
        <v>6/14 Fcst</v>
      </c>
      <c r="AC51" s="18" t="str">
        <f>AC39</f>
        <v>Global</v>
      </c>
      <c r="AD51" s="18" t="str">
        <f>AD39</f>
        <v>EDR</v>
      </c>
    </row>
    <row r="52" spans="3:38" x14ac:dyDescent="0.25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1" t="str">
        <f>O40</f>
        <v>1 year</v>
      </c>
      <c r="P52" s="40">
        <f>ABS(P40)</f>
        <v>5.8303217888815428E-3</v>
      </c>
      <c r="Q52" s="40">
        <f t="shared" ref="Q52:Y52" si="19">ABS(Q40)</f>
        <v>2.7814736262086193E-3</v>
      </c>
      <c r="R52" s="40">
        <f t="shared" si="19"/>
        <v>5.5277115874203808E-3</v>
      </c>
      <c r="S52" s="40">
        <f t="shared" si="19"/>
        <v>3.6411375905223142E-3</v>
      </c>
      <c r="T52" s="40">
        <f t="shared" si="19"/>
        <v>1.0458771181069082E-2</v>
      </c>
      <c r="U52" s="40">
        <f t="shared" si="19"/>
        <v>1.0940297861759873E-2</v>
      </c>
      <c r="V52" s="40">
        <f t="shared" si="19"/>
        <v>5.7088763655186447E-3</v>
      </c>
      <c r="W52" s="40">
        <f t="shared" si="19"/>
        <v>3.8010894209044022E-3</v>
      </c>
      <c r="X52" s="40">
        <f t="shared" si="19"/>
        <v>2.2756281707978498E-3</v>
      </c>
      <c r="Y52" s="40">
        <f t="shared" si="19"/>
        <v>5.7403638125697043E-3</v>
      </c>
      <c r="Z52" s="40"/>
      <c r="AB52" s="39" t="s">
        <v>13</v>
      </c>
      <c r="AC52" s="38">
        <f t="shared" ref="AC52:AC61" si="20">AVERAGE(P52:Y52)</f>
        <v>5.6705671405652414E-3</v>
      </c>
      <c r="AD52" s="38">
        <f>'Summary Table'!AA45</f>
        <v>4.8714588183656482E-3</v>
      </c>
    </row>
    <row r="53" spans="3:38" x14ac:dyDescent="0.25"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1" t="str">
        <f t="shared" ref="O53:O61" si="21">O41</f>
        <v>2 year</v>
      </c>
      <c r="P53" s="40">
        <f t="shared" ref="P53:Y61" si="22">ABS(P41)</f>
        <v>4.3017717060942484E-3</v>
      </c>
      <c r="Q53" s="40">
        <f t="shared" si="22"/>
        <v>1.2600173828548278E-2</v>
      </c>
      <c r="R53" s="40">
        <f t="shared" si="22"/>
        <v>1.6294106379441842E-2</v>
      </c>
      <c r="S53" s="40">
        <f t="shared" si="22"/>
        <v>2.1791287339834042E-4</v>
      </c>
      <c r="T53" s="40">
        <f t="shared" si="22"/>
        <v>1.2478520837690521E-2</v>
      </c>
      <c r="U53" s="40">
        <f t="shared" si="22"/>
        <v>1.6222393441842176E-2</v>
      </c>
      <c r="V53" s="40">
        <f t="shared" si="22"/>
        <v>7.1192682513365746E-3</v>
      </c>
      <c r="W53" s="40">
        <f t="shared" si="22"/>
        <v>3.774859369136685E-3</v>
      </c>
      <c r="X53" s="40">
        <f t="shared" si="22"/>
        <v>3.8883853622462272E-3</v>
      </c>
      <c r="Y53" s="40">
        <f t="shared" si="22"/>
        <v>8.1362383053573684E-3</v>
      </c>
      <c r="Z53" s="40"/>
      <c r="AB53" s="39" t="s">
        <v>14</v>
      </c>
      <c r="AC53" s="38">
        <f t="shared" si="20"/>
        <v>8.5033630355092257E-3</v>
      </c>
      <c r="AD53" s="38">
        <f>'Summary Table'!AA46</f>
        <v>7.1139914844464691E-3</v>
      </c>
    </row>
    <row r="54" spans="3:38" x14ac:dyDescent="0.25">
      <c r="O54" s="21" t="str">
        <f t="shared" si="21"/>
        <v>3 year</v>
      </c>
      <c r="P54" s="40">
        <f t="shared" si="22"/>
        <v>2.5179170581789423E-3</v>
      </c>
      <c r="Q54" s="40">
        <f t="shared" si="22"/>
        <v>2.4200837330401792E-2</v>
      </c>
      <c r="R54" s="40">
        <f t="shared" si="22"/>
        <v>2.7640299674948521E-2</v>
      </c>
      <c r="S54" s="40">
        <f t="shared" si="22"/>
        <v>1.1440656637051738E-3</v>
      </c>
      <c r="T54" s="40">
        <f t="shared" si="22"/>
        <v>1.5435886996181258E-2</v>
      </c>
      <c r="U54" s="40">
        <f t="shared" si="22"/>
        <v>1.8198927991368796E-2</v>
      </c>
      <c r="V54" s="40">
        <f t="shared" si="22"/>
        <v>5.8572343430476348E-3</v>
      </c>
      <c r="W54" s="40">
        <f t="shared" si="22"/>
        <v>3.5966920887025022E-3</v>
      </c>
      <c r="X54" s="40">
        <f t="shared" si="22"/>
        <v>5.0949656403087573E-3</v>
      </c>
      <c r="Y54" s="40"/>
      <c r="Z54" s="40"/>
      <c r="AB54" s="39" t="s">
        <v>15</v>
      </c>
      <c r="AC54" s="38">
        <f t="shared" si="20"/>
        <v>1.1520758531871487E-2</v>
      </c>
      <c r="AD54" s="38">
        <f>'Summary Table'!AA47</f>
        <v>1.2475762993014746E-2</v>
      </c>
    </row>
    <row r="55" spans="3:38" x14ac:dyDescent="0.25">
      <c r="O55" s="21" t="str">
        <f t="shared" si="21"/>
        <v>4 year</v>
      </c>
      <c r="P55" s="40">
        <f t="shared" si="22"/>
        <v>1.145650940316234E-2</v>
      </c>
      <c r="Q55" s="40">
        <f t="shared" si="22"/>
        <v>3.5960171276584241E-2</v>
      </c>
      <c r="R55" s="40">
        <f t="shared" si="22"/>
        <v>3.5518533272291042E-2</v>
      </c>
      <c r="S55" s="40">
        <f t="shared" si="22"/>
        <v>2.1408482471134693E-3</v>
      </c>
      <c r="T55" s="40">
        <f t="shared" si="22"/>
        <v>1.6684292526040201E-2</v>
      </c>
      <c r="U55" s="40">
        <f t="shared" si="22"/>
        <v>1.6794148025555566E-2</v>
      </c>
      <c r="V55" s="40">
        <f t="shared" si="22"/>
        <v>3.7969159677984088E-3</v>
      </c>
      <c r="W55" s="40">
        <f t="shared" si="22"/>
        <v>1.9261607653033863E-3</v>
      </c>
      <c r="X55" s="40"/>
      <c r="Y55" s="40"/>
      <c r="Z55" s="40"/>
      <c r="AB55" s="39" t="s">
        <v>16</v>
      </c>
      <c r="AC55" s="38">
        <f t="shared" si="20"/>
        <v>1.5534697435481082E-2</v>
      </c>
      <c r="AD55" s="38">
        <f>'Summary Table'!AA48</f>
        <v>1.9986440492180707E-2</v>
      </c>
    </row>
    <row r="56" spans="3:38" x14ac:dyDescent="0.25">
      <c r="O56" s="21" t="str">
        <f t="shared" si="21"/>
        <v>5 year</v>
      </c>
      <c r="P56" s="40">
        <f t="shared" si="22"/>
        <v>2.0896542499074577E-2</v>
      </c>
      <c r="Q56" s="40">
        <f t="shared" si="22"/>
        <v>4.3907945998253428E-2</v>
      </c>
      <c r="R56" s="40">
        <f t="shared" si="22"/>
        <v>4.0943485315323436E-2</v>
      </c>
      <c r="S56" s="40">
        <f t="shared" si="22"/>
        <v>4.8735049744228487E-3</v>
      </c>
      <c r="T56" s="40">
        <f t="shared" si="22"/>
        <v>1.6165945221908506E-2</v>
      </c>
      <c r="U56" s="40">
        <f t="shared" si="22"/>
        <v>1.4736094520273912E-2</v>
      </c>
      <c r="V56" s="40">
        <f t="shared" si="22"/>
        <v>2.9497858202232052E-4</v>
      </c>
      <c r="W56" s="40"/>
      <c r="X56" s="40"/>
      <c r="Y56" s="40"/>
      <c r="Z56" s="40"/>
      <c r="AA56" s="41"/>
      <c r="AB56" s="39" t="s">
        <v>17</v>
      </c>
      <c r="AC56" s="38">
        <f t="shared" si="20"/>
        <v>2.025978530161129E-2</v>
      </c>
      <c r="AD56" s="38">
        <f>'Summary Table'!AA49</f>
        <v>3.033591147048401E-2</v>
      </c>
    </row>
    <row r="57" spans="3:38" x14ac:dyDescent="0.25">
      <c r="O57" s="21" t="str">
        <f t="shared" si="21"/>
        <v>6 year</v>
      </c>
      <c r="P57" s="40">
        <f t="shared" si="22"/>
        <v>2.6765366911793209E-2</v>
      </c>
      <c r="Q57" s="40">
        <f t="shared" si="22"/>
        <v>4.9085310875835564E-2</v>
      </c>
      <c r="R57" s="40">
        <f t="shared" si="22"/>
        <v>4.6546480353286013E-2</v>
      </c>
      <c r="S57" s="40">
        <f t="shared" si="22"/>
        <v>8.3017555572650892E-3</v>
      </c>
      <c r="T57" s="40">
        <f t="shared" si="22"/>
        <v>1.5451869090403081E-2</v>
      </c>
      <c r="U57" s="40">
        <f t="shared" si="22"/>
        <v>1.1842149910135547E-2</v>
      </c>
      <c r="V57" s="40"/>
      <c r="W57" s="40"/>
      <c r="X57" s="40"/>
      <c r="Y57" s="40"/>
      <c r="Z57" s="40"/>
      <c r="AA57" s="35"/>
      <c r="AB57" s="39" t="s">
        <v>18</v>
      </c>
      <c r="AC57" s="38">
        <f t="shared" si="20"/>
        <v>2.6332155449786416E-2</v>
      </c>
      <c r="AD57" s="38">
        <f>'Summary Table'!AA50</f>
        <v>4.0965140816417056E-2</v>
      </c>
    </row>
    <row r="58" spans="3:38" x14ac:dyDescent="0.25">
      <c r="O58" s="21" t="str">
        <f t="shared" si="21"/>
        <v>7 year</v>
      </c>
      <c r="P58" s="40">
        <f t="shared" si="22"/>
        <v>3.0070505894442268E-2</v>
      </c>
      <c r="Q58" s="40">
        <f t="shared" si="22"/>
        <v>5.4126967455134789E-2</v>
      </c>
      <c r="R58" s="40">
        <f t="shared" si="22"/>
        <v>5.1526727953852491E-2</v>
      </c>
      <c r="S58" s="40">
        <f t="shared" si="22"/>
        <v>1.0576125070980269E-2</v>
      </c>
      <c r="T58" s="40">
        <f t="shared" si="22"/>
        <v>1.3490024204993567E-2</v>
      </c>
      <c r="U58" s="40"/>
      <c r="V58" s="40"/>
      <c r="W58" s="40"/>
      <c r="X58" s="40"/>
      <c r="Y58" s="40"/>
      <c r="Z58" s="40"/>
      <c r="AA58" s="35"/>
      <c r="AB58" s="39" t="s">
        <v>19</v>
      </c>
      <c r="AC58" s="38">
        <f t="shared" si="20"/>
        <v>3.1958070115880678E-2</v>
      </c>
      <c r="AD58" s="38">
        <f>'Summary Table'!AA51</f>
        <v>5.4597863713946836E-2</v>
      </c>
    </row>
    <row r="59" spans="3:38" x14ac:dyDescent="0.25">
      <c r="O59" s="21" t="str">
        <f t="shared" si="21"/>
        <v>8 year</v>
      </c>
      <c r="P59" s="40">
        <f t="shared" si="22"/>
        <v>3.3483086249796457E-2</v>
      </c>
      <c r="Q59" s="40">
        <f t="shared" si="22"/>
        <v>5.872166052423422E-2</v>
      </c>
      <c r="R59" s="40">
        <f t="shared" si="22"/>
        <v>5.4507725827470543E-2</v>
      </c>
      <c r="S59" s="40">
        <f t="shared" si="22"/>
        <v>1.3178249080593507E-2</v>
      </c>
      <c r="T59" s="40"/>
      <c r="U59" s="40"/>
      <c r="V59" s="40"/>
      <c r="W59" s="40"/>
      <c r="X59" s="40"/>
      <c r="Y59" s="40"/>
      <c r="Z59" s="40"/>
      <c r="AA59" s="35"/>
      <c r="AB59" s="39" t="s">
        <v>20</v>
      </c>
      <c r="AC59" s="38">
        <f t="shared" si="20"/>
        <v>3.9972680420523682E-2</v>
      </c>
      <c r="AD59" s="38">
        <f>'Summary Table'!AA52</f>
        <v>6.9565393583072427E-2</v>
      </c>
    </row>
    <row r="60" spans="3:38" x14ac:dyDescent="0.25">
      <c r="O60" s="21" t="str">
        <f t="shared" si="21"/>
        <v>9 year</v>
      </c>
      <c r="P60" s="40">
        <f t="shared" si="22"/>
        <v>3.6684163882000687E-2</v>
      </c>
      <c r="Q60" s="40">
        <f t="shared" si="22"/>
        <v>6.1531682195866244E-2</v>
      </c>
      <c r="R60" s="40">
        <f t="shared" si="22"/>
        <v>5.7328707133622592E-2</v>
      </c>
      <c r="S60" s="40"/>
      <c r="T60" s="40"/>
      <c r="U60" s="40"/>
      <c r="V60" s="40"/>
      <c r="W60" s="40"/>
      <c r="X60" s="40"/>
      <c r="Y60" s="40"/>
      <c r="Z60" s="40"/>
      <c r="AA60" s="38"/>
      <c r="AB60" s="39" t="s">
        <v>21</v>
      </c>
      <c r="AC60" s="38">
        <f t="shared" si="20"/>
        <v>5.1848184403829843E-2</v>
      </c>
      <c r="AD60" s="38">
        <f>'Summary Table'!AA53</f>
        <v>8.2693312376659486E-2</v>
      </c>
    </row>
    <row r="61" spans="3:38" x14ac:dyDescent="0.25">
      <c r="O61" s="21" t="str">
        <f t="shared" si="21"/>
        <v>10 year</v>
      </c>
      <c r="P61" s="40">
        <f t="shared" si="22"/>
        <v>3.8296299719992488E-2</v>
      </c>
      <c r="Q61" s="40">
        <f t="shared" si="22"/>
        <v>6.4179849720168436E-2</v>
      </c>
      <c r="R61" s="40"/>
      <c r="S61" s="40"/>
      <c r="T61" s="40"/>
      <c r="U61" s="40"/>
      <c r="V61" s="40"/>
      <c r="W61" s="40"/>
      <c r="X61" s="40"/>
      <c r="Y61" s="40"/>
      <c r="Z61" s="40"/>
      <c r="AA61" s="38"/>
      <c r="AB61" s="39" t="s">
        <v>22</v>
      </c>
      <c r="AC61" s="38">
        <f t="shared" si="20"/>
        <v>5.1238074720080462E-2</v>
      </c>
      <c r="AD61" s="38">
        <f>'Summary Table'!AA54</f>
        <v>7.9459196722416914E-2</v>
      </c>
    </row>
    <row r="62" spans="3:38" x14ac:dyDescent="0.25">
      <c r="Z62" s="39"/>
      <c r="AA62" s="38"/>
      <c r="AB62" s="38"/>
    </row>
    <row r="63" spans="3:38" x14ac:dyDescent="0.25">
      <c r="Z63" s="39"/>
      <c r="AA63" s="38"/>
      <c r="AB63" s="38"/>
    </row>
    <row r="64" spans="3:38" x14ac:dyDescent="0.25">
      <c r="Z64" s="39"/>
      <c r="AA64" s="38"/>
      <c r="AB64" s="38"/>
    </row>
    <row r="65" spans="26:28" x14ac:dyDescent="0.25">
      <c r="Z65" s="39"/>
      <c r="AA65" s="38"/>
      <c r="AB65" s="38"/>
    </row>
    <row r="66" spans="26:28" x14ac:dyDescent="0.25">
      <c r="Z66" s="39"/>
      <c r="AA66" s="38"/>
      <c r="AB66" s="38"/>
    </row>
    <row r="67" spans="26:28" x14ac:dyDescent="0.25">
      <c r="Z67" s="39"/>
      <c r="AA67" s="38"/>
      <c r="AB67" s="38"/>
    </row>
    <row r="68" spans="26:28" x14ac:dyDescent="0.25">
      <c r="Z68" s="39"/>
      <c r="AA68" s="38"/>
      <c r="AB68" s="38"/>
    </row>
    <row r="69" spans="26:28" x14ac:dyDescent="0.25">
      <c r="Z69" s="39"/>
      <c r="AA69" s="38"/>
      <c r="AB69" s="38"/>
    </row>
  </sheetData>
  <conditionalFormatting sqref="P49:R49 P40:Z4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workbookViewId="0">
      <selection activeCell="B2" sqref="B1:B2"/>
    </sheetView>
  </sheetViews>
  <sheetFormatPr defaultRowHeight="14.4" x14ac:dyDescent="0.3"/>
  <cols>
    <col min="1" max="1" width="12.77734375" customWidth="1"/>
    <col min="3" max="4" width="13.6640625" bestFit="1" customWidth="1"/>
  </cols>
  <sheetData>
    <row r="1" spans="2:4" x14ac:dyDescent="0.3">
      <c r="B1" s="4" t="s">
        <v>101</v>
      </c>
    </row>
    <row r="2" spans="2:4" x14ac:dyDescent="0.3">
      <c r="B2" s="4" t="s">
        <v>87</v>
      </c>
    </row>
    <row r="4" spans="2:4" x14ac:dyDescent="0.3">
      <c r="B4" t="s">
        <v>47</v>
      </c>
    </row>
    <row r="6" spans="2:4" x14ac:dyDescent="0.3">
      <c r="C6" t="s">
        <v>45</v>
      </c>
      <c r="D6" t="s">
        <v>46</v>
      </c>
    </row>
    <row r="7" spans="2:4" x14ac:dyDescent="0.3">
      <c r="B7">
        <v>2015</v>
      </c>
      <c r="C7" s="10">
        <f>STDEV('Summary Table'!C17:M17)</f>
        <v>830873.92939843773</v>
      </c>
      <c r="D7" s="10">
        <f>STDEV('IHS Summary Table'!C34:M34)*1000</f>
        <v>601111.61927014391</v>
      </c>
    </row>
    <row r="8" spans="2:4" x14ac:dyDescent="0.3">
      <c r="B8">
        <f>B7+1</f>
        <v>2016</v>
      </c>
      <c r="C8" s="10">
        <f>STDEV('Summary Table'!E18:M18)</f>
        <v>707437.10257463483</v>
      </c>
      <c r="D8" s="10">
        <f>STDEV('IHS Summary Table'!E35:M35)*1000</f>
        <v>481092.93264794431</v>
      </c>
    </row>
    <row r="9" spans="2:4" x14ac:dyDescent="0.3">
      <c r="B9">
        <f>B8+1</f>
        <v>2017</v>
      </c>
      <c r="C9" s="10">
        <f>STDEV('Summary Table'!E19:M19)</f>
        <v>728450.32960164826</v>
      </c>
      <c r="D9" s="10">
        <f>STDEV('IHS Summary Table'!E36:M36)*1000</f>
        <v>501096.44448646146</v>
      </c>
    </row>
    <row r="10" spans="2:4" x14ac:dyDescent="0.3">
      <c r="B10">
        <f t="shared" ref="B10" si="0">B9+1</f>
        <v>2018</v>
      </c>
      <c r="C10" s="10">
        <f>STDEV('Summary Table'!F20:M20)</f>
        <v>313416.27983969433</v>
      </c>
      <c r="D10" s="10">
        <f>STDEV('IHS Summary Table'!F37:M37)*1000</f>
        <v>230463.59146574338</v>
      </c>
    </row>
    <row r="11" spans="2:4" x14ac:dyDescent="0.3">
      <c r="C11" s="10"/>
      <c r="D11" s="10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A2" sqref="A2"/>
    </sheetView>
  </sheetViews>
  <sheetFormatPr defaultRowHeight="14.4" x14ac:dyDescent="0.3"/>
  <cols>
    <col min="1" max="1" width="12.77734375" customWidth="1"/>
    <col min="2" max="2" width="18.6640625" customWidth="1"/>
    <col min="3" max="3" width="12.88671875" customWidth="1"/>
    <col min="4" max="4" width="14" customWidth="1"/>
    <col min="5" max="5" width="14.6640625" customWidth="1"/>
    <col min="6" max="6" width="14.88671875" customWidth="1"/>
    <col min="7" max="7" width="13.88671875" customWidth="1"/>
    <col min="8" max="8" width="15.109375" customWidth="1"/>
    <col min="11" max="11" width="20.109375" customWidth="1"/>
    <col min="12" max="12" width="14.109375" customWidth="1"/>
    <col min="13" max="13" width="17.5546875" bestFit="1" customWidth="1"/>
    <col min="14" max="14" width="12.5546875" customWidth="1"/>
  </cols>
  <sheetData>
    <row r="1" spans="1:17" x14ac:dyDescent="0.3">
      <c r="A1" s="4" t="s">
        <v>102</v>
      </c>
    </row>
    <row r="2" spans="1:17" x14ac:dyDescent="0.3">
      <c r="A2" s="4" t="s">
        <v>87</v>
      </c>
    </row>
    <row r="5" spans="1:17" x14ac:dyDescent="0.3">
      <c r="B5" t="s">
        <v>65</v>
      </c>
      <c r="C5" t="s">
        <v>83</v>
      </c>
      <c r="D5" t="s">
        <v>49</v>
      </c>
      <c r="E5" t="s">
        <v>48</v>
      </c>
      <c r="F5" t="s">
        <v>50</v>
      </c>
      <c r="G5" t="s">
        <v>51</v>
      </c>
      <c r="H5" t="s">
        <v>52</v>
      </c>
    </row>
    <row r="6" spans="1:17" x14ac:dyDescent="0.3">
      <c r="A6">
        <v>2004</v>
      </c>
      <c r="B6" s="1">
        <f>'IHS Summary Table'!M23</f>
        <v>17468.830999999998</v>
      </c>
      <c r="C6" s="1">
        <v>17374.824000000001</v>
      </c>
      <c r="D6" s="10">
        <f>'Summary Table'!M6/1000</f>
        <v>17374.824000000001</v>
      </c>
      <c r="E6" s="10">
        <f>'Summary Table'!L6/1000</f>
        <v>17374.824000000001</v>
      </c>
      <c r="F6" s="44">
        <f>'Summary Table'!K6/1000</f>
        <v>17374.824000000001</v>
      </c>
      <c r="G6">
        <f>'Summary Table'!J6/1000</f>
        <v>17374.824000000001</v>
      </c>
      <c r="H6" s="1">
        <f>'IHS Summary Table'!$K23</f>
        <v>17468.830999999998</v>
      </c>
      <c r="K6" s="45"/>
      <c r="L6" s="10"/>
      <c r="M6" s="46"/>
      <c r="O6" s="45"/>
      <c r="P6" s="45"/>
      <c r="Q6" s="45"/>
    </row>
    <row r="7" spans="1:17" x14ac:dyDescent="0.3">
      <c r="A7">
        <f>A6+1</f>
        <v>2005</v>
      </c>
      <c r="B7" s="1">
        <f>'IHS Summary Table'!M24</f>
        <v>17875.733</v>
      </c>
      <c r="C7" s="1">
        <v>17778.155999999999</v>
      </c>
      <c r="D7" s="10">
        <f>'Summary Table'!M7/1000</f>
        <v>17778.155999999999</v>
      </c>
      <c r="E7" s="10">
        <f>'Summary Table'!L7/1000</f>
        <v>17778.155999999999</v>
      </c>
      <c r="F7" s="44">
        <f>'Summary Table'!K7/1000</f>
        <v>17778.155999999999</v>
      </c>
      <c r="G7">
        <f>'Summary Table'!J7/1000</f>
        <v>17778.155999999999</v>
      </c>
      <c r="H7" s="1">
        <f>'IHS Summary Table'!$K24</f>
        <v>17875.733</v>
      </c>
      <c r="K7" s="45"/>
      <c r="L7" s="10"/>
      <c r="M7" s="46"/>
      <c r="O7" s="45"/>
      <c r="P7" s="45"/>
      <c r="Q7" s="45"/>
    </row>
    <row r="8" spans="1:17" x14ac:dyDescent="0.3">
      <c r="A8">
        <f t="shared" ref="A8:A21" si="0">A7+1</f>
        <v>2006</v>
      </c>
      <c r="B8" s="1">
        <f>'IHS Summary Table'!M25</f>
        <v>18184.081999999999</v>
      </c>
      <c r="C8" s="1">
        <v>18154.474999999999</v>
      </c>
      <c r="D8" s="10">
        <f>'Summary Table'!M8/1000</f>
        <v>18154.474999999999</v>
      </c>
      <c r="E8" s="10">
        <f>'Summary Table'!L8/1000</f>
        <v>18154.474999999999</v>
      </c>
      <c r="F8" s="44">
        <f>'Summary Table'!K8/1000</f>
        <v>18154.474999999999</v>
      </c>
      <c r="G8">
        <f>'Summary Table'!J8/1000</f>
        <v>18154.474999999999</v>
      </c>
      <c r="H8" s="1">
        <f>'IHS Summary Table'!$K25</f>
        <v>18184.081999999999</v>
      </c>
      <c r="K8" s="45"/>
      <c r="L8" s="10"/>
      <c r="M8" s="46"/>
      <c r="O8" s="45"/>
      <c r="P8" s="45"/>
      <c r="Q8" s="45"/>
    </row>
    <row r="9" spans="1:17" x14ac:dyDescent="0.3">
      <c r="A9">
        <f t="shared" si="0"/>
        <v>2007</v>
      </c>
      <c r="B9" s="1">
        <f>'IHS Summary Table'!M26</f>
        <v>18385.061000000002</v>
      </c>
      <c r="C9" s="1">
        <v>18446.768</v>
      </c>
      <c r="D9" s="10">
        <f>'Summary Table'!M9/1000</f>
        <v>18446.768</v>
      </c>
      <c r="E9" s="10">
        <f>'Summary Table'!L9/1000</f>
        <v>18446.768</v>
      </c>
      <c r="F9" s="44">
        <f>'Summary Table'!K9/1000</f>
        <v>18446.768</v>
      </c>
      <c r="G9">
        <f>'Summary Table'!J9/1000</f>
        <v>18446.768</v>
      </c>
      <c r="H9" s="1">
        <f>'IHS Summary Table'!$K26</f>
        <v>18385.061000000002</v>
      </c>
      <c r="K9" s="45"/>
      <c r="L9" s="10"/>
      <c r="M9" s="46"/>
      <c r="O9" s="45"/>
      <c r="P9" s="45"/>
      <c r="Q9" s="45"/>
    </row>
    <row r="10" spans="1:17" x14ac:dyDescent="0.3">
      <c r="A10">
        <f t="shared" si="0"/>
        <v>2008</v>
      </c>
      <c r="B10" s="1">
        <f>'IHS Summary Table'!M27</f>
        <v>18540.760999999999</v>
      </c>
      <c r="C10" s="1">
        <v>18613.904999999999</v>
      </c>
      <c r="D10" s="10">
        <f>'Summary Table'!M10/1000</f>
        <v>18613.904999999999</v>
      </c>
      <c r="E10" s="10">
        <f>'Summary Table'!L10/1000</f>
        <v>18613.904999999999</v>
      </c>
      <c r="F10" s="44">
        <f>'Summary Table'!K10/1000</f>
        <v>18613.904999999999</v>
      </c>
      <c r="G10">
        <f>'Summary Table'!J10/1000</f>
        <v>18613.904999999999</v>
      </c>
      <c r="H10" s="1">
        <f>'IHS Summary Table'!$K27</f>
        <v>18540.760999999999</v>
      </c>
      <c r="K10" s="45"/>
      <c r="L10" s="10"/>
      <c r="M10" s="46"/>
      <c r="O10" s="45"/>
      <c r="P10" s="45"/>
      <c r="Q10" s="45"/>
    </row>
    <row r="11" spans="1:17" x14ac:dyDescent="0.3">
      <c r="A11">
        <f t="shared" si="0"/>
        <v>2009</v>
      </c>
      <c r="B11" s="1">
        <f>'IHS Summary Table'!M28</f>
        <v>18682.785</v>
      </c>
      <c r="C11" s="1">
        <v>18687.424999999999</v>
      </c>
      <c r="D11" s="10">
        <f>'Summary Table'!M11/1000</f>
        <v>18687.424999999999</v>
      </c>
      <c r="E11" s="10">
        <f>'Summary Table'!L11/1000</f>
        <v>18687.424999999999</v>
      </c>
      <c r="F11" s="44">
        <f>'Summary Table'!K11/1000</f>
        <v>18687.424999999999</v>
      </c>
      <c r="G11">
        <f>'Summary Table'!J11/1000</f>
        <v>18687.424999999999</v>
      </c>
      <c r="H11" s="1">
        <f>'IHS Summary Table'!$K28</f>
        <v>18682.302</v>
      </c>
      <c r="K11" s="45"/>
      <c r="L11" s="10"/>
      <c r="M11" s="46"/>
      <c r="O11" s="45"/>
      <c r="P11" s="45"/>
      <c r="Q11" s="45"/>
    </row>
    <row r="12" spans="1:17" x14ac:dyDescent="0.3">
      <c r="A12">
        <f t="shared" si="0"/>
        <v>2010</v>
      </c>
      <c r="B12" s="1">
        <f>'IHS Summary Table'!M29</f>
        <v>18888.260999999999</v>
      </c>
      <c r="C12" s="1">
        <v>18801.331999999999</v>
      </c>
      <c r="D12" s="10">
        <f>'Summary Table'!M12/1000</f>
        <v>18801.331999999999</v>
      </c>
      <c r="E12" s="10">
        <f>'Summary Table'!L12/1000</f>
        <v>18801.331999999999</v>
      </c>
      <c r="F12" s="44">
        <f>'Summary Table'!K12/1000</f>
        <v>18801.331999999999</v>
      </c>
      <c r="G12">
        <f>'Summary Table'!J12/1000</f>
        <v>18801.331999999999</v>
      </c>
      <c r="H12" s="1">
        <f>'IHS Summary Table'!$K29</f>
        <v>18879.453000000001</v>
      </c>
      <c r="K12" s="45"/>
      <c r="L12" s="10"/>
      <c r="M12" s="46"/>
      <c r="O12" s="45"/>
      <c r="P12" s="45"/>
      <c r="Q12" s="45"/>
    </row>
    <row r="13" spans="1:17" x14ac:dyDescent="0.3">
      <c r="A13">
        <f t="shared" si="0"/>
        <v>2011</v>
      </c>
      <c r="B13" s="1">
        <f>'IHS Summary Table'!M30</f>
        <v>19138.126</v>
      </c>
      <c r="C13" s="1">
        <v>18905.07</v>
      </c>
      <c r="D13" s="10">
        <f>'Summary Table'!M13/1000</f>
        <v>18905.07</v>
      </c>
      <c r="E13" s="10">
        <f>'Summary Table'!L13/1000</f>
        <v>18905.07</v>
      </c>
      <c r="F13" s="44">
        <f>'Summary Table'!K13/1000</f>
        <v>18905.07</v>
      </c>
      <c r="G13">
        <f>'Summary Table'!J13/1000</f>
        <v>18905.07</v>
      </c>
      <c r="H13" s="1">
        <f>'IHS Summary Table'!$K30</f>
        <v>19111.455999999998</v>
      </c>
      <c r="K13" s="45"/>
      <c r="L13" s="10"/>
      <c r="M13" s="46"/>
      <c r="O13" s="45"/>
      <c r="P13" s="45"/>
      <c r="Q13" s="45"/>
    </row>
    <row r="14" spans="1:17" x14ac:dyDescent="0.3">
      <c r="A14">
        <f t="shared" si="0"/>
        <v>2012</v>
      </c>
      <c r="B14" s="1">
        <f>'IHS Summary Table'!M31</f>
        <v>19385.502</v>
      </c>
      <c r="C14" s="1">
        <v>19074.434000000001</v>
      </c>
      <c r="D14" s="10">
        <f>'Summary Table'!M14/1000</f>
        <v>19074.434000000001</v>
      </c>
      <c r="E14" s="10">
        <f>'Summary Table'!L14/1000</f>
        <v>19074.434000000001</v>
      </c>
      <c r="F14" s="44">
        <f>'Summary Table'!K14/1000</f>
        <v>19074.434000000001</v>
      </c>
      <c r="G14">
        <f>'Summary Table'!J14/1000</f>
        <v>19073.71</v>
      </c>
      <c r="H14" s="1">
        <f>'IHS Summary Table'!$K31</f>
        <v>19347.986000000001</v>
      </c>
      <c r="K14" s="45"/>
      <c r="L14" s="10"/>
      <c r="M14" s="46"/>
      <c r="O14" s="45"/>
      <c r="P14" s="45"/>
      <c r="Q14" s="45"/>
    </row>
    <row r="15" spans="1:17" x14ac:dyDescent="0.3">
      <c r="A15">
        <f t="shared" si="0"/>
        <v>2013</v>
      </c>
      <c r="B15" s="1">
        <f>'IHS Summary Table'!M32</f>
        <v>19639.62</v>
      </c>
      <c r="C15" s="1">
        <v>19259.543000000001</v>
      </c>
      <c r="D15" s="10">
        <f>'Summary Table'!M15/1000</f>
        <v>19259.543000000001</v>
      </c>
      <c r="E15" s="10">
        <f>'Summary Table'!L15/1000</f>
        <v>19259.543000000001</v>
      </c>
      <c r="F15" s="44">
        <f>'Summary Table'!K15/1000</f>
        <v>19261.633000000002</v>
      </c>
      <c r="G15">
        <f>'Summary Table'!J15/1000</f>
        <v>19273.829000000002</v>
      </c>
      <c r="H15" s="1">
        <f>'IHS Summary Table'!$K32</f>
        <v>19595.028999999999</v>
      </c>
      <c r="K15" s="45"/>
      <c r="L15" s="10"/>
      <c r="M15" s="46"/>
      <c r="O15" s="45"/>
      <c r="P15" s="45"/>
      <c r="Q15" s="45"/>
    </row>
    <row r="16" spans="1:17" x14ac:dyDescent="0.3">
      <c r="A16">
        <f t="shared" si="0"/>
        <v>2014</v>
      </c>
      <c r="B16" s="1">
        <f>'IHS Summary Table'!M33</f>
        <v>19929.392</v>
      </c>
      <c r="C16" s="1">
        <v>19507.368999999999</v>
      </c>
      <c r="D16" s="10">
        <f>'Summary Table'!M16/1000</f>
        <v>19507.368999999999</v>
      </c>
      <c r="E16" s="10">
        <f>'Summary Table'!L16/1000</f>
        <v>19503.841</v>
      </c>
      <c r="F16" s="44">
        <f>'Summary Table'!K16/1000</f>
        <v>19484.936000000002</v>
      </c>
      <c r="G16">
        <f>'Summary Table'!J16/1000</f>
        <v>19497.274000000001</v>
      </c>
      <c r="H16" s="1">
        <f>'IHS Summary Table'!$K33</f>
        <v>19852.199000000001</v>
      </c>
      <c r="K16" s="45"/>
      <c r="L16" s="10"/>
      <c r="M16" s="46"/>
      <c r="O16" s="45"/>
      <c r="P16" s="45"/>
      <c r="Q16" s="45"/>
    </row>
    <row r="17" spans="1:17" x14ac:dyDescent="0.3">
      <c r="A17">
        <f t="shared" si="0"/>
        <v>2015</v>
      </c>
      <c r="B17" s="1">
        <f>'IHS Summary Table'!M34</f>
        <v>20220.990000000002</v>
      </c>
      <c r="C17" s="1">
        <v>19815.183000000001</v>
      </c>
      <c r="D17" s="10">
        <f>'Summary Table'!M17/1000</f>
        <v>19817.596000000001</v>
      </c>
      <c r="E17" s="10">
        <f>'Summary Table'!L17/1000</f>
        <v>19769.009999999998</v>
      </c>
      <c r="F17" s="44">
        <f>'Summary Table'!K17/1000</f>
        <v>19745.376</v>
      </c>
      <c r="G17">
        <f>'Summary Table'!J17/1000</f>
        <v>19757.88</v>
      </c>
      <c r="H17" s="1">
        <f>'IHS Summary Table'!$K34</f>
        <v>20118.487000000001</v>
      </c>
      <c r="K17" s="45"/>
      <c r="L17" s="10"/>
      <c r="M17" s="46"/>
      <c r="O17" s="45"/>
      <c r="P17" s="45"/>
      <c r="Q17" s="45"/>
    </row>
    <row r="18" spans="1:17" x14ac:dyDescent="0.3">
      <c r="A18">
        <f t="shared" si="0"/>
        <v>2016</v>
      </c>
      <c r="B18" s="1">
        <f>'IHS Summary Table'!M35</f>
        <v>20509.561000000002</v>
      </c>
      <c r="C18" s="1">
        <v>20130.78</v>
      </c>
      <c r="D18" s="10">
        <f>'Summary Table'!M18/1000</f>
        <v>20127.723000000002</v>
      </c>
      <c r="E18" s="10">
        <f>'Summary Table'!L18/1000</f>
        <v>20051.546999999999</v>
      </c>
      <c r="F18" s="44">
        <f>'Summary Table'!K18/1000</f>
        <v>20024.054</v>
      </c>
      <c r="G18">
        <f>'Summary Table'!J18/1000</f>
        <v>20036.735000000001</v>
      </c>
      <c r="H18" s="1">
        <f>'IHS Summary Table'!$K35</f>
        <v>20393.954000000002</v>
      </c>
      <c r="K18" s="45"/>
      <c r="L18" s="10"/>
      <c r="M18" s="46"/>
      <c r="O18" s="45"/>
      <c r="P18" s="45"/>
      <c r="Q18" s="45"/>
    </row>
    <row r="19" spans="1:17" x14ac:dyDescent="0.3">
      <c r="A19">
        <f t="shared" si="0"/>
        <v>2017</v>
      </c>
      <c r="B19" s="1">
        <f>'IHS Summary Table'!M36</f>
        <v>20801.718000000001</v>
      </c>
      <c r="C19" s="1">
        <v>20445.808000000001</v>
      </c>
      <c r="D19" s="10">
        <f>'Summary Table'!M19/1000</f>
        <v>20434.731</v>
      </c>
      <c r="E19" s="10">
        <f>'Summary Table'!L19/1000</f>
        <v>20338.444</v>
      </c>
      <c r="F19" s="44">
        <f>'Summary Table'!K19/1000</f>
        <v>20306.863000000001</v>
      </c>
      <c r="G19">
        <f>'Summary Table'!J19/1000</f>
        <v>20319.722000000002</v>
      </c>
      <c r="H19" s="1">
        <f>'IHS Summary Table'!$K36</f>
        <v>20679.156999999999</v>
      </c>
      <c r="K19" s="45"/>
      <c r="L19" s="10"/>
      <c r="M19" s="46"/>
      <c r="O19" s="45"/>
      <c r="P19" s="45"/>
      <c r="Q19" s="45"/>
    </row>
    <row r="20" spans="1:17" x14ac:dyDescent="0.3">
      <c r="A20">
        <f>A19+1</f>
        <v>2018</v>
      </c>
      <c r="B20" s="1">
        <f>'IHS Summary Table'!M37</f>
        <v>21097.131000000001</v>
      </c>
      <c r="C20" s="1">
        <v>20757.668000000001</v>
      </c>
      <c r="D20" s="10">
        <f>'Summary Table'!M20/1000</f>
        <v>20738.328000000001</v>
      </c>
      <c r="E20" s="10">
        <f>'Summary Table'!L20/1000</f>
        <v>20622.557000000001</v>
      </c>
      <c r="F20" s="44">
        <f>'Summary Table'!K20/1000</f>
        <v>20587.391</v>
      </c>
      <c r="G20">
        <f>'Summary Table'!J20/1000</f>
        <v>20600.524000000001</v>
      </c>
      <c r="H20" s="1">
        <f>'IHS Summary Table'!$K37</f>
        <v>20970.438999999998</v>
      </c>
      <c r="K20" s="45"/>
      <c r="L20" s="10"/>
      <c r="M20" s="46"/>
      <c r="O20" s="45"/>
      <c r="P20" s="45"/>
      <c r="Q20" s="45"/>
    </row>
    <row r="21" spans="1:17" x14ac:dyDescent="0.3">
      <c r="A21">
        <f t="shared" si="0"/>
        <v>2019</v>
      </c>
      <c r="B21" s="1">
        <f>'IHS Summary Table'!M38</f>
        <v>21391.903999999999</v>
      </c>
      <c r="C21" s="1">
        <v>21066.062999999998</v>
      </c>
      <c r="D21" s="10">
        <f>'Summary Table'!M21/1000</f>
        <v>21039.708999999999</v>
      </c>
      <c r="E21" s="10">
        <f>'Summary Table'!L21/1000</f>
        <v>20905.242999999999</v>
      </c>
      <c r="F21" s="44">
        <f>'Summary Table'!K21/1000</f>
        <v>20864.296999999999</v>
      </c>
      <c r="G21">
        <f>'Summary Table'!J21/1000</f>
        <v>20875.805</v>
      </c>
      <c r="H21" s="1">
        <f>'IHS Summary Table'!$K38</f>
        <v>21266.644</v>
      </c>
      <c r="K21" s="45"/>
      <c r="L21" s="10"/>
      <c r="M21" s="46"/>
      <c r="O21" s="45"/>
      <c r="P21" s="45"/>
      <c r="Q21" s="4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A2" sqref="A2"/>
    </sheetView>
  </sheetViews>
  <sheetFormatPr defaultRowHeight="14.4" x14ac:dyDescent="0.3"/>
  <cols>
    <col min="1" max="1" width="12.77734375" customWidth="1"/>
    <col min="2" max="2" width="10.88671875" customWidth="1"/>
  </cols>
  <sheetData>
    <row r="1" spans="1:8" x14ac:dyDescent="0.3">
      <c r="A1" s="4" t="s">
        <v>103</v>
      </c>
    </row>
    <row r="2" spans="1:8" x14ac:dyDescent="0.3">
      <c r="A2" s="4" t="s">
        <v>87</v>
      </c>
    </row>
    <row r="4" spans="1:8" x14ac:dyDescent="0.3">
      <c r="A4" s="4" t="s">
        <v>71</v>
      </c>
    </row>
    <row r="6" spans="1:8" x14ac:dyDescent="0.3">
      <c r="A6" t="s">
        <v>66</v>
      </c>
      <c r="E6" t="s">
        <v>70</v>
      </c>
    </row>
    <row r="7" spans="1:8" x14ac:dyDescent="0.3">
      <c r="A7" s="48" t="s">
        <v>67</v>
      </c>
      <c r="B7" s="48" t="s">
        <v>69</v>
      </c>
      <c r="E7" s="48" t="s">
        <v>67</v>
      </c>
      <c r="F7" s="48" t="s">
        <v>69</v>
      </c>
    </row>
    <row r="8" spans="1:8" x14ac:dyDescent="0.3">
      <c r="A8" s="48" t="s">
        <v>68</v>
      </c>
      <c r="B8" s="48" t="s">
        <v>72</v>
      </c>
      <c r="C8" s="48" t="s">
        <v>73</v>
      </c>
      <c r="E8" s="48" t="s">
        <v>68</v>
      </c>
      <c r="F8" s="48" t="s">
        <v>72</v>
      </c>
      <c r="G8" s="48" t="s">
        <v>73</v>
      </c>
    </row>
    <row r="9" spans="1:8" x14ac:dyDescent="0.3">
      <c r="A9" s="49">
        <v>41821</v>
      </c>
      <c r="B9" s="50">
        <v>41730</v>
      </c>
      <c r="C9" s="50">
        <v>41730</v>
      </c>
      <c r="E9" s="49">
        <v>41791</v>
      </c>
      <c r="F9" s="53" t="s">
        <v>76</v>
      </c>
      <c r="G9" s="50">
        <v>41091</v>
      </c>
      <c r="H9" s="51" t="s">
        <v>77</v>
      </c>
    </row>
    <row r="13" spans="1:8" x14ac:dyDescent="0.3">
      <c r="A13" t="s">
        <v>74</v>
      </c>
      <c r="B13" t="s">
        <v>84</v>
      </c>
    </row>
    <row r="14" spans="1:8" x14ac:dyDescent="0.3">
      <c r="B14" s="52" t="s">
        <v>75</v>
      </c>
      <c r="C14" s="51" t="s">
        <v>81</v>
      </c>
    </row>
    <row r="15" spans="1:8" x14ac:dyDescent="0.3">
      <c r="B15" s="52"/>
      <c r="C15" s="51" t="s">
        <v>79</v>
      </c>
    </row>
    <row r="16" spans="1:8" x14ac:dyDescent="0.3">
      <c r="B16" s="52"/>
    </row>
    <row r="17" spans="2:3" x14ac:dyDescent="0.3">
      <c r="B17" s="54" t="s">
        <v>78</v>
      </c>
      <c r="C17" s="51" t="s">
        <v>82</v>
      </c>
    </row>
    <row r="18" spans="2:3" x14ac:dyDescent="0.3">
      <c r="B18" s="52"/>
      <c r="C18" s="51" t="s">
        <v>80</v>
      </c>
    </row>
    <row r="20" spans="2:3" x14ac:dyDescent="0.3">
      <c r="B20" t="s">
        <v>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2" sqref="A1:A2"/>
    </sheetView>
  </sheetViews>
  <sheetFormatPr defaultRowHeight="14.4" x14ac:dyDescent="0.3"/>
  <cols>
    <col min="1" max="1" width="12.77734375" customWidth="1"/>
    <col min="2" max="2" width="10.109375" bestFit="1" customWidth="1"/>
    <col min="4" max="4" width="10.109375" bestFit="1" customWidth="1"/>
  </cols>
  <sheetData>
    <row r="1" spans="1:5" x14ac:dyDescent="0.3">
      <c r="A1" s="4" t="s">
        <v>88</v>
      </c>
    </row>
    <row r="2" spans="1:5" x14ac:dyDescent="0.3">
      <c r="A2" s="4" t="s">
        <v>87</v>
      </c>
    </row>
    <row r="5" spans="1:5" x14ac:dyDescent="0.3">
      <c r="A5">
        <v>2004</v>
      </c>
      <c r="B5" s="1">
        <v>17512300</v>
      </c>
      <c r="C5">
        <v>2.58</v>
      </c>
      <c r="D5" s="1">
        <v>17516732</v>
      </c>
      <c r="E5">
        <v>2.61</v>
      </c>
    </row>
    <row r="6" spans="1:5" x14ac:dyDescent="0.3">
      <c r="A6">
        <v>2005</v>
      </c>
      <c r="B6" s="1">
        <v>17872296</v>
      </c>
      <c r="C6">
        <v>2.06</v>
      </c>
      <c r="D6" s="1">
        <v>17872300</v>
      </c>
      <c r="E6">
        <v>2.0299999999999998</v>
      </c>
    </row>
    <row r="7" spans="1:5" x14ac:dyDescent="0.3">
      <c r="A7">
        <v>2006</v>
      </c>
      <c r="B7" s="1">
        <v>18233075</v>
      </c>
      <c r="C7">
        <v>2.02</v>
      </c>
      <c r="D7" s="1">
        <v>18233077</v>
      </c>
      <c r="E7">
        <v>2.02</v>
      </c>
    </row>
    <row r="8" spans="1:5" x14ac:dyDescent="0.3">
      <c r="A8">
        <v>2007</v>
      </c>
      <c r="B8" s="1">
        <v>18598195</v>
      </c>
      <c r="C8">
        <v>2</v>
      </c>
      <c r="D8" s="1">
        <v>18598195</v>
      </c>
      <c r="E8">
        <v>2</v>
      </c>
    </row>
    <row r="9" spans="1:5" x14ac:dyDescent="0.3">
      <c r="A9">
        <v>2008</v>
      </c>
      <c r="B9" s="1">
        <v>18958795</v>
      </c>
      <c r="C9">
        <v>1.94</v>
      </c>
      <c r="D9" s="1">
        <v>18958795</v>
      </c>
      <c r="E9">
        <v>1.94</v>
      </c>
    </row>
    <row r="10" spans="1:5" x14ac:dyDescent="0.3">
      <c r="A10">
        <v>2009</v>
      </c>
      <c r="B10" s="1">
        <v>19308240</v>
      </c>
      <c r="C10">
        <v>1.84</v>
      </c>
      <c r="D10" s="1">
        <v>19308240</v>
      </c>
      <c r="E10">
        <v>1.84</v>
      </c>
    </row>
    <row r="11" spans="1:5" x14ac:dyDescent="0.3">
      <c r="A11">
        <v>2010</v>
      </c>
      <c r="B11" s="1">
        <v>19655095</v>
      </c>
      <c r="C11">
        <v>1.8</v>
      </c>
      <c r="D11" s="1">
        <v>19655100</v>
      </c>
      <c r="E11">
        <v>1.8</v>
      </c>
    </row>
    <row r="12" spans="1:5" x14ac:dyDescent="0.3">
      <c r="A12">
        <v>2011</v>
      </c>
      <c r="B12" s="1">
        <v>19993176</v>
      </c>
      <c r="C12">
        <v>1.72</v>
      </c>
      <c r="D12" s="1">
        <v>19993176</v>
      </c>
      <c r="E12">
        <v>1.72</v>
      </c>
    </row>
    <row r="13" spans="1:5" x14ac:dyDescent="0.3">
      <c r="A13">
        <v>2012</v>
      </c>
      <c r="B13" s="1">
        <v>20320187</v>
      </c>
      <c r="C13">
        <v>1.64</v>
      </c>
      <c r="D13" s="1">
        <v>20320187</v>
      </c>
      <c r="E13">
        <v>1.64</v>
      </c>
    </row>
    <row r="14" spans="1:5" x14ac:dyDescent="0.3">
      <c r="A14">
        <v>2013</v>
      </c>
      <c r="B14" s="1">
        <v>20640921</v>
      </c>
      <c r="C14">
        <v>1.58</v>
      </c>
      <c r="D14" s="1">
        <v>20640921</v>
      </c>
      <c r="E14">
        <v>1.58</v>
      </c>
    </row>
    <row r="15" spans="1:5" x14ac:dyDescent="0.3">
      <c r="A15">
        <v>2014</v>
      </c>
      <c r="B15" s="1">
        <v>20960778</v>
      </c>
      <c r="C15">
        <v>1.55</v>
      </c>
      <c r="D15" s="1">
        <v>20960778</v>
      </c>
      <c r="E15">
        <v>1.55</v>
      </c>
    </row>
    <row r="16" spans="1:5" x14ac:dyDescent="0.3">
      <c r="A16">
        <v>2015</v>
      </c>
      <c r="B16" s="1">
        <v>21280258</v>
      </c>
      <c r="C16">
        <v>1.52</v>
      </c>
      <c r="D16" s="1">
        <v>21280300</v>
      </c>
      <c r="E16">
        <v>1.52</v>
      </c>
    </row>
    <row r="17" spans="2:4" x14ac:dyDescent="0.3">
      <c r="B17" s="1"/>
      <c r="D17" s="1"/>
    </row>
    <row r="18" spans="2:4" x14ac:dyDescent="0.3">
      <c r="B18" s="1"/>
      <c r="D18" s="1"/>
    </row>
    <row r="19" spans="2:4" x14ac:dyDescent="0.3">
      <c r="B19" s="1"/>
      <c r="D19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2" sqref="A2"/>
    </sheetView>
  </sheetViews>
  <sheetFormatPr defaultRowHeight="14.4" x14ac:dyDescent="0.3"/>
  <cols>
    <col min="1" max="1" width="12.77734375" customWidth="1"/>
    <col min="2" max="2" width="10.109375" bestFit="1" customWidth="1"/>
    <col min="4" max="4" width="10.109375" bestFit="1" customWidth="1"/>
  </cols>
  <sheetData>
    <row r="1" spans="1:5" x14ac:dyDescent="0.3">
      <c r="A1" s="4" t="s">
        <v>89</v>
      </c>
    </row>
    <row r="2" spans="1:5" x14ac:dyDescent="0.3">
      <c r="A2" s="4" t="s">
        <v>87</v>
      </c>
    </row>
    <row r="5" spans="1:5" x14ac:dyDescent="0.3">
      <c r="A5">
        <v>2004</v>
      </c>
      <c r="B5" s="1">
        <v>17516732</v>
      </c>
      <c r="C5" s="2">
        <v>2.6100000000000002E-2</v>
      </c>
      <c r="D5" s="1">
        <v>17516732</v>
      </c>
      <c r="E5" s="2">
        <v>2.6100000000000002E-2</v>
      </c>
    </row>
    <row r="6" spans="1:5" x14ac:dyDescent="0.3">
      <c r="A6">
        <v>2005</v>
      </c>
      <c r="B6" s="1">
        <v>17912715</v>
      </c>
      <c r="C6" s="2">
        <v>2.2599999999999999E-2</v>
      </c>
      <c r="D6" s="1">
        <v>17918227</v>
      </c>
      <c r="E6" s="2">
        <v>2.29E-2</v>
      </c>
    </row>
    <row r="7" spans="1:5" x14ac:dyDescent="0.3">
      <c r="A7">
        <v>2006</v>
      </c>
      <c r="B7" s="1">
        <v>18324451</v>
      </c>
      <c r="C7" s="2">
        <v>2.3E-2</v>
      </c>
      <c r="D7" s="1">
        <v>18324606</v>
      </c>
      <c r="E7" s="2">
        <v>2.2700000000000001E-2</v>
      </c>
    </row>
    <row r="8" spans="1:5" x14ac:dyDescent="0.3">
      <c r="A8">
        <v>2007</v>
      </c>
      <c r="B8" s="1">
        <v>18737889</v>
      </c>
      <c r="C8" s="2">
        <v>2.2599999999999999E-2</v>
      </c>
      <c r="D8" s="1">
        <v>18737766</v>
      </c>
      <c r="E8" s="2">
        <v>2.2499999999999999E-2</v>
      </c>
    </row>
    <row r="9" spans="1:5" x14ac:dyDescent="0.3">
      <c r="A9">
        <v>2008</v>
      </c>
      <c r="B9" s="1">
        <v>19139994</v>
      </c>
      <c r="C9" s="2">
        <v>2.1499999999999998E-2</v>
      </c>
      <c r="D9" s="1">
        <v>19139961</v>
      </c>
      <c r="E9" s="2">
        <v>2.1499999999999998E-2</v>
      </c>
    </row>
    <row r="10" spans="1:5" x14ac:dyDescent="0.3">
      <c r="A10">
        <v>2009</v>
      </c>
      <c r="B10" s="1">
        <v>19532514</v>
      </c>
      <c r="C10" s="2">
        <v>2.0500000000000001E-2</v>
      </c>
      <c r="D10" s="1">
        <v>19532570</v>
      </c>
      <c r="E10" s="2">
        <v>2.0500000000000001E-2</v>
      </c>
    </row>
    <row r="11" spans="1:5" x14ac:dyDescent="0.3">
      <c r="A11">
        <v>2010</v>
      </c>
      <c r="B11" s="1">
        <v>19920344</v>
      </c>
      <c r="C11" s="2">
        <v>1.9900000000000001E-2</v>
      </c>
      <c r="D11" s="1">
        <v>19920344</v>
      </c>
      <c r="E11" s="2">
        <v>1.9900000000000001E-2</v>
      </c>
    </row>
    <row r="12" spans="1:5" x14ac:dyDescent="0.3">
      <c r="A12">
        <v>2011</v>
      </c>
      <c r="B12" s="1">
        <v>20303240</v>
      </c>
      <c r="C12" s="2">
        <v>1.9199999999999998E-2</v>
      </c>
      <c r="D12" s="1">
        <v>20303189</v>
      </c>
      <c r="E12" s="2">
        <v>1.9199999999999998E-2</v>
      </c>
    </row>
    <row r="13" spans="1:5" x14ac:dyDescent="0.3">
      <c r="A13">
        <v>2012</v>
      </c>
      <c r="B13" s="1">
        <v>20678325</v>
      </c>
      <c r="C13" s="2">
        <v>1.8499999999999999E-2</v>
      </c>
      <c r="D13" s="1">
        <v>20678338</v>
      </c>
      <c r="E13" s="2">
        <v>1.8499999999999999E-2</v>
      </c>
    </row>
    <row r="14" spans="1:5" x14ac:dyDescent="0.3">
      <c r="A14">
        <v>2013</v>
      </c>
      <c r="B14" s="1">
        <v>21047539</v>
      </c>
      <c r="C14" s="2">
        <v>1.7899999999999999E-2</v>
      </c>
      <c r="D14" s="1">
        <v>21047539</v>
      </c>
      <c r="E14" s="2">
        <v>1.7899999999999999E-2</v>
      </c>
    </row>
    <row r="15" spans="1:5" x14ac:dyDescent="0.3">
      <c r="A15">
        <v>2014</v>
      </c>
      <c r="B15" s="1">
        <v>21411003</v>
      </c>
      <c r="C15" s="2">
        <v>1.7299999999999999E-2</v>
      </c>
      <c r="D15" s="1">
        <v>21410966</v>
      </c>
      <c r="E15" s="2">
        <v>1.7299999999999999E-2</v>
      </c>
    </row>
    <row r="16" spans="1:5" x14ac:dyDescent="0.3">
      <c r="A16">
        <v>2015</v>
      </c>
      <c r="B16" s="1">
        <v>21767506</v>
      </c>
      <c r="C16" s="2">
        <v>1.67E-2</v>
      </c>
      <c r="D16" s="1">
        <v>21767506</v>
      </c>
      <c r="E16" s="2">
        <v>1.67E-2</v>
      </c>
    </row>
    <row r="17" spans="2:5" x14ac:dyDescent="0.3">
      <c r="B17" s="1"/>
      <c r="C17" s="2"/>
      <c r="D17" s="1"/>
      <c r="E17" s="2"/>
    </row>
    <row r="18" spans="2:5" x14ac:dyDescent="0.3">
      <c r="B18" s="1"/>
      <c r="C18" s="2"/>
      <c r="D18" s="1"/>
      <c r="E18" s="2"/>
    </row>
    <row r="19" spans="2:5" x14ac:dyDescent="0.3">
      <c r="B19" s="1"/>
      <c r="C19" s="2"/>
      <c r="D19" s="1"/>
      <c r="E19" s="2"/>
    </row>
    <row r="20" spans="2:5" x14ac:dyDescent="0.3">
      <c r="B20" s="1"/>
      <c r="D20" s="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2" sqref="A2"/>
    </sheetView>
  </sheetViews>
  <sheetFormatPr defaultRowHeight="14.4" x14ac:dyDescent="0.3"/>
  <cols>
    <col min="1" max="1" width="12.77734375" customWidth="1"/>
    <col min="2" max="2" width="10.109375" bestFit="1" customWidth="1"/>
    <col min="4" max="4" width="10.109375" bestFit="1" customWidth="1"/>
  </cols>
  <sheetData>
    <row r="1" spans="1:5" x14ac:dyDescent="0.3">
      <c r="A1" s="4" t="s">
        <v>90</v>
      </c>
    </row>
    <row r="2" spans="1:5" x14ac:dyDescent="0.3">
      <c r="A2" s="4" t="s">
        <v>87</v>
      </c>
    </row>
    <row r="5" spans="1:5" x14ac:dyDescent="0.3">
      <c r="A5">
        <v>2004</v>
      </c>
      <c r="B5" s="1">
        <v>17516732</v>
      </c>
      <c r="C5" s="2">
        <v>2.6100000000000002E-2</v>
      </c>
      <c r="D5" s="1">
        <v>17516732</v>
      </c>
      <c r="E5" s="2">
        <v>2.6100000000000002E-2</v>
      </c>
    </row>
    <row r="6" spans="1:5" x14ac:dyDescent="0.3">
      <c r="A6">
        <v>2005</v>
      </c>
      <c r="B6" s="1">
        <v>17918227</v>
      </c>
      <c r="C6" s="2">
        <v>2.29E-2</v>
      </c>
      <c r="D6" s="1">
        <v>17918227</v>
      </c>
      <c r="E6" s="2">
        <v>2.29E-2</v>
      </c>
    </row>
    <row r="7" spans="1:5" x14ac:dyDescent="0.3">
      <c r="A7">
        <v>2006</v>
      </c>
      <c r="B7" s="1">
        <v>18348624</v>
      </c>
      <c r="C7" s="2">
        <v>2.4E-2</v>
      </c>
      <c r="D7" s="1">
        <v>18349132</v>
      </c>
      <c r="E7" s="2">
        <v>2.4E-2</v>
      </c>
    </row>
    <row r="8" spans="1:5" x14ac:dyDescent="0.3">
      <c r="A8">
        <v>2007</v>
      </c>
      <c r="B8" s="1">
        <v>18747953</v>
      </c>
      <c r="C8" s="2">
        <v>2.18E-2</v>
      </c>
      <c r="D8" s="1">
        <v>18729350</v>
      </c>
      <c r="E8" s="2">
        <v>2.07E-2</v>
      </c>
    </row>
    <row r="9" spans="1:5" x14ac:dyDescent="0.3">
      <c r="A9">
        <v>2008</v>
      </c>
      <c r="B9" s="1">
        <v>19149687</v>
      </c>
      <c r="C9" s="2">
        <v>2.1399999999999999E-2</v>
      </c>
      <c r="D9" s="1">
        <v>19132888</v>
      </c>
      <c r="E9" s="2">
        <v>2.1499999999999998E-2</v>
      </c>
    </row>
    <row r="10" spans="1:5" x14ac:dyDescent="0.3">
      <c r="A10">
        <v>2009</v>
      </c>
      <c r="B10" s="1">
        <v>19562501</v>
      </c>
      <c r="C10" s="2">
        <v>2.1600000000000001E-2</v>
      </c>
      <c r="D10" s="1">
        <v>19563430</v>
      </c>
      <c r="E10" s="2">
        <v>2.2499999999999999E-2</v>
      </c>
    </row>
    <row r="11" spans="1:5" x14ac:dyDescent="0.3">
      <c r="A11">
        <v>2010</v>
      </c>
      <c r="B11" s="1">
        <v>19974199</v>
      </c>
      <c r="C11" s="2">
        <v>2.1000000000000001E-2</v>
      </c>
      <c r="D11" s="1">
        <v>19974199</v>
      </c>
      <c r="E11" s="2">
        <v>2.1000000000000001E-2</v>
      </c>
    </row>
    <row r="12" spans="1:5" x14ac:dyDescent="0.3">
      <c r="A12">
        <v>2011</v>
      </c>
      <c r="B12" s="1">
        <v>20366731</v>
      </c>
      <c r="C12" s="2">
        <v>1.9699999999999999E-2</v>
      </c>
      <c r="D12" s="1">
        <v>20365996</v>
      </c>
      <c r="E12" s="2">
        <v>1.9599999999999999E-2</v>
      </c>
    </row>
    <row r="13" spans="1:5" x14ac:dyDescent="0.3">
      <c r="A13">
        <v>2012</v>
      </c>
      <c r="B13" s="1">
        <v>20743909</v>
      </c>
      <c r="C13" s="2">
        <v>1.8499999999999999E-2</v>
      </c>
      <c r="D13" s="1">
        <v>20742469</v>
      </c>
      <c r="E13" s="2">
        <v>1.8499999999999999E-2</v>
      </c>
    </row>
    <row r="14" spans="1:5" x14ac:dyDescent="0.3">
      <c r="A14">
        <v>2013</v>
      </c>
      <c r="B14" s="1">
        <v>21112676</v>
      </c>
      <c r="C14" s="2">
        <v>1.78E-2</v>
      </c>
      <c r="D14" s="1">
        <v>21110751</v>
      </c>
      <c r="E14" s="2">
        <v>1.78E-2</v>
      </c>
    </row>
    <row r="15" spans="1:5" x14ac:dyDescent="0.3">
      <c r="A15">
        <v>2014</v>
      </c>
      <c r="B15" s="1">
        <v>21474839</v>
      </c>
      <c r="C15" s="2">
        <v>1.72E-2</v>
      </c>
      <c r="D15" s="1">
        <v>21473421</v>
      </c>
      <c r="E15" s="2">
        <v>1.72E-2</v>
      </c>
    </row>
    <row r="16" spans="1:5" x14ac:dyDescent="0.3">
      <c r="A16">
        <v>2015</v>
      </c>
      <c r="B16" s="1">
        <v>21831512</v>
      </c>
      <c r="C16" s="2">
        <v>1.66E-2</v>
      </c>
      <c r="D16" s="1">
        <v>21831512</v>
      </c>
      <c r="E16" s="2">
        <v>1.67E-2</v>
      </c>
    </row>
    <row r="17" spans="1:5" x14ac:dyDescent="0.3">
      <c r="A17">
        <v>2016</v>
      </c>
      <c r="B17" s="1">
        <v>22184358</v>
      </c>
      <c r="C17" s="2">
        <v>1.6199999999999999E-2</v>
      </c>
      <c r="D17" s="1">
        <v>22185953</v>
      </c>
      <c r="E17" s="2">
        <v>1.6199999999999999E-2</v>
      </c>
    </row>
    <row r="18" spans="1:5" x14ac:dyDescent="0.3">
      <c r="A18">
        <v>2017</v>
      </c>
      <c r="B18" s="1">
        <v>22534635</v>
      </c>
      <c r="C18" s="2">
        <v>1.5800000000000002E-2</v>
      </c>
      <c r="D18" s="1">
        <v>22536680</v>
      </c>
      <c r="E18" s="2">
        <v>1.5800000000000002E-2</v>
      </c>
    </row>
    <row r="19" spans="1:5" x14ac:dyDescent="0.3">
      <c r="B19" s="1"/>
      <c r="C19" s="2"/>
      <c r="D19" s="1"/>
      <c r="E19" s="2"/>
    </row>
    <row r="20" spans="1:5" x14ac:dyDescent="0.3">
      <c r="B20" s="1"/>
      <c r="C20" s="2"/>
      <c r="D20" s="1"/>
      <c r="E20" s="2"/>
    </row>
    <row r="21" spans="1:5" x14ac:dyDescent="0.3">
      <c r="B21" s="1"/>
      <c r="C21" s="2"/>
      <c r="D21" s="1"/>
      <c r="E21" s="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2" sqref="A2"/>
    </sheetView>
  </sheetViews>
  <sheetFormatPr defaultRowHeight="14.4" x14ac:dyDescent="0.3"/>
  <cols>
    <col min="1" max="1" width="12.77734375" customWidth="1"/>
    <col min="2" max="2" width="10.109375" bestFit="1" customWidth="1"/>
    <col min="5" max="5" width="10.109375" bestFit="1" customWidth="1"/>
  </cols>
  <sheetData>
    <row r="1" spans="1:7" x14ac:dyDescent="0.3">
      <c r="A1" s="4" t="s">
        <v>91</v>
      </c>
    </row>
    <row r="2" spans="1:7" x14ac:dyDescent="0.3">
      <c r="A2" s="4" t="s">
        <v>87</v>
      </c>
    </row>
    <row r="5" spans="1:7" x14ac:dyDescent="0.3">
      <c r="A5">
        <v>2004</v>
      </c>
      <c r="B5" s="1">
        <v>17516732</v>
      </c>
      <c r="C5" s="2">
        <v>2.6100000000000002E-2</v>
      </c>
      <c r="D5" s="1">
        <v>445224</v>
      </c>
      <c r="E5" s="1">
        <v>17516732</v>
      </c>
      <c r="F5" s="2">
        <v>2.6100000000000002E-2</v>
      </c>
      <c r="G5" s="1">
        <v>445224</v>
      </c>
    </row>
    <row r="6" spans="1:7" x14ac:dyDescent="0.3">
      <c r="A6">
        <v>2005</v>
      </c>
      <c r="B6" s="1">
        <v>17918227</v>
      </c>
      <c r="C6" s="2">
        <v>2.29E-2</v>
      </c>
      <c r="D6" s="1">
        <v>401495</v>
      </c>
      <c r="E6" s="1">
        <v>17918227</v>
      </c>
      <c r="F6" s="2">
        <v>2.29E-2</v>
      </c>
      <c r="G6" s="1">
        <v>401495</v>
      </c>
    </row>
    <row r="7" spans="1:7" x14ac:dyDescent="0.3">
      <c r="A7">
        <v>2006</v>
      </c>
      <c r="B7" s="1">
        <v>18349132</v>
      </c>
      <c r="C7" s="2">
        <v>2.4E-2</v>
      </c>
      <c r="D7" s="1">
        <v>430905</v>
      </c>
      <c r="E7" s="1">
        <v>18349132</v>
      </c>
      <c r="F7" s="2">
        <v>2.4E-2</v>
      </c>
      <c r="G7" s="1">
        <v>430905</v>
      </c>
    </row>
    <row r="8" spans="1:7" x14ac:dyDescent="0.3">
      <c r="A8">
        <v>2007</v>
      </c>
      <c r="B8" s="1">
        <v>18680367</v>
      </c>
      <c r="C8" s="2">
        <v>1.8100000000000002E-2</v>
      </c>
      <c r="D8" s="1">
        <v>331235</v>
      </c>
      <c r="E8" s="1">
        <v>18680367</v>
      </c>
      <c r="F8" s="2">
        <v>1.8100000000000002E-2</v>
      </c>
      <c r="G8" s="1">
        <v>331235</v>
      </c>
    </row>
    <row r="9" spans="1:7" x14ac:dyDescent="0.3">
      <c r="A9">
        <v>2008</v>
      </c>
      <c r="B9" s="1">
        <v>18851975</v>
      </c>
      <c r="C9" s="2">
        <v>9.1999999999999998E-3</v>
      </c>
      <c r="D9" s="1">
        <v>171608</v>
      </c>
      <c r="E9" s="1">
        <v>18802823</v>
      </c>
      <c r="F9" s="2">
        <v>6.6E-3</v>
      </c>
      <c r="G9" s="1">
        <v>122456</v>
      </c>
    </row>
    <row r="10" spans="1:7" x14ac:dyDescent="0.3">
      <c r="A10">
        <v>2009</v>
      </c>
      <c r="B10" s="1">
        <v>19058404</v>
      </c>
      <c r="C10" s="2">
        <v>1.0999999999999999E-2</v>
      </c>
      <c r="D10" s="1">
        <v>206429</v>
      </c>
      <c r="E10" s="1">
        <v>18926619</v>
      </c>
      <c r="F10" s="2">
        <v>6.6E-3</v>
      </c>
      <c r="G10" s="1">
        <v>123796</v>
      </c>
    </row>
    <row r="11" spans="1:7" x14ac:dyDescent="0.3">
      <c r="A11">
        <v>2010</v>
      </c>
      <c r="B11" s="1">
        <v>19308069</v>
      </c>
      <c r="C11" s="2">
        <v>1.3100000000000001E-2</v>
      </c>
      <c r="D11" s="1">
        <v>249665</v>
      </c>
      <c r="E11" s="1">
        <v>19129706</v>
      </c>
      <c r="F11" s="2">
        <v>1.0699999999999999E-2</v>
      </c>
      <c r="G11" s="1">
        <v>203087</v>
      </c>
    </row>
    <row r="12" spans="1:7" x14ac:dyDescent="0.3">
      <c r="A12">
        <v>2011</v>
      </c>
      <c r="B12" s="1">
        <v>19632445</v>
      </c>
      <c r="C12" s="2">
        <v>1.6799999999999999E-2</v>
      </c>
      <c r="D12" s="1">
        <v>324376</v>
      </c>
      <c r="E12" s="1">
        <v>19422163</v>
      </c>
      <c r="F12" s="2">
        <v>1.5299999999999999E-2</v>
      </c>
      <c r="G12" s="1">
        <v>292457</v>
      </c>
    </row>
    <row r="13" spans="1:7" x14ac:dyDescent="0.3">
      <c r="A13">
        <v>2012</v>
      </c>
      <c r="B13" s="1">
        <v>19976994</v>
      </c>
      <c r="C13" s="2">
        <v>1.7500000000000002E-2</v>
      </c>
      <c r="D13" s="1">
        <v>344549</v>
      </c>
      <c r="E13" s="1">
        <v>19735673</v>
      </c>
      <c r="F13" s="2">
        <v>1.61E-2</v>
      </c>
      <c r="G13" s="1">
        <v>313510</v>
      </c>
    </row>
    <row r="14" spans="1:7" x14ac:dyDescent="0.3">
      <c r="A14">
        <v>2013</v>
      </c>
      <c r="B14" s="1">
        <v>20312447</v>
      </c>
      <c r="C14" s="2">
        <v>1.6799999999999999E-2</v>
      </c>
      <c r="D14" s="1">
        <v>335452</v>
      </c>
      <c r="E14" s="1">
        <v>20045549</v>
      </c>
      <c r="F14" s="2">
        <v>1.5699999999999999E-2</v>
      </c>
      <c r="G14" s="1">
        <v>309876</v>
      </c>
    </row>
    <row r="15" spans="1:7" x14ac:dyDescent="0.3">
      <c r="A15">
        <v>2014</v>
      </c>
      <c r="B15" s="1">
        <v>20637535</v>
      </c>
      <c r="C15" s="2">
        <v>1.6E-2</v>
      </c>
      <c r="D15" s="1">
        <v>325088</v>
      </c>
      <c r="E15" s="1">
        <v>20350499</v>
      </c>
      <c r="F15" s="2">
        <v>1.52E-2</v>
      </c>
      <c r="G15" s="1">
        <v>304950</v>
      </c>
    </row>
    <row r="16" spans="1:7" x14ac:dyDescent="0.3">
      <c r="A16">
        <v>2015</v>
      </c>
      <c r="B16" s="1">
        <v>20955853</v>
      </c>
      <c r="C16" s="2">
        <v>1.54E-2</v>
      </c>
      <c r="D16" s="1">
        <v>318318</v>
      </c>
      <c r="E16" s="1">
        <v>20652958</v>
      </c>
      <c r="F16" s="2">
        <v>1.49E-2</v>
      </c>
      <c r="G16" s="1">
        <v>302459</v>
      </c>
    </row>
    <row r="17" spans="1:7" x14ac:dyDescent="0.3">
      <c r="A17">
        <v>2016</v>
      </c>
      <c r="B17" s="1">
        <v>21266839</v>
      </c>
      <c r="C17" s="2">
        <v>1.4800000000000001E-2</v>
      </c>
      <c r="D17" s="1">
        <v>310987</v>
      </c>
      <c r="E17" s="1">
        <v>20952197</v>
      </c>
      <c r="F17" s="2">
        <v>1.4500000000000001E-2</v>
      </c>
      <c r="G17" s="1">
        <v>299239</v>
      </c>
    </row>
    <row r="18" spans="1:7" x14ac:dyDescent="0.3">
      <c r="A18">
        <v>2017</v>
      </c>
      <c r="B18" s="1">
        <v>21574348</v>
      </c>
      <c r="C18" s="2">
        <v>1.4500000000000001E-2</v>
      </c>
      <c r="D18" s="1">
        <v>307509</v>
      </c>
      <c r="E18" s="1">
        <v>21249668</v>
      </c>
      <c r="F18" s="2">
        <v>1.4200000000000001E-2</v>
      </c>
      <c r="G18" s="1">
        <v>297471</v>
      </c>
    </row>
    <row r="19" spans="1:7" x14ac:dyDescent="0.3">
      <c r="A19">
        <v>2018</v>
      </c>
      <c r="B19" s="1">
        <v>21878443</v>
      </c>
      <c r="C19" s="2">
        <v>1.41E-2</v>
      </c>
      <c r="D19" s="1">
        <v>304095</v>
      </c>
      <c r="E19" s="1">
        <v>21544061</v>
      </c>
      <c r="F19" s="2">
        <v>1.3899999999999999E-2</v>
      </c>
      <c r="G19" s="1">
        <v>294393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2" sqref="A2"/>
    </sheetView>
  </sheetViews>
  <sheetFormatPr defaultRowHeight="14.4" x14ac:dyDescent="0.3"/>
  <cols>
    <col min="1" max="1" width="12.77734375" customWidth="1"/>
    <col min="2" max="2" width="10.109375" bestFit="1" customWidth="1"/>
    <col min="5" max="5" width="10.109375" bestFit="1" customWidth="1"/>
  </cols>
  <sheetData>
    <row r="1" spans="1:7" x14ac:dyDescent="0.3">
      <c r="A1" s="4" t="s">
        <v>92</v>
      </c>
    </row>
    <row r="2" spans="1:7" x14ac:dyDescent="0.3">
      <c r="A2" s="4" t="s">
        <v>87</v>
      </c>
    </row>
    <row r="5" spans="1:7" x14ac:dyDescent="0.3">
      <c r="A5">
        <v>2004</v>
      </c>
      <c r="B5" s="1">
        <v>17516732</v>
      </c>
      <c r="C5" s="2">
        <v>2.6100000000000002E-2</v>
      </c>
      <c r="D5" s="1">
        <v>445224</v>
      </c>
      <c r="E5" s="1">
        <v>17516732</v>
      </c>
      <c r="F5" s="2">
        <v>2.6100000000000002E-2</v>
      </c>
      <c r="G5" s="1">
        <v>445224</v>
      </c>
    </row>
    <row r="6" spans="1:7" x14ac:dyDescent="0.3">
      <c r="A6">
        <v>2005</v>
      </c>
      <c r="B6" s="1">
        <v>17918227</v>
      </c>
      <c r="C6" s="2">
        <v>2.29E-2</v>
      </c>
      <c r="D6" s="1">
        <v>401495</v>
      </c>
      <c r="E6" s="1">
        <v>17918227</v>
      </c>
      <c r="F6" s="2">
        <v>2.29E-2</v>
      </c>
      <c r="G6" s="1">
        <v>401495</v>
      </c>
    </row>
    <row r="7" spans="1:7" x14ac:dyDescent="0.3">
      <c r="A7">
        <v>2006</v>
      </c>
      <c r="B7" s="1">
        <v>18349132</v>
      </c>
      <c r="C7" s="2">
        <v>2.4E-2</v>
      </c>
      <c r="D7" s="1">
        <v>430905</v>
      </c>
      <c r="E7" s="1">
        <v>18349132</v>
      </c>
      <c r="F7" s="2">
        <v>2.4E-2</v>
      </c>
      <c r="G7" s="1">
        <v>430905</v>
      </c>
    </row>
    <row r="8" spans="1:7" x14ac:dyDescent="0.3">
      <c r="A8">
        <v>2007</v>
      </c>
      <c r="B8" s="1">
        <v>18680367</v>
      </c>
      <c r="C8" s="2">
        <v>1.8100000000000002E-2</v>
      </c>
      <c r="D8" s="1">
        <v>331235</v>
      </c>
      <c r="E8" s="1">
        <v>18680367</v>
      </c>
      <c r="F8" s="2">
        <v>1.8100000000000002E-2</v>
      </c>
      <c r="G8" s="1">
        <v>331235</v>
      </c>
    </row>
    <row r="9" spans="1:7" x14ac:dyDescent="0.3">
      <c r="A9">
        <v>2008</v>
      </c>
      <c r="B9" s="1">
        <v>18807102</v>
      </c>
      <c r="C9" s="2">
        <v>6.7999999999999996E-3</v>
      </c>
      <c r="D9" s="1">
        <v>126735</v>
      </c>
      <c r="E9" s="1">
        <v>18807219</v>
      </c>
      <c r="F9" s="2">
        <v>6.7999999999999996E-3</v>
      </c>
      <c r="G9" s="1">
        <v>126852</v>
      </c>
    </row>
    <row r="10" spans="1:7" x14ac:dyDescent="0.3">
      <c r="A10">
        <v>2009</v>
      </c>
      <c r="B10" s="1">
        <v>18881788</v>
      </c>
      <c r="C10" s="2">
        <v>4.0000000000000001E-3</v>
      </c>
      <c r="D10" s="1">
        <v>74686</v>
      </c>
      <c r="E10" s="1">
        <v>18807219</v>
      </c>
      <c r="F10" s="2">
        <v>0</v>
      </c>
      <c r="G10">
        <v>0</v>
      </c>
    </row>
    <row r="11" spans="1:7" x14ac:dyDescent="0.3">
      <c r="A11">
        <v>2010</v>
      </c>
      <c r="B11" s="1">
        <v>18979698</v>
      </c>
      <c r="C11" s="2">
        <v>5.1999999999999998E-3</v>
      </c>
      <c r="D11" s="1">
        <v>97910</v>
      </c>
      <c r="E11" s="1">
        <v>18881445</v>
      </c>
      <c r="F11" s="2">
        <v>3.8999999999999998E-3</v>
      </c>
      <c r="G11" s="1">
        <v>74226</v>
      </c>
    </row>
    <row r="12" spans="1:7" x14ac:dyDescent="0.3">
      <c r="A12">
        <v>2011</v>
      </c>
      <c r="B12" s="1">
        <v>19212055</v>
      </c>
      <c r="C12" s="2">
        <v>1.2200000000000001E-2</v>
      </c>
      <c r="D12" s="1">
        <v>232357</v>
      </c>
      <c r="E12" s="1">
        <v>18953150</v>
      </c>
      <c r="F12" s="2">
        <v>3.8E-3</v>
      </c>
      <c r="G12" s="1">
        <v>71705</v>
      </c>
    </row>
    <row r="13" spans="1:7" x14ac:dyDescent="0.3">
      <c r="A13">
        <v>2012</v>
      </c>
      <c r="B13" s="1">
        <v>19528143</v>
      </c>
      <c r="C13" s="2">
        <v>1.6500000000000001E-2</v>
      </c>
      <c r="D13" s="1">
        <v>316088</v>
      </c>
      <c r="E13" s="1">
        <v>19109975</v>
      </c>
      <c r="F13" s="2">
        <v>8.3000000000000001E-3</v>
      </c>
      <c r="G13" s="1">
        <v>156825</v>
      </c>
    </row>
    <row r="14" spans="1:7" x14ac:dyDescent="0.3">
      <c r="A14">
        <v>2013</v>
      </c>
      <c r="B14" s="1">
        <v>19849125</v>
      </c>
      <c r="C14" s="2">
        <v>1.6400000000000001E-2</v>
      </c>
      <c r="D14" s="1">
        <v>320982</v>
      </c>
      <c r="E14" s="1">
        <v>19393555</v>
      </c>
      <c r="F14" s="2">
        <v>1.4800000000000001E-2</v>
      </c>
      <c r="G14" s="1">
        <v>283580</v>
      </c>
    </row>
    <row r="15" spans="1:7" x14ac:dyDescent="0.3">
      <c r="A15">
        <v>2014</v>
      </c>
      <c r="B15" s="1">
        <v>20156092</v>
      </c>
      <c r="C15" s="2">
        <v>1.55E-2</v>
      </c>
      <c r="D15" s="1">
        <v>306967</v>
      </c>
      <c r="E15" s="1">
        <v>19717675</v>
      </c>
      <c r="F15" s="2">
        <v>1.67E-2</v>
      </c>
      <c r="G15" s="1">
        <v>324120</v>
      </c>
    </row>
    <row r="16" spans="1:7" x14ac:dyDescent="0.3">
      <c r="A16">
        <v>2015</v>
      </c>
      <c r="B16" s="1">
        <v>20455308</v>
      </c>
      <c r="C16" s="2">
        <v>1.4800000000000001E-2</v>
      </c>
      <c r="D16" s="1">
        <v>299216</v>
      </c>
      <c r="E16" s="1">
        <v>20055865</v>
      </c>
      <c r="F16" s="2">
        <v>1.72E-2</v>
      </c>
      <c r="G16" s="1">
        <v>338190</v>
      </c>
    </row>
    <row r="17" spans="1:7" x14ac:dyDescent="0.3">
      <c r="A17">
        <v>2016</v>
      </c>
      <c r="B17" s="1">
        <v>20755429</v>
      </c>
      <c r="C17" s="2">
        <v>1.47E-2</v>
      </c>
      <c r="D17" s="1">
        <v>300121</v>
      </c>
      <c r="E17" s="1">
        <v>20342664</v>
      </c>
      <c r="F17" s="2">
        <v>1.43E-2</v>
      </c>
      <c r="G17" s="1">
        <v>286799</v>
      </c>
    </row>
    <row r="18" spans="1:7" x14ac:dyDescent="0.3">
      <c r="A18">
        <v>2017</v>
      </c>
      <c r="B18" s="1">
        <v>21055695</v>
      </c>
      <c r="C18" s="2">
        <v>1.4500000000000001E-2</v>
      </c>
      <c r="D18" s="1">
        <v>300266</v>
      </c>
      <c r="E18" s="1">
        <v>20615256</v>
      </c>
      <c r="F18" s="2">
        <v>1.34E-2</v>
      </c>
      <c r="G18" s="1">
        <v>272592</v>
      </c>
    </row>
    <row r="19" spans="1:7" x14ac:dyDescent="0.3">
      <c r="A19">
        <v>2018</v>
      </c>
      <c r="B19" s="1">
        <v>21356070</v>
      </c>
      <c r="C19" s="2">
        <v>1.43E-2</v>
      </c>
      <c r="D19" s="1">
        <v>300375</v>
      </c>
      <c r="E19" s="1">
        <v>20883254</v>
      </c>
      <c r="F19" s="2">
        <v>1.2999999999999999E-2</v>
      </c>
      <c r="G19" s="1">
        <v>267998</v>
      </c>
    </row>
    <row r="20" spans="1:7" x14ac:dyDescent="0.3">
      <c r="A20">
        <v>2019</v>
      </c>
      <c r="B20" s="1">
        <v>21655698</v>
      </c>
      <c r="C20" s="2">
        <v>1.4E-2</v>
      </c>
      <c r="D20" s="1">
        <v>299628</v>
      </c>
      <c r="E20" s="1">
        <v>21150560</v>
      </c>
      <c r="F20" s="2">
        <v>1.2800000000000001E-2</v>
      </c>
      <c r="G20" s="1">
        <v>267306</v>
      </c>
    </row>
    <row r="21" spans="1:7" x14ac:dyDescent="0.3">
      <c r="B21" s="1"/>
      <c r="C21" s="2"/>
      <c r="D21" s="1"/>
      <c r="E21" s="1"/>
      <c r="F21" s="2"/>
      <c r="G21" s="1"/>
    </row>
    <row r="22" spans="1:7" x14ac:dyDescent="0.3">
      <c r="B22" s="1"/>
      <c r="C22" s="2"/>
      <c r="D22" s="1"/>
      <c r="E22" s="1"/>
      <c r="F22" s="2"/>
      <c r="G22" s="1"/>
    </row>
    <row r="23" spans="1:7" x14ac:dyDescent="0.3">
      <c r="B23" s="1"/>
      <c r="C23" s="2"/>
      <c r="D23" s="1"/>
      <c r="E23" s="1"/>
      <c r="F23" s="2"/>
      <c r="G23" s="1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2" sqref="A2"/>
    </sheetView>
  </sheetViews>
  <sheetFormatPr defaultRowHeight="14.4" x14ac:dyDescent="0.3"/>
  <cols>
    <col min="1" max="1" width="12.77734375" customWidth="1"/>
    <col min="2" max="2" width="10.109375" bestFit="1" customWidth="1"/>
    <col min="5" max="5" width="10.109375" bestFit="1" customWidth="1"/>
  </cols>
  <sheetData>
    <row r="1" spans="1:7" x14ac:dyDescent="0.3">
      <c r="A1" s="4" t="s">
        <v>93</v>
      </c>
    </row>
    <row r="2" spans="1:7" x14ac:dyDescent="0.3">
      <c r="A2" s="4" t="s">
        <v>87</v>
      </c>
    </row>
    <row r="5" spans="1:7" x14ac:dyDescent="0.3">
      <c r="A5">
        <v>2004</v>
      </c>
      <c r="B5" s="1">
        <v>17516732</v>
      </c>
      <c r="C5" s="2">
        <v>2.6100000000000002E-2</v>
      </c>
      <c r="D5" s="1">
        <v>445224</v>
      </c>
      <c r="E5" s="1">
        <v>17516732</v>
      </c>
      <c r="F5" s="2">
        <v>2.6100000000000002E-2</v>
      </c>
      <c r="G5" s="1">
        <v>445224</v>
      </c>
    </row>
    <row r="6" spans="1:7" x14ac:dyDescent="0.3">
      <c r="A6">
        <v>2005</v>
      </c>
      <c r="B6" s="1">
        <v>17918227</v>
      </c>
      <c r="C6" s="2">
        <v>2.29E-2</v>
      </c>
      <c r="D6" s="1">
        <v>401495</v>
      </c>
      <c r="E6" s="1">
        <v>17918227</v>
      </c>
      <c r="F6" s="2">
        <v>2.29E-2</v>
      </c>
      <c r="G6" s="1">
        <v>401495</v>
      </c>
    </row>
    <row r="7" spans="1:7" x14ac:dyDescent="0.3">
      <c r="A7">
        <v>2006</v>
      </c>
      <c r="B7" s="1">
        <v>18349132</v>
      </c>
      <c r="C7" s="2">
        <v>2.4E-2</v>
      </c>
      <c r="D7" s="1">
        <v>430905</v>
      </c>
      <c r="E7" s="1">
        <v>18349132</v>
      </c>
      <c r="F7" s="2">
        <v>2.4E-2</v>
      </c>
      <c r="G7" s="1">
        <v>430905</v>
      </c>
    </row>
    <row r="8" spans="1:7" x14ac:dyDescent="0.3">
      <c r="A8">
        <v>2007</v>
      </c>
      <c r="B8" s="1">
        <v>18680367</v>
      </c>
      <c r="C8" s="2">
        <v>1.8100000000000002E-2</v>
      </c>
      <c r="D8" s="1">
        <v>331235</v>
      </c>
      <c r="E8" s="1">
        <v>18680367</v>
      </c>
      <c r="F8" s="2">
        <v>1.8100000000000002E-2</v>
      </c>
      <c r="G8" s="1">
        <v>331235</v>
      </c>
    </row>
    <row r="9" spans="1:7" x14ac:dyDescent="0.3">
      <c r="A9">
        <v>2008</v>
      </c>
      <c r="B9" s="1">
        <v>18807219</v>
      </c>
      <c r="C9" s="2">
        <v>6.7999999999999996E-3</v>
      </c>
      <c r="D9" s="1">
        <v>126852</v>
      </c>
      <c r="E9" s="1">
        <v>18807219</v>
      </c>
      <c r="F9" s="2">
        <v>6.7999999999999996E-3</v>
      </c>
      <c r="G9" s="1">
        <v>126852</v>
      </c>
    </row>
    <row r="10" spans="1:7" x14ac:dyDescent="0.3">
      <c r="A10">
        <v>2009</v>
      </c>
      <c r="B10" s="1">
        <v>18750014</v>
      </c>
      <c r="C10" s="2">
        <v>-3.0000000000000001E-3</v>
      </c>
      <c r="D10" s="1">
        <v>-57205</v>
      </c>
      <c r="E10" s="1">
        <v>18750483</v>
      </c>
      <c r="F10" s="2">
        <v>-3.0000000000000001E-3</v>
      </c>
      <c r="G10" s="1">
        <v>-56736</v>
      </c>
    </row>
    <row r="11" spans="1:7" x14ac:dyDescent="0.3">
      <c r="A11">
        <v>2010</v>
      </c>
      <c r="B11" s="1">
        <v>18746060</v>
      </c>
      <c r="C11" s="2">
        <v>-2.0000000000000001E-4</v>
      </c>
      <c r="D11" s="1">
        <v>-3954</v>
      </c>
      <c r="E11" s="1">
        <v>18773356</v>
      </c>
      <c r="F11" s="2">
        <v>1.1999999999999999E-3</v>
      </c>
      <c r="G11" s="1">
        <v>22873</v>
      </c>
    </row>
    <row r="12" spans="1:7" x14ac:dyDescent="0.3">
      <c r="A12">
        <v>2011</v>
      </c>
      <c r="B12" s="1">
        <v>18812316</v>
      </c>
      <c r="C12" s="2">
        <v>3.5000000000000001E-3</v>
      </c>
      <c r="D12" s="1">
        <v>66256</v>
      </c>
      <c r="E12" s="1">
        <v>18850848</v>
      </c>
      <c r="F12" s="2">
        <v>4.1000000000000003E-3</v>
      </c>
      <c r="G12" s="1">
        <v>77492</v>
      </c>
    </row>
    <row r="13" spans="1:7" x14ac:dyDescent="0.3">
      <c r="A13">
        <v>2012</v>
      </c>
      <c r="B13" s="1">
        <v>18961072</v>
      </c>
      <c r="C13" s="2">
        <v>7.9000000000000008E-3</v>
      </c>
      <c r="D13" s="1">
        <v>148756</v>
      </c>
      <c r="E13" s="1">
        <v>19001618</v>
      </c>
      <c r="F13" s="2">
        <v>8.0000000000000002E-3</v>
      </c>
      <c r="G13" s="1">
        <v>150770</v>
      </c>
    </row>
    <row r="14" spans="1:7" x14ac:dyDescent="0.3">
      <c r="A14">
        <v>2013</v>
      </c>
      <c r="B14" s="1">
        <v>19232268</v>
      </c>
      <c r="C14" s="2">
        <v>1.43E-2</v>
      </c>
      <c r="D14" s="1">
        <v>271196</v>
      </c>
      <c r="E14" s="1">
        <v>19271763</v>
      </c>
      <c r="F14" s="2">
        <v>1.4200000000000001E-2</v>
      </c>
      <c r="G14" s="1">
        <v>270145</v>
      </c>
    </row>
    <row r="15" spans="1:7" x14ac:dyDescent="0.3">
      <c r="A15">
        <v>2014</v>
      </c>
      <c r="B15" s="1">
        <v>19546176</v>
      </c>
      <c r="C15" s="2">
        <v>1.6299999999999999E-2</v>
      </c>
      <c r="D15" s="1">
        <v>313908</v>
      </c>
      <c r="E15" s="1">
        <v>19586198</v>
      </c>
      <c r="F15" s="2">
        <v>1.6299999999999999E-2</v>
      </c>
      <c r="G15" s="1">
        <v>314435</v>
      </c>
    </row>
    <row r="16" spans="1:7" x14ac:dyDescent="0.3">
      <c r="A16">
        <v>2015</v>
      </c>
      <c r="B16" s="1">
        <v>19855725</v>
      </c>
      <c r="C16" s="2">
        <v>1.5800000000000002E-2</v>
      </c>
      <c r="D16" s="1">
        <v>309549</v>
      </c>
      <c r="E16" s="1">
        <v>19881177</v>
      </c>
      <c r="F16" s="2">
        <v>1.5100000000000001E-2</v>
      </c>
      <c r="G16" s="1">
        <v>294979</v>
      </c>
    </row>
    <row r="17" spans="1:7" x14ac:dyDescent="0.3">
      <c r="A17">
        <v>2016</v>
      </c>
      <c r="B17" s="1">
        <v>20148965</v>
      </c>
      <c r="C17" s="2">
        <v>1.4800000000000001E-2</v>
      </c>
      <c r="D17" s="1">
        <v>293240</v>
      </c>
      <c r="E17" s="1">
        <v>20163500</v>
      </c>
      <c r="F17" s="2">
        <v>1.4200000000000001E-2</v>
      </c>
      <c r="G17" s="1">
        <v>282323</v>
      </c>
    </row>
    <row r="18" spans="1:7" x14ac:dyDescent="0.3">
      <c r="A18">
        <v>2017</v>
      </c>
      <c r="B18" s="1">
        <v>20427884</v>
      </c>
      <c r="C18" s="2">
        <v>1.38E-2</v>
      </c>
      <c r="D18" s="1">
        <v>278919</v>
      </c>
      <c r="E18" s="1">
        <v>20440157</v>
      </c>
      <c r="F18" s="2">
        <v>1.37E-2</v>
      </c>
      <c r="G18" s="1">
        <v>276657</v>
      </c>
    </row>
    <row r="19" spans="1:7" x14ac:dyDescent="0.3">
      <c r="A19">
        <v>2018</v>
      </c>
      <c r="B19" s="1">
        <v>20696939</v>
      </c>
      <c r="C19" s="2">
        <v>1.32E-2</v>
      </c>
      <c r="D19" s="1">
        <v>269055</v>
      </c>
      <c r="E19" s="1">
        <v>20711395</v>
      </c>
      <c r="F19" s="2">
        <v>1.3299999999999999E-2</v>
      </c>
      <c r="G19" s="1">
        <v>271238</v>
      </c>
    </row>
    <row r="20" spans="1:7" x14ac:dyDescent="0.3">
      <c r="A20">
        <v>2019</v>
      </c>
      <c r="B20" s="1">
        <v>20960588</v>
      </c>
      <c r="C20" s="2">
        <v>1.2699999999999999E-2</v>
      </c>
      <c r="D20" s="1">
        <v>263649</v>
      </c>
      <c r="E20" s="1">
        <v>20979733</v>
      </c>
      <c r="F20" s="2">
        <v>1.2999999999999999E-2</v>
      </c>
      <c r="G20" s="1">
        <v>268338</v>
      </c>
    </row>
    <row r="21" spans="1:7" x14ac:dyDescent="0.3">
      <c r="B21" s="1"/>
      <c r="C21" s="2"/>
      <c r="D21" s="1"/>
      <c r="E21" s="1"/>
      <c r="F21" s="2"/>
      <c r="G21" s="1"/>
    </row>
    <row r="22" spans="1:7" x14ac:dyDescent="0.3">
      <c r="B22" s="1"/>
      <c r="C22" s="2"/>
      <c r="D22" s="1"/>
      <c r="E22" s="1"/>
      <c r="F22" s="2"/>
      <c r="G22" s="1"/>
    </row>
    <row r="23" spans="1:7" x14ac:dyDescent="0.3">
      <c r="B23" s="1"/>
      <c r="C23" s="2"/>
      <c r="D23" s="1"/>
      <c r="E23" s="1"/>
      <c r="F23" s="2"/>
      <c r="G23" s="1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A2" sqref="A2"/>
    </sheetView>
  </sheetViews>
  <sheetFormatPr defaultRowHeight="14.4" x14ac:dyDescent="0.3"/>
  <cols>
    <col min="1" max="1" width="12.77734375" customWidth="1"/>
    <col min="2" max="2" width="10.109375" bestFit="1" customWidth="1"/>
    <col min="5" max="5" width="10.109375" bestFit="1" customWidth="1"/>
    <col min="8" max="8" width="10.109375" bestFit="1" customWidth="1"/>
  </cols>
  <sheetData>
    <row r="1" spans="1:10" x14ac:dyDescent="0.3">
      <c r="A1" s="4" t="s">
        <v>94</v>
      </c>
    </row>
    <row r="2" spans="1:10" x14ac:dyDescent="0.3">
      <c r="A2" s="4" t="s">
        <v>87</v>
      </c>
    </row>
    <row r="5" spans="1:10" x14ac:dyDescent="0.3">
      <c r="A5">
        <v>2004</v>
      </c>
      <c r="B5" s="1">
        <v>17516732</v>
      </c>
      <c r="C5" s="2">
        <v>2.6100000000000002E-2</v>
      </c>
      <c r="D5" s="1">
        <v>445224</v>
      </c>
      <c r="E5" s="1">
        <v>17378150</v>
      </c>
      <c r="F5" s="2">
        <v>2.2200000000000001E-2</v>
      </c>
      <c r="G5" s="1">
        <v>377338</v>
      </c>
      <c r="H5" s="1">
        <v>17374824</v>
      </c>
      <c r="I5" s="2">
        <v>2.3300000000000001E-2</v>
      </c>
      <c r="J5" s="1">
        <v>395118</v>
      </c>
    </row>
    <row r="6" spans="1:10" x14ac:dyDescent="0.3">
      <c r="A6">
        <v>2005</v>
      </c>
      <c r="B6" s="1">
        <v>17918227</v>
      </c>
      <c r="C6" s="2">
        <v>2.29E-2</v>
      </c>
      <c r="D6" s="1">
        <v>401495</v>
      </c>
      <c r="E6" s="1">
        <v>17768289</v>
      </c>
      <c r="F6" s="2">
        <v>2.24E-2</v>
      </c>
      <c r="G6" s="1">
        <v>390139</v>
      </c>
      <c r="H6" s="1">
        <v>17778156</v>
      </c>
      <c r="I6" s="2">
        <v>2.3199999999999998E-2</v>
      </c>
      <c r="J6" s="1">
        <v>403332</v>
      </c>
    </row>
    <row r="7" spans="1:10" x14ac:dyDescent="0.3">
      <c r="A7">
        <v>2006</v>
      </c>
      <c r="B7" s="1">
        <v>18349132</v>
      </c>
      <c r="C7" s="2">
        <v>2.4E-2</v>
      </c>
      <c r="D7" s="1">
        <v>430905</v>
      </c>
      <c r="E7" s="1">
        <v>18168964</v>
      </c>
      <c r="F7" s="2">
        <v>2.2599999999999999E-2</v>
      </c>
      <c r="G7" s="1">
        <v>400675</v>
      </c>
      <c r="H7" s="1">
        <v>18154475</v>
      </c>
      <c r="I7" s="2">
        <v>2.12E-2</v>
      </c>
      <c r="J7" s="1">
        <v>376319</v>
      </c>
    </row>
    <row r="8" spans="1:10" x14ac:dyDescent="0.3">
      <c r="A8">
        <v>2007</v>
      </c>
      <c r="B8" s="1">
        <v>18680367</v>
      </c>
      <c r="C8" s="2">
        <v>1.8100000000000002E-2</v>
      </c>
      <c r="D8" s="1">
        <v>331235</v>
      </c>
      <c r="E8" s="1">
        <v>18436174</v>
      </c>
      <c r="F8" s="2">
        <v>1.47E-2</v>
      </c>
      <c r="G8" s="1">
        <v>267210</v>
      </c>
      <c r="H8" s="1">
        <v>18446768</v>
      </c>
      <c r="I8" s="2">
        <v>1.61E-2</v>
      </c>
      <c r="J8" s="1">
        <v>292293</v>
      </c>
    </row>
    <row r="9" spans="1:10" x14ac:dyDescent="0.3">
      <c r="A9">
        <v>2008</v>
      </c>
      <c r="B9" s="1">
        <v>18807219</v>
      </c>
      <c r="C9" s="2">
        <v>6.7999999999999996E-3</v>
      </c>
      <c r="D9" s="1">
        <v>126852</v>
      </c>
      <c r="E9" s="1">
        <v>18579976</v>
      </c>
      <c r="F9" s="2">
        <v>7.7999999999999996E-3</v>
      </c>
      <c r="G9" s="1">
        <v>143802</v>
      </c>
      <c r="H9" s="1">
        <v>18613905</v>
      </c>
      <c r="I9" s="2">
        <v>9.1000000000000004E-3</v>
      </c>
      <c r="J9" s="1">
        <v>167137</v>
      </c>
    </row>
    <row r="10" spans="1:10" x14ac:dyDescent="0.3">
      <c r="A10">
        <v>2009</v>
      </c>
      <c r="B10" s="1">
        <v>18750483</v>
      </c>
      <c r="C10" s="2">
        <v>-3.0000000000000001E-3</v>
      </c>
      <c r="D10" s="1">
        <v>-56736</v>
      </c>
      <c r="E10" s="1">
        <v>18690898</v>
      </c>
      <c r="F10" s="2">
        <v>6.0000000000000001E-3</v>
      </c>
      <c r="G10" s="1">
        <v>110922</v>
      </c>
      <c r="H10" s="1">
        <v>18687425</v>
      </c>
      <c r="I10" s="2">
        <v>3.8999999999999998E-3</v>
      </c>
      <c r="J10" s="1">
        <v>73520</v>
      </c>
    </row>
    <row r="11" spans="1:10" x14ac:dyDescent="0.3">
      <c r="A11">
        <v>2010</v>
      </c>
      <c r="B11" s="1">
        <v>18772352</v>
      </c>
      <c r="C11" s="2">
        <v>1.1999999999999999E-3</v>
      </c>
      <c r="D11" s="1">
        <v>21869</v>
      </c>
      <c r="E11" s="1">
        <v>18801310</v>
      </c>
      <c r="F11" s="2">
        <v>5.8999999999999999E-3</v>
      </c>
      <c r="G11" s="1">
        <v>110412</v>
      </c>
      <c r="H11" s="1">
        <v>18801310</v>
      </c>
      <c r="I11" s="2">
        <v>6.1000000000000004E-3</v>
      </c>
      <c r="J11" s="1">
        <v>113885</v>
      </c>
    </row>
    <row r="12" spans="1:10" x14ac:dyDescent="0.3">
      <c r="A12">
        <v>2011</v>
      </c>
      <c r="B12" s="1">
        <v>18863859</v>
      </c>
      <c r="C12" s="2">
        <v>4.8999999999999998E-3</v>
      </c>
      <c r="D12" s="1">
        <v>91507</v>
      </c>
      <c r="E12" s="1">
        <v>18920975</v>
      </c>
      <c r="F12" s="2">
        <v>6.4000000000000003E-3</v>
      </c>
      <c r="G12" s="1">
        <v>119665</v>
      </c>
      <c r="H12" s="1">
        <v>18920975</v>
      </c>
      <c r="I12" s="2">
        <v>6.4000000000000003E-3</v>
      </c>
      <c r="J12" s="1">
        <v>119665</v>
      </c>
    </row>
    <row r="13" spans="1:10" x14ac:dyDescent="0.3">
      <c r="A13">
        <v>2012</v>
      </c>
      <c r="B13" s="1">
        <v>19012578</v>
      </c>
      <c r="C13" s="2">
        <v>7.9000000000000008E-3</v>
      </c>
      <c r="D13" s="1">
        <v>148719</v>
      </c>
      <c r="E13" s="1">
        <v>19073170</v>
      </c>
      <c r="F13" s="2">
        <v>8.0000000000000002E-3</v>
      </c>
      <c r="G13" s="1">
        <v>152195</v>
      </c>
      <c r="H13" s="1">
        <v>19073170</v>
      </c>
      <c r="I13" s="2">
        <v>8.0000000000000002E-3</v>
      </c>
      <c r="J13" s="1">
        <v>152195</v>
      </c>
    </row>
    <row r="14" spans="1:10" x14ac:dyDescent="0.3">
      <c r="A14">
        <v>2013</v>
      </c>
      <c r="B14" s="1">
        <v>19276995</v>
      </c>
      <c r="C14" s="2">
        <v>1.3899999999999999E-2</v>
      </c>
      <c r="D14" s="1">
        <v>264417</v>
      </c>
      <c r="E14" s="1">
        <v>19340145</v>
      </c>
      <c r="F14" s="2">
        <v>1.4E-2</v>
      </c>
      <c r="G14" s="1">
        <v>266975</v>
      </c>
      <c r="H14" s="1">
        <v>19340145</v>
      </c>
      <c r="I14" s="2">
        <v>1.4E-2</v>
      </c>
      <c r="J14" s="1">
        <v>266975</v>
      </c>
    </row>
    <row r="15" spans="1:10" x14ac:dyDescent="0.3">
      <c r="A15">
        <v>2014</v>
      </c>
      <c r="B15" s="1">
        <v>19586377</v>
      </c>
      <c r="C15" s="2">
        <v>1.6E-2</v>
      </c>
      <c r="D15" s="1">
        <v>309382</v>
      </c>
      <c r="E15" s="1">
        <v>19656210</v>
      </c>
      <c r="F15" s="2">
        <v>1.6299999999999999E-2</v>
      </c>
      <c r="G15" s="1">
        <v>316065</v>
      </c>
      <c r="H15" s="1">
        <v>19656210</v>
      </c>
      <c r="I15" s="2">
        <v>1.6299999999999999E-2</v>
      </c>
      <c r="J15" s="1">
        <v>316065</v>
      </c>
    </row>
    <row r="16" spans="1:10" x14ac:dyDescent="0.3">
      <c r="A16">
        <v>2015</v>
      </c>
      <c r="B16" s="1">
        <v>19890987</v>
      </c>
      <c r="C16" s="2">
        <v>1.5599999999999999E-2</v>
      </c>
      <c r="D16" s="1">
        <v>304610</v>
      </c>
      <c r="E16" s="1">
        <v>19974415</v>
      </c>
      <c r="F16" s="2">
        <v>1.6199999999999999E-2</v>
      </c>
      <c r="G16" s="1">
        <v>318205</v>
      </c>
      <c r="H16" s="1">
        <v>19974415</v>
      </c>
      <c r="I16" s="2">
        <v>1.6199999999999999E-2</v>
      </c>
      <c r="J16" s="1">
        <v>318205</v>
      </c>
    </row>
    <row r="17" spans="1:10" x14ac:dyDescent="0.3">
      <c r="A17">
        <v>2016</v>
      </c>
      <c r="B17" s="1">
        <v>20180412</v>
      </c>
      <c r="C17" s="2">
        <v>1.46E-2</v>
      </c>
      <c r="D17" s="1">
        <v>289425</v>
      </c>
      <c r="E17" s="1">
        <v>20274309</v>
      </c>
      <c r="F17" s="2">
        <v>1.4999999999999999E-2</v>
      </c>
      <c r="G17" s="1">
        <v>299894</v>
      </c>
      <c r="H17" s="1">
        <v>20274309</v>
      </c>
      <c r="I17" s="2">
        <v>1.4999999999999999E-2</v>
      </c>
      <c r="J17" s="1">
        <v>299894</v>
      </c>
    </row>
    <row r="18" spans="1:10" x14ac:dyDescent="0.3">
      <c r="A18">
        <v>2017</v>
      </c>
      <c r="B18" s="1">
        <v>20456932</v>
      </c>
      <c r="C18" s="2">
        <v>1.37E-2</v>
      </c>
      <c r="D18" s="1">
        <v>276520</v>
      </c>
      <c r="E18" s="1">
        <v>20552516</v>
      </c>
      <c r="F18" s="2">
        <v>1.37E-2</v>
      </c>
      <c r="G18" s="1">
        <v>278207</v>
      </c>
      <c r="H18" s="1">
        <v>20552516</v>
      </c>
      <c r="I18" s="2">
        <v>1.37E-2</v>
      </c>
      <c r="J18" s="1">
        <v>278207</v>
      </c>
    </row>
    <row r="19" spans="1:10" x14ac:dyDescent="0.3">
      <c r="A19">
        <v>2018</v>
      </c>
      <c r="B19" s="1">
        <v>20724542</v>
      </c>
      <c r="C19" s="2">
        <v>1.3100000000000001E-2</v>
      </c>
      <c r="D19" s="1">
        <v>267610</v>
      </c>
      <c r="E19" s="1">
        <v>20816013</v>
      </c>
      <c r="F19" s="2">
        <v>1.2800000000000001E-2</v>
      </c>
      <c r="G19" s="1">
        <v>263497</v>
      </c>
      <c r="H19" s="1">
        <v>20816013</v>
      </c>
      <c r="I19" s="2">
        <v>1.2800000000000001E-2</v>
      </c>
      <c r="J19" s="1">
        <v>263497</v>
      </c>
    </row>
    <row r="20" spans="1:10" x14ac:dyDescent="0.3">
      <c r="A20">
        <v>2019</v>
      </c>
      <c r="B20" s="1">
        <v>20987236</v>
      </c>
      <c r="C20" s="2">
        <v>1.2699999999999999E-2</v>
      </c>
      <c r="D20" s="1">
        <v>262694</v>
      </c>
      <c r="E20" s="1">
        <v>21071781</v>
      </c>
      <c r="F20" s="2">
        <v>1.23E-2</v>
      </c>
      <c r="G20" s="1">
        <v>255768</v>
      </c>
      <c r="H20" s="1">
        <v>21071781</v>
      </c>
      <c r="I20" s="2">
        <v>1.23E-2</v>
      </c>
      <c r="J20" s="1">
        <v>255768</v>
      </c>
    </row>
    <row r="21" spans="1:10" x14ac:dyDescent="0.3">
      <c r="B21" s="1"/>
      <c r="C21" s="2"/>
      <c r="D21" s="1"/>
      <c r="E21" s="1"/>
      <c r="F21" s="2"/>
      <c r="G21" s="1"/>
      <c r="H21" s="1"/>
      <c r="I21" s="2"/>
      <c r="J21" s="1"/>
    </row>
    <row r="22" spans="1:10" x14ac:dyDescent="0.3">
      <c r="B22" s="1"/>
      <c r="C22" s="2"/>
      <c r="D22" s="1"/>
      <c r="E22" s="1"/>
      <c r="F22" s="2"/>
      <c r="G22" s="1"/>
      <c r="H22" s="1"/>
      <c r="I22" s="2"/>
      <c r="J22" s="1"/>
    </row>
    <row r="23" spans="1:10" x14ac:dyDescent="0.3">
      <c r="B23" s="1"/>
      <c r="C23" s="2"/>
      <c r="D23" s="1"/>
      <c r="E23" s="1"/>
      <c r="F23" s="2"/>
      <c r="G23" s="1"/>
      <c r="H23" s="1"/>
      <c r="I23" s="2"/>
      <c r="J23" s="1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2" sqref="A2"/>
    </sheetView>
  </sheetViews>
  <sheetFormatPr defaultRowHeight="14.4" x14ac:dyDescent="0.3"/>
  <cols>
    <col min="1" max="1" width="12.77734375" customWidth="1"/>
    <col min="2" max="2" width="10.109375" bestFit="1" customWidth="1"/>
    <col min="5" max="5" width="10.109375" bestFit="1" customWidth="1"/>
  </cols>
  <sheetData>
    <row r="1" spans="1:7" x14ac:dyDescent="0.3">
      <c r="A1" s="4" t="s">
        <v>95</v>
      </c>
    </row>
    <row r="2" spans="1:7" x14ac:dyDescent="0.3">
      <c r="A2" s="4" t="s">
        <v>87</v>
      </c>
    </row>
    <row r="5" spans="1:7" x14ac:dyDescent="0.3">
      <c r="A5">
        <v>2004</v>
      </c>
      <c r="B5" s="1">
        <v>17374824</v>
      </c>
      <c r="C5" s="2">
        <v>2.3300000000000001E-2</v>
      </c>
      <c r="D5" s="1">
        <v>395118</v>
      </c>
      <c r="E5" s="1">
        <v>17374824</v>
      </c>
      <c r="F5" s="2">
        <v>2.3300000000000001E-2</v>
      </c>
      <c r="G5" s="1">
        <v>395118</v>
      </c>
    </row>
    <row r="6" spans="1:7" x14ac:dyDescent="0.3">
      <c r="A6">
        <v>2005</v>
      </c>
      <c r="B6" s="1">
        <v>17778156</v>
      </c>
      <c r="C6" s="2">
        <v>2.3199999999999998E-2</v>
      </c>
      <c r="D6" s="1">
        <v>403332</v>
      </c>
      <c r="E6" s="1">
        <v>17778156</v>
      </c>
      <c r="F6" s="2">
        <v>2.3199999999999998E-2</v>
      </c>
      <c r="G6" s="1">
        <v>403332</v>
      </c>
    </row>
    <row r="7" spans="1:7" x14ac:dyDescent="0.3">
      <c r="A7">
        <v>2006</v>
      </c>
      <c r="B7" s="1">
        <v>18154475</v>
      </c>
      <c r="C7" s="2">
        <v>2.12E-2</v>
      </c>
      <c r="D7" s="1">
        <v>376319</v>
      </c>
      <c r="E7" s="1">
        <v>18154475</v>
      </c>
      <c r="F7" s="2">
        <v>2.12E-2</v>
      </c>
      <c r="G7" s="1">
        <v>376319</v>
      </c>
    </row>
    <row r="8" spans="1:7" x14ac:dyDescent="0.3">
      <c r="A8">
        <v>2007</v>
      </c>
      <c r="B8" s="1">
        <v>18446768</v>
      </c>
      <c r="C8" s="2">
        <v>1.61E-2</v>
      </c>
      <c r="D8" s="1">
        <v>292293</v>
      </c>
      <c r="E8" s="1">
        <v>18446768</v>
      </c>
      <c r="F8" s="2">
        <v>1.61E-2</v>
      </c>
      <c r="G8" s="1">
        <v>292293</v>
      </c>
    </row>
    <row r="9" spans="1:7" x14ac:dyDescent="0.3">
      <c r="A9">
        <v>2008</v>
      </c>
      <c r="B9" s="1">
        <v>18613905</v>
      </c>
      <c r="C9" s="2">
        <v>9.1000000000000004E-3</v>
      </c>
      <c r="D9" s="1">
        <v>167137</v>
      </c>
      <c r="E9" s="1">
        <v>18613905</v>
      </c>
      <c r="F9" s="2">
        <v>9.1000000000000004E-3</v>
      </c>
      <c r="G9" s="1">
        <v>167137</v>
      </c>
    </row>
    <row r="10" spans="1:7" x14ac:dyDescent="0.3">
      <c r="A10">
        <v>2009</v>
      </c>
      <c r="B10" s="1">
        <v>18687425</v>
      </c>
      <c r="C10" s="2">
        <v>3.8999999999999998E-3</v>
      </c>
      <c r="D10" s="1">
        <v>73520</v>
      </c>
      <c r="E10" s="1">
        <v>18687425</v>
      </c>
      <c r="F10" s="2">
        <v>3.8999999999999998E-3</v>
      </c>
      <c r="G10" s="1">
        <v>73520</v>
      </c>
    </row>
    <row r="11" spans="1:7" x14ac:dyDescent="0.3">
      <c r="A11">
        <v>2010</v>
      </c>
      <c r="B11" s="1">
        <v>18801310</v>
      </c>
      <c r="C11" s="2">
        <v>6.1000000000000004E-3</v>
      </c>
      <c r="D11" s="1">
        <v>113885</v>
      </c>
      <c r="E11" s="1">
        <v>18801310</v>
      </c>
      <c r="F11" s="2">
        <v>6.1000000000000004E-3</v>
      </c>
      <c r="G11" s="1">
        <v>113885</v>
      </c>
    </row>
    <row r="12" spans="1:7" x14ac:dyDescent="0.3">
      <c r="A12">
        <v>2011</v>
      </c>
      <c r="B12" s="1">
        <v>18905048</v>
      </c>
      <c r="C12" s="2">
        <v>5.4999999999999997E-3</v>
      </c>
      <c r="D12" s="1">
        <v>103738</v>
      </c>
      <c r="E12" s="1">
        <v>18905048</v>
      </c>
      <c r="F12" s="2">
        <v>5.4999999999999997E-3</v>
      </c>
      <c r="G12" s="1">
        <v>103738</v>
      </c>
    </row>
    <row r="13" spans="1:7" x14ac:dyDescent="0.3">
      <c r="A13">
        <v>2012</v>
      </c>
      <c r="B13" s="1">
        <v>19009544</v>
      </c>
      <c r="C13" s="2">
        <v>5.4999999999999997E-3</v>
      </c>
      <c r="D13" s="1">
        <v>104496</v>
      </c>
      <c r="E13" s="1">
        <v>19073710</v>
      </c>
      <c r="F13" s="2">
        <v>8.8999999999999999E-3</v>
      </c>
      <c r="G13" s="1">
        <v>168662</v>
      </c>
    </row>
    <row r="14" spans="1:7" x14ac:dyDescent="0.3">
      <c r="A14">
        <v>2013</v>
      </c>
      <c r="B14" s="1">
        <v>19165559</v>
      </c>
      <c r="C14" s="2">
        <v>8.2000000000000007E-3</v>
      </c>
      <c r="D14" s="1">
        <v>156015</v>
      </c>
      <c r="E14" s="1">
        <v>19273829</v>
      </c>
      <c r="F14" s="2">
        <v>1.0500000000000001E-2</v>
      </c>
      <c r="G14" s="1">
        <v>200119</v>
      </c>
    </row>
    <row r="15" spans="1:7" x14ac:dyDescent="0.3">
      <c r="A15">
        <v>2014</v>
      </c>
      <c r="B15" s="1">
        <v>19389912</v>
      </c>
      <c r="C15" s="2">
        <v>1.17E-2</v>
      </c>
      <c r="D15" s="1">
        <v>224353</v>
      </c>
      <c r="E15" s="1">
        <v>19497274</v>
      </c>
      <c r="F15" s="2">
        <v>1.1599999999999999E-2</v>
      </c>
      <c r="G15" s="1">
        <v>223445</v>
      </c>
    </row>
    <row r="16" spans="1:7" x14ac:dyDescent="0.3">
      <c r="A16">
        <v>2015</v>
      </c>
      <c r="B16" s="1">
        <v>19664970</v>
      </c>
      <c r="C16" s="2">
        <v>1.4200000000000001E-2</v>
      </c>
      <c r="D16" s="1">
        <v>275058</v>
      </c>
      <c r="E16" s="1">
        <v>19757880</v>
      </c>
      <c r="F16" s="2">
        <v>1.34E-2</v>
      </c>
      <c r="G16" s="1">
        <v>260606</v>
      </c>
    </row>
    <row r="17" spans="1:7" x14ac:dyDescent="0.3">
      <c r="A17">
        <v>2016</v>
      </c>
      <c r="B17" s="1">
        <v>19962819</v>
      </c>
      <c r="C17" s="2">
        <v>1.5100000000000001E-2</v>
      </c>
      <c r="D17" s="1">
        <v>297849</v>
      </c>
      <c r="E17" s="1">
        <v>20036735</v>
      </c>
      <c r="F17" s="2">
        <v>1.41E-2</v>
      </c>
      <c r="G17" s="1">
        <v>278855</v>
      </c>
    </row>
    <row r="18" spans="1:7" x14ac:dyDescent="0.3">
      <c r="A18">
        <v>2017</v>
      </c>
      <c r="B18" s="1">
        <v>20237311</v>
      </c>
      <c r="C18" s="2">
        <v>1.38E-2</v>
      </c>
      <c r="D18" s="1">
        <v>274492</v>
      </c>
      <c r="E18" s="1">
        <v>20319722</v>
      </c>
      <c r="F18" s="2">
        <v>1.41E-2</v>
      </c>
      <c r="G18" s="1">
        <v>282987</v>
      </c>
    </row>
    <row r="19" spans="1:7" x14ac:dyDescent="0.3">
      <c r="A19">
        <v>2018</v>
      </c>
      <c r="B19" s="1">
        <v>20497735</v>
      </c>
      <c r="C19" s="2">
        <v>1.29E-2</v>
      </c>
      <c r="D19" s="1">
        <v>260424</v>
      </c>
      <c r="E19" s="1">
        <v>20600524</v>
      </c>
      <c r="F19" s="2">
        <v>1.38E-2</v>
      </c>
      <c r="G19" s="1">
        <v>280802</v>
      </c>
    </row>
    <row r="20" spans="1:7" x14ac:dyDescent="0.3">
      <c r="A20">
        <v>2019</v>
      </c>
      <c r="B20" s="1">
        <v>20759148</v>
      </c>
      <c r="C20" s="2">
        <v>1.2800000000000001E-2</v>
      </c>
      <c r="D20" s="1">
        <v>261413</v>
      </c>
      <c r="E20" s="1">
        <v>20875805</v>
      </c>
      <c r="F20" s="2">
        <v>1.34E-2</v>
      </c>
      <c r="G20" s="1">
        <v>275281</v>
      </c>
    </row>
    <row r="21" spans="1:7" x14ac:dyDescent="0.3">
      <c r="B21" s="1"/>
      <c r="C21" s="2"/>
      <c r="D21" s="1"/>
      <c r="E21" s="1"/>
      <c r="F21" s="2"/>
      <c r="G21" s="1"/>
    </row>
    <row r="22" spans="1:7" x14ac:dyDescent="0.3">
      <c r="B22" s="1"/>
      <c r="C22" s="2"/>
      <c r="D22" s="1"/>
      <c r="E22" s="1"/>
      <c r="F22" s="2"/>
      <c r="G22" s="1"/>
    </row>
    <row r="23" spans="1:7" x14ac:dyDescent="0.3">
      <c r="B23" s="1"/>
      <c r="C23" s="2"/>
      <c r="D23" s="1"/>
      <c r="E23" s="1"/>
      <c r="F23" s="2"/>
      <c r="G23" s="1"/>
    </row>
    <row r="24" spans="1:7" x14ac:dyDescent="0.3">
      <c r="E24" s="1"/>
      <c r="F24" s="2"/>
      <c r="G24" s="1"/>
    </row>
    <row r="25" spans="1:7" x14ac:dyDescent="0.3">
      <c r="E25" s="1"/>
      <c r="F25" s="2"/>
      <c r="G25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Feb 2004</vt:lpstr>
      <vt:lpstr>Feb 2005</vt:lpstr>
      <vt:lpstr>Feb 2006</vt:lpstr>
      <vt:lpstr>Feb 2007</vt:lpstr>
      <vt:lpstr>July 2008</vt:lpstr>
      <vt:lpstr>Feb 2009</vt:lpstr>
      <vt:lpstr>Jan 2010</vt:lpstr>
      <vt:lpstr>July 2011</vt:lpstr>
      <vt:lpstr>July 2012</vt:lpstr>
      <vt:lpstr>July 2013</vt:lpstr>
      <vt:lpstr>July 2014</vt:lpstr>
      <vt:lpstr>July 2015</vt:lpstr>
      <vt:lpstr>Summary Table</vt:lpstr>
      <vt:lpstr>IHS Summary Table</vt:lpstr>
      <vt:lpstr>standard deviation</vt:lpstr>
      <vt:lpstr>Sheet1</vt:lpstr>
      <vt:lpstr>Documentation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2016-05-12T15:08:00Z</dcterms:created>
  <dcterms:modified xsi:type="dcterms:W3CDTF">2016-05-12T16:07:52Z</dcterms:modified>
</cp:coreProperties>
</file>