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435" firstSheet="1" activeTab="5"/>
  </bookViews>
  <sheets>
    <sheet name="DED-1 p1 (retail delivered)" sheetId="9" r:id="rId1"/>
    <sheet name="DED-1 p2 (total sales)" sheetId="10" r:id="rId2"/>
    <sheet name="DED-2 Percentage Growth" sheetId="11" r:id="rId3"/>
    <sheet name="DED-3 Load Factor" sheetId="12" r:id="rId4"/>
    <sheet name="DED-6 Weather Normal and DSM" sheetId="13" r:id="rId5"/>
    <sheet name="Exhibit DED-5" sheetId="7" r:id="rId6"/>
    <sheet name="WP - Sales" sheetId="5" r:id="rId7"/>
    <sheet name="WP - Annual Percent Growth" sheetId="6" r:id="rId8"/>
    <sheet name="Table NEL" sheetId="2" r:id="rId9"/>
    <sheet name="calculation_WN_retail" sheetId="1" r:id="rId10"/>
    <sheet name="Table Customers" sheetId="3" r:id="rId11"/>
    <sheet name="Table Summer Peak" sheetId="4" r:id="rId12"/>
    <sheet name="MFR F-7 NEL" sheetId="8" r:id="rId13"/>
  </sheets>
  <definedNames>
    <definedName name="_xlnm.Print_Area" localSheetId="5">#REF!</definedName>
    <definedName name="_xlnm.Print_Area" localSheetId="12">'MFR F-7 NEL'!$A$1:$AF$167</definedName>
    <definedName name="_xlnm.Print_Area" localSheetId="7">#REF!</definedName>
    <definedName name="_xlnm.Print_Area">#REF!</definedName>
    <definedName name="_xlnm.Print_Titles" localSheetId="12">'MFR F-7 NEL'!$A:$B,'MFR F-7 NEL'!$1:$2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6" l="1"/>
  <c r="H11" i="6"/>
  <c r="H12" i="6"/>
  <c r="I12" i="6" s="1"/>
  <c r="H13" i="6"/>
  <c r="I13" i="6" s="1"/>
  <c r="H14" i="6"/>
  <c r="I14" i="6" s="1"/>
  <c r="H15" i="6"/>
  <c r="I15" i="6" s="1"/>
  <c r="H16" i="6"/>
  <c r="I16" i="6" s="1"/>
  <c r="E12" i="5" l="1"/>
  <c r="F12" i="5"/>
  <c r="E13" i="5"/>
  <c r="F13" i="5"/>
  <c r="E14" i="5"/>
  <c r="F14" i="5"/>
  <c r="E15" i="5"/>
  <c r="F15" i="5"/>
  <c r="E16" i="5"/>
  <c r="F16" i="5"/>
  <c r="E17" i="5"/>
  <c r="F17" i="5"/>
  <c r="E18" i="5"/>
  <c r="F18" i="5"/>
  <c r="E19" i="5"/>
  <c r="F19" i="5"/>
  <c r="E20" i="5"/>
  <c r="F20" i="5"/>
  <c r="E21" i="5"/>
  <c r="F21" i="5"/>
  <c r="E22" i="5"/>
  <c r="F22" i="5"/>
  <c r="E23" i="5"/>
  <c r="F23" i="5"/>
  <c r="E24" i="5"/>
  <c r="F24" i="5"/>
  <c r="E25" i="5"/>
  <c r="F25" i="5"/>
  <c r="E26" i="5"/>
  <c r="F26" i="5"/>
  <c r="E27" i="5"/>
  <c r="F27" i="5"/>
  <c r="E28" i="5"/>
  <c r="F28" i="5"/>
  <c r="E29" i="5"/>
  <c r="F29" i="5"/>
  <c r="E30" i="5"/>
  <c r="F30" i="5"/>
  <c r="E31" i="5"/>
  <c r="F31" i="5"/>
  <c r="E32" i="5"/>
  <c r="F32" i="5"/>
  <c r="E33" i="5"/>
  <c r="F33" i="5"/>
  <c r="E34" i="5"/>
  <c r="F34" i="5"/>
  <c r="E35" i="5"/>
  <c r="F35" i="5"/>
  <c r="E36" i="5"/>
  <c r="F36" i="5"/>
  <c r="E37" i="5"/>
  <c r="F37" i="5"/>
  <c r="E38" i="5"/>
  <c r="F38" i="5"/>
  <c r="E39" i="5"/>
  <c r="F39" i="5"/>
  <c r="E40" i="5"/>
  <c r="F40" i="5"/>
  <c r="E41" i="5"/>
  <c r="F41" i="5"/>
  <c r="E42" i="5"/>
  <c r="F42" i="5"/>
  <c r="E43" i="5"/>
  <c r="F43" i="5"/>
  <c r="E44" i="5"/>
  <c r="F44" i="5"/>
  <c r="E45" i="5"/>
  <c r="F45" i="5"/>
  <c r="E46" i="5"/>
  <c r="F46" i="5"/>
  <c r="E47" i="5"/>
  <c r="F47" i="5"/>
  <c r="E48" i="5"/>
  <c r="F48" i="5"/>
  <c r="E49" i="5"/>
  <c r="F49" i="5"/>
  <c r="E50" i="5"/>
  <c r="F50" i="5"/>
  <c r="E51" i="5"/>
  <c r="F51" i="5"/>
  <c r="E52" i="5"/>
  <c r="F52" i="5"/>
  <c r="E53" i="5"/>
  <c r="F53" i="5"/>
  <c r="E54" i="5"/>
  <c r="F54" i="5"/>
  <c r="E55" i="5"/>
  <c r="F55" i="5"/>
  <c r="E56" i="5"/>
  <c r="F56" i="5"/>
  <c r="E57" i="5"/>
  <c r="F57" i="5"/>
  <c r="E58" i="5"/>
  <c r="F58" i="5"/>
  <c r="E59" i="5"/>
  <c r="F59" i="5"/>
  <c r="E60" i="5"/>
  <c r="F60" i="5"/>
  <c r="E61" i="5"/>
  <c r="F61" i="5"/>
  <c r="E62" i="5"/>
  <c r="F62" i="5"/>
  <c r="E63" i="5"/>
  <c r="F63" i="5"/>
  <c r="E64" i="5"/>
  <c r="F64" i="5"/>
  <c r="E65" i="5"/>
  <c r="F65" i="5"/>
  <c r="E66" i="5"/>
  <c r="F66" i="5"/>
  <c r="E67" i="5"/>
  <c r="F67" i="5"/>
  <c r="E68" i="5"/>
  <c r="F68" i="5"/>
  <c r="E69" i="5"/>
  <c r="F69" i="5"/>
  <c r="E70" i="5"/>
  <c r="F70" i="5"/>
  <c r="E71" i="5"/>
  <c r="F71" i="5"/>
  <c r="E72" i="5"/>
  <c r="F72" i="5"/>
  <c r="E73" i="5"/>
  <c r="F73" i="5"/>
  <c r="E74" i="5"/>
  <c r="F74" i="5"/>
  <c r="E75" i="5"/>
  <c r="F75" i="5"/>
  <c r="E76" i="5"/>
  <c r="F76" i="5"/>
  <c r="E77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1" i="5"/>
  <c r="E11" i="5"/>
  <c r="F12" i="7" l="1"/>
  <c r="F13" i="7"/>
  <c r="F15" i="7"/>
  <c r="F16" i="7"/>
  <c r="F17" i="7"/>
  <c r="F18" i="7"/>
  <c r="F19" i="7"/>
  <c r="F14" i="7"/>
  <c r="L11" i="5"/>
  <c r="L12" i="5"/>
  <c r="L13" i="5"/>
  <c r="L14" i="5"/>
  <c r="L15" i="5"/>
  <c r="L16" i="5"/>
  <c r="L17" i="5"/>
  <c r="L18" i="5"/>
  <c r="L19" i="5"/>
  <c r="L20" i="5"/>
  <c r="L21" i="5"/>
  <c r="K15" i="5"/>
  <c r="K14" i="5"/>
  <c r="K13" i="5"/>
  <c r="K12" i="5"/>
  <c r="K11" i="5"/>
  <c r="H17" i="6"/>
  <c r="I17" i="6" s="1"/>
  <c r="G12" i="5"/>
  <c r="G15" i="5"/>
  <c r="G17" i="5"/>
  <c r="G18" i="5"/>
  <c r="G19" i="5"/>
  <c r="G21" i="5"/>
  <c r="G22" i="5"/>
  <c r="G23" i="5"/>
  <c r="G24" i="5"/>
  <c r="G27" i="5"/>
  <c r="G28" i="5"/>
  <c r="G31" i="5"/>
  <c r="G33" i="5"/>
  <c r="G34" i="5"/>
  <c r="G35" i="5"/>
  <c r="G37" i="5"/>
  <c r="G38" i="5"/>
  <c r="G39" i="5"/>
  <c r="G40" i="5"/>
  <c r="G43" i="5"/>
  <c r="G44" i="5"/>
  <c r="G47" i="5"/>
  <c r="G48" i="5"/>
  <c r="G49" i="5"/>
  <c r="G51" i="5"/>
  <c r="G53" i="5"/>
  <c r="G54" i="5"/>
  <c r="G55" i="5"/>
  <c r="G56" i="5"/>
  <c r="G57" i="5"/>
  <c r="G59" i="5"/>
  <c r="G60" i="5"/>
  <c r="G63" i="5"/>
  <c r="G64" i="5"/>
  <c r="G65" i="5"/>
  <c r="G66" i="5"/>
  <c r="G67" i="5"/>
  <c r="G69" i="5"/>
  <c r="G70" i="5"/>
  <c r="G71" i="5"/>
  <c r="G72" i="5"/>
  <c r="G75" i="5"/>
  <c r="G76" i="5"/>
  <c r="G11" i="5"/>
  <c r="I105" i="4"/>
  <c r="D105" i="4"/>
  <c r="C105" i="4"/>
  <c r="D104" i="4"/>
  <c r="C104" i="4"/>
  <c r="D103" i="4"/>
  <c r="C103" i="4"/>
  <c r="I102" i="4"/>
  <c r="D102" i="4"/>
  <c r="C102" i="4"/>
  <c r="I101" i="4"/>
  <c r="D101" i="4"/>
  <c r="C101" i="4"/>
  <c r="I100" i="4"/>
  <c r="D100" i="4"/>
  <c r="C100" i="4"/>
  <c r="D99" i="4"/>
  <c r="C99" i="4"/>
  <c r="I98" i="4"/>
  <c r="D98" i="4"/>
  <c r="C98" i="4"/>
  <c r="I97" i="4"/>
  <c r="D97" i="4"/>
  <c r="C97" i="4"/>
  <c r="I96" i="4"/>
  <c r="D96" i="4"/>
  <c r="C96" i="4"/>
  <c r="I95" i="4"/>
  <c r="D95" i="4"/>
  <c r="C95" i="4"/>
  <c r="I94" i="4"/>
  <c r="D94" i="4"/>
  <c r="C94" i="4"/>
  <c r="I93" i="4"/>
  <c r="D93" i="4"/>
  <c r="C93" i="4"/>
  <c r="I92" i="4"/>
  <c r="D92" i="4"/>
  <c r="C92" i="4"/>
  <c r="I91" i="4"/>
  <c r="D91" i="4"/>
  <c r="C91" i="4"/>
  <c r="I90" i="4"/>
  <c r="D90" i="4"/>
  <c r="C90" i="4"/>
  <c r="I89" i="4"/>
  <c r="D89" i="4"/>
  <c r="C89" i="4"/>
  <c r="I88" i="4"/>
  <c r="D88" i="4"/>
  <c r="C88" i="4"/>
  <c r="I87" i="4"/>
  <c r="D87" i="4"/>
  <c r="C87" i="4"/>
  <c r="I86" i="4"/>
  <c r="D86" i="4"/>
  <c r="C86" i="4"/>
  <c r="I85" i="4"/>
  <c r="D85" i="4"/>
  <c r="C85" i="4"/>
  <c r="I84" i="4"/>
  <c r="D84" i="4"/>
  <c r="C84" i="4"/>
  <c r="I83" i="4"/>
  <c r="D83" i="4"/>
  <c r="C83" i="4"/>
  <c r="I82" i="4"/>
  <c r="D82" i="4"/>
  <c r="C82" i="4"/>
  <c r="I81" i="4"/>
  <c r="D81" i="4"/>
  <c r="C81" i="4"/>
  <c r="A81" i="4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I80" i="4"/>
  <c r="D80" i="4"/>
  <c r="C80" i="4"/>
  <c r="D79" i="4"/>
  <c r="C79" i="4"/>
  <c r="D78" i="4"/>
  <c r="C78" i="4"/>
  <c r="I77" i="4"/>
  <c r="D77" i="4"/>
  <c r="C77" i="4"/>
  <c r="D76" i="4"/>
  <c r="C76" i="4"/>
  <c r="I75" i="4"/>
  <c r="D75" i="4"/>
  <c r="C75" i="4"/>
  <c r="D74" i="4"/>
  <c r="C74" i="4"/>
  <c r="I73" i="4"/>
  <c r="D73" i="4"/>
  <c r="C73" i="4"/>
  <c r="D72" i="4"/>
  <c r="C72" i="4"/>
  <c r="H31" i="6"/>
  <c r="D71" i="4"/>
  <c r="C71" i="4"/>
  <c r="D70" i="4"/>
  <c r="C70" i="4"/>
  <c r="I69" i="4"/>
  <c r="D69" i="4"/>
  <c r="C69" i="4"/>
  <c r="D68" i="4"/>
  <c r="C68" i="4"/>
  <c r="H27" i="6"/>
  <c r="D67" i="4"/>
  <c r="C67" i="4"/>
  <c r="D66" i="4"/>
  <c r="C66" i="4"/>
  <c r="I65" i="4"/>
  <c r="D65" i="4"/>
  <c r="C65" i="4"/>
  <c r="D64" i="4"/>
  <c r="C64" i="4"/>
  <c r="H23" i="6"/>
  <c r="D63" i="4"/>
  <c r="C63" i="4"/>
  <c r="F24" i="7"/>
  <c r="J24" i="7" s="1"/>
  <c r="D62" i="4"/>
  <c r="C62" i="4"/>
  <c r="I61" i="4"/>
  <c r="D61" i="4"/>
  <c r="C61" i="4"/>
  <c r="D60" i="4"/>
  <c r="C60" i="4"/>
  <c r="F10" i="4" s="1"/>
  <c r="H19" i="6"/>
  <c r="D59" i="4"/>
  <c r="C59" i="4"/>
  <c r="G58" i="4"/>
  <c r="D58" i="4"/>
  <c r="C58" i="4"/>
  <c r="H52" i="4"/>
  <c r="F52" i="4"/>
  <c r="H51" i="4"/>
  <c r="F51" i="4"/>
  <c r="H50" i="4"/>
  <c r="F50" i="4"/>
  <c r="H49" i="4"/>
  <c r="F49" i="4"/>
  <c r="H48" i="4"/>
  <c r="F48" i="4"/>
  <c r="H47" i="4"/>
  <c r="F47" i="4"/>
  <c r="H46" i="4"/>
  <c r="F46" i="4"/>
  <c r="H45" i="4"/>
  <c r="F45" i="4"/>
  <c r="H44" i="4"/>
  <c r="F44" i="4"/>
  <c r="H43" i="4"/>
  <c r="F43" i="4"/>
  <c r="H42" i="4"/>
  <c r="F42" i="4"/>
  <c r="H41" i="4"/>
  <c r="F41" i="4"/>
  <c r="H40" i="4"/>
  <c r="F40" i="4"/>
  <c r="H39" i="4"/>
  <c r="F39" i="4"/>
  <c r="H38" i="4"/>
  <c r="F38" i="4"/>
  <c r="H37" i="4"/>
  <c r="F37" i="4"/>
  <c r="H36" i="4"/>
  <c r="F36" i="4"/>
  <c r="H35" i="4"/>
  <c r="F35" i="4"/>
  <c r="H34" i="4"/>
  <c r="F34" i="4"/>
  <c r="H33" i="4"/>
  <c r="F33" i="4"/>
  <c r="H32" i="4"/>
  <c r="F32" i="4"/>
  <c r="H31" i="4"/>
  <c r="F31" i="4"/>
  <c r="H30" i="4"/>
  <c r="F30" i="4"/>
  <c r="H29" i="4"/>
  <c r="F29" i="4"/>
  <c r="H28" i="4"/>
  <c r="F28" i="4"/>
  <c r="H27" i="4"/>
  <c r="F27" i="4"/>
  <c r="H26" i="4"/>
  <c r="F26" i="4"/>
  <c r="H25" i="4"/>
  <c r="F25" i="4"/>
  <c r="H24" i="4"/>
  <c r="F24" i="4"/>
  <c r="H23" i="4"/>
  <c r="F23" i="4"/>
  <c r="H22" i="4"/>
  <c r="F22" i="4"/>
  <c r="H21" i="4"/>
  <c r="F21" i="4"/>
  <c r="H20" i="4"/>
  <c r="F20" i="4"/>
  <c r="H19" i="4"/>
  <c r="F19" i="4"/>
  <c r="H18" i="4"/>
  <c r="F18" i="4"/>
  <c r="F8" i="4" s="1"/>
  <c r="H17" i="4"/>
  <c r="F17" i="4"/>
  <c r="G10" i="4"/>
  <c r="G8" i="4"/>
  <c r="I107" i="3"/>
  <c r="D107" i="3"/>
  <c r="C107" i="3"/>
  <c r="H106" i="3"/>
  <c r="D106" i="3"/>
  <c r="C106" i="3"/>
  <c r="H105" i="3"/>
  <c r="D105" i="3"/>
  <c r="C105" i="3"/>
  <c r="D104" i="3"/>
  <c r="C104" i="3"/>
  <c r="D103" i="3"/>
  <c r="C103" i="3"/>
  <c r="H102" i="3"/>
  <c r="D102" i="3"/>
  <c r="C102" i="3"/>
  <c r="D101" i="3"/>
  <c r="C101" i="3"/>
  <c r="D100" i="3"/>
  <c r="C100" i="3"/>
  <c r="I99" i="3"/>
  <c r="D99" i="3"/>
  <c r="C99" i="3"/>
  <c r="H98" i="3"/>
  <c r="D98" i="3"/>
  <c r="C98" i="3"/>
  <c r="H97" i="3"/>
  <c r="D97" i="3"/>
  <c r="C97" i="3"/>
  <c r="D96" i="3"/>
  <c r="C96" i="3"/>
  <c r="I95" i="3"/>
  <c r="D95" i="3"/>
  <c r="C95" i="3"/>
  <c r="H94" i="3"/>
  <c r="D94" i="3"/>
  <c r="C94" i="3"/>
  <c r="D93" i="3"/>
  <c r="C93" i="3"/>
  <c r="D92" i="3"/>
  <c r="C92" i="3"/>
  <c r="I91" i="3"/>
  <c r="D91" i="3"/>
  <c r="C91" i="3"/>
  <c r="H90" i="3"/>
  <c r="D90" i="3"/>
  <c r="C90" i="3"/>
  <c r="D89" i="3"/>
  <c r="C89" i="3"/>
  <c r="D88" i="3"/>
  <c r="C88" i="3"/>
  <c r="I87" i="3"/>
  <c r="D87" i="3"/>
  <c r="C87" i="3"/>
  <c r="H86" i="3"/>
  <c r="D86" i="3"/>
  <c r="C86" i="3"/>
  <c r="H85" i="3"/>
  <c r="D85" i="3"/>
  <c r="C85" i="3"/>
  <c r="I84" i="3"/>
  <c r="D84" i="3"/>
  <c r="C84" i="3"/>
  <c r="D83" i="3"/>
  <c r="C83" i="3"/>
  <c r="H82" i="3"/>
  <c r="D82" i="3"/>
  <c r="C82" i="3"/>
  <c r="D81" i="3"/>
  <c r="C81" i="3"/>
  <c r="D80" i="3"/>
  <c r="C80" i="3"/>
  <c r="I79" i="3"/>
  <c r="D79" i="3"/>
  <c r="C79" i="3"/>
  <c r="H78" i="3"/>
  <c r="D78" i="3"/>
  <c r="C78" i="3"/>
  <c r="H77" i="3"/>
  <c r="D77" i="3"/>
  <c r="C77" i="3"/>
  <c r="D76" i="3"/>
  <c r="C76" i="3"/>
  <c r="I75" i="3"/>
  <c r="D75" i="3"/>
  <c r="C75" i="3"/>
  <c r="H74" i="3"/>
  <c r="D74" i="3"/>
  <c r="C74" i="3"/>
  <c r="D73" i="3"/>
  <c r="C73" i="3"/>
  <c r="D72" i="3"/>
  <c r="C72" i="3"/>
  <c r="I71" i="3"/>
  <c r="D71" i="3"/>
  <c r="C71" i="3"/>
  <c r="H70" i="3"/>
  <c r="D70" i="3"/>
  <c r="C70" i="3"/>
  <c r="D69" i="3"/>
  <c r="C69" i="3"/>
  <c r="D68" i="3"/>
  <c r="C68" i="3"/>
  <c r="I67" i="3"/>
  <c r="D67" i="3"/>
  <c r="C67" i="3"/>
  <c r="H66" i="3"/>
  <c r="D66" i="3"/>
  <c r="C66" i="3"/>
  <c r="D65" i="3"/>
  <c r="C65" i="3"/>
  <c r="D64" i="3"/>
  <c r="C64" i="3"/>
  <c r="I63" i="3"/>
  <c r="D63" i="3"/>
  <c r="C63" i="3"/>
  <c r="H62" i="3"/>
  <c r="D62" i="3"/>
  <c r="C62" i="3"/>
  <c r="D61" i="3"/>
  <c r="C61" i="3"/>
  <c r="E18" i="6"/>
  <c r="G10" i="3"/>
  <c r="E16" i="6"/>
  <c r="E15" i="6"/>
  <c r="F15" i="6" s="1"/>
  <c r="E14" i="6"/>
  <c r="E13" i="6"/>
  <c r="F13" i="6" s="1"/>
  <c r="E12" i="6"/>
  <c r="E11" i="6"/>
  <c r="H46" i="3"/>
  <c r="H45" i="3"/>
  <c r="F45" i="3"/>
  <c r="H44" i="3"/>
  <c r="F44" i="3"/>
  <c r="H43" i="3"/>
  <c r="F43" i="3"/>
  <c r="H42" i="3"/>
  <c r="F42" i="3"/>
  <c r="H41" i="3"/>
  <c r="F41" i="3"/>
  <c r="H40" i="3"/>
  <c r="F40" i="3"/>
  <c r="H39" i="3"/>
  <c r="F39" i="3"/>
  <c r="H38" i="3"/>
  <c r="F38" i="3"/>
  <c r="H37" i="3"/>
  <c r="F37" i="3"/>
  <c r="H36" i="3"/>
  <c r="F36" i="3"/>
  <c r="H35" i="3"/>
  <c r="F35" i="3"/>
  <c r="H34" i="3"/>
  <c r="F34" i="3"/>
  <c r="H33" i="3"/>
  <c r="F33" i="3"/>
  <c r="H32" i="3"/>
  <c r="F32" i="3"/>
  <c r="H31" i="3"/>
  <c r="F31" i="3"/>
  <c r="H30" i="3"/>
  <c r="F30" i="3"/>
  <c r="H29" i="3"/>
  <c r="F29" i="3"/>
  <c r="H28" i="3"/>
  <c r="F28" i="3"/>
  <c r="H27" i="3"/>
  <c r="F27" i="3"/>
  <c r="H26" i="3"/>
  <c r="F26" i="3"/>
  <c r="H25" i="3"/>
  <c r="F25" i="3"/>
  <c r="H24" i="3"/>
  <c r="F24" i="3"/>
  <c r="H23" i="3"/>
  <c r="F23" i="3"/>
  <c r="H22" i="3"/>
  <c r="F22" i="3"/>
  <c r="H21" i="3"/>
  <c r="F21" i="3"/>
  <c r="H20" i="3"/>
  <c r="F20" i="3"/>
  <c r="G12" i="3"/>
  <c r="I105" i="2"/>
  <c r="D105" i="2"/>
  <c r="C105" i="2"/>
  <c r="I104" i="2"/>
  <c r="D104" i="2"/>
  <c r="C104" i="2"/>
  <c r="I103" i="2"/>
  <c r="D103" i="2"/>
  <c r="C103" i="2"/>
  <c r="I102" i="2"/>
  <c r="D102" i="2"/>
  <c r="C102" i="2"/>
  <c r="I101" i="2"/>
  <c r="D101" i="2"/>
  <c r="C101" i="2"/>
  <c r="I100" i="2"/>
  <c r="D100" i="2"/>
  <c r="C100" i="2"/>
  <c r="I99" i="2"/>
  <c r="D99" i="2"/>
  <c r="C99" i="2"/>
  <c r="I98" i="2"/>
  <c r="D98" i="2"/>
  <c r="C98" i="2"/>
  <c r="I97" i="2"/>
  <c r="D97" i="2"/>
  <c r="C97" i="2"/>
  <c r="D96" i="2"/>
  <c r="C96" i="2"/>
  <c r="G95" i="2"/>
  <c r="I95" i="2"/>
  <c r="D95" i="2"/>
  <c r="C95" i="2"/>
  <c r="H94" i="2"/>
  <c r="I94" i="2"/>
  <c r="D94" i="2"/>
  <c r="C94" i="2"/>
  <c r="I93" i="2"/>
  <c r="D93" i="2"/>
  <c r="C93" i="2"/>
  <c r="D92" i="2"/>
  <c r="C92" i="2"/>
  <c r="I91" i="2"/>
  <c r="D91" i="2"/>
  <c r="C91" i="2"/>
  <c r="I90" i="2"/>
  <c r="D90" i="2"/>
  <c r="C90" i="2"/>
  <c r="I89" i="2"/>
  <c r="D89" i="2"/>
  <c r="C89" i="2"/>
  <c r="I88" i="2"/>
  <c r="D88" i="2"/>
  <c r="C88" i="2"/>
  <c r="I87" i="2"/>
  <c r="D87" i="2"/>
  <c r="C87" i="2"/>
  <c r="I86" i="2"/>
  <c r="D86" i="2"/>
  <c r="C86" i="2"/>
  <c r="I85" i="2"/>
  <c r="D85" i="2"/>
  <c r="C85" i="2"/>
  <c r="D84" i="2"/>
  <c r="C84" i="2"/>
  <c r="D83" i="2"/>
  <c r="C83" i="2"/>
  <c r="D82" i="2"/>
  <c r="C82" i="2"/>
  <c r="I81" i="2"/>
  <c r="D81" i="2"/>
  <c r="C81" i="2"/>
  <c r="I80" i="2"/>
  <c r="D80" i="2"/>
  <c r="C80" i="2"/>
  <c r="I79" i="2"/>
  <c r="D79" i="2"/>
  <c r="C79" i="2"/>
  <c r="I78" i="2"/>
  <c r="D78" i="2"/>
  <c r="C78" i="2"/>
  <c r="I77" i="2"/>
  <c r="D77" i="2"/>
  <c r="C77" i="2"/>
  <c r="I76" i="2"/>
  <c r="D76" i="2"/>
  <c r="C76" i="2"/>
  <c r="I75" i="2"/>
  <c r="D75" i="2"/>
  <c r="C75" i="2"/>
  <c r="I74" i="2"/>
  <c r="D74" i="2"/>
  <c r="C74" i="2"/>
  <c r="I73" i="2"/>
  <c r="D73" i="2"/>
  <c r="C73" i="2"/>
  <c r="H72" i="2"/>
  <c r="D72" i="2"/>
  <c r="C72" i="2"/>
  <c r="D71" i="2"/>
  <c r="C71" i="2"/>
  <c r="H70" i="2"/>
  <c r="D70" i="2"/>
  <c r="C70" i="2"/>
  <c r="H69" i="2"/>
  <c r="D69" i="2"/>
  <c r="C69" i="2"/>
  <c r="H68" i="2"/>
  <c r="D68" i="2"/>
  <c r="C68" i="2"/>
  <c r="D67" i="2"/>
  <c r="C67" i="2"/>
  <c r="H66" i="2"/>
  <c r="D66" i="2"/>
  <c r="C66" i="2"/>
  <c r="H65" i="2"/>
  <c r="D65" i="2"/>
  <c r="C65" i="2"/>
  <c r="H64" i="2"/>
  <c r="D64" i="2"/>
  <c r="C64" i="2"/>
  <c r="D63" i="2"/>
  <c r="C63" i="2"/>
  <c r="H62" i="2"/>
  <c r="D62" i="2"/>
  <c r="C62" i="2"/>
  <c r="H61" i="2"/>
  <c r="D61" i="2"/>
  <c r="C61" i="2"/>
  <c r="H60" i="2"/>
  <c r="D60" i="2"/>
  <c r="C60" i="2"/>
  <c r="D59" i="2"/>
  <c r="C59" i="2"/>
  <c r="F10" i="2" s="1"/>
  <c r="G8" i="2"/>
  <c r="K14" i="6"/>
  <c r="L14" i="6" s="1"/>
  <c r="K13" i="6"/>
  <c r="K12" i="6"/>
  <c r="L12" i="6" s="1"/>
  <c r="K11" i="6"/>
  <c r="F44" i="2"/>
  <c r="H43" i="2"/>
  <c r="F43" i="2"/>
  <c r="H42" i="2"/>
  <c r="F42" i="2"/>
  <c r="H41" i="2"/>
  <c r="F41" i="2"/>
  <c r="H40" i="2"/>
  <c r="F40" i="2"/>
  <c r="H39" i="2"/>
  <c r="F39" i="2"/>
  <c r="H38" i="2"/>
  <c r="F38" i="2"/>
  <c r="H37" i="2"/>
  <c r="F37" i="2"/>
  <c r="H36" i="2"/>
  <c r="F36" i="2"/>
  <c r="H35" i="2"/>
  <c r="F35" i="2"/>
  <c r="H34" i="2"/>
  <c r="F34" i="2"/>
  <c r="H33" i="2"/>
  <c r="F33" i="2"/>
  <c r="H32" i="2"/>
  <c r="F32" i="2"/>
  <c r="H31" i="2"/>
  <c r="F31" i="2"/>
  <c r="H30" i="2"/>
  <c r="F30" i="2"/>
  <c r="H29" i="2"/>
  <c r="F29" i="2"/>
  <c r="H28" i="2"/>
  <c r="F28" i="2"/>
  <c r="H27" i="2"/>
  <c r="F27" i="2"/>
  <c r="H26" i="2"/>
  <c r="F26" i="2"/>
  <c r="H25" i="2"/>
  <c r="F25" i="2"/>
  <c r="H24" i="2"/>
  <c r="F24" i="2"/>
  <c r="H23" i="2"/>
  <c r="F23" i="2"/>
  <c r="H22" i="2"/>
  <c r="F22" i="2"/>
  <c r="H21" i="2"/>
  <c r="F21" i="2"/>
  <c r="H20" i="2"/>
  <c r="F20" i="2"/>
  <c r="H19" i="2"/>
  <c r="F19" i="2"/>
  <c r="H18" i="2"/>
  <c r="F18" i="2"/>
  <c r="G10" i="2"/>
  <c r="P740" i="1"/>
  <c r="E740" i="1"/>
  <c r="P739" i="1"/>
  <c r="E739" i="1"/>
  <c r="P738" i="1"/>
  <c r="E738" i="1"/>
  <c r="P737" i="1"/>
  <c r="E737" i="1"/>
  <c r="P736" i="1"/>
  <c r="E736" i="1"/>
  <c r="P735" i="1"/>
  <c r="E735" i="1"/>
  <c r="P734" i="1"/>
  <c r="E734" i="1"/>
  <c r="P733" i="1"/>
  <c r="E733" i="1"/>
  <c r="P732" i="1"/>
  <c r="E732" i="1"/>
  <c r="P731" i="1"/>
  <c r="E731" i="1"/>
  <c r="P730" i="1"/>
  <c r="E730" i="1"/>
  <c r="P729" i="1"/>
  <c r="E729" i="1"/>
  <c r="P728" i="1"/>
  <c r="E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3" i="1"/>
  <c r="P712" i="1"/>
  <c r="P711" i="1"/>
  <c r="P710" i="1"/>
  <c r="P709" i="1"/>
  <c r="P708" i="1"/>
  <c r="P707" i="1"/>
  <c r="P706" i="1"/>
  <c r="P705" i="1"/>
  <c r="P704" i="1"/>
  <c r="P703" i="1"/>
  <c r="P702" i="1"/>
  <c r="P701" i="1"/>
  <c r="O701" i="1"/>
  <c r="K701" i="1"/>
  <c r="L701" i="1" s="1"/>
  <c r="C701" i="1"/>
  <c r="P700" i="1"/>
  <c r="K700" i="1"/>
  <c r="L700" i="1" s="1"/>
  <c r="C700" i="1"/>
  <c r="P699" i="1"/>
  <c r="K699" i="1"/>
  <c r="L699" i="1" s="1"/>
  <c r="C699" i="1"/>
  <c r="P698" i="1"/>
  <c r="K698" i="1"/>
  <c r="L698" i="1" s="1"/>
  <c r="C698" i="1"/>
  <c r="P697" i="1"/>
  <c r="K697" i="1"/>
  <c r="L697" i="1" s="1"/>
  <c r="C697" i="1"/>
  <c r="K696" i="1"/>
  <c r="C696" i="1"/>
  <c r="K695" i="1"/>
  <c r="C695" i="1"/>
  <c r="K694" i="1"/>
  <c r="L695" i="1" s="1"/>
  <c r="M690" i="1"/>
  <c r="G690" i="1"/>
  <c r="M689" i="1"/>
  <c r="G689" i="1"/>
  <c r="M688" i="1"/>
  <c r="G688" i="1"/>
  <c r="M687" i="1"/>
  <c r="K687" i="1" s="1"/>
  <c r="N687" i="1" s="1"/>
  <c r="G687" i="1"/>
  <c r="M686" i="1"/>
  <c r="G686" i="1"/>
  <c r="M685" i="1"/>
  <c r="K685" i="1" s="1"/>
  <c r="N685" i="1" s="1"/>
  <c r="G685" i="1"/>
  <c r="M684" i="1"/>
  <c r="G684" i="1"/>
  <c r="M683" i="1"/>
  <c r="G683" i="1"/>
  <c r="M682" i="1"/>
  <c r="G682" i="1"/>
  <c r="M681" i="1"/>
  <c r="G681" i="1"/>
  <c r="M680" i="1"/>
  <c r="G680" i="1"/>
  <c r="M679" i="1"/>
  <c r="G679" i="1"/>
  <c r="M678" i="1"/>
  <c r="G678" i="1"/>
  <c r="M677" i="1"/>
  <c r="G677" i="1"/>
  <c r="M676" i="1"/>
  <c r="G676" i="1"/>
  <c r="M675" i="1"/>
  <c r="G675" i="1"/>
  <c r="M674" i="1"/>
  <c r="G674" i="1"/>
  <c r="M673" i="1"/>
  <c r="Q685" i="1" s="1"/>
  <c r="G673" i="1"/>
  <c r="M672" i="1"/>
  <c r="G672" i="1"/>
  <c r="M671" i="1"/>
  <c r="G671" i="1"/>
  <c r="M670" i="1"/>
  <c r="G670" i="1"/>
  <c r="M669" i="1"/>
  <c r="G669" i="1"/>
  <c r="M668" i="1"/>
  <c r="G668" i="1"/>
  <c r="M667" i="1"/>
  <c r="G667" i="1"/>
  <c r="M666" i="1"/>
  <c r="G666" i="1"/>
  <c r="M665" i="1"/>
  <c r="G665" i="1"/>
  <c r="M664" i="1"/>
  <c r="G664" i="1"/>
  <c r="M663" i="1"/>
  <c r="G663" i="1"/>
  <c r="M662" i="1"/>
  <c r="G662" i="1"/>
  <c r="M661" i="1"/>
  <c r="G661" i="1"/>
  <c r="M660" i="1"/>
  <c r="G660" i="1"/>
  <c r="M659" i="1"/>
  <c r="G659" i="1"/>
  <c r="M658" i="1"/>
  <c r="G658" i="1"/>
  <c r="M657" i="1"/>
  <c r="G657" i="1"/>
  <c r="M656" i="1"/>
  <c r="G656" i="1"/>
  <c r="M655" i="1"/>
  <c r="G655" i="1"/>
  <c r="M654" i="1"/>
  <c r="G654" i="1"/>
  <c r="M653" i="1"/>
  <c r="G653" i="1"/>
  <c r="M652" i="1"/>
  <c r="G652" i="1"/>
  <c r="M651" i="1"/>
  <c r="G651" i="1"/>
  <c r="M650" i="1"/>
  <c r="G650" i="1"/>
  <c r="M649" i="1"/>
  <c r="G649" i="1"/>
  <c r="M648" i="1"/>
  <c r="G648" i="1"/>
  <c r="M647" i="1"/>
  <c r="G647" i="1"/>
  <c r="M646" i="1"/>
  <c r="G646" i="1"/>
  <c r="M645" i="1"/>
  <c r="G645" i="1"/>
  <c r="M644" i="1"/>
  <c r="G644" i="1"/>
  <c r="M643" i="1"/>
  <c r="G643" i="1"/>
  <c r="M642" i="1"/>
  <c r="G642" i="1"/>
  <c r="M641" i="1"/>
  <c r="G641" i="1"/>
  <c r="M640" i="1"/>
  <c r="G640" i="1"/>
  <c r="M639" i="1"/>
  <c r="G639" i="1"/>
  <c r="M638" i="1"/>
  <c r="G638" i="1"/>
  <c r="M637" i="1"/>
  <c r="G637" i="1"/>
  <c r="M636" i="1"/>
  <c r="G636" i="1"/>
  <c r="M635" i="1"/>
  <c r="G635" i="1"/>
  <c r="M634" i="1"/>
  <c r="G634" i="1"/>
  <c r="M633" i="1"/>
  <c r="G633" i="1"/>
  <c r="M632" i="1"/>
  <c r="G632" i="1"/>
  <c r="M631" i="1"/>
  <c r="G631" i="1"/>
  <c r="M630" i="1"/>
  <c r="K630" i="1" s="1"/>
  <c r="N630" i="1" s="1"/>
  <c r="G630" i="1"/>
  <c r="M629" i="1"/>
  <c r="K629" i="1" s="1"/>
  <c r="N629" i="1" s="1"/>
  <c r="M628" i="1"/>
  <c r="K628" i="1" s="1"/>
  <c r="N628" i="1" s="1"/>
  <c r="M627" i="1"/>
  <c r="K627" i="1" s="1"/>
  <c r="N627" i="1" s="1"/>
  <c r="G627" i="1"/>
  <c r="M626" i="1"/>
  <c r="G626" i="1"/>
  <c r="M625" i="1"/>
  <c r="M624" i="1"/>
  <c r="G624" i="1"/>
  <c r="M623" i="1"/>
  <c r="G623" i="1"/>
  <c r="M622" i="1"/>
  <c r="G622" i="1"/>
  <c r="M621" i="1"/>
  <c r="G621" i="1"/>
  <c r="M620" i="1"/>
  <c r="K620" i="1" s="1"/>
  <c r="N620" i="1" s="1"/>
  <c r="G620" i="1"/>
  <c r="M619" i="1"/>
  <c r="G619" i="1"/>
  <c r="M618" i="1"/>
  <c r="G618" i="1"/>
  <c r="M617" i="1"/>
  <c r="K617" i="1" s="1"/>
  <c r="N617" i="1" s="1"/>
  <c r="G617" i="1"/>
  <c r="M616" i="1"/>
  <c r="K616" i="1" s="1"/>
  <c r="N616" i="1" s="1"/>
  <c r="G616" i="1"/>
  <c r="M615" i="1"/>
  <c r="G615" i="1"/>
  <c r="M614" i="1"/>
  <c r="G614" i="1"/>
  <c r="M613" i="1"/>
  <c r="M612" i="1"/>
  <c r="K612" i="1" s="1"/>
  <c r="N612" i="1" s="1"/>
  <c r="G612" i="1"/>
  <c r="M611" i="1"/>
  <c r="K611" i="1" s="1"/>
  <c r="N611" i="1" s="1"/>
  <c r="G611" i="1"/>
  <c r="M610" i="1"/>
  <c r="G610" i="1"/>
  <c r="M609" i="1"/>
  <c r="K609" i="1" s="1"/>
  <c r="N609" i="1" s="1"/>
  <c r="G609" i="1"/>
  <c r="M608" i="1"/>
  <c r="G608" i="1"/>
  <c r="M607" i="1"/>
  <c r="K607" i="1" s="1"/>
  <c r="N607" i="1" s="1"/>
  <c r="G607" i="1"/>
  <c r="M606" i="1"/>
  <c r="M605" i="1"/>
  <c r="K605" i="1" s="1"/>
  <c r="N605" i="1" s="1"/>
  <c r="M604" i="1"/>
  <c r="G604" i="1"/>
  <c r="M603" i="1"/>
  <c r="K603" i="1" s="1"/>
  <c r="N603" i="1" s="1"/>
  <c r="G603" i="1"/>
  <c r="M602" i="1"/>
  <c r="K602" i="1" s="1"/>
  <c r="N602" i="1" s="1"/>
  <c r="G602" i="1"/>
  <c r="M601" i="1"/>
  <c r="K601" i="1" s="1"/>
  <c r="N601" i="1" s="1"/>
  <c r="G601" i="1"/>
  <c r="M600" i="1"/>
  <c r="G600" i="1"/>
  <c r="M599" i="1"/>
  <c r="K599" i="1" s="1"/>
  <c r="N599" i="1" s="1"/>
  <c r="G599" i="1"/>
  <c r="M598" i="1"/>
  <c r="K598" i="1" s="1"/>
  <c r="N598" i="1" s="1"/>
  <c r="G598" i="1"/>
  <c r="M597" i="1"/>
  <c r="K597" i="1" s="1"/>
  <c r="N597" i="1" s="1"/>
  <c r="M596" i="1"/>
  <c r="G596" i="1"/>
  <c r="M595" i="1"/>
  <c r="K595" i="1" s="1"/>
  <c r="N595" i="1" s="1"/>
  <c r="G595" i="1"/>
  <c r="M594" i="1"/>
  <c r="G594" i="1"/>
  <c r="M593" i="1"/>
  <c r="K593" i="1" s="1"/>
  <c r="N593" i="1" s="1"/>
  <c r="G593" i="1"/>
  <c r="M592" i="1"/>
  <c r="G592" i="1"/>
  <c r="M591" i="1"/>
  <c r="K591" i="1" s="1"/>
  <c r="N591" i="1" s="1"/>
  <c r="G591" i="1"/>
  <c r="M590" i="1"/>
  <c r="G590" i="1"/>
  <c r="M589" i="1"/>
  <c r="K589" i="1" s="1"/>
  <c r="N589" i="1" s="1"/>
  <c r="G589" i="1"/>
  <c r="M588" i="1"/>
  <c r="K588" i="1" s="1"/>
  <c r="N588" i="1" s="1"/>
  <c r="G588" i="1"/>
  <c r="M587" i="1"/>
  <c r="M586" i="1"/>
  <c r="G586" i="1"/>
  <c r="M585" i="1"/>
  <c r="K585" i="1" s="1"/>
  <c r="N585" i="1" s="1"/>
  <c r="M584" i="1"/>
  <c r="G584" i="1"/>
  <c r="M583" i="1"/>
  <c r="G583" i="1"/>
  <c r="M582" i="1"/>
  <c r="G582" i="1"/>
  <c r="M581" i="1"/>
  <c r="M580" i="1"/>
  <c r="K580" i="1" s="1"/>
  <c r="N580" i="1" s="1"/>
  <c r="G580" i="1"/>
  <c r="M579" i="1"/>
  <c r="G579" i="1"/>
  <c r="M578" i="1"/>
  <c r="G578" i="1"/>
  <c r="M577" i="1"/>
  <c r="G577" i="1"/>
  <c r="M576" i="1"/>
  <c r="K576" i="1" s="1"/>
  <c r="N576" i="1" s="1"/>
  <c r="G576" i="1"/>
  <c r="M575" i="1"/>
  <c r="M574" i="1"/>
  <c r="G574" i="1"/>
  <c r="M573" i="1"/>
  <c r="K573" i="1" s="1"/>
  <c r="N573" i="1" s="1"/>
  <c r="G573" i="1"/>
  <c r="M572" i="1"/>
  <c r="K572" i="1" s="1"/>
  <c r="N572" i="1" s="1"/>
  <c r="G572" i="1"/>
  <c r="M571" i="1"/>
  <c r="M570" i="1"/>
  <c r="G570" i="1"/>
  <c r="M569" i="1"/>
  <c r="K569" i="1" s="1"/>
  <c r="N569" i="1" s="1"/>
  <c r="M568" i="1"/>
  <c r="G568" i="1"/>
  <c r="M567" i="1"/>
  <c r="K567" i="1" s="1"/>
  <c r="N567" i="1" s="1"/>
  <c r="G567" i="1"/>
  <c r="M566" i="1"/>
  <c r="G566" i="1"/>
  <c r="M565" i="1"/>
  <c r="K565" i="1" s="1"/>
  <c r="N565" i="1" s="1"/>
  <c r="M564" i="1"/>
  <c r="G564" i="1"/>
  <c r="M563" i="1"/>
  <c r="G563" i="1"/>
  <c r="M562" i="1"/>
  <c r="G562" i="1"/>
  <c r="M561" i="1"/>
  <c r="K561" i="1" s="1"/>
  <c r="N561" i="1" s="1"/>
  <c r="M560" i="1"/>
  <c r="G560" i="1"/>
  <c r="M559" i="1"/>
  <c r="K559" i="1" s="1"/>
  <c r="G559" i="1"/>
  <c r="M558" i="1"/>
  <c r="G558" i="1"/>
  <c r="M557" i="1"/>
  <c r="M556" i="1"/>
  <c r="G556" i="1"/>
  <c r="M555" i="1"/>
  <c r="G555" i="1"/>
  <c r="M554" i="1"/>
  <c r="G554" i="1"/>
  <c r="M553" i="1"/>
  <c r="M552" i="1"/>
  <c r="G552" i="1"/>
  <c r="M551" i="1"/>
  <c r="K551" i="1" s="1"/>
  <c r="N551" i="1" s="1"/>
  <c r="G551" i="1"/>
  <c r="M550" i="1"/>
  <c r="G550" i="1"/>
  <c r="M549" i="1"/>
  <c r="M548" i="1"/>
  <c r="G548" i="1"/>
  <c r="M547" i="1"/>
  <c r="M546" i="1"/>
  <c r="G546" i="1"/>
  <c r="M545" i="1"/>
  <c r="M544" i="1"/>
  <c r="G544" i="1"/>
  <c r="M543" i="1"/>
  <c r="K543" i="1" s="1"/>
  <c r="N543" i="1" s="1"/>
  <c r="G543" i="1"/>
  <c r="M542" i="1"/>
  <c r="G542" i="1"/>
  <c r="M541" i="1"/>
  <c r="M540" i="1"/>
  <c r="G540" i="1"/>
  <c r="M539" i="1"/>
  <c r="K539" i="1" s="1"/>
  <c r="N539" i="1" s="1"/>
  <c r="G539" i="1"/>
  <c r="M538" i="1"/>
  <c r="G538" i="1"/>
  <c r="M537" i="1"/>
  <c r="M536" i="1"/>
  <c r="G536" i="1"/>
  <c r="M535" i="1"/>
  <c r="K535" i="1" s="1"/>
  <c r="G535" i="1"/>
  <c r="M534" i="1"/>
  <c r="G534" i="1"/>
  <c r="M533" i="1"/>
  <c r="M532" i="1"/>
  <c r="G532" i="1"/>
  <c r="M531" i="1"/>
  <c r="M530" i="1"/>
  <c r="G530" i="1"/>
  <c r="M529" i="1"/>
  <c r="M528" i="1"/>
  <c r="G528" i="1"/>
  <c r="M527" i="1"/>
  <c r="K527" i="1" s="1"/>
  <c r="N527" i="1" s="1"/>
  <c r="G527" i="1"/>
  <c r="M526" i="1"/>
  <c r="G526" i="1"/>
  <c r="M525" i="1"/>
  <c r="M524" i="1"/>
  <c r="G524" i="1"/>
  <c r="M523" i="1"/>
  <c r="K523" i="1" s="1"/>
  <c r="G523" i="1"/>
  <c r="M522" i="1"/>
  <c r="G522" i="1"/>
  <c r="M521" i="1"/>
  <c r="K521" i="1" s="1"/>
  <c r="N521" i="1" s="1"/>
  <c r="M520" i="1"/>
  <c r="G520" i="1"/>
  <c r="M519" i="1"/>
  <c r="K519" i="1" s="1"/>
  <c r="N519" i="1" s="1"/>
  <c r="G519" i="1"/>
  <c r="M518" i="1"/>
  <c r="G518" i="1"/>
  <c r="M517" i="1"/>
  <c r="M516" i="1"/>
  <c r="G516" i="1"/>
  <c r="M515" i="1"/>
  <c r="K515" i="1" s="1"/>
  <c r="N515" i="1" s="1"/>
  <c r="G515" i="1"/>
  <c r="M514" i="1"/>
  <c r="G514" i="1"/>
  <c r="M513" i="1"/>
  <c r="M512" i="1"/>
  <c r="G512" i="1"/>
  <c r="M511" i="1"/>
  <c r="K511" i="1" s="1"/>
  <c r="G511" i="1"/>
  <c r="M510" i="1"/>
  <c r="G510" i="1"/>
  <c r="M509" i="1"/>
  <c r="M508" i="1"/>
  <c r="G508" i="1"/>
  <c r="M507" i="1"/>
  <c r="K507" i="1" s="1"/>
  <c r="N507" i="1" s="1"/>
  <c r="G507" i="1"/>
  <c r="M506" i="1"/>
  <c r="G506" i="1"/>
  <c r="M505" i="1"/>
  <c r="M504" i="1"/>
  <c r="G504" i="1"/>
  <c r="M503" i="1"/>
  <c r="G503" i="1"/>
  <c r="M502" i="1"/>
  <c r="G502" i="1"/>
  <c r="M501" i="1"/>
  <c r="K501" i="1" s="1"/>
  <c r="N501" i="1" s="1"/>
  <c r="G501" i="1"/>
  <c r="M500" i="1"/>
  <c r="M499" i="1"/>
  <c r="K499" i="1" s="1"/>
  <c r="M498" i="1"/>
  <c r="G498" i="1"/>
  <c r="M497" i="1"/>
  <c r="K497" i="1" s="1"/>
  <c r="N497" i="1" s="1"/>
  <c r="G497" i="1"/>
  <c r="M496" i="1"/>
  <c r="M495" i="1"/>
  <c r="K495" i="1" s="1"/>
  <c r="N495" i="1" s="1"/>
  <c r="G495" i="1"/>
  <c r="M494" i="1"/>
  <c r="G494" i="1"/>
  <c r="M493" i="1"/>
  <c r="G493" i="1"/>
  <c r="M492" i="1"/>
  <c r="G492" i="1"/>
  <c r="M491" i="1"/>
  <c r="K491" i="1" s="1"/>
  <c r="N491" i="1" s="1"/>
  <c r="M490" i="1"/>
  <c r="K490" i="1" s="1"/>
  <c r="N490" i="1" s="1"/>
  <c r="G490" i="1"/>
  <c r="M489" i="1"/>
  <c r="M488" i="1"/>
  <c r="M486" i="1"/>
  <c r="K486" i="1" s="1"/>
  <c r="N486" i="1" s="1"/>
  <c r="M485" i="1"/>
  <c r="G485" i="1"/>
  <c r="M484" i="1"/>
  <c r="G484" i="1"/>
  <c r="M483" i="1"/>
  <c r="G483" i="1"/>
  <c r="M482" i="1"/>
  <c r="K482" i="1" s="1"/>
  <c r="N482" i="1" s="1"/>
  <c r="M481" i="1"/>
  <c r="G481" i="1"/>
  <c r="M480" i="1"/>
  <c r="G480" i="1"/>
  <c r="M479" i="1"/>
  <c r="G479" i="1"/>
  <c r="M478" i="1"/>
  <c r="K478" i="1" s="1"/>
  <c r="N478" i="1" s="1"/>
  <c r="M477" i="1"/>
  <c r="M476" i="1"/>
  <c r="G476" i="1"/>
  <c r="M475" i="1"/>
  <c r="G475" i="1"/>
  <c r="M474" i="1"/>
  <c r="M473" i="1"/>
  <c r="M472" i="1"/>
  <c r="G472" i="1"/>
  <c r="M471" i="1"/>
  <c r="G471" i="1"/>
  <c r="M470" i="1"/>
  <c r="M469" i="1"/>
  <c r="M468" i="1"/>
  <c r="G468" i="1"/>
  <c r="M467" i="1"/>
  <c r="G467" i="1"/>
  <c r="M466" i="1"/>
  <c r="M465" i="1"/>
  <c r="M464" i="1"/>
  <c r="G464" i="1"/>
  <c r="M463" i="1"/>
  <c r="G463" i="1"/>
  <c r="M462" i="1"/>
  <c r="M461" i="1"/>
  <c r="M460" i="1"/>
  <c r="G460" i="1"/>
  <c r="M459" i="1"/>
  <c r="G459" i="1"/>
  <c r="M458" i="1"/>
  <c r="M457" i="1"/>
  <c r="M456" i="1"/>
  <c r="G456" i="1"/>
  <c r="M455" i="1"/>
  <c r="G455" i="1"/>
  <c r="M454" i="1"/>
  <c r="M453" i="1"/>
  <c r="M452" i="1"/>
  <c r="G452" i="1"/>
  <c r="M451" i="1"/>
  <c r="G451" i="1"/>
  <c r="M450" i="1"/>
  <c r="M449" i="1"/>
  <c r="M448" i="1"/>
  <c r="G448" i="1"/>
  <c r="M447" i="1"/>
  <c r="G447" i="1"/>
  <c r="M446" i="1"/>
  <c r="M445" i="1"/>
  <c r="M444" i="1"/>
  <c r="G444" i="1"/>
  <c r="M443" i="1"/>
  <c r="G443" i="1"/>
  <c r="M442" i="1"/>
  <c r="M441" i="1"/>
  <c r="G441" i="1"/>
  <c r="M440" i="1"/>
  <c r="G440" i="1"/>
  <c r="M439" i="1"/>
  <c r="G439" i="1"/>
  <c r="M438" i="1"/>
  <c r="M437" i="1"/>
  <c r="G437" i="1"/>
  <c r="M436" i="1"/>
  <c r="G436" i="1"/>
  <c r="M435" i="1"/>
  <c r="G435" i="1"/>
  <c r="M434" i="1"/>
  <c r="M433" i="1"/>
  <c r="M432" i="1"/>
  <c r="G432" i="1"/>
  <c r="M431" i="1"/>
  <c r="G431" i="1"/>
  <c r="M430" i="1"/>
  <c r="K430" i="1" s="1"/>
  <c r="N430" i="1" s="1"/>
  <c r="M429" i="1"/>
  <c r="G429" i="1"/>
  <c r="M428" i="1"/>
  <c r="G428" i="1"/>
  <c r="M427" i="1"/>
  <c r="G427" i="1"/>
  <c r="M426" i="1"/>
  <c r="K426" i="1" s="1"/>
  <c r="N426" i="1" s="1"/>
  <c r="M425" i="1"/>
  <c r="D425" i="1"/>
  <c r="M424" i="1"/>
  <c r="G424" i="1"/>
  <c r="M423" i="1"/>
  <c r="G423" i="1"/>
  <c r="M422" i="1"/>
  <c r="K422" i="1" s="1"/>
  <c r="N422" i="1" s="1"/>
  <c r="M421" i="1"/>
  <c r="G421" i="1"/>
  <c r="M420" i="1"/>
  <c r="G420" i="1"/>
  <c r="M419" i="1"/>
  <c r="G419" i="1"/>
  <c r="M418" i="1"/>
  <c r="M417" i="1"/>
  <c r="M416" i="1"/>
  <c r="G416" i="1"/>
  <c r="M415" i="1"/>
  <c r="G415" i="1"/>
  <c r="M414" i="1"/>
  <c r="M413" i="1"/>
  <c r="K413" i="1" s="1"/>
  <c r="N413" i="1" s="1"/>
  <c r="M412" i="1"/>
  <c r="K412" i="1" s="1"/>
  <c r="N412" i="1" s="1"/>
  <c r="M411" i="1"/>
  <c r="K411" i="1" s="1"/>
  <c r="N411" i="1" s="1"/>
  <c r="M410" i="1"/>
  <c r="M409" i="1"/>
  <c r="K409" i="1" s="1"/>
  <c r="N409" i="1" s="1"/>
  <c r="M408" i="1"/>
  <c r="K408" i="1" s="1"/>
  <c r="N408" i="1" s="1"/>
  <c r="M407" i="1"/>
  <c r="M406" i="1"/>
  <c r="K406" i="1" s="1"/>
  <c r="N406" i="1" s="1"/>
  <c r="M405" i="1"/>
  <c r="K405" i="1"/>
  <c r="N405" i="1" s="1"/>
  <c r="M404" i="1"/>
  <c r="K404" i="1" s="1"/>
  <c r="N404" i="1" s="1"/>
  <c r="M402" i="1"/>
  <c r="M401" i="1"/>
  <c r="M400" i="1"/>
  <c r="M399" i="1"/>
  <c r="M398" i="1"/>
  <c r="M397" i="1"/>
  <c r="K397" i="1" s="1"/>
  <c r="N397" i="1" s="1"/>
  <c r="M396" i="1"/>
  <c r="M395" i="1"/>
  <c r="K395" i="1" s="1"/>
  <c r="N395" i="1" s="1"/>
  <c r="M394" i="1"/>
  <c r="M393" i="1"/>
  <c r="M392" i="1"/>
  <c r="K392" i="1" s="1"/>
  <c r="N392" i="1" s="1"/>
  <c r="M390" i="1"/>
  <c r="M389" i="1"/>
  <c r="M388" i="1"/>
  <c r="K388" i="1" s="1"/>
  <c r="N388" i="1" s="1"/>
  <c r="M387" i="1"/>
  <c r="K387" i="1" s="1"/>
  <c r="N387" i="1" s="1"/>
  <c r="M386" i="1"/>
  <c r="G386" i="1"/>
  <c r="M385" i="1"/>
  <c r="K385" i="1" s="1"/>
  <c r="N385" i="1" s="1"/>
  <c r="M384" i="1"/>
  <c r="K384" i="1" s="1"/>
  <c r="N384" i="1" s="1"/>
  <c r="M383" i="1"/>
  <c r="K383" i="1" s="1"/>
  <c r="N383" i="1" s="1"/>
  <c r="M382" i="1"/>
  <c r="K382" i="1" s="1"/>
  <c r="N382" i="1" s="1"/>
  <c r="M381" i="1"/>
  <c r="K381" i="1" s="1"/>
  <c r="N381" i="1" s="1"/>
  <c r="M380" i="1"/>
  <c r="K380" i="1" s="1"/>
  <c r="N380" i="1" s="1"/>
  <c r="M379" i="1"/>
  <c r="M378" i="1"/>
  <c r="K378" i="1" s="1"/>
  <c r="N378" i="1" s="1"/>
  <c r="M377" i="1"/>
  <c r="K377" i="1" s="1"/>
  <c r="N377" i="1" s="1"/>
  <c r="M376" i="1"/>
  <c r="M375" i="1"/>
  <c r="Q387" i="1" s="1"/>
  <c r="M374" i="1"/>
  <c r="K374" i="1" s="1"/>
  <c r="N374" i="1" s="1"/>
  <c r="M373" i="1"/>
  <c r="K373" i="1" s="1"/>
  <c r="N373" i="1" s="1"/>
  <c r="M372" i="1"/>
  <c r="K372" i="1" s="1"/>
  <c r="N372" i="1" s="1"/>
  <c r="M371" i="1"/>
  <c r="K371" i="1" s="1"/>
  <c r="N371" i="1" s="1"/>
  <c r="M370" i="1"/>
  <c r="M369" i="1"/>
  <c r="K369" i="1" s="1"/>
  <c r="N369" i="1" s="1"/>
  <c r="M368" i="1"/>
  <c r="M367" i="1"/>
  <c r="K367" i="1" s="1"/>
  <c r="N367" i="1" s="1"/>
  <c r="M366" i="1"/>
  <c r="M365" i="1"/>
  <c r="K365" i="1" s="1"/>
  <c r="N365" i="1" s="1"/>
  <c r="M364" i="1"/>
  <c r="K364" i="1" s="1"/>
  <c r="N364" i="1" s="1"/>
  <c r="M363" i="1"/>
  <c r="M362" i="1"/>
  <c r="K362" i="1" s="1"/>
  <c r="N362" i="1" s="1"/>
  <c r="M361" i="1"/>
  <c r="M360" i="1"/>
  <c r="M359" i="1"/>
  <c r="M358" i="1"/>
  <c r="K358" i="1" s="1"/>
  <c r="N358" i="1" s="1"/>
  <c r="M357" i="1"/>
  <c r="M356" i="1"/>
  <c r="K356" i="1" s="1"/>
  <c r="N356" i="1" s="1"/>
  <c r="M355" i="1"/>
  <c r="M354" i="1"/>
  <c r="K354" i="1" s="1"/>
  <c r="N354" i="1" s="1"/>
  <c r="M353" i="1"/>
  <c r="M352" i="1"/>
  <c r="M351" i="1"/>
  <c r="M350" i="1"/>
  <c r="K350" i="1" s="1"/>
  <c r="N350" i="1" s="1"/>
  <c r="M349" i="1"/>
  <c r="M348" i="1"/>
  <c r="K348" i="1" s="1"/>
  <c r="N348" i="1" s="1"/>
  <c r="M347" i="1"/>
  <c r="M346" i="1"/>
  <c r="K346" i="1" s="1"/>
  <c r="N346" i="1" s="1"/>
  <c r="M345" i="1"/>
  <c r="M344" i="1"/>
  <c r="G344" i="1"/>
  <c r="M343" i="1"/>
  <c r="M342" i="1"/>
  <c r="K342" i="1" s="1"/>
  <c r="N342" i="1" s="1"/>
  <c r="M341" i="1"/>
  <c r="M340" i="1"/>
  <c r="K340" i="1" s="1"/>
  <c r="N340" i="1" s="1"/>
  <c r="M339" i="1"/>
  <c r="M338" i="1"/>
  <c r="M337" i="1"/>
  <c r="G337" i="1"/>
  <c r="M336" i="1"/>
  <c r="K336" i="1" s="1"/>
  <c r="N336" i="1" s="1"/>
  <c r="M335" i="1"/>
  <c r="M334" i="1"/>
  <c r="K334" i="1" s="1"/>
  <c r="N334" i="1" s="1"/>
  <c r="M333" i="1"/>
  <c r="M332" i="1"/>
  <c r="M331" i="1"/>
  <c r="M330" i="1"/>
  <c r="M329" i="1"/>
  <c r="M328" i="1"/>
  <c r="K328" i="1" s="1"/>
  <c r="N328" i="1" s="1"/>
  <c r="M327" i="1"/>
  <c r="M326" i="1"/>
  <c r="K326" i="1" s="1"/>
  <c r="N326" i="1" s="1"/>
  <c r="M325" i="1"/>
  <c r="M324" i="1"/>
  <c r="M323" i="1"/>
  <c r="M322" i="1"/>
  <c r="M321" i="1"/>
  <c r="G321" i="1"/>
  <c r="M320" i="1"/>
  <c r="M319" i="1"/>
  <c r="M318" i="1"/>
  <c r="K318" i="1" s="1"/>
  <c r="N318" i="1" s="1"/>
  <c r="M317" i="1"/>
  <c r="M316" i="1"/>
  <c r="M315" i="1"/>
  <c r="M314" i="1"/>
  <c r="M313" i="1"/>
  <c r="M312" i="1"/>
  <c r="K312" i="1" s="1"/>
  <c r="N312" i="1" s="1"/>
  <c r="M311" i="1"/>
  <c r="M310" i="1"/>
  <c r="K310" i="1" s="1"/>
  <c r="N310" i="1" s="1"/>
  <c r="M309" i="1"/>
  <c r="M308" i="1"/>
  <c r="K308" i="1" s="1"/>
  <c r="N308" i="1" s="1"/>
  <c r="M307" i="1"/>
  <c r="M306" i="1"/>
  <c r="M305" i="1"/>
  <c r="M304" i="1"/>
  <c r="K304" i="1" s="1"/>
  <c r="N304" i="1" s="1"/>
  <c r="M303" i="1"/>
  <c r="M302" i="1"/>
  <c r="K302" i="1" s="1"/>
  <c r="N302" i="1" s="1"/>
  <c r="M301" i="1"/>
  <c r="M300" i="1"/>
  <c r="M299" i="1"/>
  <c r="M298" i="1"/>
  <c r="K298" i="1" s="1"/>
  <c r="N298" i="1" s="1"/>
  <c r="M297" i="1"/>
  <c r="M296" i="1"/>
  <c r="K296" i="1" s="1"/>
  <c r="N296" i="1" s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G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G218" i="1"/>
  <c r="M217" i="1"/>
  <c r="M216" i="1"/>
  <c r="M215" i="1"/>
  <c r="M214" i="1"/>
  <c r="G214" i="1"/>
  <c r="M213" i="1"/>
  <c r="M212" i="1"/>
  <c r="M211" i="1"/>
  <c r="M210" i="1"/>
  <c r="G210" i="1"/>
  <c r="M209" i="1"/>
  <c r="M208" i="1"/>
  <c r="M207" i="1"/>
  <c r="M206" i="1"/>
  <c r="G206" i="1"/>
  <c r="M205" i="1"/>
  <c r="M204" i="1"/>
  <c r="M203" i="1"/>
  <c r="M202" i="1"/>
  <c r="G202" i="1"/>
  <c r="M201" i="1"/>
  <c r="M200" i="1"/>
  <c r="M199" i="1"/>
  <c r="M198" i="1"/>
  <c r="G198" i="1"/>
  <c r="M197" i="1"/>
  <c r="M196" i="1"/>
  <c r="M195" i="1"/>
  <c r="M194" i="1"/>
  <c r="G194" i="1"/>
  <c r="M193" i="1"/>
  <c r="M192" i="1"/>
  <c r="M191" i="1"/>
  <c r="M190" i="1"/>
  <c r="G190" i="1"/>
  <c r="M189" i="1"/>
  <c r="M188" i="1"/>
  <c r="M187" i="1"/>
  <c r="M186" i="1"/>
  <c r="G186" i="1"/>
  <c r="M185" i="1"/>
  <c r="M184" i="1"/>
  <c r="M183" i="1"/>
  <c r="M182" i="1"/>
  <c r="G182" i="1"/>
  <c r="M181" i="1"/>
  <c r="M180" i="1"/>
  <c r="M179" i="1"/>
  <c r="M178" i="1"/>
  <c r="G178" i="1"/>
  <c r="M177" i="1"/>
  <c r="M176" i="1"/>
  <c r="M175" i="1"/>
  <c r="M174" i="1"/>
  <c r="M173" i="1"/>
  <c r="M172" i="1"/>
  <c r="M171" i="1"/>
  <c r="G171" i="1"/>
  <c r="M170" i="1"/>
  <c r="M169" i="1"/>
  <c r="M168" i="1"/>
  <c r="M167" i="1"/>
  <c r="G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G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K138" i="1" s="1"/>
  <c r="E106" i="5" s="1"/>
  <c r="A138" i="1"/>
  <c r="A150" i="1" s="1"/>
  <c r="A162" i="1" s="1"/>
  <c r="A174" i="1" s="1"/>
  <c r="A186" i="1" s="1"/>
  <c r="A198" i="1" s="1"/>
  <c r="A210" i="1" s="1"/>
  <c r="A222" i="1" s="1"/>
  <c r="A234" i="1" s="1"/>
  <c r="A246" i="1" s="1"/>
  <c r="A258" i="1" s="1"/>
  <c r="A270" i="1" s="1"/>
  <c r="A282" i="1" s="1"/>
  <c r="A294" i="1" s="1"/>
  <c r="A306" i="1" s="1"/>
  <c r="A318" i="1" s="1"/>
  <c r="A330" i="1" s="1"/>
  <c r="A342" i="1" s="1"/>
  <c r="A354" i="1" s="1"/>
  <c r="A366" i="1" s="1"/>
  <c r="A378" i="1" s="1"/>
  <c r="A390" i="1" s="1"/>
  <c r="A402" i="1" s="1"/>
  <c r="A414" i="1" s="1"/>
  <c r="A426" i="1" s="1"/>
  <c r="A438" i="1" s="1"/>
  <c r="A450" i="1" s="1"/>
  <c r="A462" i="1" s="1"/>
  <c r="A474" i="1" s="1"/>
  <c r="A486" i="1" s="1"/>
  <c r="A498" i="1" s="1"/>
  <c r="A510" i="1" s="1"/>
  <c r="A522" i="1" s="1"/>
  <c r="A534" i="1" s="1"/>
  <c r="A546" i="1" s="1"/>
  <c r="A558" i="1" s="1"/>
  <c r="A570" i="1" s="1"/>
  <c r="M137" i="1"/>
  <c r="A137" i="1"/>
  <c r="A149" i="1" s="1"/>
  <c r="A161" i="1" s="1"/>
  <c r="A173" i="1" s="1"/>
  <c r="A185" i="1" s="1"/>
  <c r="A197" i="1" s="1"/>
  <c r="A209" i="1" s="1"/>
  <c r="A221" i="1" s="1"/>
  <c r="A233" i="1" s="1"/>
  <c r="A245" i="1" s="1"/>
  <c r="A257" i="1" s="1"/>
  <c r="A269" i="1" s="1"/>
  <c r="A281" i="1" s="1"/>
  <c r="A293" i="1" s="1"/>
  <c r="A305" i="1" s="1"/>
  <c r="A317" i="1" s="1"/>
  <c r="A329" i="1" s="1"/>
  <c r="A341" i="1" s="1"/>
  <c r="A353" i="1" s="1"/>
  <c r="A365" i="1" s="1"/>
  <c r="A377" i="1" s="1"/>
  <c r="A389" i="1" s="1"/>
  <c r="A401" i="1" s="1"/>
  <c r="A413" i="1" s="1"/>
  <c r="A425" i="1" s="1"/>
  <c r="A437" i="1" s="1"/>
  <c r="A449" i="1" s="1"/>
  <c r="A461" i="1" s="1"/>
  <c r="A473" i="1" s="1"/>
  <c r="A485" i="1" s="1"/>
  <c r="A497" i="1" s="1"/>
  <c r="A509" i="1" s="1"/>
  <c r="A521" i="1" s="1"/>
  <c r="A533" i="1" s="1"/>
  <c r="A545" i="1" s="1"/>
  <c r="A557" i="1" s="1"/>
  <c r="A569" i="1" s="1"/>
  <c r="M136" i="1"/>
  <c r="K136" i="1" s="1"/>
  <c r="E104" i="5" s="1"/>
  <c r="A136" i="1"/>
  <c r="A148" i="1" s="1"/>
  <c r="A160" i="1" s="1"/>
  <c r="A172" i="1" s="1"/>
  <c r="A184" i="1" s="1"/>
  <c r="A196" i="1" s="1"/>
  <c r="A208" i="1" s="1"/>
  <c r="A220" i="1" s="1"/>
  <c r="A232" i="1" s="1"/>
  <c r="A244" i="1" s="1"/>
  <c r="A256" i="1" s="1"/>
  <c r="A268" i="1" s="1"/>
  <c r="A280" i="1" s="1"/>
  <c r="A292" i="1" s="1"/>
  <c r="A304" i="1" s="1"/>
  <c r="A316" i="1" s="1"/>
  <c r="A328" i="1" s="1"/>
  <c r="A340" i="1" s="1"/>
  <c r="A352" i="1" s="1"/>
  <c r="A364" i="1" s="1"/>
  <c r="A376" i="1" s="1"/>
  <c r="A388" i="1" s="1"/>
  <c r="A400" i="1" s="1"/>
  <c r="A412" i="1" s="1"/>
  <c r="A424" i="1" s="1"/>
  <c r="A436" i="1" s="1"/>
  <c r="A448" i="1" s="1"/>
  <c r="A460" i="1" s="1"/>
  <c r="A472" i="1" s="1"/>
  <c r="A484" i="1" s="1"/>
  <c r="A496" i="1" s="1"/>
  <c r="A508" i="1" s="1"/>
  <c r="A520" i="1" s="1"/>
  <c r="A532" i="1" s="1"/>
  <c r="A544" i="1" s="1"/>
  <c r="A556" i="1" s="1"/>
  <c r="A568" i="1" s="1"/>
  <c r="M135" i="1"/>
  <c r="A135" i="1"/>
  <c r="A147" i="1" s="1"/>
  <c r="A159" i="1" s="1"/>
  <c r="A171" i="1" s="1"/>
  <c r="A183" i="1" s="1"/>
  <c r="A195" i="1" s="1"/>
  <c r="A207" i="1" s="1"/>
  <c r="A219" i="1" s="1"/>
  <c r="A231" i="1" s="1"/>
  <c r="A243" i="1" s="1"/>
  <c r="A255" i="1" s="1"/>
  <c r="A267" i="1" s="1"/>
  <c r="A279" i="1" s="1"/>
  <c r="A291" i="1" s="1"/>
  <c r="A303" i="1" s="1"/>
  <c r="A315" i="1" s="1"/>
  <c r="A327" i="1" s="1"/>
  <c r="A339" i="1" s="1"/>
  <c r="A351" i="1" s="1"/>
  <c r="A363" i="1" s="1"/>
  <c r="A375" i="1" s="1"/>
  <c r="A387" i="1" s="1"/>
  <c r="A399" i="1" s="1"/>
  <c r="A411" i="1" s="1"/>
  <c r="A423" i="1" s="1"/>
  <c r="A435" i="1" s="1"/>
  <c r="A447" i="1" s="1"/>
  <c r="A459" i="1" s="1"/>
  <c r="A471" i="1" s="1"/>
  <c r="A483" i="1" s="1"/>
  <c r="A495" i="1" s="1"/>
  <c r="A507" i="1" s="1"/>
  <c r="A519" i="1" s="1"/>
  <c r="A531" i="1" s="1"/>
  <c r="A543" i="1" s="1"/>
  <c r="A555" i="1" s="1"/>
  <c r="A567" i="1" s="1"/>
  <c r="M134" i="1"/>
  <c r="A134" i="1"/>
  <c r="A146" i="1" s="1"/>
  <c r="A158" i="1" s="1"/>
  <c r="A170" i="1" s="1"/>
  <c r="A182" i="1" s="1"/>
  <c r="A194" i="1" s="1"/>
  <c r="A206" i="1" s="1"/>
  <c r="A218" i="1" s="1"/>
  <c r="A230" i="1" s="1"/>
  <c r="A242" i="1" s="1"/>
  <c r="A254" i="1" s="1"/>
  <c r="A266" i="1" s="1"/>
  <c r="A278" i="1" s="1"/>
  <c r="A290" i="1" s="1"/>
  <c r="A302" i="1" s="1"/>
  <c r="A314" i="1" s="1"/>
  <c r="A326" i="1" s="1"/>
  <c r="A338" i="1" s="1"/>
  <c r="A350" i="1" s="1"/>
  <c r="A362" i="1" s="1"/>
  <c r="A374" i="1" s="1"/>
  <c r="A386" i="1" s="1"/>
  <c r="A398" i="1" s="1"/>
  <c r="A410" i="1" s="1"/>
  <c r="A422" i="1" s="1"/>
  <c r="A434" i="1" s="1"/>
  <c r="A446" i="1" s="1"/>
  <c r="A458" i="1" s="1"/>
  <c r="A470" i="1" s="1"/>
  <c r="A482" i="1" s="1"/>
  <c r="A494" i="1" s="1"/>
  <c r="A506" i="1" s="1"/>
  <c r="A518" i="1" s="1"/>
  <c r="A530" i="1" s="1"/>
  <c r="A542" i="1" s="1"/>
  <c r="A554" i="1" s="1"/>
  <c r="A566" i="1" s="1"/>
  <c r="M133" i="1"/>
  <c r="A133" i="1"/>
  <c r="A145" i="1" s="1"/>
  <c r="A157" i="1" s="1"/>
  <c r="A169" i="1" s="1"/>
  <c r="A181" i="1" s="1"/>
  <c r="A193" i="1" s="1"/>
  <c r="A205" i="1" s="1"/>
  <c r="A217" i="1" s="1"/>
  <c r="A229" i="1" s="1"/>
  <c r="A241" i="1" s="1"/>
  <c r="A253" i="1" s="1"/>
  <c r="A265" i="1" s="1"/>
  <c r="A277" i="1" s="1"/>
  <c r="A289" i="1" s="1"/>
  <c r="A301" i="1" s="1"/>
  <c r="A313" i="1" s="1"/>
  <c r="A325" i="1" s="1"/>
  <c r="A337" i="1" s="1"/>
  <c r="A349" i="1" s="1"/>
  <c r="A361" i="1" s="1"/>
  <c r="A373" i="1" s="1"/>
  <c r="A385" i="1" s="1"/>
  <c r="A397" i="1" s="1"/>
  <c r="A409" i="1" s="1"/>
  <c r="A421" i="1" s="1"/>
  <c r="A433" i="1" s="1"/>
  <c r="A445" i="1" s="1"/>
  <c r="A457" i="1" s="1"/>
  <c r="A469" i="1" s="1"/>
  <c r="A481" i="1" s="1"/>
  <c r="A493" i="1" s="1"/>
  <c r="A505" i="1" s="1"/>
  <c r="A517" i="1" s="1"/>
  <c r="A529" i="1" s="1"/>
  <c r="A541" i="1" s="1"/>
  <c r="A553" i="1" s="1"/>
  <c r="A565" i="1" s="1"/>
  <c r="M132" i="1"/>
  <c r="K132" i="1" s="1"/>
  <c r="E100" i="5" s="1"/>
  <c r="A132" i="1"/>
  <c r="A144" i="1" s="1"/>
  <c r="A156" i="1" s="1"/>
  <c r="A168" i="1" s="1"/>
  <c r="A180" i="1" s="1"/>
  <c r="A192" i="1" s="1"/>
  <c r="A204" i="1" s="1"/>
  <c r="A216" i="1" s="1"/>
  <c r="A228" i="1" s="1"/>
  <c r="A240" i="1" s="1"/>
  <c r="A252" i="1" s="1"/>
  <c r="A264" i="1" s="1"/>
  <c r="A276" i="1" s="1"/>
  <c r="A288" i="1" s="1"/>
  <c r="A300" i="1" s="1"/>
  <c r="A312" i="1" s="1"/>
  <c r="A324" i="1" s="1"/>
  <c r="A336" i="1" s="1"/>
  <c r="A348" i="1" s="1"/>
  <c r="A360" i="1" s="1"/>
  <c r="A372" i="1" s="1"/>
  <c r="A384" i="1" s="1"/>
  <c r="A396" i="1" s="1"/>
  <c r="A408" i="1" s="1"/>
  <c r="A420" i="1" s="1"/>
  <c r="A432" i="1" s="1"/>
  <c r="A444" i="1" s="1"/>
  <c r="A456" i="1" s="1"/>
  <c r="A468" i="1" s="1"/>
  <c r="A480" i="1" s="1"/>
  <c r="A492" i="1" s="1"/>
  <c r="A504" i="1" s="1"/>
  <c r="A516" i="1" s="1"/>
  <c r="A528" i="1" s="1"/>
  <c r="A540" i="1" s="1"/>
  <c r="A552" i="1" s="1"/>
  <c r="A564" i="1" s="1"/>
  <c r="M131" i="1"/>
  <c r="A131" i="1"/>
  <c r="A143" i="1" s="1"/>
  <c r="A155" i="1" s="1"/>
  <c r="A167" i="1" s="1"/>
  <c r="A179" i="1" s="1"/>
  <c r="A191" i="1" s="1"/>
  <c r="A203" i="1" s="1"/>
  <c r="A215" i="1" s="1"/>
  <c r="A227" i="1" s="1"/>
  <c r="A239" i="1" s="1"/>
  <c r="A251" i="1" s="1"/>
  <c r="A263" i="1" s="1"/>
  <c r="A275" i="1" s="1"/>
  <c r="A287" i="1" s="1"/>
  <c r="A299" i="1" s="1"/>
  <c r="A311" i="1" s="1"/>
  <c r="A323" i="1" s="1"/>
  <c r="A335" i="1" s="1"/>
  <c r="A347" i="1" s="1"/>
  <c r="A359" i="1" s="1"/>
  <c r="A371" i="1" s="1"/>
  <c r="A383" i="1" s="1"/>
  <c r="A395" i="1" s="1"/>
  <c r="A407" i="1" s="1"/>
  <c r="A419" i="1" s="1"/>
  <c r="A431" i="1" s="1"/>
  <c r="A443" i="1" s="1"/>
  <c r="A455" i="1" s="1"/>
  <c r="A467" i="1" s="1"/>
  <c r="A479" i="1" s="1"/>
  <c r="A491" i="1" s="1"/>
  <c r="A503" i="1" s="1"/>
  <c r="A515" i="1" s="1"/>
  <c r="A527" i="1" s="1"/>
  <c r="A539" i="1" s="1"/>
  <c r="A551" i="1" s="1"/>
  <c r="A563" i="1" s="1"/>
  <c r="M130" i="1"/>
  <c r="A130" i="1"/>
  <c r="A142" i="1" s="1"/>
  <c r="A154" i="1" s="1"/>
  <c r="A166" i="1" s="1"/>
  <c r="A178" i="1" s="1"/>
  <c r="A190" i="1" s="1"/>
  <c r="A202" i="1" s="1"/>
  <c r="A214" i="1" s="1"/>
  <c r="A226" i="1" s="1"/>
  <c r="A238" i="1" s="1"/>
  <c r="A250" i="1" s="1"/>
  <c r="A262" i="1" s="1"/>
  <c r="A274" i="1" s="1"/>
  <c r="A286" i="1" s="1"/>
  <c r="A298" i="1" s="1"/>
  <c r="A310" i="1" s="1"/>
  <c r="A322" i="1" s="1"/>
  <c r="A334" i="1" s="1"/>
  <c r="A346" i="1" s="1"/>
  <c r="A358" i="1" s="1"/>
  <c r="A370" i="1" s="1"/>
  <c r="A382" i="1" s="1"/>
  <c r="A394" i="1" s="1"/>
  <c r="A406" i="1" s="1"/>
  <c r="A418" i="1" s="1"/>
  <c r="A430" i="1" s="1"/>
  <c r="A442" i="1" s="1"/>
  <c r="A454" i="1" s="1"/>
  <c r="A466" i="1" s="1"/>
  <c r="A478" i="1" s="1"/>
  <c r="A490" i="1" s="1"/>
  <c r="A502" i="1" s="1"/>
  <c r="A514" i="1" s="1"/>
  <c r="A526" i="1" s="1"/>
  <c r="A538" i="1" s="1"/>
  <c r="A550" i="1" s="1"/>
  <c r="A562" i="1" s="1"/>
  <c r="M129" i="1"/>
  <c r="A129" i="1"/>
  <c r="A141" i="1" s="1"/>
  <c r="A153" i="1" s="1"/>
  <c r="A165" i="1" s="1"/>
  <c r="A177" i="1" s="1"/>
  <c r="A189" i="1" s="1"/>
  <c r="A201" i="1" s="1"/>
  <c r="A213" i="1" s="1"/>
  <c r="A225" i="1" s="1"/>
  <c r="A237" i="1" s="1"/>
  <c r="A249" i="1" s="1"/>
  <c r="A261" i="1" s="1"/>
  <c r="A273" i="1" s="1"/>
  <c r="A285" i="1" s="1"/>
  <c r="A297" i="1" s="1"/>
  <c r="A309" i="1" s="1"/>
  <c r="A321" i="1" s="1"/>
  <c r="A333" i="1" s="1"/>
  <c r="A345" i="1" s="1"/>
  <c r="A357" i="1" s="1"/>
  <c r="A369" i="1" s="1"/>
  <c r="A381" i="1" s="1"/>
  <c r="A393" i="1" s="1"/>
  <c r="A405" i="1" s="1"/>
  <c r="A417" i="1" s="1"/>
  <c r="A429" i="1" s="1"/>
  <c r="A441" i="1" s="1"/>
  <c r="A453" i="1" s="1"/>
  <c r="A465" i="1" s="1"/>
  <c r="A477" i="1" s="1"/>
  <c r="A489" i="1" s="1"/>
  <c r="A501" i="1" s="1"/>
  <c r="A513" i="1" s="1"/>
  <c r="A525" i="1" s="1"/>
  <c r="A537" i="1" s="1"/>
  <c r="A549" i="1" s="1"/>
  <c r="A561" i="1" s="1"/>
  <c r="M128" i="1"/>
  <c r="A128" i="1"/>
  <c r="A140" i="1" s="1"/>
  <c r="A152" i="1" s="1"/>
  <c r="A164" i="1" s="1"/>
  <c r="A176" i="1" s="1"/>
  <c r="A188" i="1" s="1"/>
  <c r="A200" i="1" s="1"/>
  <c r="A212" i="1" s="1"/>
  <c r="A224" i="1" s="1"/>
  <c r="A236" i="1" s="1"/>
  <c r="A248" i="1" s="1"/>
  <c r="A260" i="1" s="1"/>
  <c r="A272" i="1" s="1"/>
  <c r="A284" i="1" s="1"/>
  <c r="A296" i="1" s="1"/>
  <c r="A308" i="1" s="1"/>
  <c r="A320" i="1" s="1"/>
  <c r="A332" i="1" s="1"/>
  <c r="A344" i="1" s="1"/>
  <c r="A356" i="1" s="1"/>
  <c r="A368" i="1" s="1"/>
  <c r="A380" i="1" s="1"/>
  <c r="A392" i="1" s="1"/>
  <c r="A404" i="1" s="1"/>
  <c r="A416" i="1" s="1"/>
  <c r="A428" i="1" s="1"/>
  <c r="A440" i="1" s="1"/>
  <c r="A452" i="1" s="1"/>
  <c r="A464" i="1" s="1"/>
  <c r="A476" i="1" s="1"/>
  <c r="A488" i="1" s="1"/>
  <c r="A500" i="1" s="1"/>
  <c r="A512" i="1" s="1"/>
  <c r="A524" i="1" s="1"/>
  <c r="A536" i="1" s="1"/>
  <c r="A548" i="1" s="1"/>
  <c r="A560" i="1" s="1"/>
  <c r="A127" i="1"/>
  <c r="A139" i="1" s="1"/>
  <c r="A151" i="1" s="1"/>
  <c r="A163" i="1" s="1"/>
  <c r="A175" i="1" s="1"/>
  <c r="A187" i="1" s="1"/>
  <c r="A199" i="1" s="1"/>
  <c r="A211" i="1" s="1"/>
  <c r="A223" i="1" s="1"/>
  <c r="A235" i="1" s="1"/>
  <c r="A247" i="1" s="1"/>
  <c r="A259" i="1" s="1"/>
  <c r="A271" i="1" s="1"/>
  <c r="A283" i="1" s="1"/>
  <c r="A295" i="1" s="1"/>
  <c r="A307" i="1" s="1"/>
  <c r="A319" i="1" s="1"/>
  <c r="A331" i="1" s="1"/>
  <c r="A343" i="1" s="1"/>
  <c r="A355" i="1" s="1"/>
  <c r="A367" i="1" s="1"/>
  <c r="A379" i="1" s="1"/>
  <c r="A391" i="1" s="1"/>
  <c r="A403" i="1" s="1"/>
  <c r="A415" i="1" s="1"/>
  <c r="A427" i="1" s="1"/>
  <c r="A439" i="1" s="1"/>
  <c r="A451" i="1" s="1"/>
  <c r="A463" i="1" s="1"/>
  <c r="A475" i="1" s="1"/>
  <c r="A487" i="1" s="1"/>
  <c r="A499" i="1" s="1"/>
  <c r="A511" i="1" s="1"/>
  <c r="A523" i="1" s="1"/>
  <c r="A535" i="1" s="1"/>
  <c r="A547" i="1" s="1"/>
  <c r="A559" i="1" s="1"/>
  <c r="M126" i="1"/>
  <c r="M125" i="1"/>
  <c r="M124" i="1"/>
  <c r="M123" i="1"/>
  <c r="M122" i="1"/>
  <c r="M121" i="1"/>
  <c r="M120" i="1"/>
  <c r="M119" i="1"/>
  <c r="M118" i="1"/>
  <c r="K118" i="1" s="1"/>
  <c r="E86" i="5" s="1"/>
  <c r="M117" i="1"/>
  <c r="M116" i="1"/>
  <c r="M115" i="1"/>
  <c r="M114" i="1"/>
  <c r="K114" i="1" s="1"/>
  <c r="E82" i="5" s="1"/>
  <c r="M113" i="1"/>
  <c r="M112" i="1"/>
  <c r="M111" i="1"/>
  <c r="M110" i="1"/>
  <c r="K110" i="1" s="1"/>
  <c r="E78" i="5" s="1"/>
  <c r="D109" i="1"/>
  <c r="D106" i="1"/>
  <c r="D104" i="1"/>
  <c r="D101" i="1"/>
  <c r="D96" i="1"/>
  <c r="D95" i="1"/>
  <c r="D93" i="1"/>
  <c r="D91" i="1"/>
  <c r="D90" i="1"/>
  <c r="D89" i="1"/>
  <c r="D87" i="1"/>
  <c r="D84" i="1"/>
  <c r="D80" i="1"/>
  <c r="D77" i="1"/>
  <c r="D76" i="1"/>
  <c r="D75" i="1"/>
  <c r="D72" i="1"/>
  <c r="D71" i="1"/>
  <c r="D69" i="1"/>
  <c r="D68" i="1"/>
  <c r="D64" i="1"/>
  <c r="D63" i="1"/>
  <c r="D61" i="1"/>
  <c r="D60" i="1"/>
  <c r="D59" i="1"/>
  <c r="D56" i="1"/>
  <c r="D55" i="1"/>
  <c r="D53" i="1"/>
  <c r="D52" i="1"/>
  <c r="D49" i="1"/>
  <c r="D48" i="1"/>
  <c r="D45" i="1"/>
  <c r="D44" i="1"/>
  <c r="D43" i="1"/>
  <c r="D41" i="1"/>
  <c r="D39" i="1"/>
  <c r="D37" i="1"/>
  <c r="D34" i="1"/>
  <c r="D32" i="1"/>
  <c r="D30" i="1"/>
  <c r="D28" i="1"/>
  <c r="D26" i="1"/>
  <c r="D24" i="1"/>
  <c r="D22" i="1"/>
  <c r="D20" i="1"/>
  <c r="E695" i="1"/>
  <c r="D18" i="1"/>
  <c r="D17" i="1"/>
  <c r="D16" i="1"/>
  <c r="D15" i="1"/>
  <c r="D14" i="1"/>
  <c r="D13" i="1"/>
  <c r="D12" i="1"/>
  <c r="D11" i="1"/>
  <c r="D10" i="1"/>
  <c r="D9" i="1"/>
  <c r="D8" i="1"/>
  <c r="D7" i="1"/>
  <c r="D612" i="1" l="1"/>
  <c r="I688" i="1"/>
  <c r="L696" i="1"/>
  <c r="P17" i="5"/>
  <c r="P19" i="5"/>
  <c r="P21" i="5"/>
  <c r="P18" i="5"/>
  <c r="P20" i="5"/>
  <c r="P16" i="5"/>
  <c r="G106" i="1"/>
  <c r="G21" i="1"/>
  <c r="I21" i="1" s="1"/>
  <c r="G23" i="1"/>
  <c r="I23" i="1" s="1"/>
  <c r="G25" i="1"/>
  <c r="I25" i="1" s="1"/>
  <c r="G27" i="1"/>
  <c r="I27" i="1" s="1"/>
  <c r="G29" i="1"/>
  <c r="I29" i="1" s="1"/>
  <c r="G31" i="1"/>
  <c r="G33" i="1"/>
  <c r="I33" i="1" s="1"/>
  <c r="G35" i="1"/>
  <c r="I35" i="1" s="1"/>
  <c r="G36" i="1"/>
  <c r="I36" i="1" s="1"/>
  <c r="G38" i="1"/>
  <c r="I38" i="1" s="1"/>
  <c r="G40" i="1"/>
  <c r="I40" i="1" s="1"/>
  <c r="G42" i="1"/>
  <c r="I42" i="1" s="1"/>
  <c r="G70" i="1"/>
  <c r="G99" i="1"/>
  <c r="I99" i="1" s="1"/>
  <c r="G103" i="1"/>
  <c r="D318" i="1"/>
  <c r="D322" i="1"/>
  <c r="D330" i="1"/>
  <c r="D334" i="1"/>
  <c r="G388" i="1"/>
  <c r="F12" i="3"/>
  <c r="G117" i="1"/>
  <c r="G299" i="1"/>
  <c r="G311" i="1"/>
  <c r="I508" i="1"/>
  <c r="I594" i="1"/>
  <c r="I596" i="1"/>
  <c r="I607" i="1"/>
  <c r="I610" i="1"/>
  <c r="I611" i="1"/>
  <c r="I612" i="1"/>
  <c r="D151" i="1"/>
  <c r="D488" i="1"/>
  <c r="I492" i="1"/>
  <c r="I494" i="1"/>
  <c r="I621" i="1"/>
  <c r="D628" i="1"/>
  <c r="I633" i="1"/>
  <c r="I636" i="1"/>
  <c r="I637" i="1"/>
  <c r="I640" i="1"/>
  <c r="D156" i="1"/>
  <c r="D164" i="1"/>
  <c r="D168" i="1"/>
  <c r="D304" i="1"/>
  <c r="L13" i="6"/>
  <c r="G8" i="3"/>
  <c r="F14" i="6"/>
  <c r="G110" i="1"/>
  <c r="G114" i="1"/>
  <c r="G130" i="1"/>
  <c r="G280" i="1"/>
  <c r="I280" i="1" s="1"/>
  <c r="G290" i="1"/>
  <c r="D298" i="1"/>
  <c r="D641" i="1"/>
  <c r="D177" i="1"/>
  <c r="Q370" i="1"/>
  <c r="F51" i="2"/>
  <c r="K15" i="6"/>
  <c r="F12" i="6"/>
  <c r="F16" i="6"/>
  <c r="J19" i="7"/>
  <c r="P19" i="7" s="1"/>
  <c r="J13" i="7"/>
  <c r="P13" i="7" s="1"/>
  <c r="J17" i="7"/>
  <c r="P17" i="7" s="1"/>
  <c r="J12" i="7"/>
  <c r="P12" i="7" s="1"/>
  <c r="J15" i="7"/>
  <c r="P15" i="7" s="1"/>
  <c r="J18" i="7"/>
  <c r="P18" i="7" s="1"/>
  <c r="J14" i="7"/>
  <c r="P14" i="7" s="1"/>
  <c r="J16" i="7"/>
  <c r="P16" i="7" s="1"/>
  <c r="Q126" i="1"/>
  <c r="G172" i="1"/>
  <c r="B725" i="1"/>
  <c r="D382" i="1"/>
  <c r="D459" i="1"/>
  <c r="H74" i="2"/>
  <c r="G75" i="2"/>
  <c r="H76" i="2"/>
  <c r="H99" i="2"/>
  <c r="F84" i="3"/>
  <c r="F73" i="4"/>
  <c r="H73" i="4"/>
  <c r="F88" i="4"/>
  <c r="G81" i="1"/>
  <c r="I81" i="1" s="1"/>
  <c r="G94" i="1"/>
  <c r="I94" i="1" s="1"/>
  <c r="G112" i="1"/>
  <c r="I112" i="1" s="1"/>
  <c r="D148" i="1"/>
  <c r="D152" i="1"/>
  <c r="G274" i="1"/>
  <c r="I274" i="1" s="1"/>
  <c r="Q347" i="1"/>
  <c r="Q355" i="1"/>
  <c r="G352" i="1"/>
  <c r="Q373" i="1"/>
  <c r="G370" i="1"/>
  <c r="G376" i="1"/>
  <c r="G398" i="1"/>
  <c r="D428" i="1"/>
  <c r="D435" i="1"/>
  <c r="Q515" i="1"/>
  <c r="D522" i="1"/>
  <c r="D523" i="1"/>
  <c r="D563" i="1"/>
  <c r="D566" i="1"/>
  <c r="D658" i="1"/>
  <c r="D659" i="1"/>
  <c r="D661" i="1"/>
  <c r="D662" i="1"/>
  <c r="D663" i="1"/>
  <c r="D664" i="1"/>
  <c r="D671" i="1"/>
  <c r="D672" i="1"/>
  <c r="D673" i="1"/>
  <c r="D675" i="1"/>
  <c r="D676" i="1"/>
  <c r="D677" i="1"/>
  <c r="D679" i="1"/>
  <c r="D680" i="1"/>
  <c r="D681" i="1"/>
  <c r="D683" i="1"/>
  <c r="D684" i="1"/>
  <c r="D685" i="1"/>
  <c r="F96" i="4"/>
  <c r="F84" i="4"/>
  <c r="D506" i="1"/>
  <c r="D558" i="1"/>
  <c r="D618" i="1"/>
  <c r="G71" i="1"/>
  <c r="I71" i="1" s="1"/>
  <c r="M71" i="1" s="1"/>
  <c r="N71" i="1" s="1"/>
  <c r="G77" i="1"/>
  <c r="I77" i="1" s="1"/>
  <c r="D81" i="1"/>
  <c r="M81" i="1" s="1"/>
  <c r="G82" i="1"/>
  <c r="H82" i="1" s="1"/>
  <c r="G83" i="1"/>
  <c r="H83" i="1" s="1"/>
  <c r="G105" i="1"/>
  <c r="I105" i="1" s="1"/>
  <c r="G107" i="1"/>
  <c r="I107" i="1" s="1"/>
  <c r="D113" i="1"/>
  <c r="G129" i="1"/>
  <c r="D172" i="1"/>
  <c r="C708" i="1"/>
  <c r="G176" i="1"/>
  <c r="I176" i="1" s="1"/>
  <c r="G324" i="1"/>
  <c r="D494" i="1"/>
  <c r="D514" i="1"/>
  <c r="D608" i="1"/>
  <c r="D630" i="1"/>
  <c r="I645" i="1"/>
  <c r="H658" i="1"/>
  <c r="I648" i="1"/>
  <c r="H662" i="1"/>
  <c r="H663" i="1"/>
  <c r="G63" i="2"/>
  <c r="G67" i="2"/>
  <c r="G71" i="2"/>
  <c r="Q375" i="1"/>
  <c r="G61" i="1"/>
  <c r="I61" i="1" s="1"/>
  <c r="M61" i="1" s="1"/>
  <c r="G65" i="1"/>
  <c r="I65" i="1" s="1"/>
  <c r="G69" i="1"/>
  <c r="I69" i="1" s="1"/>
  <c r="M69" i="1" s="1"/>
  <c r="G88" i="1"/>
  <c r="I88" i="1" s="1"/>
  <c r="D94" i="1"/>
  <c r="G98" i="1"/>
  <c r="D99" i="1"/>
  <c r="M99" i="1" s="1"/>
  <c r="G100" i="1"/>
  <c r="D140" i="1"/>
  <c r="D300" i="1"/>
  <c r="I311" i="1"/>
  <c r="D314" i="1"/>
  <c r="D350" i="1"/>
  <c r="D352" i="1"/>
  <c r="B724" i="1"/>
  <c r="D420" i="1"/>
  <c r="D445" i="1"/>
  <c r="D461" i="1"/>
  <c r="D479" i="1"/>
  <c r="D500" i="1"/>
  <c r="I512" i="1"/>
  <c r="D534" i="1"/>
  <c r="Q563" i="1"/>
  <c r="D572" i="1"/>
  <c r="D592" i="1"/>
  <c r="D593" i="1"/>
  <c r="D599" i="1"/>
  <c r="I609" i="1"/>
  <c r="Q621" i="1"/>
  <c r="D649" i="1"/>
  <c r="H46" i="2"/>
  <c r="H90" i="2"/>
  <c r="G91" i="2"/>
  <c r="H95" i="2"/>
  <c r="H54" i="3"/>
  <c r="F77" i="4"/>
  <c r="G83" i="4"/>
  <c r="G95" i="4"/>
  <c r="G118" i="1"/>
  <c r="H118" i="1" s="1"/>
  <c r="G120" i="1"/>
  <c r="G138" i="1"/>
  <c r="G147" i="1"/>
  <c r="I147" i="1" s="1"/>
  <c r="G224" i="1"/>
  <c r="G228" i="1"/>
  <c r="G232" i="1"/>
  <c r="I232" i="1" s="1"/>
  <c r="G236" i="1"/>
  <c r="I236" i="1" s="1"/>
  <c r="G240" i="1"/>
  <c r="H240" i="1" s="1"/>
  <c r="G244" i="1"/>
  <c r="G248" i="1"/>
  <c r="G252" i="1"/>
  <c r="I252" i="1" s="1"/>
  <c r="G256" i="1"/>
  <c r="H256" i="1" s="1"/>
  <c r="G260" i="1"/>
  <c r="G264" i="1"/>
  <c r="G288" i="1"/>
  <c r="G294" i="1"/>
  <c r="G305" i="1"/>
  <c r="G308" i="1"/>
  <c r="G312" i="1"/>
  <c r="I312" i="1" s="1"/>
  <c r="G315" i="1"/>
  <c r="I315" i="1" s="1"/>
  <c r="Q319" i="1"/>
  <c r="G351" i="1"/>
  <c r="I351" i="1" s="1"/>
  <c r="G414" i="1"/>
  <c r="I414" i="1" s="1"/>
  <c r="Q491" i="1"/>
  <c r="D484" i="1"/>
  <c r="D503" i="1"/>
  <c r="D555" i="1"/>
  <c r="D600" i="1"/>
  <c r="D607" i="1"/>
  <c r="H86" i="2"/>
  <c r="G87" i="2"/>
  <c r="H88" i="2"/>
  <c r="H91" i="2"/>
  <c r="H102" i="2"/>
  <c r="G103" i="2"/>
  <c r="C60" i="3"/>
  <c r="G13" i="3"/>
  <c r="G66" i="4"/>
  <c r="G87" i="4"/>
  <c r="G57" i="1"/>
  <c r="I57" i="1" s="1"/>
  <c r="G58" i="1"/>
  <c r="G79" i="1"/>
  <c r="I79" i="1" s="1"/>
  <c r="G86" i="1"/>
  <c r="I86" i="1" s="1"/>
  <c r="D120" i="1"/>
  <c r="D144" i="1"/>
  <c r="G222" i="1"/>
  <c r="I222" i="1" s="1"/>
  <c r="G282" i="1"/>
  <c r="H282" i="1" s="1"/>
  <c r="D306" i="1"/>
  <c r="D326" i="1"/>
  <c r="D332" i="1"/>
  <c r="D342" i="1"/>
  <c r="B722" i="1"/>
  <c r="G362" i="1"/>
  <c r="D364" i="1"/>
  <c r="G365" i="1"/>
  <c r="I365" i="1" s="1"/>
  <c r="E727" i="1"/>
  <c r="D407" i="1"/>
  <c r="G408" i="1"/>
  <c r="D417" i="1"/>
  <c r="D449" i="1"/>
  <c r="D453" i="1"/>
  <c r="D465" i="1"/>
  <c r="D469" i="1"/>
  <c r="G500" i="1"/>
  <c r="D515" i="1"/>
  <c r="D546" i="1"/>
  <c r="Q555" i="1"/>
  <c r="D576" i="1"/>
  <c r="D578" i="1"/>
  <c r="I583" i="1"/>
  <c r="I589" i="1"/>
  <c r="I592" i="1"/>
  <c r="I602" i="1"/>
  <c r="I603" i="1"/>
  <c r="H78" i="2"/>
  <c r="G79" i="2"/>
  <c r="H80" i="2"/>
  <c r="H98" i="2"/>
  <c r="G99" i="2"/>
  <c r="H103" i="2"/>
  <c r="F88" i="3"/>
  <c r="F96" i="3"/>
  <c r="F100" i="3"/>
  <c r="G74" i="4"/>
  <c r="G531" i="1"/>
  <c r="H531" i="1" s="1"/>
  <c r="D531" i="1"/>
  <c r="G47" i="1"/>
  <c r="H47" i="1" s="1"/>
  <c r="G85" i="1"/>
  <c r="I85" i="1" s="1"/>
  <c r="G89" i="1"/>
  <c r="I89" i="1" s="1"/>
  <c r="M89" i="1" s="1"/>
  <c r="N89" i="1" s="1"/>
  <c r="G102" i="1"/>
  <c r="H114" i="1" s="1"/>
  <c r="C702" i="1"/>
  <c r="G111" i="1"/>
  <c r="I111" i="1" s="1"/>
  <c r="G116" i="1"/>
  <c r="I116" i="1" s="1"/>
  <c r="G121" i="1"/>
  <c r="I121" i="1" s="1"/>
  <c r="G124" i="1"/>
  <c r="E704" i="1"/>
  <c r="G128" i="1"/>
  <c r="Q130" i="1"/>
  <c r="G131" i="1"/>
  <c r="G133" i="1"/>
  <c r="G135" i="1"/>
  <c r="G143" i="1"/>
  <c r="H155" i="1" s="1"/>
  <c r="G159" i="1"/>
  <c r="H171" i="1" s="1"/>
  <c r="G162" i="1"/>
  <c r="I162" i="1" s="1"/>
  <c r="D176" i="1"/>
  <c r="G180" i="1"/>
  <c r="I180" i="1" s="1"/>
  <c r="G184" i="1"/>
  <c r="I184" i="1" s="1"/>
  <c r="G188" i="1"/>
  <c r="I188" i="1" s="1"/>
  <c r="G192" i="1"/>
  <c r="G196" i="1"/>
  <c r="G200" i="1"/>
  <c r="I200" i="1" s="1"/>
  <c r="G204" i="1"/>
  <c r="I204" i="1" s="1"/>
  <c r="G208" i="1"/>
  <c r="I208" i="1" s="1"/>
  <c r="G212" i="1"/>
  <c r="G216" i="1"/>
  <c r="I216" i="1" s="1"/>
  <c r="G220" i="1"/>
  <c r="I220" i="1" s="1"/>
  <c r="G226" i="1"/>
  <c r="G230" i="1"/>
  <c r="H230" i="1" s="1"/>
  <c r="G234" i="1"/>
  <c r="I234" i="1" s="1"/>
  <c r="G238" i="1"/>
  <c r="I238" i="1" s="1"/>
  <c r="G242" i="1"/>
  <c r="G246" i="1"/>
  <c r="G250" i="1"/>
  <c r="I250" i="1" s="1"/>
  <c r="G254" i="1"/>
  <c r="I254" i="1" s="1"/>
  <c r="G258" i="1"/>
  <c r="I258" i="1" s="1"/>
  <c r="G262" i="1"/>
  <c r="G266" i="1"/>
  <c r="I266" i="1" s="1"/>
  <c r="Q336" i="1"/>
  <c r="K324" i="1"/>
  <c r="N324" i="1" s="1"/>
  <c r="Q363" i="1"/>
  <c r="D401" i="1"/>
  <c r="D457" i="1"/>
  <c r="D477" i="1"/>
  <c r="Q531" i="1"/>
  <c r="K531" i="1"/>
  <c r="N531" i="1" s="1"/>
  <c r="G547" i="1"/>
  <c r="H547" i="1" s="1"/>
  <c r="D547" i="1"/>
  <c r="I573" i="1"/>
  <c r="D587" i="1"/>
  <c r="G587" i="1"/>
  <c r="I587" i="1" s="1"/>
  <c r="D489" i="1"/>
  <c r="G489" i="1"/>
  <c r="I489" i="1" s="1"/>
  <c r="B695" i="1"/>
  <c r="E12" i="7" s="1"/>
  <c r="I12" i="7" s="1"/>
  <c r="D19" i="1"/>
  <c r="G20" i="1"/>
  <c r="I20" i="1" s="1"/>
  <c r="M20" i="1" s="1"/>
  <c r="N20" i="1" s="1"/>
  <c r="D21" i="1"/>
  <c r="M21" i="1" s="1"/>
  <c r="N21" i="1" s="1"/>
  <c r="G22" i="1"/>
  <c r="I22" i="1" s="1"/>
  <c r="M22" i="1" s="1"/>
  <c r="N22" i="1" s="1"/>
  <c r="D23" i="1"/>
  <c r="M23" i="1" s="1"/>
  <c r="N23" i="1" s="1"/>
  <c r="G24" i="1"/>
  <c r="I24" i="1" s="1"/>
  <c r="M24" i="1" s="1"/>
  <c r="N24" i="1" s="1"/>
  <c r="D25" i="1"/>
  <c r="M25" i="1" s="1"/>
  <c r="N25" i="1" s="1"/>
  <c r="G26" i="1"/>
  <c r="I26" i="1" s="1"/>
  <c r="M26" i="1" s="1"/>
  <c r="N26" i="1" s="1"/>
  <c r="D27" i="1"/>
  <c r="M27" i="1" s="1"/>
  <c r="N27" i="1" s="1"/>
  <c r="G28" i="1"/>
  <c r="I28" i="1" s="1"/>
  <c r="M28" i="1" s="1"/>
  <c r="N28" i="1" s="1"/>
  <c r="D29" i="1"/>
  <c r="M29" i="1" s="1"/>
  <c r="G30" i="1"/>
  <c r="I30" i="1" s="1"/>
  <c r="M30" i="1" s="1"/>
  <c r="N30" i="1" s="1"/>
  <c r="D31" i="1"/>
  <c r="G32" i="1"/>
  <c r="I32" i="1" s="1"/>
  <c r="D33" i="1"/>
  <c r="M33" i="1" s="1"/>
  <c r="G34" i="1"/>
  <c r="I34" i="1" s="1"/>
  <c r="M34" i="1" s="1"/>
  <c r="D35" i="1"/>
  <c r="M35" i="1" s="1"/>
  <c r="G45" i="1"/>
  <c r="I45" i="1" s="1"/>
  <c r="M45" i="1" s="1"/>
  <c r="D47" i="1"/>
  <c r="G50" i="1"/>
  <c r="G51" i="1"/>
  <c r="G53" i="1"/>
  <c r="I53" i="1" s="1"/>
  <c r="M53" i="1" s="1"/>
  <c r="G55" i="1"/>
  <c r="I55" i="1" s="1"/>
  <c r="M55" i="1" s="1"/>
  <c r="N55" i="1" s="1"/>
  <c r="G63" i="1"/>
  <c r="I63" i="1" s="1"/>
  <c r="M63" i="1" s="1"/>
  <c r="N63" i="1" s="1"/>
  <c r="G73" i="1"/>
  <c r="I73" i="1" s="1"/>
  <c r="G74" i="1"/>
  <c r="D85" i="1"/>
  <c r="B701" i="1"/>
  <c r="E18" i="7" s="1"/>
  <c r="G18" i="7" s="1"/>
  <c r="G92" i="1"/>
  <c r="I92" i="1" s="1"/>
  <c r="G97" i="1"/>
  <c r="I97" i="1" s="1"/>
  <c r="D98" i="1"/>
  <c r="D102" i="1"/>
  <c r="D103" i="1"/>
  <c r="D107" i="1"/>
  <c r="G108" i="1"/>
  <c r="H120" i="1" s="1"/>
  <c r="G119" i="1"/>
  <c r="I119" i="1" s="1"/>
  <c r="G125" i="1"/>
  <c r="O704" i="1"/>
  <c r="D137" i="1"/>
  <c r="D139" i="1"/>
  <c r="G160" i="1"/>
  <c r="I160" i="1" s="1"/>
  <c r="D163" i="1"/>
  <c r="D175" i="1"/>
  <c r="E709" i="1"/>
  <c r="D189" i="1"/>
  <c r="D193" i="1"/>
  <c r="D197" i="1"/>
  <c r="E710" i="1"/>
  <c r="D201" i="1"/>
  <c r="E711" i="1"/>
  <c r="E712" i="1"/>
  <c r="D231" i="1"/>
  <c r="D239" i="1"/>
  <c r="D243" i="1"/>
  <c r="D251" i="1"/>
  <c r="D255" i="1"/>
  <c r="D263" i="1"/>
  <c r="Q343" i="1"/>
  <c r="Q367" i="1"/>
  <c r="K355" i="1"/>
  <c r="N355" i="1" s="1"/>
  <c r="D385" i="1"/>
  <c r="D389" i="1"/>
  <c r="D575" i="1"/>
  <c r="G575" i="1"/>
  <c r="I575" i="1" s="1"/>
  <c r="Q413" i="1"/>
  <c r="K401" i="1"/>
  <c r="N401" i="1" s="1"/>
  <c r="G19" i="1"/>
  <c r="I19" i="1" s="1"/>
  <c r="D65" i="1"/>
  <c r="M65" i="1" s="1"/>
  <c r="G66" i="1"/>
  <c r="G67" i="1"/>
  <c r="I67" i="1" s="1"/>
  <c r="D79" i="1"/>
  <c r="M79" i="1" s="1"/>
  <c r="N79" i="1" s="1"/>
  <c r="D88" i="1"/>
  <c r="E701" i="1"/>
  <c r="D112" i="1"/>
  <c r="G113" i="1"/>
  <c r="B703" i="1"/>
  <c r="E20" i="7" s="1"/>
  <c r="D125" i="1"/>
  <c r="G126" i="1"/>
  <c r="H126" i="1" s="1"/>
  <c r="D160" i="1"/>
  <c r="D183" i="1"/>
  <c r="D191" i="1"/>
  <c r="D195" i="1"/>
  <c r="D207" i="1"/>
  <c r="D233" i="1"/>
  <c r="E713" i="1"/>
  <c r="D237" i="1"/>
  <c r="D241" i="1"/>
  <c r="D245" i="1"/>
  <c r="E714" i="1"/>
  <c r="D249" i="1"/>
  <c r="D253" i="1"/>
  <c r="D257" i="1"/>
  <c r="E715" i="1"/>
  <c r="D261" i="1"/>
  <c r="Q351" i="1"/>
  <c r="K343" i="1"/>
  <c r="N343" i="1" s="1"/>
  <c r="K351" i="1"/>
  <c r="N351" i="1" s="1"/>
  <c r="C723" i="1"/>
  <c r="D467" i="1"/>
  <c r="G613" i="1"/>
  <c r="I613" i="1" s="1"/>
  <c r="D613" i="1"/>
  <c r="D625" i="1"/>
  <c r="G625" i="1"/>
  <c r="I84" i="2"/>
  <c r="H84" i="2"/>
  <c r="I104" i="3"/>
  <c r="H104" i="3"/>
  <c r="E716" i="1"/>
  <c r="G276" i="1"/>
  <c r="G284" i="1"/>
  <c r="D292" i="1"/>
  <c r="G296" i="1"/>
  <c r="I296" i="1" s="1"/>
  <c r="G304" i="1"/>
  <c r="B719" i="1"/>
  <c r="D310" i="1"/>
  <c r="G316" i="1"/>
  <c r="H316" i="1" s="1"/>
  <c r="Q317" i="1"/>
  <c r="G320" i="1"/>
  <c r="I320" i="1" s="1"/>
  <c r="G328" i="1"/>
  <c r="Q345" i="1"/>
  <c r="G336" i="1"/>
  <c r="D338" i="1"/>
  <c r="G341" i="1"/>
  <c r="I341" i="1" s="1"/>
  <c r="D346" i="1"/>
  <c r="Q362" i="1"/>
  <c r="B723" i="1"/>
  <c r="D360" i="1"/>
  <c r="G361" i="1"/>
  <c r="I361" i="1" s="1"/>
  <c r="D368" i="1"/>
  <c r="G369" i="1"/>
  <c r="I369" i="1" s="1"/>
  <c r="D378" i="1"/>
  <c r="Q401" i="1"/>
  <c r="G390" i="1"/>
  <c r="G397" i="1"/>
  <c r="I397" i="1" s="1"/>
  <c r="Q397" i="1"/>
  <c r="G406" i="1"/>
  <c r="I406" i="1" s="1"/>
  <c r="G407" i="1"/>
  <c r="G410" i="1"/>
  <c r="H410" i="1" s="1"/>
  <c r="D413" i="1"/>
  <c r="D416" i="1"/>
  <c r="D419" i="1"/>
  <c r="D433" i="1"/>
  <c r="D447" i="1"/>
  <c r="D455" i="1"/>
  <c r="D471" i="1"/>
  <c r="D473" i="1"/>
  <c r="Q513" i="1"/>
  <c r="D542" i="1"/>
  <c r="G581" i="1"/>
  <c r="I581" i="1" s="1"/>
  <c r="D581" i="1"/>
  <c r="D585" i="1"/>
  <c r="G585" i="1"/>
  <c r="I585" i="1" s="1"/>
  <c r="D596" i="1"/>
  <c r="I604" i="1"/>
  <c r="D605" i="1"/>
  <c r="G605" i="1"/>
  <c r="I605" i="1" s="1"/>
  <c r="D606" i="1"/>
  <c r="G606" i="1"/>
  <c r="I606" i="1" s="1"/>
  <c r="I630" i="1"/>
  <c r="D645" i="1"/>
  <c r="I82" i="2"/>
  <c r="H82" i="2"/>
  <c r="I99" i="4"/>
  <c r="G99" i="4"/>
  <c r="F99" i="4"/>
  <c r="I103" i="4"/>
  <c r="G103" i="4"/>
  <c r="I104" i="4"/>
  <c r="F104" i="4"/>
  <c r="F83" i="4"/>
  <c r="F92" i="4"/>
  <c r="F103" i="4"/>
  <c r="G268" i="1"/>
  <c r="G272" i="1"/>
  <c r="H272" i="1" s="1"/>
  <c r="S287" i="1"/>
  <c r="X287" i="1" s="1"/>
  <c r="G278" i="1"/>
  <c r="I278" i="1" s="1"/>
  <c r="G286" i="1"/>
  <c r="G303" i="1"/>
  <c r="I303" i="1" s="1"/>
  <c r="G313" i="1"/>
  <c r="Q316" i="1"/>
  <c r="B720" i="1"/>
  <c r="Q320" i="1"/>
  <c r="G325" i="1"/>
  <c r="H325" i="1" s="1"/>
  <c r="B721" i="1"/>
  <c r="Q332" i="1"/>
  <c r="G340" i="1"/>
  <c r="I340" i="1" s="1"/>
  <c r="Q353" i="1"/>
  <c r="D362" i="1"/>
  <c r="Q366" i="1"/>
  <c r="G368" i="1"/>
  <c r="I368" i="1" s="1"/>
  <c r="G371" i="1"/>
  <c r="I371" i="1" s="1"/>
  <c r="G373" i="1"/>
  <c r="I373" i="1" s="1"/>
  <c r="G375" i="1"/>
  <c r="Q378" i="1"/>
  <c r="G384" i="1"/>
  <c r="D395" i="1"/>
  <c r="O727" i="1"/>
  <c r="D405" i="1"/>
  <c r="G409" i="1"/>
  <c r="D443" i="1"/>
  <c r="Q547" i="1"/>
  <c r="K547" i="1"/>
  <c r="D571" i="1"/>
  <c r="G571" i="1"/>
  <c r="I571" i="1" s="1"/>
  <c r="G597" i="1"/>
  <c r="D597" i="1"/>
  <c r="D623" i="1"/>
  <c r="S650" i="1"/>
  <c r="X650" i="1" s="1"/>
  <c r="H48" i="2"/>
  <c r="I83" i="2"/>
  <c r="G83" i="2"/>
  <c r="F104" i="3"/>
  <c r="D518" i="1"/>
  <c r="D526" i="1"/>
  <c r="D530" i="1"/>
  <c r="Q539" i="1"/>
  <c r="D582" i="1"/>
  <c r="D611" i="1"/>
  <c r="D633" i="1"/>
  <c r="D648" i="1"/>
  <c r="D654" i="1"/>
  <c r="D688" i="1"/>
  <c r="H49" i="2"/>
  <c r="H52" i="3"/>
  <c r="F72" i="3"/>
  <c r="G70" i="4"/>
  <c r="D502" i="1"/>
  <c r="I504" i="1"/>
  <c r="D510" i="1"/>
  <c r="Q523" i="1"/>
  <c r="D538" i="1"/>
  <c r="D550" i="1"/>
  <c r="D554" i="1"/>
  <c r="I577" i="1"/>
  <c r="I579" i="1"/>
  <c r="D588" i="1"/>
  <c r="D589" i="1"/>
  <c r="I593" i="1"/>
  <c r="I608" i="1"/>
  <c r="I617" i="1"/>
  <c r="D622" i="1"/>
  <c r="D629" i="1"/>
  <c r="D637" i="1"/>
  <c r="I641" i="1"/>
  <c r="I652" i="1"/>
  <c r="D656" i="1"/>
  <c r="I660" i="1"/>
  <c r="I665" i="1"/>
  <c r="I666" i="1"/>
  <c r="I667" i="1"/>
  <c r="I668" i="1"/>
  <c r="I669" i="1"/>
  <c r="I670" i="1"/>
  <c r="I671" i="1"/>
  <c r="I672" i="1"/>
  <c r="I674" i="1"/>
  <c r="H675" i="1"/>
  <c r="I678" i="1"/>
  <c r="H679" i="1"/>
  <c r="I680" i="1"/>
  <c r="I682" i="1"/>
  <c r="I683" i="1"/>
  <c r="I684" i="1"/>
  <c r="G94" i="2"/>
  <c r="G98" i="2"/>
  <c r="G102" i="2"/>
  <c r="F49" i="3"/>
  <c r="F80" i="3"/>
  <c r="G93" i="3"/>
  <c r="F61" i="4"/>
  <c r="F65" i="4"/>
  <c r="F69" i="4"/>
  <c r="H69" i="4"/>
  <c r="H70" i="4"/>
  <c r="I71" i="4"/>
  <c r="F72" i="4"/>
  <c r="G73" i="4"/>
  <c r="F87" i="4"/>
  <c r="F95" i="4"/>
  <c r="F100" i="4"/>
  <c r="I83" i="1"/>
  <c r="G82" i="5"/>
  <c r="N114" i="1"/>
  <c r="Q122" i="1"/>
  <c r="K122" i="1"/>
  <c r="E90" i="5" s="1"/>
  <c r="I51" i="1"/>
  <c r="N132" i="1"/>
  <c r="Q134" i="1"/>
  <c r="K134" i="1"/>
  <c r="E102" i="5" s="1"/>
  <c r="G104" i="5"/>
  <c r="N136" i="1"/>
  <c r="H100" i="1"/>
  <c r="I100" i="1"/>
  <c r="G78" i="5"/>
  <c r="N110" i="1"/>
  <c r="S187" i="1"/>
  <c r="B696" i="1"/>
  <c r="E13" i="7" s="1"/>
  <c r="G13" i="7" s="1"/>
  <c r="D36" i="1"/>
  <c r="M36" i="1" s="1"/>
  <c r="G37" i="1"/>
  <c r="I37" i="1" s="1"/>
  <c r="M37" i="1" s="1"/>
  <c r="D38" i="1"/>
  <c r="M38" i="1" s="1"/>
  <c r="G39" i="1"/>
  <c r="I39" i="1" s="1"/>
  <c r="M39" i="1" s="1"/>
  <c r="D40" i="1"/>
  <c r="M40" i="1" s="1"/>
  <c r="G41" i="1"/>
  <c r="I41" i="1" s="1"/>
  <c r="M41" i="1" s="1"/>
  <c r="N41" i="1" s="1"/>
  <c r="D42" i="1"/>
  <c r="M42" i="1" s="1"/>
  <c r="G43" i="1"/>
  <c r="I43" i="1" s="1"/>
  <c r="M43" i="1" s="1"/>
  <c r="G49" i="1"/>
  <c r="I49" i="1" s="1"/>
  <c r="M49" i="1" s="1"/>
  <c r="D51" i="1"/>
  <c r="G54" i="1"/>
  <c r="I54" i="1" s="1"/>
  <c r="D57" i="1"/>
  <c r="M57" i="1" s="1"/>
  <c r="G59" i="1"/>
  <c r="D67" i="1"/>
  <c r="M67" i="1" s="1"/>
  <c r="D73" i="1"/>
  <c r="G75" i="1"/>
  <c r="D83" i="1"/>
  <c r="D86" i="1"/>
  <c r="G87" i="1"/>
  <c r="I87" i="1" s="1"/>
  <c r="M87" i="1" s="1"/>
  <c r="N87" i="1" s="1"/>
  <c r="G90" i="1"/>
  <c r="G95" i="1"/>
  <c r="I95" i="1" s="1"/>
  <c r="M95" i="1" s="1"/>
  <c r="S139" i="1"/>
  <c r="X139" i="1" s="1"/>
  <c r="S209" i="1"/>
  <c r="S215" i="1"/>
  <c r="S217" i="1"/>
  <c r="S227" i="1"/>
  <c r="X227" i="1" s="1"/>
  <c r="S229" i="1"/>
  <c r="S243" i="1"/>
  <c r="X243" i="1" s="1"/>
  <c r="S255" i="1"/>
  <c r="S257" i="1"/>
  <c r="X257" i="1" s="1"/>
  <c r="S267" i="1"/>
  <c r="S269" i="1"/>
  <c r="S283" i="1"/>
  <c r="X283" i="1" s="1"/>
  <c r="Q323" i="1"/>
  <c r="Q369" i="1"/>
  <c r="K357" i="1"/>
  <c r="N357" i="1" s="1"/>
  <c r="Q412" i="1"/>
  <c r="K400" i="1"/>
  <c r="N400" i="1" s="1"/>
  <c r="Q422" i="1"/>
  <c r="K410" i="1"/>
  <c r="N410" i="1" s="1"/>
  <c r="Q462" i="1"/>
  <c r="K450" i="1"/>
  <c r="N450" i="1" s="1"/>
  <c r="Q470" i="1"/>
  <c r="K458" i="1"/>
  <c r="N458" i="1" s="1"/>
  <c r="Q478" i="1"/>
  <c r="K466" i="1"/>
  <c r="N466" i="1" s="1"/>
  <c r="Q553" i="1"/>
  <c r="K541" i="1"/>
  <c r="N541" i="1" s="1"/>
  <c r="H548" i="1"/>
  <c r="I548" i="1"/>
  <c r="H591" i="1"/>
  <c r="I591" i="1"/>
  <c r="M32" i="1"/>
  <c r="N32" i="1" s="1"/>
  <c r="D92" i="1"/>
  <c r="G93" i="1"/>
  <c r="I93" i="1" s="1"/>
  <c r="M93" i="1" s="1"/>
  <c r="N93" i="1" s="1"/>
  <c r="G96" i="1"/>
  <c r="I96" i="1" s="1"/>
  <c r="M96" i="1" s="1"/>
  <c r="N96" i="1" s="1"/>
  <c r="D97" i="1"/>
  <c r="M97" i="1" s="1"/>
  <c r="D100" i="1"/>
  <c r="G101" i="1"/>
  <c r="I101" i="1" s="1"/>
  <c r="M101" i="1" s="1"/>
  <c r="Q113" i="1" s="1"/>
  <c r="G104" i="1"/>
  <c r="D105" i="1"/>
  <c r="M105" i="1" s="1"/>
  <c r="I106" i="1"/>
  <c r="M106" i="1" s="1"/>
  <c r="Q118" i="1" s="1"/>
  <c r="D108" i="1"/>
  <c r="G109" i="1"/>
  <c r="I109" i="1" s="1"/>
  <c r="M109" i="1" s="1"/>
  <c r="Q121" i="1" s="1"/>
  <c r="D117" i="1"/>
  <c r="D133" i="1"/>
  <c r="D135" i="1"/>
  <c r="S149" i="1"/>
  <c r="X149" i="1" s="1"/>
  <c r="G141" i="1"/>
  <c r="G145" i="1"/>
  <c r="G149" i="1"/>
  <c r="I149" i="1" s="1"/>
  <c r="G153" i="1"/>
  <c r="I153" i="1" s="1"/>
  <c r="G157" i="1"/>
  <c r="G161" i="1"/>
  <c r="G165" i="1"/>
  <c r="G169" i="1"/>
  <c r="G173" i="1"/>
  <c r="G177" i="1"/>
  <c r="G293" i="1"/>
  <c r="D294" i="1"/>
  <c r="D296" i="1"/>
  <c r="Q329" i="1"/>
  <c r="Q359" i="1"/>
  <c r="K347" i="1"/>
  <c r="N347" i="1" s="1"/>
  <c r="S390" i="1"/>
  <c r="K379" i="1"/>
  <c r="N379" i="1" s="1"/>
  <c r="Q406" i="1"/>
  <c r="K394" i="1"/>
  <c r="N394" i="1" s="1"/>
  <c r="Q426" i="1"/>
  <c r="K414" i="1"/>
  <c r="N414" i="1" s="1"/>
  <c r="H421" i="1"/>
  <c r="I421" i="1"/>
  <c r="Q450" i="1"/>
  <c r="K438" i="1"/>
  <c r="N438" i="1" s="1"/>
  <c r="Q454" i="1"/>
  <c r="K442" i="1"/>
  <c r="N442" i="1" s="1"/>
  <c r="I485" i="1"/>
  <c r="Q501" i="1"/>
  <c r="K489" i="1"/>
  <c r="N489" i="1" s="1"/>
  <c r="Q529" i="1"/>
  <c r="K517" i="1"/>
  <c r="N517" i="1" s="1"/>
  <c r="Q537" i="1"/>
  <c r="K525" i="1"/>
  <c r="N525" i="1" s="1"/>
  <c r="H532" i="1"/>
  <c r="I532" i="1"/>
  <c r="H556" i="1"/>
  <c r="I556" i="1"/>
  <c r="H564" i="1"/>
  <c r="I564" i="1"/>
  <c r="K581" i="1"/>
  <c r="N581" i="1" s="1"/>
  <c r="Q581" i="1"/>
  <c r="E696" i="1"/>
  <c r="G46" i="1"/>
  <c r="G62" i="1"/>
  <c r="G78" i="1"/>
  <c r="I78" i="1" s="1"/>
  <c r="G91" i="1"/>
  <c r="H91" i="1" s="1"/>
  <c r="N118" i="1"/>
  <c r="D121" i="1"/>
  <c r="G122" i="1"/>
  <c r="D124" i="1"/>
  <c r="D129" i="1"/>
  <c r="K130" i="1"/>
  <c r="E98" i="5" s="1"/>
  <c r="D131" i="1"/>
  <c r="G134" i="1"/>
  <c r="I134" i="1" s="1"/>
  <c r="G136" i="1"/>
  <c r="N138" i="1"/>
  <c r="C705" i="1"/>
  <c r="G140" i="1"/>
  <c r="I140" i="1" s="1"/>
  <c r="G144" i="1"/>
  <c r="G148" i="1"/>
  <c r="I148" i="1" s="1"/>
  <c r="C706" i="1"/>
  <c r="G152" i="1"/>
  <c r="H152" i="1" s="1"/>
  <c r="G156" i="1"/>
  <c r="C707" i="1"/>
  <c r="G164" i="1"/>
  <c r="I164" i="1" s="1"/>
  <c r="G168" i="1"/>
  <c r="I168" i="1" s="1"/>
  <c r="D178" i="1"/>
  <c r="D179" i="1"/>
  <c r="D180" i="1"/>
  <c r="D181" i="1"/>
  <c r="D182" i="1"/>
  <c r="D184" i="1"/>
  <c r="D185" i="1"/>
  <c r="D186" i="1"/>
  <c r="G187" i="1"/>
  <c r="D188" i="1"/>
  <c r="D190" i="1"/>
  <c r="D192" i="1"/>
  <c r="D194" i="1"/>
  <c r="D196" i="1"/>
  <c r="D198" i="1"/>
  <c r="G199" i="1"/>
  <c r="H199" i="1" s="1"/>
  <c r="D200" i="1"/>
  <c r="D202" i="1"/>
  <c r="D203" i="1"/>
  <c r="D204" i="1"/>
  <c r="D205" i="1"/>
  <c r="D206" i="1"/>
  <c r="D208" i="1"/>
  <c r="D209" i="1"/>
  <c r="D210" i="1"/>
  <c r="G211" i="1"/>
  <c r="I211" i="1" s="1"/>
  <c r="D212" i="1"/>
  <c r="D213" i="1"/>
  <c r="D214" i="1"/>
  <c r="D215" i="1"/>
  <c r="D216" i="1"/>
  <c r="D217" i="1"/>
  <c r="D218" i="1"/>
  <c r="D219" i="1"/>
  <c r="D220" i="1"/>
  <c r="D221" i="1"/>
  <c r="D222" i="1"/>
  <c r="G223" i="1"/>
  <c r="I223" i="1" s="1"/>
  <c r="D224" i="1"/>
  <c r="D225" i="1"/>
  <c r="D226" i="1"/>
  <c r="D227" i="1"/>
  <c r="D228" i="1"/>
  <c r="D229" i="1"/>
  <c r="D230" i="1"/>
  <c r="D232" i="1"/>
  <c r="D234" i="1"/>
  <c r="G235" i="1"/>
  <c r="I235" i="1" s="1"/>
  <c r="D236" i="1"/>
  <c r="D238" i="1"/>
  <c r="D240" i="1"/>
  <c r="D242" i="1"/>
  <c r="D244" i="1"/>
  <c r="D246" i="1"/>
  <c r="G247" i="1"/>
  <c r="I247" i="1" s="1"/>
  <c r="D248" i="1"/>
  <c r="D250" i="1"/>
  <c r="D252" i="1"/>
  <c r="D254" i="1"/>
  <c r="D256" i="1"/>
  <c r="D258" i="1"/>
  <c r="G259" i="1"/>
  <c r="I259" i="1" s="1"/>
  <c r="D260" i="1"/>
  <c r="D262" i="1"/>
  <c r="D264" i="1"/>
  <c r="D265" i="1"/>
  <c r="D266" i="1"/>
  <c r="D267" i="1"/>
  <c r="D268" i="1"/>
  <c r="D269" i="1"/>
  <c r="D270" i="1"/>
  <c r="G271" i="1"/>
  <c r="I271" i="1" s="1"/>
  <c r="D272" i="1"/>
  <c r="D273" i="1"/>
  <c r="D274" i="1"/>
  <c r="D275" i="1"/>
  <c r="D276" i="1"/>
  <c r="D277" i="1"/>
  <c r="D278" i="1"/>
  <c r="D279" i="1"/>
  <c r="D280" i="1"/>
  <c r="D281" i="1"/>
  <c r="D282" i="1"/>
  <c r="G283" i="1"/>
  <c r="I283" i="1" s="1"/>
  <c r="D284" i="1"/>
  <c r="D285" i="1"/>
  <c r="D286" i="1"/>
  <c r="D287" i="1"/>
  <c r="D288" i="1"/>
  <c r="D289" i="1"/>
  <c r="D290" i="1"/>
  <c r="D291" i="1"/>
  <c r="D297" i="1"/>
  <c r="G300" i="1"/>
  <c r="D302" i="1"/>
  <c r="Q357" i="1"/>
  <c r="K345" i="1"/>
  <c r="N345" i="1" s="1"/>
  <c r="Q365" i="1"/>
  <c r="K353" i="1"/>
  <c r="N353" i="1" s="1"/>
  <c r="Q371" i="1"/>
  <c r="K359" i="1"/>
  <c r="N359" i="1" s="1"/>
  <c r="K386" i="1"/>
  <c r="N386" i="1" s="1"/>
  <c r="Q386" i="1"/>
  <c r="Q390" i="1"/>
  <c r="K390" i="1"/>
  <c r="N390" i="1" s="1"/>
  <c r="Q410" i="1"/>
  <c r="K398" i="1"/>
  <c r="N398" i="1" s="1"/>
  <c r="Q430" i="1"/>
  <c r="K418" i="1"/>
  <c r="N418" i="1" s="1"/>
  <c r="I429" i="1"/>
  <c r="Q458" i="1"/>
  <c r="K446" i="1"/>
  <c r="N446" i="1" s="1"/>
  <c r="Q466" i="1"/>
  <c r="K454" i="1"/>
  <c r="N454" i="1" s="1"/>
  <c r="Q474" i="1"/>
  <c r="K462" i="1"/>
  <c r="N462" i="1" s="1"/>
  <c r="Q482" i="1"/>
  <c r="K470" i="1"/>
  <c r="N470" i="1" s="1"/>
  <c r="Q521" i="1"/>
  <c r="K509" i="1"/>
  <c r="N509" i="1" s="1"/>
  <c r="Q549" i="1"/>
  <c r="K537" i="1"/>
  <c r="N537" i="1" s="1"/>
  <c r="H540" i="1"/>
  <c r="I540" i="1"/>
  <c r="Q561" i="1"/>
  <c r="K549" i="1"/>
  <c r="N549" i="1" s="1"/>
  <c r="H560" i="1"/>
  <c r="I560" i="1"/>
  <c r="H568" i="1"/>
  <c r="I568" i="1"/>
  <c r="H71" i="1"/>
  <c r="M77" i="1"/>
  <c r="D116" i="1"/>
  <c r="D123" i="1"/>
  <c r="K126" i="1"/>
  <c r="E94" i="5" s="1"/>
  <c r="K128" i="1"/>
  <c r="E96" i="5" s="1"/>
  <c r="G132" i="1"/>
  <c r="I132" i="1" s="1"/>
  <c r="G137" i="1"/>
  <c r="E705" i="1"/>
  <c r="D141" i="1"/>
  <c r="G142" i="1"/>
  <c r="D145" i="1"/>
  <c r="D146" i="1"/>
  <c r="D149" i="1"/>
  <c r="D150" i="1"/>
  <c r="E706" i="1"/>
  <c r="D153" i="1"/>
  <c r="G154" i="1"/>
  <c r="I154" i="1" s="1"/>
  <c r="D157" i="1"/>
  <c r="D158" i="1"/>
  <c r="D161" i="1"/>
  <c r="E707" i="1"/>
  <c r="D165" i="1"/>
  <c r="D166" i="1"/>
  <c r="D169" i="1"/>
  <c r="G170" i="1"/>
  <c r="H182" i="1" s="1"/>
  <c r="D173" i="1"/>
  <c r="D174" i="1"/>
  <c r="E708" i="1"/>
  <c r="D293" i="1"/>
  <c r="Q361" i="1"/>
  <c r="K349" i="1"/>
  <c r="N349" i="1" s="1"/>
  <c r="Q408" i="1"/>
  <c r="K396" i="1"/>
  <c r="N396" i="1" s="1"/>
  <c r="H398" i="1"/>
  <c r="Q414" i="1"/>
  <c r="K402" i="1"/>
  <c r="N402" i="1" s="1"/>
  <c r="Q446" i="1"/>
  <c r="K434" i="1"/>
  <c r="N434" i="1" s="1"/>
  <c r="I437" i="1"/>
  <c r="H441" i="1"/>
  <c r="I441" i="1"/>
  <c r="Q486" i="1"/>
  <c r="K474" i="1"/>
  <c r="N474" i="1" s="1"/>
  <c r="I481" i="1"/>
  <c r="Q517" i="1"/>
  <c r="K505" i="1"/>
  <c r="N505" i="1" s="1"/>
  <c r="H516" i="1"/>
  <c r="I516" i="1"/>
  <c r="H524" i="1"/>
  <c r="I524" i="1"/>
  <c r="Q545" i="1"/>
  <c r="K533" i="1"/>
  <c r="N533" i="1" s="1"/>
  <c r="Q569" i="1"/>
  <c r="K557" i="1"/>
  <c r="N557" i="1" s="1"/>
  <c r="K577" i="1"/>
  <c r="N577" i="1" s="1"/>
  <c r="Q577" i="1"/>
  <c r="Q589" i="1"/>
  <c r="K320" i="1"/>
  <c r="N320" i="1" s="1"/>
  <c r="Q321" i="1"/>
  <c r="G327" i="1"/>
  <c r="I327" i="1" s="1"/>
  <c r="D328" i="1"/>
  <c r="Q328" i="1"/>
  <c r="Q349" i="1"/>
  <c r="G347" i="1"/>
  <c r="G353" i="1"/>
  <c r="G354" i="1"/>
  <c r="D356" i="1"/>
  <c r="G357" i="1"/>
  <c r="I357" i="1" s="1"/>
  <c r="G360" i="1"/>
  <c r="I360" i="1" s="1"/>
  <c r="K361" i="1"/>
  <c r="N361" i="1" s="1"/>
  <c r="G363" i="1"/>
  <c r="K363" i="1"/>
  <c r="N363" i="1" s="1"/>
  <c r="D374" i="1"/>
  <c r="Q374" i="1"/>
  <c r="D376" i="1"/>
  <c r="G377" i="1"/>
  <c r="H377" i="1" s="1"/>
  <c r="G378" i="1"/>
  <c r="I378" i="1" s="1"/>
  <c r="D380" i="1"/>
  <c r="G381" i="1"/>
  <c r="I381" i="1" s="1"/>
  <c r="K389" i="1"/>
  <c r="N389" i="1" s="1"/>
  <c r="D393" i="1"/>
  <c r="G395" i="1"/>
  <c r="I395" i="1" s="1"/>
  <c r="G396" i="1"/>
  <c r="D397" i="1"/>
  <c r="D399" i="1"/>
  <c r="G400" i="1"/>
  <c r="I400" i="1" s="1"/>
  <c r="G401" i="1"/>
  <c r="G404" i="1"/>
  <c r="I404" i="1" s="1"/>
  <c r="D409" i="1"/>
  <c r="Q409" i="1"/>
  <c r="D411" i="1"/>
  <c r="G412" i="1"/>
  <c r="I412" i="1" s="1"/>
  <c r="Q434" i="1"/>
  <c r="D424" i="1"/>
  <c r="Q438" i="1"/>
  <c r="Q442" i="1"/>
  <c r="D432" i="1"/>
  <c r="D436" i="1"/>
  <c r="D440" i="1"/>
  <c r="D444" i="1"/>
  <c r="D448" i="1"/>
  <c r="D452" i="1"/>
  <c r="D456" i="1"/>
  <c r="D460" i="1"/>
  <c r="D464" i="1"/>
  <c r="D468" i="1"/>
  <c r="D472" i="1"/>
  <c r="D476" i="1"/>
  <c r="D480" i="1"/>
  <c r="Q495" i="1"/>
  <c r="D497" i="1"/>
  <c r="D498" i="1"/>
  <c r="Q525" i="1"/>
  <c r="Q533" i="1"/>
  <c r="Q541" i="1"/>
  <c r="D539" i="1"/>
  <c r="Q557" i="1"/>
  <c r="Q565" i="1"/>
  <c r="D577" i="1"/>
  <c r="Q585" i="1"/>
  <c r="H598" i="1"/>
  <c r="K604" i="1"/>
  <c r="N604" i="1" s="1"/>
  <c r="Q604" i="1"/>
  <c r="K608" i="1"/>
  <c r="N608" i="1" s="1"/>
  <c r="Q608" i="1"/>
  <c r="D308" i="1"/>
  <c r="K316" i="1"/>
  <c r="N316" i="1" s="1"/>
  <c r="G317" i="1"/>
  <c r="H317" i="1" s="1"/>
  <c r="G323" i="1"/>
  <c r="H323" i="1" s="1"/>
  <c r="D324" i="1"/>
  <c r="Q324" i="1"/>
  <c r="G332" i="1"/>
  <c r="H344" i="1" s="1"/>
  <c r="K332" i="1"/>
  <c r="N332" i="1" s="1"/>
  <c r="G333" i="1"/>
  <c r="H333" i="1" s="1"/>
  <c r="G339" i="1"/>
  <c r="D340" i="1"/>
  <c r="Q340" i="1"/>
  <c r="D344" i="1"/>
  <c r="G345" i="1"/>
  <c r="G346" i="1"/>
  <c r="I346" i="1" s="1"/>
  <c r="D348" i="1"/>
  <c r="G349" i="1"/>
  <c r="I349" i="1" s="1"/>
  <c r="D354" i="1"/>
  <c r="Q354" i="1"/>
  <c r="D358" i="1"/>
  <c r="Q358" i="1"/>
  <c r="K366" i="1"/>
  <c r="N366" i="1" s="1"/>
  <c r="Q379" i="1"/>
  <c r="K370" i="1"/>
  <c r="N370" i="1" s="1"/>
  <c r="Q382" i="1"/>
  <c r="G417" i="1"/>
  <c r="I417" i="1" s="1"/>
  <c r="D423" i="1"/>
  <c r="G425" i="1"/>
  <c r="I425" i="1" s="1"/>
  <c r="D431" i="1"/>
  <c r="G433" i="1"/>
  <c r="G445" i="1"/>
  <c r="G449" i="1"/>
  <c r="G453" i="1"/>
  <c r="G457" i="1"/>
  <c r="G461" i="1"/>
  <c r="G465" i="1"/>
  <c r="G469" i="1"/>
  <c r="H481" i="1" s="1"/>
  <c r="G473" i="1"/>
  <c r="G477" i="1"/>
  <c r="D483" i="1"/>
  <c r="D493" i="1"/>
  <c r="D501" i="1"/>
  <c r="K503" i="1"/>
  <c r="N503" i="1" s="1"/>
  <c r="Q519" i="1"/>
  <c r="H520" i="1"/>
  <c r="Q527" i="1"/>
  <c r="H528" i="1"/>
  <c r="Q535" i="1"/>
  <c r="H536" i="1"/>
  <c r="Q543" i="1"/>
  <c r="H544" i="1"/>
  <c r="Q551" i="1"/>
  <c r="H552" i="1"/>
  <c r="K555" i="1"/>
  <c r="N555" i="1" s="1"/>
  <c r="Q559" i="1"/>
  <c r="D562" i="1"/>
  <c r="K563" i="1"/>
  <c r="N563" i="1" s="1"/>
  <c r="Q567" i="1"/>
  <c r="D570" i="1"/>
  <c r="D573" i="1"/>
  <c r="D574" i="1"/>
  <c r="D580" i="1"/>
  <c r="D584" i="1"/>
  <c r="D591" i="1"/>
  <c r="K610" i="1"/>
  <c r="N610" i="1" s="1"/>
  <c r="Q610" i="1"/>
  <c r="K613" i="1"/>
  <c r="N613" i="1" s="1"/>
  <c r="Q613" i="1"/>
  <c r="S635" i="1"/>
  <c r="X635" i="1" s="1"/>
  <c r="K624" i="1"/>
  <c r="N624" i="1" s="1"/>
  <c r="H644" i="1"/>
  <c r="I644" i="1"/>
  <c r="H661" i="1"/>
  <c r="I649" i="1"/>
  <c r="G309" i="1"/>
  <c r="H321" i="1" s="1"/>
  <c r="D312" i="1"/>
  <c r="Q315" i="1"/>
  <c r="D320" i="1"/>
  <c r="G329" i="1"/>
  <c r="H329" i="1" s="1"/>
  <c r="G335" i="1"/>
  <c r="I335" i="1" s="1"/>
  <c r="D336" i="1"/>
  <c r="Q346" i="1"/>
  <c r="Q377" i="1"/>
  <c r="Q381" i="1"/>
  <c r="S382" i="1"/>
  <c r="X382" i="1" s="1"/>
  <c r="K375" i="1"/>
  <c r="N375" i="1" s="1"/>
  <c r="Q395" i="1"/>
  <c r="Q418" i="1"/>
  <c r="G488" i="1"/>
  <c r="H488" i="1" s="1"/>
  <c r="D490" i="1"/>
  <c r="D507" i="1"/>
  <c r="D519" i="1"/>
  <c r="I520" i="1"/>
  <c r="D527" i="1"/>
  <c r="I528" i="1"/>
  <c r="D535" i="1"/>
  <c r="I536" i="1"/>
  <c r="D543" i="1"/>
  <c r="I544" i="1"/>
  <c r="D551" i="1"/>
  <c r="I552" i="1"/>
  <c r="D559" i="1"/>
  <c r="D567" i="1"/>
  <c r="Q573" i="1"/>
  <c r="D579" i="1"/>
  <c r="D583" i="1"/>
  <c r="H595" i="1"/>
  <c r="I595" i="1"/>
  <c r="Q606" i="1"/>
  <c r="K606" i="1"/>
  <c r="N606" i="1" s="1"/>
  <c r="S636" i="1"/>
  <c r="K625" i="1"/>
  <c r="N625" i="1" s="1"/>
  <c r="S637" i="1"/>
  <c r="X637" i="1" s="1"/>
  <c r="K626" i="1"/>
  <c r="N626" i="1" s="1"/>
  <c r="H665" i="1"/>
  <c r="I653" i="1"/>
  <c r="D316" i="1"/>
  <c r="Q325" i="1"/>
  <c r="Q327" i="1"/>
  <c r="G359" i="1"/>
  <c r="I359" i="1" s="1"/>
  <c r="D366" i="1"/>
  <c r="D370" i="1"/>
  <c r="D372" i="1"/>
  <c r="Q383" i="1"/>
  <c r="D387" i="1"/>
  <c r="Q404" i="1"/>
  <c r="G399" i="1"/>
  <c r="I399" i="1" s="1"/>
  <c r="G402" i="1"/>
  <c r="S419" i="1"/>
  <c r="D421" i="1"/>
  <c r="D429" i="1"/>
  <c r="D437" i="1"/>
  <c r="D441" i="1"/>
  <c r="D481" i="1"/>
  <c r="D485" i="1"/>
  <c r="I501" i="1"/>
  <c r="Q503" i="1"/>
  <c r="D511" i="1"/>
  <c r="K513" i="1"/>
  <c r="N513" i="1" s="1"/>
  <c r="K529" i="1"/>
  <c r="N529" i="1" s="1"/>
  <c r="K545" i="1"/>
  <c r="N545" i="1" s="1"/>
  <c r="K553" i="1"/>
  <c r="N553" i="1" s="1"/>
  <c r="S584" i="1"/>
  <c r="X584" i="1" s="1"/>
  <c r="S588" i="1"/>
  <c r="X588" i="1" s="1"/>
  <c r="D586" i="1"/>
  <c r="D590" i="1"/>
  <c r="I601" i="1"/>
  <c r="S612" i="1"/>
  <c r="X612" i="1" s="1"/>
  <c r="D602" i="1"/>
  <c r="S614" i="1"/>
  <c r="D609" i="1"/>
  <c r="D614" i="1"/>
  <c r="G628" i="1"/>
  <c r="I628" i="1" s="1"/>
  <c r="G629" i="1"/>
  <c r="D632" i="1"/>
  <c r="D634" i="1"/>
  <c r="D644" i="1"/>
  <c r="D650" i="1"/>
  <c r="I658" i="1"/>
  <c r="H660" i="1"/>
  <c r="I663" i="1"/>
  <c r="H670" i="1"/>
  <c r="H674" i="1"/>
  <c r="I676" i="1"/>
  <c r="H678" i="1"/>
  <c r="H682" i="1"/>
  <c r="D689" i="1"/>
  <c r="H44" i="2"/>
  <c r="F58" i="2"/>
  <c r="K17" i="6"/>
  <c r="L17" i="6" s="1"/>
  <c r="H58" i="2"/>
  <c r="I59" i="2"/>
  <c r="K19" i="6"/>
  <c r="F60" i="2"/>
  <c r="G61" i="2"/>
  <c r="I63" i="2"/>
  <c r="K23" i="6"/>
  <c r="F64" i="2"/>
  <c r="G65" i="2"/>
  <c r="I67" i="2"/>
  <c r="K27" i="6"/>
  <c r="F68" i="2"/>
  <c r="G69" i="2"/>
  <c r="I71" i="2"/>
  <c r="K31" i="6"/>
  <c r="F72" i="2"/>
  <c r="G73" i="2"/>
  <c r="F76" i="2"/>
  <c r="G77" i="2"/>
  <c r="F80" i="2"/>
  <c r="G81" i="2"/>
  <c r="F84" i="2"/>
  <c r="G85" i="2"/>
  <c r="F88" i="2"/>
  <c r="G89" i="2"/>
  <c r="I92" i="2"/>
  <c r="G92" i="2"/>
  <c r="F92" i="2"/>
  <c r="H92" i="2"/>
  <c r="D595" i="1"/>
  <c r="I598" i="1"/>
  <c r="D601" i="1"/>
  <c r="Q602" i="1"/>
  <c r="D603" i="1"/>
  <c r="D604" i="1"/>
  <c r="Q609" i="1"/>
  <c r="D610" i="1"/>
  <c r="D619" i="1"/>
  <c r="D640" i="1"/>
  <c r="D646" i="1"/>
  <c r="I659" i="1"/>
  <c r="I664" i="1"/>
  <c r="H671" i="1"/>
  <c r="I673" i="1"/>
  <c r="I677" i="1"/>
  <c r="I681" i="1"/>
  <c r="H683" i="1"/>
  <c r="I685" i="1"/>
  <c r="D687" i="1"/>
  <c r="D690" i="1"/>
  <c r="G11" i="2"/>
  <c r="H45" i="2"/>
  <c r="C58" i="2"/>
  <c r="F59" i="2"/>
  <c r="G60" i="2"/>
  <c r="I62" i="2"/>
  <c r="K22" i="6"/>
  <c r="F63" i="2"/>
  <c r="G64" i="2"/>
  <c r="I66" i="2"/>
  <c r="K26" i="6"/>
  <c r="F67" i="2"/>
  <c r="G68" i="2"/>
  <c r="I70" i="2"/>
  <c r="K30" i="6"/>
  <c r="F71" i="2"/>
  <c r="G72" i="2"/>
  <c r="H73" i="2"/>
  <c r="F75" i="2"/>
  <c r="G76" i="2"/>
  <c r="H77" i="2"/>
  <c r="F79" i="2"/>
  <c r="G80" i="2"/>
  <c r="H81" i="2"/>
  <c r="F83" i="2"/>
  <c r="G84" i="2"/>
  <c r="H85" i="2"/>
  <c r="F87" i="2"/>
  <c r="G88" i="2"/>
  <c r="H89" i="2"/>
  <c r="F93" i="2"/>
  <c r="D594" i="1"/>
  <c r="I597" i="1"/>
  <c r="D598" i="1"/>
  <c r="I600" i="1"/>
  <c r="D615" i="1"/>
  <c r="D621" i="1"/>
  <c r="D626" i="1"/>
  <c r="D627" i="1"/>
  <c r="D631" i="1"/>
  <c r="D636" i="1"/>
  <c r="D642" i="1"/>
  <c r="D653" i="1"/>
  <c r="H672" i="1"/>
  <c r="H676" i="1"/>
  <c r="H680" i="1"/>
  <c r="H684" i="1"/>
  <c r="Q690" i="1"/>
  <c r="I58" i="2"/>
  <c r="K18" i="6"/>
  <c r="L18" i="6" s="1"/>
  <c r="G59" i="2"/>
  <c r="I61" i="2"/>
  <c r="K21" i="6"/>
  <c r="F62" i="2"/>
  <c r="I65" i="2"/>
  <c r="K25" i="6"/>
  <c r="F66" i="2"/>
  <c r="I69" i="2"/>
  <c r="K29" i="6"/>
  <c r="F70" i="2"/>
  <c r="F74" i="2"/>
  <c r="F78" i="2"/>
  <c r="F82" i="2"/>
  <c r="F86" i="2"/>
  <c r="F90" i="2"/>
  <c r="I96" i="2"/>
  <c r="G96" i="2"/>
  <c r="F96" i="2"/>
  <c r="F97" i="2"/>
  <c r="H96" i="2"/>
  <c r="I599" i="1"/>
  <c r="Q611" i="1"/>
  <c r="S613" i="1"/>
  <c r="Q616" i="1"/>
  <c r="D617" i="1"/>
  <c r="Q617" i="1"/>
  <c r="S630" i="1"/>
  <c r="S627" i="1"/>
  <c r="X627" i="1" s="1"/>
  <c r="I632" i="1"/>
  <c r="D638" i="1"/>
  <c r="D652" i="1"/>
  <c r="D655" i="1"/>
  <c r="D657" i="1"/>
  <c r="H659" i="1"/>
  <c r="D660" i="1"/>
  <c r="I661" i="1"/>
  <c r="I662" i="1"/>
  <c r="H664" i="1"/>
  <c r="D665" i="1"/>
  <c r="D666" i="1"/>
  <c r="D667" i="1"/>
  <c r="D668" i="1"/>
  <c r="D669" i="1"/>
  <c r="D670" i="1"/>
  <c r="H673" i="1"/>
  <c r="D674" i="1"/>
  <c r="I675" i="1"/>
  <c r="H677" i="1"/>
  <c r="D678" i="1"/>
  <c r="I679" i="1"/>
  <c r="H681" i="1"/>
  <c r="D682" i="1"/>
  <c r="H685" i="1"/>
  <c r="F48" i="2"/>
  <c r="G58" i="2"/>
  <c r="H59" i="2"/>
  <c r="I60" i="2"/>
  <c r="K20" i="6"/>
  <c r="L20" i="6" s="1"/>
  <c r="F61" i="2"/>
  <c r="G62" i="2"/>
  <c r="H63" i="2"/>
  <c r="I64" i="2"/>
  <c r="K24" i="6"/>
  <c r="F65" i="2"/>
  <c r="G66" i="2"/>
  <c r="H67" i="2"/>
  <c r="I68" i="2"/>
  <c r="K28" i="6"/>
  <c r="F69" i="2"/>
  <c r="G70" i="2"/>
  <c r="H71" i="2"/>
  <c r="I72" i="2"/>
  <c r="K32" i="6"/>
  <c r="F73" i="2"/>
  <c r="G74" i="2"/>
  <c r="H75" i="2"/>
  <c r="F77" i="2"/>
  <c r="G78" i="2"/>
  <c r="H79" i="2"/>
  <c r="F81" i="2"/>
  <c r="G82" i="2"/>
  <c r="H83" i="2"/>
  <c r="F85" i="2"/>
  <c r="G86" i="2"/>
  <c r="H87" i="2"/>
  <c r="F89" i="2"/>
  <c r="G90" i="2"/>
  <c r="F94" i="2"/>
  <c r="F98" i="2"/>
  <c r="H100" i="2"/>
  <c r="F102" i="2"/>
  <c r="H104" i="2"/>
  <c r="F52" i="3"/>
  <c r="F68" i="3"/>
  <c r="G69" i="3"/>
  <c r="F76" i="3"/>
  <c r="G77" i="3"/>
  <c r="G85" i="3"/>
  <c r="F92" i="3"/>
  <c r="G96" i="3"/>
  <c r="G104" i="3"/>
  <c r="G105" i="3"/>
  <c r="G69" i="4"/>
  <c r="G82" i="4"/>
  <c r="G86" i="4"/>
  <c r="G90" i="4"/>
  <c r="F91" i="4"/>
  <c r="G94" i="4"/>
  <c r="G98" i="4"/>
  <c r="G102" i="4"/>
  <c r="G86" i="5"/>
  <c r="E29" i="6"/>
  <c r="E25" i="6"/>
  <c r="E21" i="6"/>
  <c r="H30" i="6"/>
  <c r="I31" i="6" s="1"/>
  <c r="H26" i="6"/>
  <c r="I27" i="6" s="1"/>
  <c r="H22" i="6"/>
  <c r="I23" i="6" s="1"/>
  <c r="F20" i="7"/>
  <c r="F28" i="7"/>
  <c r="J28" i="7" s="1"/>
  <c r="F32" i="7"/>
  <c r="J32" i="7" s="1"/>
  <c r="F101" i="2"/>
  <c r="F105" i="2"/>
  <c r="F64" i="3"/>
  <c r="G65" i="3"/>
  <c r="H67" i="3"/>
  <c r="G68" i="3"/>
  <c r="H69" i="3"/>
  <c r="G76" i="3"/>
  <c r="G84" i="3"/>
  <c r="G92" i="3"/>
  <c r="G101" i="3"/>
  <c r="G65" i="4"/>
  <c r="G91" i="4"/>
  <c r="E32" i="6"/>
  <c r="E28" i="6"/>
  <c r="E24" i="6"/>
  <c r="E20" i="6"/>
  <c r="H18" i="6"/>
  <c r="I18" i="6" s="1"/>
  <c r="H29" i="6"/>
  <c r="H25" i="6"/>
  <c r="H21" i="6"/>
  <c r="F21" i="7"/>
  <c r="F25" i="7"/>
  <c r="J25" i="7" s="1"/>
  <c r="F29" i="7"/>
  <c r="J29" i="7" s="1"/>
  <c r="F33" i="7"/>
  <c r="G93" i="2"/>
  <c r="G97" i="2"/>
  <c r="F100" i="2"/>
  <c r="G101" i="2"/>
  <c r="F104" i="2"/>
  <c r="G105" i="2"/>
  <c r="F46" i="3"/>
  <c r="H49" i="3"/>
  <c r="F53" i="3"/>
  <c r="F60" i="3"/>
  <c r="G61" i="3"/>
  <c r="H63" i="3"/>
  <c r="G64" i="3"/>
  <c r="H65" i="3"/>
  <c r="G73" i="3"/>
  <c r="G81" i="3"/>
  <c r="G89" i="3"/>
  <c r="H92" i="3"/>
  <c r="H93" i="3"/>
  <c r="G100" i="3"/>
  <c r="H101" i="3"/>
  <c r="H58" i="4"/>
  <c r="I59" i="4"/>
  <c r="F60" i="4"/>
  <c r="G61" i="4"/>
  <c r="G62" i="4"/>
  <c r="H65" i="4"/>
  <c r="H66" i="4"/>
  <c r="H74" i="4"/>
  <c r="F76" i="4"/>
  <c r="G77" i="4"/>
  <c r="G78" i="4"/>
  <c r="F81" i="4"/>
  <c r="G84" i="4"/>
  <c r="F85" i="4"/>
  <c r="G88" i="4"/>
  <c r="F89" i="4"/>
  <c r="G92" i="4"/>
  <c r="F93" i="4"/>
  <c r="G96" i="4"/>
  <c r="F97" i="4"/>
  <c r="G100" i="4"/>
  <c r="F101" i="4"/>
  <c r="G104" i="4"/>
  <c r="F105" i="4"/>
  <c r="E31" i="6"/>
  <c r="E27" i="6"/>
  <c r="E23" i="6"/>
  <c r="E19" i="6"/>
  <c r="F19" i="6" s="1"/>
  <c r="H32" i="6"/>
  <c r="I32" i="6" s="1"/>
  <c r="H28" i="6"/>
  <c r="I28" i="6" s="1"/>
  <c r="H24" i="6"/>
  <c r="I24" i="6" s="1"/>
  <c r="H20" i="6"/>
  <c r="I20" i="6" s="1"/>
  <c r="F22" i="7"/>
  <c r="F26" i="7"/>
  <c r="J26" i="7" s="1"/>
  <c r="F30" i="7"/>
  <c r="J30" i="7" s="1"/>
  <c r="F34" i="7"/>
  <c r="J34" i="7" s="1"/>
  <c r="F91" i="2"/>
  <c r="H93" i="2"/>
  <c r="F95" i="2"/>
  <c r="H97" i="2"/>
  <c r="F99" i="2"/>
  <c r="G100" i="2"/>
  <c r="H101" i="2"/>
  <c r="F103" i="2"/>
  <c r="G104" i="2"/>
  <c r="H105" i="2"/>
  <c r="H47" i="3"/>
  <c r="H50" i="3"/>
  <c r="H53" i="3"/>
  <c r="G60" i="3"/>
  <c r="H61" i="3"/>
  <c r="G72" i="3"/>
  <c r="H73" i="3"/>
  <c r="G80" i="3"/>
  <c r="H81" i="3"/>
  <c r="G88" i="3"/>
  <c r="H89" i="3"/>
  <c r="G97" i="3"/>
  <c r="H61" i="4"/>
  <c r="H62" i="4"/>
  <c r="H77" i="4"/>
  <c r="H78" i="4"/>
  <c r="G81" i="4"/>
  <c r="F82" i="4"/>
  <c r="G85" i="4"/>
  <c r="F86" i="4"/>
  <c r="G89" i="4"/>
  <c r="F90" i="4"/>
  <c r="G93" i="4"/>
  <c r="F94" i="4"/>
  <c r="G97" i="4"/>
  <c r="F98" i="4"/>
  <c r="G101" i="4"/>
  <c r="F102" i="4"/>
  <c r="G105" i="4"/>
  <c r="E17" i="6"/>
  <c r="E30" i="6"/>
  <c r="E26" i="6"/>
  <c r="E22" i="6"/>
  <c r="F23" i="7"/>
  <c r="J23" i="7" s="1"/>
  <c r="F27" i="7"/>
  <c r="J27" i="7" s="1"/>
  <c r="F31" i="7"/>
  <c r="J31" i="7" s="1"/>
  <c r="J33" i="7"/>
  <c r="G100" i="5"/>
  <c r="G77" i="5"/>
  <c r="G68" i="5"/>
  <c r="G61" i="5"/>
  <c r="G52" i="5"/>
  <c r="G50" i="5"/>
  <c r="M14" i="5" s="1"/>
  <c r="G45" i="5"/>
  <c r="G36" i="5"/>
  <c r="G29" i="5"/>
  <c r="G20" i="5"/>
  <c r="G13" i="5"/>
  <c r="G73" i="5"/>
  <c r="G62" i="5"/>
  <c r="G46" i="5"/>
  <c r="G41" i="5"/>
  <c r="G32" i="5"/>
  <c r="G30" i="5"/>
  <c r="G25" i="5"/>
  <c r="M12" i="5" s="1"/>
  <c r="G16" i="5"/>
  <c r="G14" i="5"/>
  <c r="G106" i="5"/>
  <c r="G74" i="5"/>
  <c r="G58" i="5"/>
  <c r="G42" i="5"/>
  <c r="G26" i="5"/>
  <c r="H63" i="4"/>
  <c r="G63" i="4"/>
  <c r="G64" i="4"/>
  <c r="F63" i="4"/>
  <c r="H79" i="4"/>
  <c r="G80" i="4"/>
  <c r="F79" i="4"/>
  <c r="G79" i="4"/>
  <c r="F64" i="4"/>
  <c r="H67" i="4"/>
  <c r="G67" i="4"/>
  <c r="G11" i="4"/>
  <c r="G68" i="4"/>
  <c r="F67" i="4"/>
  <c r="I79" i="4"/>
  <c r="I67" i="4"/>
  <c r="F68" i="4"/>
  <c r="H71" i="4"/>
  <c r="G72" i="4"/>
  <c r="F71" i="4"/>
  <c r="G71" i="4"/>
  <c r="I63" i="4"/>
  <c r="F80" i="4"/>
  <c r="H59" i="4"/>
  <c r="G59" i="4"/>
  <c r="G60" i="4"/>
  <c r="F59" i="4"/>
  <c r="H75" i="4"/>
  <c r="G76" i="4"/>
  <c r="F75" i="4"/>
  <c r="G75" i="4"/>
  <c r="I58" i="4"/>
  <c r="I62" i="4"/>
  <c r="I70" i="4"/>
  <c r="I74" i="4"/>
  <c r="I78" i="4"/>
  <c r="F58" i="4"/>
  <c r="H60" i="4"/>
  <c r="F62" i="4"/>
  <c r="H64" i="4"/>
  <c r="F66" i="4"/>
  <c r="H68" i="4"/>
  <c r="F70" i="4"/>
  <c r="H72" i="4"/>
  <c r="F74" i="4"/>
  <c r="H76" i="4"/>
  <c r="F78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I66" i="4"/>
  <c r="I60" i="4"/>
  <c r="I64" i="4"/>
  <c r="I68" i="4"/>
  <c r="I72" i="4"/>
  <c r="I76" i="4"/>
  <c r="I62" i="3"/>
  <c r="F67" i="3"/>
  <c r="I78" i="3"/>
  <c r="F83" i="3"/>
  <c r="I86" i="3"/>
  <c r="I90" i="3"/>
  <c r="I94" i="3"/>
  <c r="F95" i="3"/>
  <c r="I98" i="3"/>
  <c r="F99" i="3"/>
  <c r="I102" i="3"/>
  <c r="I106" i="3"/>
  <c r="F47" i="3"/>
  <c r="H48" i="3"/>
  <c r="F51" i="3"/>
  <c r="D60" i="3"/>
  <c r="H60" i="3"/>
  <c r="I61" i="3"/>
  <c r="F62" i="3"/>
  <c r="G63" i="3"/>
  <c r="H64" i="3"/>
  <c r="I65" i="3"/>
  <c r="F66" i="3"/>
  <c r="G67" i="3"/>
  <c r="H68" i="3"/>
  <c r="I69" i="3"/>
  <c r="F70" i="3"/>
  <c r="G71" i="3"/>
  <c r="H72" i="3"/>
  <c r="I73" i="3"/>
  <c r="F74" i="3"/>
  <c r="G75" i="3"/>
  <c r="H76" i="3"/>
  <c r="I77" i="3"/>
  <c r="F78" i="3"/>
  <c r="G79" i="3"/>
  <c r="H80" i="3"/>
  <c r="I81" i="3"/>
  <c r="F82" i="3"/>
  <c r="G83" i="3"/>
  <c r="H84" i="3"/>
  <c r="I85" i="3"/>
  <c r="F86" i="3"/>
  <c r="G87" i="3"/>
  <c r="H88" i="3"/>
  <c r="I89" i="3"/>
  <c r="F90" i="3"/>
  <c r="G91" i="3"/>
  <c r="I93" i="3"/>
  <c r="F94" i="3"/>
  <c r="G95" i="3"/>
  <c r="H96" i="3"/>
  <c r="I97" i="3"/>
  <c r="F98" i="3"/>
  <c r="G99" i="3"/>
  <c r="H100" i="3"/>
  <c r="I101" i="3"/>
  <c r="F102" i="3"/>
  <c r="G103" i="3"/>
  <c r="I105" i="3"/>
  <c r="F106" i="3"/>
  <c r="G107" i="3"/>
  <c r="F48" i="3"/>
  <c r="F71" i="3"/>
  <c r="F75" i="3"/>
  <c r="F79" i="3"/>
  <c r="I82" i="3"/>
  <c r="F87" i="3"/>
  <c r="F91" i="3"/>
  <c r="F107" i="3"/>
  <c r="F50" i="3"/>
  <c r="H51" i="3"/>
  <c r="F54" i="3"/>
  <c r="I60" i="3"/>
  <c r="F61" i="3"/>
  <c r="G62" i="3"/>
  <c r="I64" i="3"/>
  <c r="F65" i="3"/>
  <c r="G66" i="3"/>
  <c r="I68" i="3"/>
  <c r="F69" i="3"/>
  <c r="G70" i="3"/>
  <c r="H71" i="3"/>
  <c r="I72" i="3"/>
  <c r="F73" i="3"/>
  <c r="G74" i="3"/>
  <c r="H75" i="3"/>
  <c r="I76" i="3"/>
  <c r="F77" i="3"/>
  <c r="G78" i="3"/>
  <c r="H79" i="3"/>
  <c r="I80" i="3"/>
  <c r="F81" i="3"/>
  <c r="G82" i="3"/>
  <c r="H83" i="3"/>
  <c r="F85" i="3"/>
  <c r="G86" i="3"/>
  <c r="H87" i="3"/>
  <c r="I88" i="3"/>
  <c r="F89" i="3"/>
  <c r="G90" i="3"/>
  <c r="H91" i="3"/>
  <c r="I92" i="3"/>
  <c r="F93" i="3"/>
  <c r="G94" i="3"/>
  <c r="H95" i="3"/>
  <c r="I96" i="3"/>
  <c r="F97" i="3"/>
  <c r="G98" i="3"/>
  <c r="H99" i="3"/>
  <c r="I100" i="3"/>
  <c r="F101" i="3"/>
  <c r="G102" i="3"/>
  <c r="H103" i="3"/>
  <c r="F105" i="3"/>
  <c r="G106" i="3"/>
  <c r="H107" i="3"/>
  <c r="F63" i="3"/>
  <c r="I66" i="3"/>
  <c r="I70" i="3"/>
  <c r="I74" i="3"/>
  <c r="F103" i="3"/>
  <c r="I83" i="3"/>
  <c r="I103" i="3"/>
  <c r="F47" i="2"/>
  <c r="H51" i="2"/>
  <c r="F46" i="2"/>
  <c r="H47" i="2"/>
  <c r="F50" i="2"/>
  <c r="D58" i="2"/>
  <c r="F45" i="2"/>
  <c r="F49" i="2"/>
  <c r="H50" i="2"/>
  <c r="F52" i="2"/>
  <c r="H52" i="2"/>
  <c r="I74" i="1"/>
  <c r="Q141" i="1"/>
  <c r="K141" i="1"/>
  <c r="E109" i="5" s="1"/>
  <c r="S152" i="1"/>
  <c r="I145" i="1"/>
  <c r="Q149" i="1"/>
  <c r="K149" i="1"/>
  <c r="E117" i="5" s="1"/>
  <c r="S160" i="1"/>
  <c r="Q153" i="1"/>
  <c r="K153" i="1"/>
  <c r="E121" i="5" s="1"/>
  <c r="S164" i="1"/>
  <c r="I155" i="1"/>
  <c r="I157" i="1"/>
  <c r="Q157" i="1"/>
  <c r="K157" i="1"/>
  <c r="E125" i="5" s="1"/>
  <c r="S168" i="1"/>
  <c r="I159" i="1"/>
  <c r="Q161" i="1"/>
  <c r="K161" i="1"/>
  <c r="E129" i="5" s="1"/>
  <c r="S172" i="1"/>
  <c r="Q165" i="1"/>
  <c r="K165" i="1"/>
  <c r="E133" i="5" s="1"/>
  <c r="S176" i="1"/>
  <c r="H167" i="1"/>
  <c r="I167" i="1"/>
  <c r="Q169" i="1"/>
  <c r="K169" i="1"/>
  <c r="E137" i="5" s="1"/>
  <c r="S180" i="1"/>
  <c r="I171" i="1"/>
  <c r="I173" i="1"/>
  <c r="Q173" i="1"/>
  <c r="K173" i="1"/>
  <c r="E141" i="5" s="1"/>
  <c r="S184" i="1"/>
  <c r="I177" i="1"/>
  <c r="I46" i="1"/>
  <c r="I62" i="1"/>
  <c r="S122" i="1"/>
  <c r="S124" i="1"/>
  <c r="K113" i="1"/>
  <c r="E81" i="5" s="1"/>
  <c r="K120" i="1"/>
  <c r="E88" i="5" s="1"/>
  <c r="Q132" i="1"/>
  <c r="I125" i="1"/>
  <c r="Q125" i="1"/>
  <c r="K125" i="1"/>
  <c r="E93" i="5" s="1"/>
  <c r="S145" i="1"/>
  <c r="I136" i="1"/>
  <c r="S147" i="1"/>
  <c r="K137" i="1"/>
  <c r="E105" i="5" s="1"/>
  <c r="S148" i="1"/>
  <c r="Q137" i="1"/>
  <c r="S153" i="1"/>
  <c r="I144" i="1"/>
  <c r="S157" i="1"/>
  <c r="S161" i="1"/>
  <c r="S165" i="1"/>
  <c r="H156" i="1"/>
  <c r="I156" i="1"/>
  <c r="S169" i="1"/>
  <c r="S173" i="1"/>
  <c r="H172" i="1"/>
  <c r="I172" i="1"/>
  <c r="S183" i="1"/>
  <c r="X187" i="1"/>
  <c r="I187" i="1"/>
  <c r="H235" i="1"/>
  <c r="N53" i="1"/>
  <c r="H58" i="1"/>
  <c r="I58" i="1"/>
  <c r="N106" i="1"/>
  <c r="H112" i="1"/>
  <c r="K116" i="1"/>
  <c r="E84" i="5" s="1"/>
  <c r="Q128" i="1"/>
  <c r="H124" i="1"/>
  <c r="I138" i="1"/>
  <c r="I141" i="1"/>
  <c r="Q145" i="1"/>
  <c r="K145" i="1"/>
  <c r="E113" i="5" s="1"/>
  <c r="S156" i="1"/>
  <c r="N45" i="1"/>
  <c r="H50" i="1"/>
  <c r="H66" i="1"/>
  <c r="I110" i="1"/>
  <c r="H117" i="1"/>
  <c r="I117" i="1"/>
  <c r="K117" i="1"/>
  <c r="E85" i="5" s="1"/>
  <c r="I120" i="1"/>
  <c r="I130" i="1"/>
  <c r="S141" i="1"/>
  <c r="H132" i="1"/>
  <c r="S143" i="1"/>
  <c r="S144" i="1"/>
  <c r="Q133" i="1"/>
  <c r="K133" i="1"/>
  <c r="E101" i="5" s="1"/>
  <c r="S146" i="1"/>
  <c r="K135" i="1"/>
  <c r="E103" i="5" s="1"/>
  <c r="Q135" i="1"/>
  <c r="I137" i="1"/>
  <c r="I142" i="1"/>
  <c r="I170" i="1"/>
  <c r="H129" i="1"/>
  <c r="I131" i="1"/>
  <c r="O695" i="1"/>
  <c r="N49" i="1"/>
  <c r="H54" i="1"/>
  <c r="H70" i="1"/>
  <c r="I70" i="1"/>
  <c r="N95" i="1"/>
  <c r="S123" i="1"/>
  <c r="K112" i="1"/>
  <c r="E80" i="5" s="1"/>
  <c r="I114" i="1"/>
  <c r="K121" i="1"/>
  <c r="E89" i="5" s="1"/>
  <c r="Q124" i="1"/>
  <c r="Q136" i="1"/>
  <c r="K124" i="1"/>
  <c r="E92" i="5" s="1"/>
  <c r="H128" i="1"/>
  <c r="Q129" i="1"/>
  <c r="S140" i="1"/>
  <c r="K129" i="1"/>
  <c r="E97" i="5" s="1"/>
  <c r="Q131" i="1"/>
  <c r="K131" i="1"/>
  <c r="E99" i="5" s="1"/>
  <c r="S142" i="1"/>
  <c r="M705" i="1"/>
  <c r="K139" i="1"/>
  <c r="E107" i="5" s="1"/>
  <c r="S150" i="1"/>
  <c r="Q143" i="1"/>
  <c r="K143" i="1"/>
  <c r="E111" i="5" s="1"/>
  <c r="S154" i="1"/>
  <c r="Q147" i="1"/>
  <c r="K147" i="1"/>
  <c r="E115" i="5" s="1"/>
  <c r="S158" i="1"/>
  <c r="M706" i="1"/>
  <c r="Q151" i="1"/>
  <c r="K151" i="1"/>
  <c r="E119" i="5" s="1"/>
  <c r="S162" i="1"/>
  <c r="Q155" i="1"/>
  <c r="K155" i="1"/>
  <c r="E123" i="5" s="1"/>
  <c r="S166" i="1"/>
  <c r="Q159" i="1"/>
  <c r="K159" i="1"/>
  <c r="E127" i="5" s="1"/>
  <c r="S170" i="1"/>
  <c r="M707" i="1"/>
  <c r="Q163" i="1"/>
  <c r="K163" i="1"/>
  <c r="E131" i="5" s="1"/>
  <c r="S174" i="1"/>
  <c r="Q167" i="1"/>
  <c r="K167" i="1"/>
  <c r="E135" i="5" s="1"/>
  <c r="S178" i="1"/>
  <c r="S177" i="1"/>
  <c r="Q171" i="1"/>
  <c r="K171" i="1"/>
  <c r="E139" i="5" s="1"/>
  <c r="S182" i="1"/>
  <c r="S181" i="1"/>
  <c r="M708" i="1"/>
  <c r="Q175" i="1"/>
  <c r="K175" i="1"/>
  <c r="S186" i="1"/>
  <c r="S185" i="1"/>
  <c r="X209" i="1"/>
  <c r="X229" i="1"/>
  <c r="X267" i="1"/>
  <c r="G123" i="1"/>
  <c r="Q140" i="1"/>
  <c r="K140" i="1"/>
  <c r="E108" i="5" s="1"/>
  <c r="Q144" i="1"/>
  <c r="K144" i="1"/>
  <c r="E112" i="5" s="1"/>
  <c r="G150" i="1"/>
  <c r="Q156" i="1"/>
  <c r="K156" i="1"/>
  <c r="E124" i="5" s="1"/>
  <c r="Q164" i="1"/>
  <c r="K164" i="1"/>
  <c r="E132" i="5" s="1"/>
  <c r="G166" i="1"/>
  <c r="H178" i="1" s="1"/>
  <c r="Q168" i="1"/>
  <c r="K168" i="1"/>
  <c r="E136" i="5" s="1"/>
  <c r="Q182" i="1"/>
  <c r="K182" i="1"/>
  <c r="N182" i="1" s="1"/>
  <c r="Q188" i="1"/>
  <c r="K188" i="1"/>
  <c r="N188" i="1" s="1"/>
  <c r="Q192" i="1"/>
  <c r="K192" i="1"/>
  <c r="N192" i="1" s="1"/>
  <c r="Q196" i="1"/>
  <c r="K196" i="1"/>
  <c r="N196" i="1" s="1"/>
  <c r="Q200" i="1"/>
  <c r="K200" i="1"/>
  <c r="N200" i="1" s="1"/>
  <c r="Q208" i="1"/>
  <c r="K208" i="1"/>
  <c r="N208" i="1" s="1"/>
  <c r="Q214" i="1"/>
  <c r="K214" i="1"/>
  <c r="N214" i="1" s="1"/>
  <c r="Q220" i="1"/>
  <c r="K220" i="1"/>
  <c r="N220" i="1" s="1"/>
  <c r="Q226" i="1"/>
  <c r="K226" i="1"/>
  <c r="N226" i="1" s="1"/>
  <c r="Q234" i="1"/>
  <c r="K234" i="1"/>
  <c r="N234" i="1" s="1"/>
  <c r="Q238" i="1"/>
  <c r="K238" i="1"/>
  <c r="N238" i="1" s="1"/>
  <c r="Q242" i="1"/>
  <c r="K242" i="1"/>
  <c r="N242" i="1" s="1"/>
  <c r="S245" i="1"/>
  <c r="Q248" i="1"/>
  <c r="K248" i="1"/>
  <c r="N248" i="1" s="1"/>
  <c r="Q254" i="1"/>
  <c r="K254" i="1"/>
  <c r="N254" i="1" s="1"/>
  <c r="Q260" i="1"/>
  <c r="K260" i="1"/>
  <c r="N260" i="1" s="1"/>
  <c r="Q264" i="1"/>
  <c r="K264" i="1"/>
  <c r="N264" i="1" s="1"/>
  <c r="S271" i="1"/>
  <c r="Q274" i="1"/>
  <c r="K274" i="1"/>
  <c r="N274" i="1" s="1"/>
  <c r="S291" i="1"/>
  <c r="Q280" i="1"/>
  <c r="K280" i="1"/>
  <c r="N280" i="1" s="1"/>
  <c r="Q282" i="1"/>
  <c r="K282" i="1"/>
  <c r="N282" i="1" s="1"/>
  <c r="Q284" i="1"/>
  <c r="K284" i="1"/>
  <c r="N284" i="1" s="1"/>
  <c r="S285" i="1"/>
  <c r="Q298" i="1"/>
  <c r="Q286" i="1"/>
  <c r="K286" i="1"/>
  <c r="N286" i="1" s="1"/>
  <c r="Q288" i="1"/>
  <c r="K288" i="1"/>
  <c r="N288" i="1" s="1"/>
  <c r="Q290" i="1"/>
  <c r="K290" i="1"/>
  <c r="N290" i="1" s="1"/>
  <c r="S311" i="1"/>
  <c r="K300" i="1"/>
  <c r="N300" i="1" s="1"/>
  <c r="Q312" i="1"/>
  <c r="Q300" i="1"/>
  <c r="I336" i="1"/>
  <c r="S363" i="1"/>
  <c r="K352" i="1"/>
  <c r="N352" i="1" s="1"/>
  <c r="Q352" i="1"/>
  <c r="S371" i="1"/>
  <c r="K360" i="1"/>
  <c r="N360" i="1" s="1"/>
  <c r="Q360" i="1"/>
  <c r="S456" i="1"/>
  <c r="Q445" i="1"/>
  <c r="K445" i="1"/>
  <c r="N445" i="1" s="1"/>
  <c r="I448" i="1"/>
  <c r="H448" i="1"/>
  <c r="K468" i="1"/>
  <c r="N468" i="1" s="1"/>
  <c r="S479" i="1"/>
  <c r="Q468" i="1"/>
  <c r="K571" i="1"/>
  <c r="N571" i="1" s="1"/>
  <c r="S582" i="1"/>
  <c r="Q571" i="1"/>
  <c r="S572" i="1"/>
  <c r="K615" i="1"/>
  <c r="N615" i="1" s="1"/>
  <c r="Q615" i="1"/>
  <c r="S626" i="1"/>
  <c r="S620" i="1"/>
  <c r="S625" i="1"/>
  <c r="I616" i="1"/>
  <c r="D616" i="1"/>
  <c r="H622" i="1"/>
  <c r="I622" i="1"/>
  <c r="G7" i="1"/>
  <c r="I7" i="1" s="1"/>
  <c r="M7" i="1" s="1"/>
  <c r="G8" i="1"/>
  <c r="I8" i="1" s="1"/>
  <c r="M8" i="1" s="1"/>
  <c r="G9" i="1"/>
  <c r="I9" i="1" s="1"/>
  <c r="M9" i="1" s="1"/>
  <c r="G10" i="1"/>
  <c r="I10" i="1" s="1"/>
  <c r="M10" i="1" s="1"/>
  <c r="G11" i="1"/>
  <c r="I11" i="1" s="1"/>
  <c r="M11" i="1" s="1"/>
  <c r="G12" i="1"/>
  <c r="I12" i="1" s="1"/>
  <c r="M12" i="1" s="1"/>
  <c r="G13" i="1"/>
  <c r="I13" i="1" s="1"/>
  <c r="M13" i="1" s="1"/>
  <c r="G14" i="1"/>
  <c r="I14" i="1" s="1"/>
  <c r="M14" i="1" s="1"/>
  <c r="G15" i="1"/>
  <c r="I15" i="1" s="1"/>
  <c r="M15" i="1" s="1"/>
  <c r="G16" i="1"/>
  <c r="I16" i="1" s="1"/>
  <c r="M16" i="1" s="1"/>
  <c r="G17" i="1"/>
  <c r="I17" i="1" s="1"/>
  <c r="M17" i="1" s="1"/>
  <c r="G18" i="1"/>
  <c r="I18" i="1" s="1"/>
  <c r="M18" i="1" s="1"/>
  <c r="E697" i="1"/>
  <c r="G44" i="1"/>
  <c r="D46" i="1"/>
  <c r="G48" i="1"/>
  <c r="D50" i="1"/>
  <c r="G52" i="1"/>
  <c r="D54" i="1"/>
  <c r="E698" i="1"/>
  <c r="G56" i="1"/>
  <c r="D58" i="1"/>
  <c r="G60" i="1"/>
  <c r="D62" i="1"/>
  <c r="G64" i="1"/>
  <c r="D66" i="1"/>
  <c r="E699" i="1"/>
  <c r="G68" i="1"/>
  <c r="D70" i="1"/>
  <c r="G72" i="1"/>
  <c r="D74" i="1"/>
  <c r="G76" i="1"/>
  <c r="D78" i="1"/>
  <c r="E700" i="1"/>
  <c r="G80" i="1"/>
  <c r="H81" i="1"/>
  <c r="D82" i="1"/>
  <c r="G84" i="1"/>
  <c r="H89" i="1"/>
  <c r="H93" i="1"/>
  <c r="B702" i="1"/>
  <c r="E19" i="7" s="1"/>
  <c r="D110" i="1"/>
  <c r="O702" i="1"/>
  <c r="D114" i="1"/>
  <c r="C703" i="1"/>
  <c r="D118" i="1"/>
  <c r="D122" i="1"/>
  <c r="D126" i="1"/>
  <c r="B704" i="1"/>
  <c r="E21" i="7" s="1"/>
  <c r="G127" i="1"/>
  <c r="M127" i="1"/>
  <c r="S134" i="1" s="1"/>
  <c r="D128" i="1"/>
  <c r="D130" i="1"/>
  <c r="D132" i="1"/>
  <c r="D134" i="1"/>
  <c r="D136" i="1"/>
  <c r="D138" i="1"/>
  <c r="D143" i="1"/>
  <c r="D147" i="1"/>
  <c r="D155" i="1"/>
  <c r="D159" i="1"/>
  <c r="D167" i="1"/>
  <c r="D171" i="1"/>
  <c r="G179" i="1"/>
  <c r="G181" i="1"/>
  <c r="G183" i="1"/>
  <c r="G185" i="1"/>
  <c r="G189" i="1"/>
  <c r="G191" i="1"/>
  <c r="G193" i="1"/>
  <c r="G195" i="1"/>
  <c r="G197" i="1"/>
  <c r="G201" i="1"/>
  <c r="G203" i="1"/>
  <c r="G205" i="1"/>
  <c r="G207" i="1"/>
  <c r="G209" i="1"/>
  <c r="G213" i="1"/>
  <c r="G215" i="1"/>
  <c r="G217" i="1"/>
  <c r="G219" i="1"/>
  <c r="G221" i="1"/>
  <c r="G225" i="1"/>
  <c r="G227" i="1"/>
  <c r="G229" i="1"/>
  <c r="G231" i="1"/>
  <c r="G233" i="1"/>
  <c r="G237" i="1"/>
  <c r="G239" i="1"/>
  <c r="G241" i="1"/>
  <c r="G243" i="1"/>
  <c r="G245" i="1"/>
  <c r="G249" i="1"/>
  <c r="G251" i="1"/>
  <c r="G253" i="1"/>
  <c r="G255" i="1"/>
  <c r="G257" i="1"/>
  <c r="G261" i="1"/>
  <c r="G263" i="1"/>
  <c r="G265" i="1"/>
  <c r="G267" i="1"/>
  <c r="G269" i="1"/>
  <c r="G273" i="1"/>
  <c r="G275" i="1"/>
  <c r="G277" i="1"/>
  <c r="G279" i="1"/>
  <c r="G281" i="1"/>
  <c r="G285" i="1"/>
  <c r="G287" i="1"/>
  <c r="H299" i="1" s="1"/>
  <c r="G289" i="1"/>
  <c r="G291" i="1"/>
  <c r="G292" i="1"/>
  <c r="H304" i="1" s="1"/>
  <c r="I293" i="1"/>
  <c r="D295" i="1"/>
  <c r="O718" i="1"/>
  <c r="M295" i="1"/>
  <c r="S300" i="1" s="1"/>
  <c r="S307" i="1"/>
  <c r="Q296" i="1"/>
  <c r="Q302" i="1"/>
  <c r="Q308" i="1"/>
  <c r="S333" i="1"/>
  <c r="K322" i="1"/>
  <c r="N322" i="1" s="1"/>
  <c r="Q322" i="1"/>
  <c r="S349" i="1"/>
  <c r="K338" i="1"/>
  <c r="N338" i="1" s="1"/>
  <c r="Q350" i="1"/>
  <c r="Q338" i="1"/>
  <c r="S355" i="1"/>
  <c r="K344" i="1"/>
  <c r="N344" i="1" s="1"/>
  <c r="Q344" i="1"/>
  <c r="I352" i="1"/>
  <c r="S379" i="1"/>
  <c r="K368" i="1"/>
  <c r="N368" i="1" s="1"/>
  <c r="Q368" i="1"/>
  <c r="C725" i="1"/>
  <c r="I384" i="1"/>
  <c r="X390" i="1"/>
  <c r="K420" i="1"/>
  <c r="N420" i="1" s="1"/>
  <c r="S431" i="1"/>
  <c r="Q420" i="1"/>
  <c r="S472" i="1"/>
  <c r="Q461" i="1"/>
  <c r="K461" i="1"/>
  <c r="N461" i="1" s="1"/>
  <c r="I464" i="1"/>
  <c r="H464" i="1"/>
  <c r="K484" i="1"/>
  <c r="N484" i="1" s="1"/>
  <c r="Q484" i="1"/>
  <c r="M703" i="1"/>
  <c r="G146" i="1"/>
  <c r="Q148" i="1"/>
  <c r="K148" i="1"/>
  <c r="E116" i="5" s="1"/>
  <c r="Q152" i="1"/>
  <c r="K152" i="1"/>
  <c r="E120" i="5" s="1"/>
  <c r="G158" i="1"/>
  <c r="Q160" i="1"/>
  <c r="K160" i="1"/>
  <c r="E128" i="5" s="1"/>
  <c r="G174" i="1"/>
  <c r="H186" i="1" s="1"/>
  <c r="Q178" i="1"/>
  <c r="K178" i="1"/>
  <c r="N178" i="1" s="1"/>
  <c r="Q180" i="1"/>
  <c r="K180" i="1"/>
  <c r="N180" i="1" s="1"/>
  <c r="Q186" i="1"/>
  <c r="K186" i="1"/>
  <c r="N186" i="1" s="1"/>
  <c r="S189" i="1"/>
  <c r="S191" i="1"/>
  <c r="Q194" i="1"/>
  <c r="K194" i="1"/>
  <c r="N194" i="1" s="1"/>
  <c r="S197" i="1"/>
  <c r="T209" i="1" s="1"/>
  <c r="S199" i="1"/>
  <c r="Q202" i="1"/>
  <c r="K202" i="1"/>
  <c r="N202" i="1" s="1"/>
  <c r="S203" i="1"/>
  <c r="Q206" i="1"/>
  <c r="K206" i="1"/>
  <c r="N206" i="1" s="1"/>
  <c r="Q210" i="1"/>
  <c r="K210" i="1"/>
  <c r="N210" i="1" s="1"/>
  <c r="S211" i="1"/>
  <c r="Q218" i="1"/>
  <c r="K218" i="1"/>
  <c r="N218" i="1" s="1"/>
  <c r="S219" i="1"/>
  <c r="S221" i="1"/>
  <c r="Q224" i="1"/>
  <c r="K224" i="1"/>
  <c r="N224" i="1" s="1"/>
  <c r="S225" i="1"/>
  <c r="Q230" i="1"/>
  <c r="K230" i="1"/>
  <c r="N230" i="1" s="1"/>
  <c r="S231" i="1"/>
  <c r="Q236" i="1"/>
  <c r="K236" i="1"/>
  <c r="N236" i="1" s="1"/>
  <c r="Q240" i="1"/>
  <c r="K240" i="1"/>
  <c r="N240" i="1" s="1"/>
  <c r="Q246" i="1"/>
  <c r="K246" i="1"/>
  <c r="N246" i="1" s="1"/>
  <c r="S247" i="1"/>
  <c r="S249" i="1"/>
  <c r="Q252" i="1"/>
  <c r="K252" i="1"/>
  <c r="N252" i="1" s="1"/>
  <c r="Q256" i="1"/>
  <c r="K256" i="1"/>
  <c r="N256" i="1" s="1"/>
  <c r="Q262" i="1"/>
  <c r="K262" i="1"/>
  <c r="N262" i="1" s="1"/>
  <c r="S265" i="1"/>
  <c r="Q268" i="1"/>
  <c r="K268" i="1"/>
  <c r="N268" i="1" s="1"/>
  <c r="Q272" i="1"/>
  <c r="K272" i="1"/>
  <c r="N272" i="1" s="1"/>
  <c r="S275" i="1"/>
  <c r="Q278" i="1"/>
  <c r="K278" i="1"/>
  <c r="N278" i="1" s="1"/>
  <c r="S289" i="1"/>
  <c r="I103" i="1"/>
  <c r="D111" i="1"/>
  <c r="D115" i="1"/>
  <c r="O703" i="1"/>
  <c r="D119" i="1"/>
  <c r="S121" i="1"/>
  <c r="S125" i="1"/>
  <c r="C704" i="1"/>
  <c r="O705" i="1"/>
  <c r="D142" i="1"/>
  <c r="Q142" i="1"/>
  <c r="K142" i="1"/>
  <c r="E110" i="5" s="1"/>
  <c r="Q146" i="1"/>
  <c r="K146" i="1"/>
  <c r="E114" i="5" s="1"/>
  <c r="Q150" i="1"/>
  <c r="K150" i="1"/>
  <c r="E118" i="5" s="1"/>
  <c r="O706" i="1"/>
  <c r="D154" i="1"/>
  <c r="Q154" i="1"/>
  <c r="K154" i="1"/>
  <c r="E122" i="5" s="1"/>
  <c r="Q158" i="1"/>
  <c r="K158" i="1"/>
  <c r="E126" i="5" s="1"/>
  <c r="D162" i="1"/>
  <c r="Q162" i="1"/>
  <c r="K162" i="1"/>
  <c r="E130" i="5" s="1"/>
  <c r="O707" i="1"/>
  <c r="Q166" i="1"/>
  <c r="K166" i="1"/>
  <c r="E134" i="5" s="1"/>
  <c r="D170" i="1"/>
  <c r="Q170" i="1"/>
  <c r="K170" i="1"/>
  <c r="E138" i="5" s="1"/>
  <c r="Q174" i="1"/>
  <c r="K174" i="1"/>
  <c r="E142" i="5" s="1"/>
  <c r="O708" i="1"/>
  <c r="Q177" i="1"/>
  <c r="K177" i="1"/>
  <c r="N177" i="1" s="1"/>
  <c r="S188" i="1"/>
  <c r="Q179" i="1"/>
  <c r="K179" i="1"/>
  <c r="N179" i="1" s="1"/>
  <c r="S190" i="1"/>
  <c r="Q181" i="1"/>
  <c r="K181" i="1"/>
  <c r="N181" i="1" s="1"/>
  <c r="S192" i="1"/>
  <c r="Q183" i="1"/>
  <c r="K183" i="1"/>
  <c r="N183" i="1" s="1"/>
  <c r="S194" i="1"/>
  <c r="Q185" i="1"/>
  <c r="K185" i="1"/>
  <c r="N185" i="1" s="1"/>
  <c r="S196" i="1"/>
  <c r="B709" i="1"/>
  <c r="E26" i="7" s="1"/>
  <c r="D187" i="1"/>
  <c r="M709" i="1"/>
  <c r="Q187" i="1"/>
  <c r="K187" i="1"/>
  <c r="S198" i="1"/>
  <c r="Q189" i="1"/>
  <c r="K189" i="1"/>
  <c r="N189" i="1" s="1"/>
  <c r="S200" i="1"/>
  <c r="Q191" i="1"/>
  <c r="K191" i="1"/>
  <c r="N191" i="1" s="1"/>
  <c r="S202" i="1"/>
  <c r="Q193" i="1"/>
  <c r="K193" i="1"/>
  <c r="N193" i="1" s="1"/>
  <c r="S204" i="1"/>
  <c r="Q195" i="1"/>
  <c r="K195" i="1"/>
  <c r="N195" i="1" s="1"/>
  <c r="S206" i="1"/>
  <c r="Q197" i="1"/>
  <c r="K197" i="1"/>
  <c r="N197" i="1" s="1"/>
  <c r="S208" i="1"/>
  <c r="B710" i="1"/>
  <c r="E27" i="7" s="1"/>
  <c r="D199" i="1"/>
  <c r="M710" i="1"/>
  <c r="Q199" i="1"/>
  <c r="K199" i="1"/>
  <c r="S210" i="1"/>
  <c r="Q201" i="1"/>
  <c r="K201" i="1"/>
  <c r="N201" i="1" s="1"/>
  <c r="S212" i="1"/>
  <c r="Q203" i="1"/>
  <c r="K203" i="1"/>
  <c r="N203" i="1" s="1"/>
  <c r="S214" i="1"/>
  <c r="Q205" i="1"/>
  <c r="K205" i="1"/>
  <c r="N205" i="1" s="1"/>
  <c r="S216" i="1"/>
  <c r="Q207" i="1"/>
  <c r="K207" i="1"/>
  <c r="N207" i="1" s="1"/>
  <c r="S218" i="1"/>
  <c r="Q209" i="1"/>
  <c r="K209" i="1"/>
  <c r="N209" i="1" s="1"/>
  <c r="S220" i="1"/>
  <c r="B711" i="1"/>
  <c r="E28" i="7" s="1"/>
  <c r="D211" i="1"/>
  <c r="M711" i="1"/>
  <c r="Q211" i="1"/>
  <c r="K211" i="1"/>
  <c r="S222" i="1"/>
  <c r="Q213" i="1"/>
  <c r="K213" i="1"/>
  <c r="N213" i="1" s="1"/>
  <c r="S224" i="1"/>
  <c r="Q215" i="1"/>
  <c r="K215" i="1"/>
  <c r="N215" i="1" s="1"/>
  <c r="S226" i="1"/>
  <c r="Q217" i="1"/>
  <c r="K217" i="1"/>
  <c r="N217" i="1" s="1"/>
  <c r="S228" i="1"/>
  <c r="Q219" i="1"/>
  <c r="K219" i="1"/>
  <c r="N219" i="1" s="1"/>
  <c r="S230" i="1"/>
  <c r="Q221" i="1"/>
  <c r="K221" i="1"/>
  <c r="N221" i="1" s="1"/>
  <c r="S232" i="1"/>
  <c r="B712" i="1"/>
  <c r="E29" i="7" s="1"/>
  <c r="D223" i="1"/>
  <c r="M712" i="1"/>
  <c r="Q223" i="1"/>
  <c r="K223" i="1"/>
  <c r="S234" i="1"/>
  <c r="Q225" i="1"/>
  <c r="K225" i="1"/>
  <c r="N225" i="1" s="1"/>
  <c r="S236" i="1"/>
  <c r="Q227" i="1"/>
  <c r="K227" i="1"/>
  <c r="N227" i="1" s="1"/>
  <c r="S238" i="1"/>
  <c r="Q229" i="1"/>
  <c r="K229" i="1"/>
  <c r="N229" i="1" s="1"/>
  <c r="S240" i="1"/>
  <c r="Q231" i="1"/>
  <c r="K231" i="1"/>
  <c r="N231" i="1" s="1"/>
  <c r="S242" i="1"/>
  <c r="Q233" i="1"/>
  <c r="K233" i="1"/>
  <c r="N233" i="1" s="1"/>
  <c r="S244" i="1"/>
  <c r="B713" i="1"/>
  <c r="E30" i="7" s="1"/>
  <c r="I30" i="7" s="1"/>
  <c r="D235" i="1"/>
  <c r="M713" i="1"/>
  <c r="Q235" i="1"/>
  <c r="K235" i="1"/>
  <c r="S246" i="1"/>
  <c r="Q237" i="1"/>
  <c r="K237" i="1"/>
  <c r="N237" i="1" s="1"/>
  <c r="S248" i="1"/>
  <c r="Q239" i="1"/>
  <c r="K239" i="1"/>
  <c r="N239" i="1" s="1"/>
  <c r="S250" i="1"/>
  <c r="Q241" i="1"/>
  <c r="K241" i="1"/>
  <c r="N241" i="1" s="1"/>
  <c r="S252" i="1"/>
  <c r="Q243" i="1"/>
  <c r="K243" i="1"/>
  <c r="N243" i="1" s="1"/>
  <c r="S254" i="1"/>
  <c r="Q245" i="1"/>
  <c r="K245" i="1"/>
  <c r="N245" i="1" s="1"/>
  <c r="S256" i="1"/>
  <c r="B714" i="1"/>
  <c r="E31" i="7" s="1"/>
  <c r="D247" i="1"/>
  <c r="M714" i="1"/>
  <c r="Q247" i="1"/>
  <c r="K247" i="1"/>
  <c r="S258" i="1"/>
  <c r="Q249" i="1"/>
  <c r="K249" i="1"/>
  <c r="N249" i="1" s="1"/>
  <c r="S260" i="1"/>
  <c r="Q251" i="1"/>
  <c r="K251" i="1"/>
  <c r="N251" i="1" s="1"/>
  <c r="S262" i="1"/>
  <c r="Q253" i="1"/>
  <c r="K253" i="1"/>
  <c r="N253" i="1" s="1"/>
  <c r="S264" i="1"/>
  <c r="Q255" i="1"/>
  <c r="K255" i="1"/>
  <c r="N255" i="1" s="1"/>
  <c r="S266" i="1"/>
  <c r="Q257" i="1"/>
  <c r="K257" i="1"/>
  <c r="N257" i="1" s="1"/>
  <c r="S268" i="1"/>
  <c r="B715" i="1"/>
  <c r="E32" i="7" s="1"/>
  <c r="D259" i="1"/>
  <c r="M715" i="1"/>
  <c r="Q259" i="1"/>
  <c r="K259" i="1"/>
  <c r="S270" i="1"/>
  <c r="Q261" i="1"/>
  <c r="K261" i="1"/>
  <c r="N261" i="1" s="1"/>
  <c r="S272" i="1"/>
  <c r="Q263" i="1"/>
  <c r="K263" i="1"/>
  <c r="N263" i="1" s="1"/>
  <c r="S274" i="1"/>
  <c r="Q265" i="1"/>
  <c r="K265" i="1"/>
  <c r="N265" i="1" s="1"/>
  <c r="S276" i="1"/>
  <c r="Q267" i="1"/>
  <c r="K267" i="1"/>
  <c r="N267" i="1" s="1"/>
  <c r="S278" i="1"/>
  <c r="Q269" i="1"/>
  <c r="K269" i="1"/>
  <c r="N269" i="1" s="1"/>
  <c r="S280" i="1"/>
  <c r="B716" i="1"/>
  <c r="E33" i="7" s="1"/>
  <c r="D271" i="1"/>
  <c r="M716" i="1"/>
  <c r="Q271" i="1"/>
  <c r="K271" i="1"/>
  <c r="S282" i="1"/>
  <c r="Q273" i="1"/>
  <c r="K273" i="1"/>
  <c r="N273" i="1" s="1"/>
  <c r="S284" i="1"/>
  <c r="Q275" i="1"/>
  <c r="K275" i="1"/>
  <c r="N275" i="1" s="1"/>
  <c r="S286" i="1"/>
  <c r="Q277" i="1"/>
  <c r="K277" i="1"/>
  <c r="N277" i="1" s="1"/>
  <c r="S288" i="1"/>
  <c r="Q279" i="1"/>
  <c r="K279" i="1"/>
  <c r="N279" i="1" s="1"/>
  <c r="S290" i="1"/>
  <c r="Q281" i="1"/>
  <c r="K281" i="1"/>
  <c r="N281" i="1" s="1"/>
  <c r="S292" i="1"/>
  <c r="B717" i="1"/>
  <c r="E34" i="7" s="1"/>
  <c r="D283" i="1"/>
  <c r="M717" i="1"/>
  <c r="S294" i="1"/>
  <c r="Q283" i="1"/>
  <c r="K283" i="1"/>
  <c r="Q285" i="1"/>
  <c r="K285" i="1"/>
  <c r="N285" i="1" s="1"/>
  <c r="Q287" i="1"/>
  <c r="K287" i="1"/>
  <c r="N287" i="1" s="1"/>
  <c r="Q289" i="1"/>
  <c r="K289" i="1"/>
  <c r="N289" i="1" s="1"/>
  <c r="Q291" i="1"/>
  <c r="K291" i="1"/>
  <c r="N291" i="1" s="1"/>
  <c r="Q304" i="1"/>
  <c r="K292" i="1"/>
  <c r="N292" i="1" s="1"/>
  <c r="Q292" i="1"/>
  <c r="Q293" i="1"/>
  <c r="K293" i="1"/>
  <c r="N293" i="1" s="1"/>
  <c r="S304" i="1"/>
  <c r="K294" i="1"/>
  <c r="N294" i="1" s="1"/>
  <c r="Q294" i="1"/>
  <c r="C718" i="1"/>
  <c r="D301" i="1"/>
  <c r="G301" i="1"/>
  <c r="I328" i="1"/>
  <c r="I344" i="1"/>
  <c r="I353" i="1"/>
  <c r="S387" i="1"/>
  <c r="Q388" i="1"/>
  <c r="K376" i="1"/>
  <c r="N376" i="1" s="1"/>
  <c r="Q376" i="1"/>
  <c r="I416" i="1"/>
  <c r="K436" i="1"/>
  <c r="N436" i="1" s="1"/>
  <c r="S447" i="1"/>
  <c r="Q436" i="1"/>
  <c r="Q477" i="1"/>
  <c r="K477" i="1"/>
  <c r="N477" i="1" s="1"/>
  <c r="Q489" i="1"/>
  <c r="I480" i="1"/>
  <c r="H480" i="1"/>
  <c r="H492" i="1"/>
  <c r="G115" i="1"/>
  <c r="Q172" i="1"/>
  <c r="K172" i="1"/>
  <c r="E140" i="5" s="1"/>
  <c r="Q176" i="1"/>
  <c r="K176" i="1"/>
  <c r="N176" i="1" s="1"/>
  <c r="S179" i="1"/>
  <c r="Q184" i="1"/>
  <c r="K184" i="1"/>
  <c r="N184" i="1" s="1"/>
  <c r="Q190" i="1"/>
  <c r="K190" i="1"/>
  <c r="N190" i="1" s="1"/>
  <c r="S193" i="1"/>
  <c r="S195" i="1"/>
  <c r="Q198" i="1"/>
  <c r="K198" i="1"/>
  <c r="N198" i="1" s="1"/>
  <c r="S201" i="1"/>
  <c r="Q204" i="1"/>
  <c r="K204" i="1"/>
  <c r="N204" i="1" s="1"/>
  <c r="S205" i="1"/>
  <c r="S207" i="1"/>
  <c r="Q212" i="1"/>
  <c r="K212" i="1"/>
  <c r="N212" i="1" s="1"/>
  <c r="S213" i="1"/>
  <c r="Q216" i="1"/>
  <c r="K216" i="1"/>
  <c r="N216" i="1" s="1"/>
  <c r="Q222" i="1"/>
  <c r="K222" i="1"/>
  <c r="N222" i="1" s="1"/>
  <c r="S223" i="1"/>
  <c r="Q228" i="1"/>
  <c r="K228" i="1"/>
  <c r="N228" i="1" s="1"/>
  <c r="Q232" i="1"/>
  <c r="K232" i="1"/>
  <c r="N232" i="1" s="1"/>
  <c r="S233" i="1"/>
  <c r="S235" i="1"/>
  <c r="S237" i="1"/>
  <c r="S239" i="1"/>
  <c r="S241" i="1"/>
  <c r="Q244" i="1"/>
  <c r="K244" i="1"/>
  <c r="N244" i="1" s="1"/>
  <c r="Q250" i="1"/>
  <c r="K250" i="1"/>
  <c r="N250" i="1" s="1"/>
  <c r="S251" i="1"/>
  <c r="S253" i="1"/>
  <c r="Q258" i="1"/>
  <c r="K258" i="1"/>
  <c r="N258" i="1" s="1"/>
  <c r="S259" i="1"/>
  <c r="S261" i="1"/>
  <c r="S263" i="1"/>
  <c r="Q266" i="1"/>
  <c r="K266" i="1"/>
  <c r="N266" i="1" s="1"/>
  <c r="Q270" i="1"/>
  <c r="K270" i="1"/>
  <c r="N270" i="1" s="1"/>
  <c r="S273" i="1"/>
  <c r="Q276" i="1"/>
  <c r="K276" i="1"/>
  <c r="N276" i="1" s="1"/>
  <c r="S277" i="1"/>
  <c r="S279" i="1"/>
  <c r="S281" i="1"/>
  <c r="O696" i="1"/>
  <c r="I31" i="1"/>
  <c r="B697" i="1"/>
  <c r="E14" i="7" s="1"/>
  <c r="I14" i="7" s="1"/>
  <c r="O14" i="7" s="1"/>
  <c r="Q14" i="7" s="1"/>
  <c r="O697" i="1"/>
  <c r="B698" i="1"/>
  <c r="E15" i="7" s="1"/>
  <c r="O698" i="1"/>
  <c r="B699" i="1"/>
  <c r="E16" i="7" s="1"/>
  <c r="O699" i="1"/>
  <c r="B700" i="1"/>
  <c r="E17" i="7" s="1"/>
  <c r="G17" i="7" s="1"/>
  <c r="O700" i="1"/>
  <c r="E702" i="1"/>
  <c r="K111" i="1"/>
  <c r="E79" i="5" s="1"/>
  <c r="E703" i="1"/>
  <c r="K115" i="1"/>
  <c r="E83" i="5" s="1"/>
  <c r="K119" i="1"/>
  <c r="E87" i="5" s="1"/>
  <c r="K123" i="1"/>
  <c r="E91" i="5" s="1"/>
  <c r="Q123" i="1"/>
  <c r="S126" i="1"/>
  <c r="D127" i="1"/>
  <c r="Q138" i="1"/>
  <c r="B705" i="1"/>
  <c r="E22" i="7" s="1"/>
  <c r="G139" i="1"/>
  <c r="B706" i="1"/>
  <c r="E23" i="7" s="1"/>
  <c r="G151" i="1"/>
  <c r="S151" i="1"/>
  <c r="S155" i="1"/>
  <c r="S159" i="1"/>
  <c r="B707" i="1"/>
  <c r="E24" i="7" s="1"/>
  <c r="I24" i="7" s="1"/>
  <c r="K24" i="7" s="1"/>
  <c r="G163" i="1"/>
  <c r="S163" i="1"/>
  <c r="S167" i="1"/>
  <c r="S171" i="1"/>
  <c r="B708" i="1"/>
  <c r="E25" i="7" s="1"/>
  <c r="G175" i="1"/>
  <c r="S175" i="1"/>
  <c r="I178" i="1"/>
  <c r="I182" i="1"/>
  <c r="H184" i="1"/>
  <c r="I186" i="1"/>
  <c r="H190" i="1"/>
  <c r="I190" i="1"/>
  <c r="I192" i="1"/>
  <c r="H194" i="1"/>
  <c r="I194" i="1"/>
  <c r="I196" i="1"/>
  <c r="H198" i="1"/>
  <c r="I198" i="1"/>
  <c r="H202" i="1"/>
  <c r="I202" i="1"/>
  <c r="H206" i="1"/>
  <c r="I206" i="1"/>
  <c r="H208" i="1"/>
  <c r="H210" i="1"/>
  <c r="I210" i="1"/>
  <c r="H214" i="1"/>
  <c r="I214" i="1"/>
  <c r="H218" i="1"/>
  <c r="I218" i="1"/>
  <c r="I226" i="1"/>
  <c r="I228" i="1"/>
  <c r="H236" i="1"/>
  <c r="I240" i="1"/>
  <c r="I244" i="1"/>
  <c r="I246" i="1"/>
  <c r="H258" i="1"/>
  <c r="I260" i="1"/>
  <c r="I268" i="1"/>
  <c r="H270" i="1"/>
  <c r="I270" i="1"/>
  <c r="H274" i="1"/>
  <c r="I276" i="1"/>
  <c r="H280" i="1"/>
  <c r="H286" i="1"/>
  <c r="I286" i="1"/>
  <c r="I288" i="1"/>
  <c r="I290" i="1"/>
  <c r="S293" i="1"/>
  <c r="G297" i="1"/>
  <c r="I299" i="1"/>
  <c r="Q303" i="1"/>
  <c r="K303" i="1"/>
  <c r="N303" i="1" s="1"/>
  <c r="S314" i="1"/>
  <c r="I304" i="1"/>
  <c r="S317" i="1"/>
  <c r="K306" i="1"/>
  <c r="N306" i="1" s="1"/>
  <c r="Q306" i="1"/>
  <c r="S325" i="1"/>
  <c r="K314" i="1"/>
  <c r="N314" i="1" s="1"/>
  <c r="Q314" i="1"/>
  <c r="S341" i="1"/>
  <c r="K330" i="1"/>
  <c r="N330" i="1" s="1"/>
  <c r="Q342" i="1"/>
  <c r="Q330" i="1"/>
  <c r="I339" i="1"/>
  <c r="I345" i="1"/>
  <c r="I376" i="1"/>
  <c r="I388" i="1"/>
  <c r="H388" i="1"/>
  <c r="S418" i="1"/>
  <c r="K407" i="1"/>
  <c r="N407" i="1" s="1"/>
  <c r="Q407" i="1"/>
  <c r="S440" i="1"/>
  <c r="Q429" i="1"/>
  <c r="K429" i="1"/>
  <c r="N429" i="1" s="1"/>
  <c r="I432" i="1"/>
  <c r="H432" i="1"/>
  <c r="K452" i="1"/>
  <c r="N452" i="1" s="1"/>
  <c r="S463" i="1"/>
  <c r="Q452" i="1"/>
  <c r="S561" i="1"/>
  <c r="Q550" i="1"/>
  <c r="K550" i="1"/>
  <c r="N550" i="1" s="1"/>
  <c r="S558" i="1"/>
  <c r="C709" i="1"/>
  <c r="C710" i="1"/>
  <c r="C711" i="1"/>
  <c r="C712" i="1"/>
  <c r="C713" i="1"/>
  <c r="C714" i="1"/>
  <c r="C715" i="1"/>
  <c r="C716" i="1"/>
  <c r="C717" i="1"/>
  <c r="S309" i="1"/>
  <c r="D299" i="1"/>
  <c r="Q301" i="1"/>
  <c r="K301" i="1"/>
  <c r="N301" i="1" s="1"/>
  <c r="S312" i="1"/>
  <c r="G302" i="1"/>
  <c r="S315" i="1"/>
  <c r="I305" i="1"/>
  <c r="Q305" i="1"/>
  <c r="C719" i="1"/>
  <c r="G310" i="1"/>
  <c r="H311" i="1"/>
  <c r="S323" i="1"/>
  <c r="I313" i="1"/>
  <c r="Q313" i="1"/>
  <c r="G318" i="1"/>
  <c r="S331" i="1"/>
  <c r="I321" i="1"/>
  <c r="G326" i="1"/>
  <c r="S339" i="1"/>
  <c r="C721" i="1"/>
  <c r="G334" i="1"/>
  <c r="S347" i="1"/>
  <c r="I337" i="1"/>
  <c r="G342" i="1"/>
  <c r="S353" i="1"/>
  <c r="G350" i="1"/>
  <c r="H362" i="1" s="1"/>
  <c r="S361" i="1"/>
  <c r="G358" i="1"/>
  <c r="H370" i="1" s="1"/>
  <c r="S369" i="1"/>
  <c r="G366" i="1"/>
  <c r="S377" i="1"/>
  <c r="H373" i="1"/>
  <c r="G374" i="1"/>
  <c r="H386" i="1" s="1"/>
  <c r="S385" i="1"/>
  <c r="I375" i="1"/>
  <c r="S388" i="1"/>
  <c r="G382" i="1"/>
  <c r="Q394" i="1"/>
  <c r="D383" i="1"/>
  <c r="K399" i="1"/>
  <c r="N399" i="1" s="1"/>
  <c r="Q399" i="1"/>
  <c r="I407" i="1"/>
  <c r="S428" i="1"/>
  <c r="Q417" i="1"/>
  <c r="K417" i="1"/>
  <c r="N417" i="1" s="1"/>
  <c r="I420" i="1"/>
  <c r="H420" i="1"/>
  <c r="K424" i="1"/>
  <c r="N424" i="1" s="1"/>
  <c r="S435" i="1"/>
  <c r="Q424" i="1"/>
  <c r="S444" i="1"/>
  <c r="Q433" i="1"/>
  <c r="K433" i="1"/>
  <c r="N433" i="1" s="1"/>
  <c r="I436" i="1"/>
  <c r="H436" i="1"/>
  <c r="K440" i="1"/>
  <c r="N440" i="1" s="1"/>
  <c r="S451" i="1"/>
  <c r="Q440" i="1"/>
  <c r="S460" i="1"/>
  <c r="Q449" i="1"/>
  <c r="K449" i="1"/>
  <c r="N449" i="1" s="1"/>
  <c r="I452" i="1"/>
  <c r="H452" i="1"/>
  <c r="K456" i="1"/>
  <c r="N456" i="1" s="1"/>
  <c r="S467" i="1"/>
  <c r="Q456" i="1"/>
  <c r="S476" i="1"/>
  <c r="Q465" i="1"/>
  <c r="K465" i="1"/>
  <c r="N465" i="1" s="1"/>
  <c r="I468" i="1"/>
  <c r="H468" i="1"/>
  <c r="K472" i="1"/>
  <c r="N472" i="1" s="1"/>
  <c r="S483" i="1"/>
  <c r="Q472" i="1"/>
  <c r="Q481" i="1"/>
  <c r="K481" i="1"/>
  <c r="N481" i="1" s="1"/>
  <c r="I484" i="1"/>
  <c r="H484" i="1"/>
  <c r="S503" i="1"/>
  <c r="Q492" i="1"/>
  <c r="K492" i="1"/>
  <c r="N492" i="1" s="1"/>
  <c r="S502" i="1"/>
  <c r="S507" i="1"/>
  <c r="Q496" i="1"/>
  <c r="K496" i="1"/>
  <c r="N496" i="1" s="1"/>
  <c r="S545" i="1"/>
  <c r="Q534" i="1"/>
  <c r="K534" i="1"/>
  <c r="N534" i="1" s="1"/>
  <c r="S542" i="1"/>
  <c r="O709" i="1"/>
  <c r="O710" i="1"/>
  <c r="O711" i="1"/>
  <c r="O712" i="1"/>
  <c r="O713" i="1"/>
  <c r="O714" i="1"/>
  <c r="O715" i="1"/>
  <c r="O716" i="1"/>
  <c r="O717" i="1"/>
  <c r="Q299" i="1"/>
  <c r="K299" i="1"/>
  <c r="N299" i="1" s="1"/>
  <c r="S310" i="1"/>
  <c r="S321" i="1"/>
  <c r="Q311" i="1"/>
  <c r="I316" i="1"/>
  <c r="S329" i="1"/>
  <c r="H324" i="1"/>
  <c r="S337" i="1"/>
  <c r="S345" i="1"/>
  <c r="C722" i="1"/>
  <c r="G348" i="1"/>
  <c r="S359" i="1"/>
  <c r="G356" i="1"/>
  <c r="S367" i="1"/>
  <c r="G364" i="1"/>
  <c r="S375" i="1"/>
  <c r="C724" i="1"/>
  <c r="G372" i="1"/>
  <c r="S383" i="1"/>
  <c r="Q384" i="1"/>
  <c r="S386" i="1"/>
  <c r="G380" i="1"/>
  <c r="Q392" i="1"/>
  <c r="C726" i="1"/>
  <c r="D391" i="1"/>
  <c r="Q405" i="1"/>
  <c r="K393" i="1"/>
  <c r="N393" i="1" s="1"/>
  <c r="Q393" i="1"/>
  <c r="S432" i="1"/>
  <c r="Q421" i="1"/>
  <c r="K421" i="1"/>
  <c r="N421" i="1" s="1"/>
  <c r="I424" i="1"/>
  <c r="K428" i="1"/>
  <c r="N428" i="1" s="1"/>
  <c r="S439" i="1"/>
  <c r="Q428" i="1"/>
  <c r="S448" i="1"/>
  <c r="Q437" i="1"/>
  <c r="K437" i="1"/>
  <c r="N437" i="1" s="1"/>
  <c r="I440" i="1"/>
  <c r="H440" i="1"/>
  <c r="K444" i="1"/>
  <c r="N444" i="1" s="1"/>
  <c r="S455" i="1"/>
  <c r="Q444" i="1"/>
  <c r="S464" i="1"/>
  <c r="Q453" i="1"/>
  <c r="K453" i="1"/>
  <c r="N453" i="1" s="1"/>
  <c r="I456" i="1"/>
  <c r="H456" i="1"/>
  <c r="K460" i="1"/>
  <c r="N460" i="1" s="1"/>
  <c r="S471" i="1"/>
  <c r="Q460" i="1"/>
  <c r="S480" i="1"/>
  <c r="Q469" i="1"/>
  <c r="K469" i="1"/>
  <c r="N469" i="1" s="1"/>
  <c r="I472" i="1"/>
  <c r="H472" i="1"/>
  <c r="K476" i="1"/>
  <c r="N476" i="1" s="1"/>
  <c r="Q476" i="1"/>
  <c r="Q497" i="1"/>
  <c r="Q485" i="1"/>
  <c r="K485" i="1"/>
  <c r="N485" i="1" s="1"/>
  <c r="B735" i="1"/>
  <c r="G499" i="1"/>
  <c r="D499" i="1"/>
  <c r="S529" i="1"/>
  <c r="Q518" i="1"/>
  <c r="K518" i="1"/>
  <c r="N518" i="1" s="1"/>
  <c r="S526" i="1"/>
  <c r="E717" i="1"/>
  <c r="B718" i="1"/>
  <c r="G295" i="1"/>
  <c r="Q297" i="1"/>
  <c r="K297" i="1"/>
  <c r="N297" i="1" s="1"/>
  <c r="S308" i="1"/>
  <c r="G298" i="1"/>
  <c r="S313" i="1"/>
  <c r="D303" i="1"/>
  <c r="G306" i="1"/>
  <c r="S319" i="1"/>
  <c r="Q309" i="1"/>
  <c r="Q310" i="1"/>
  <c r="G314" i="1"/>
  <c r="S327" i="1"/>
  <c r="Q318" i="1"/>
  <c r="C720" i="1"/>
  <c r="G322" i="1"/>
  <c r="S335" i="1"/>
  <c r="Q326" i="1"/>
  <c r="G330" i="1"/>
  <c r="S343" i="1"/>
  <c r="Q334" i="1"/>
  <c r="G338" i="1"/>
  <c r="S351" i="1"/>
  <c r="S357" i="1"/>
  <c r="Q348" i="1"/>
  <c r="I354" i="1"/>
  <c r="S365" i="1"/>
  <c r="Q356" i="1"/>
  <c r="I362" i="1"/>
  <c r="S373" i="1"/>
  <c r="I363" i="1"/>
  <c r="Q364" i="1"/>
  <c r="I370" i="1"/>
  <c r="S381" i="1"/>
  <c r="Q372" i="1"/>
  <c r="S384" i="1"/>
  <c r="S389" i="1"/>
  <c r="Q380" i="1"/>
  <c r="X419" i="1"/>
  <c r="K416" i="1"/>
  <c r="N416" i="1" s="1"/>
  <c r="S427" i="1"/>
  <c r="Q416" i="1"/>
  <c r="S436" i="1"/>
  <c r="Q425" i="1"/>
  <c r="K425" i="1"/>
  <c r="N425" i="1" s="1"/>
  <c r="I428" i="1"/>
  <c r="H428" i="1"/>
  <c r="K432" i="1"/>
  <c r="N432" i="1" s="1"/>
  <c r="S443" i="1"/>
  <c r="Q432" i="1"/>
  <c r="S452" i="1"/>
  <c r="Q441" i="1"/>
  <c r="K441" i="1"/>
  <c r="N441" i="1" s="1"/>
  <c r="I444" i="1"/>
  <c r="H444" i="1"/>
  <c r="K448" i="1"/>
  <c r="N448" i="1" s="1"/>
  <c r="S459" i="1"/>
  <c r="Q448" i="1"/>
  <c r="S468" i="1"/>
  <c r="Q457" i="1"/>
  <c r="K457" i="1"/>
  <c r="N457" i="1" s="1"/>
  <c r="I460" i="1"/>
  <c r="H460" i="1"/>
  <c r="K464" i="1"/>
  <c r="N464" i="1" s="1"/>
  <c r="S475" i="1"/>
  <c r="Q464" i="1"/>
  <c r="S484" i="1"/>
  <c r="Q473" i="1"/>
  <c r="K473" i="1"/>
  <c r="N473" i="1" s="1"/>
  <c r="I476" i="1"/>
  <c r="H476" i="1"/>
  <c r="K480" i="1"/>
  <c r="N480" i="1" s="1"/>
  <c r="Q480" i="1"/>
  <c r="S505" i="1"/>
  <c r="K494" i="1"/>
  <c r="N494" i="1" s="1"/>
  <c r="Q494" i="1"/>
  <c r="N523" i="1"/>
  <c r="Q566" i="1"/>
  <c r="K566" i="1"/>
  <c r="N566" i="1" s="1"/>
  <c r="S577" i="1"/>
  <c r="S576" i="1"/>
  <c r="D305" i="1"/>
  <c r="D307" i="1"/>
  <c r="O719" i="1"/>
  <c r="D309" i="1"/>
  <c r="D311" i="1"/>
  <c r="D313" i="1"/>
  <c r="D315" i="1"/>
  <c r="S316" i="1"/>
  <c r="D317" i="1"/>
  <c r="S318" i="1"/>
  <c r="D319" i="1"/>
  <c r="O720" i="1"/>
  <c r="S320" i="1"/>
  <c r="D321" i="1"/>
  <c r="S322" i="1"/>
  <c r="D323" i="1"/>
  <c r="S324" i="1"/>
  <c r="D325" i="1"/>
  <c r="S326" i="1"/>
  <c r="D327" i="1"/>
  <c r="S328" i="1"/>
  <c r="D329" i="1"/>
  <c r="S330" i="1"/>
  <c r="D331" i="1"/>
  <c r="O721" i="1"/>
  <c r="S332" i="1"/>
  <c r="D333" i="1"/>
  <c r="S334" i="1"/>
  <c r="D335" i="1"/>
  <c r="S336" i="1"/>
  <c r="D337" i="1"/>
  <c r="S338" i="1"/>
  <c r="D339" i="1"/>
  <c r="S340" i="1"/>
  <c r="D341" i="1"/>
  <c r="S342" i="1"/>
  <c r="D343" i="1"/>
  <c r="O722" i="1"/>
  <c r="S344" i="1"/>
  <c r="D345" i="1"/>
  <c r="S346" i="1"/>
  <c r="D347" i="1"/>
  <c r="S348" i="1"/>
  <c r="D349" i="1"/>
  <c r="S350" i="1"/>
  <c r="D351" i="1"/>
  <c r="S352" i="1"/>
  <c r="D353" i="1"/>
  <c r="S354" i="1"/>
  <c r="D355" i="1"/>
  <c r="O723" i="1"/>
  <c r="S356" i="1"/>
  <c r="D357" i="1"/>
  <c r="S358" i="1"/>
  <c r="D359" i="1"/>
  <c r="S360" i="1"/>
  <c r="D361" i="1"/>
  <c r="S362" i="1"/>
  <c r="D363" i="1"/>
  <c r="S364" i="1"/>
  <c r="D365" i="1"/>
  <c r="S366" i="1"/>
  <c r="D367" i="1"/>
  <c r="O724" i="1"/>
  <c r="S368" i="1"/>
  <c r="D369" i="1"/>
  <c r="S370" i="1"/>
  <c r="D371" i="1"/>
  <c r="S372" i="1"/>
  <c r="D373" i="1"/>
  <c r="S374" i="1"/>
  <c r="D375" i="1"/>
  <c r="S376" i="1"/>
  <c r="D377" i="1"/>
  <c r="S378" i="1"/>
  <c r="D379" i="1"/>
  <c r="O725" i="1"/>
  <c r="S380" i="1"/>
  <c r="D381" i="1"/>
  <c r="D384" i="1"/>
  <c r="G385" i="1"/>
  <c r="Q398" i="1"/>
  <c r="D388" i="1"/>
  <c r="G389" i="1"/>
  <c r="H401" i="1" s="1"/>
  <c r="Q402" i="1"/>
  <c r="G392" i="1"/>
  <c r="D392" i="1"/>
  <c r="I398" i="1"/>
  <c r="G405" i="1"/>
  <c r="H417" i="1" s="1"/>
  <c r="S416" i="1"/>
  <c r="G413" i="1"/>
  <c r="S424" i="1"/>
  <c r="S415" i="1"/>
  <c r="S423" i="1"/>
  <c r="G491" i="1"/>
  <c r="H503" i="1" s="1"/>
  <c r="D491" i="1"/>
  <c r="D496" i="1"/>
  <c r="G496" i="1"/>
  <c r="H508" i="1" s="1"/>
  <c r="I498" i="1"/>
  <c r="S511" i="1"/>
  <c r="Q500" i="1"/>
  <c r="K500" i="1"/>
  <c r="N500" i="1" s="1"/>
  <c r="S533" i="1"/>
  <c r="Q522" i="1"/>
  <c r="K522" i="1"/>
  <c r="N522" i="1" s="1"/>
  <c r="S530" i="1"/>
  <c r="S549" i="1"/>
  <c r="Q538" i="1"/>
  <c r="K538" i="1"/>
  <c r="N538" i="1" s="1"/>
  <c r="S546" i="1"/>
  <c r="S565" i="1"/>
  <c r="Q554" i="1"/>
  <c r="K554" i="1"/>
  <c r="N554" i="1" s="1"/>
  <c r="S562" i="1"/>
  <c r="N559" i="1"/>
  <c r="K570" i="1"/>
  <c r="N570" i="1" s="1"/>
  <c r="S581" i="1"/>
  <c r="Q570" i="1"/>
  <c r="S580" i="1"/>
  <c r="H582" i="1"/>
  <c r="I582" i="1"/>
  <c r="S598" i="1"/>
  <c r="K587" i="1"/>
  <c r="N587" i="1" s="1"/>
  <c r="Q587" i="1"/>
  <c r="Q599" i="1"/>
  <c r="E718" i="1"/>
  <c r="K305" i="1"/>
  <c r="N305" i="1" s="1"/>
  <c r="E719" i="1"/>
  <c r="K307" i="1"/>
  <c r="K309" i="1"/>
  <c r="N309" i="1" s="1"/>
  <c r="K311" i="1"/>
  <c r="N311" i="1" s="1"/>
  <c r="K313" i="1"/>
  <c r="N313" i="1" s="1"/>
  <c r="K315" i="1"/>
  <c r="N315" i="1" s="1"/>
  <c r="K317" i="1"/>
  <c r="N317" i="1" s="1"/>
  <c r="E720" i="1"/>
  <c r="K319" i="1"/>
  <c r="K321" i="1"/>
  <c r="N321" i="1" s="1"/>
  <c r="K323" i="1"/>
  <c r="N323" i="1" s="1"/>
  <c r="K325" i="1"/>
  <c r="N325" i="1" s="1"/>
  <c r="K327" i="1"/>
  <c r="N327" i="1" s="1"/>
  <c r="K329" i="1"/>
  <c r="N329" i="1" s="1"/>
  <c r="E721" i="1"/>
  <c r="K331" i="1"/>
  <c r="Q331" i="1"/>
  <c r="K333" i="1"/>
  <c r="N333" i="1" s="1"/>
  <c r="Q333" i="1"/>
  <c r="K335" i="1"/>
  <c r="N335" i="1" s="1"/>
  <c r="Q335" i="1"/>
  <c r="K337" i="1"/>
  <c r="N337" i="1" s="1"/>
  <c r="Q337" i="1"/>
  <c r="K339" i="1"/>
  <c r="N339" i="1" s="1"/>
  <c r="Q339" i="1"/>
  <c r="K341" i="1"/>
  <c r="N341" i="1" s="1"/>
  <c r="Q341" i="1"/>
  <c r="E722" i="1"/>
  <c r="E723" i="1"/>
  <c r="E724" i="1"/>
  <c r="E725" i="1"/>
  <c r="Q385" i="1"/>
  <c r="I386" i="1"/>
  <c r="Q389" i="1"/>
  <c r="I390" i="1"/>
  <c r="E726" i="1"/>
  <c r="G393" i="1"/>
  <c r="G394" i="1"/>
  <c r="G411" i="1"/>
  <c r="S422" i="1"/>
  <c r="I415" i="1"/>
  <c r="G418" i="1"/>
  <c r="D418" i="1"/>
  <c r="I419" i="1"/>
  <c r="H419" i="1"/>
  <c r="G422" i="1"/>
  <c r="D422" i="1"/>
  <c r="I423" i="1"/>
  <c r="G426" i="1"/>
  <c r="D426" i="1"/>
  <c r="I427" i="1"/>
  <c r="H427" i="1"/>
  <c r="G430" i="1"/>
  <c r="D430" i="1"/>
  <c r="I431" i="1"/>
  <c r="H431" i="1"/>
  <c r="G434" i="1"/>
  <c r="D434" i="1"/>
  <c r="I435" i="1"/>
  <c r="H435" i="1"/>
  <c r="G438" i="1"/>
  <c r="D438" i="1"/>
  <c r="I439" i="1"/>
  <c r="H439" i="1"/>
  <c r="G442" i="1"/>
  <c r="D442" i="1"/>
  <c r="I443" i="1"/>
  <c r="H443" i="1"/>
  <c r="G446" i="1"/>
  <c r="D446" i="1"/>
  <c r="I447" i="1"/>
  <c r="H447" i="1"/>
  <c r="G450" i="1"/>
  <c r="D450" i="1"/>
  <c r="I451" i="1"/>
  <c r="H451" i="1"/>
  <c r="G454" i="1"/>
  <c r="D454" i="1"/>
  <c r="I455" i="1"/>
  <c r="H455" i="1"/>
  <c r="G458" i="1"/>
  <c r="D458" i="1"/>
  <c r="I459" i="1"/>
  <c r="H459" i="1"/>
  <c r="G462" i="1"/>
  <c r="D462" i="1"/>
  <c r="I463" i="1"/>
  <c r="H463" i="1"/>
  <c r="G466" i="1"/>
  <c r="D466" i="1"/>
  <c r="I467" i="1"/>
  <c r="H467" i="1"/>
  <c r="G470" i="1"/>
  <c r="D470" i="1"/>
  <c r="I471" i="1"/>
  <c r="H471" i="1"/>
  <c r="G474" i="1"/>
  <c r="D474" i="1"/>
  <c r="I475" i="1"/>
  <c r="H475" i="1"/>
  <c r="G478" i="1"/>
  <c r="D478" i="1"/>
  <c r="I479" i="1"/>
  <c r="H479" i="1"/>
  <c r="G482" i="1"/>
  <c r="H494" i="1" s="1"/>
  <c r="D482" i="1"/>
  <c r="H495" i="1"/>
  <c r="I483" i="1"/>
  <c r="H483" i="1"/>
  <c r="G486" i="1"/>
  <c r="D486" i="1"/>
  <c r="S501" i="1"/>
  <c r="Q490" i="1"/>
  <c r="S500" i="1"/>
  <c r="Q505" i="1"/>
  <c r="S504" i="1"/>
  <c r="Q493" i="1"/>
  <c r="K493" i="1"/>
  <c r="N493" i="1" s="1"/>
  <c r="S509" i="1"/>
  <c r="Q498" i="1"/>
  <c r="K498" i="1"/>
  <c r="N498" i="1" s="1"/>
  <c r="N499" i="1"/>
  <c r="S513" i="1"/>
  <c r="Q502" i="1"/>
  <c r="K502" i="1"/>
  <c r="N502" i="1" s="1"/>
  <c r="N511" i="1"/>
  <c r="S537" i="1"/>
  <c r="Q526" i="1"/>
  <c r="K526" i="1"/>
  <c r="N526" i="1" s="1"/>
  <c r="S534" i="1"/>
  <c r="S553" i="1"/>
  <c r="Q542" i="1"/>
  <c r="K542" i="1"/>
  <c r="N542" i="1" s="1"/>
  <c r="S550" i="1"/>
  <c r="N547" i="1"/>
  <c r="S569" i="1"/>
  <c r="Q558" i="1"/>
  <c r="K558" i="1"/>
  <c r="N558" i="1" s="1"/>
  <c r="S566" i="1"/>
  <c r="S597" i="1"/>
  <c r="K586" i="1"/>
  <c r="N586" i="1" s="1"/>
  <c r="Q586" i="1"/>
  <c r="G307" i="1"/>
  <c r="M719" i="1"/>
  <c r="G319" i="1"/>
  <c r="M720" i="1"/>
  <c r="G331" i="1"/>
  <c r="M721" i="1"/>
  <c r="G343" i="1"/>
  <c r="M722" i="1"/>
  <c r="G355" i="1"/>
  <c r="M723" i="1"/>
  <c r="G367" i="1"/>
  <c r="M724" i="1"/>
  <c r="G379" i="1"/>
  <c r="M725" i="1"/>
  <c r="G383" i="1"/>
  <c r="D386" i="1"/>
  <c r="G387" i="1"/>
  <c r="Q400" i="1"/>
  <c r="D390" i="1"/>
  <c r="O726" i="1"/>
  <c r="M391" i="1"/>
  <c r="I396" i="1"/>
  <c r="Q396" i="1"/>
  <c r="I401" i="1"/>
  <c r="I409" i="1"/>
  <c r="S420" i="1"/>
  <c r="Q411" i="1"/>
  <c r="M728" i="1"/>
  <c r="S426" i="1"/>
  <c r="K415" i="1"/>
  <c r="S430" i="1"/>
  <c r="Q419" i="1"/>
  <c r="K419" i="1"/>
  <c r="N419" i="1" s="1"/>
  <c r="S434" i="1"/>
  <c r="Q423" i="1"/>
  <c r="K423" i="1"/>
  <c r="N423" i="1" s="1"/>
  <c r="M729" i="1"/>
  <c r="S438" i="1"/>
  <c r="Q427" i="1"/>
  <c r="K427" i="1"/>
  <c r="S442" i="1"/>
  <c r="Q431" i="1"/>
  <c r="K431" i="1"/>
  <c r="N431" i="1" s="1"/>
  <c r="S446" i="1"/>
  <c r="Q435" i="1"/>
  <c r="K435" i="1"/>
  <c r="N435" i="1" s="1"/>
  <c r="M730" i="1"/>
  <c r="S450" i="1"/>
  <c r="Q439" i="1"/>
  <c r="K439" i="1"/>
  <c r="S454" i="1"/>
  <c r="Q443" i="1"/>
  <c r="K443" i="1"/>
  <c r="N443" i="1" s="1"/>
  <c r="S458" i="1"/>
  <c r="Q447" i="1"/>
  <c r="K447" i="1"/>
  <c r="N447" i="1" s="1"/>
  <c r="M731" i="1"/>
  <c r="S462" i="1"/>
  <c r="Q451" i="1"/>
  <c r="K451" i="1"/>
  <c r="S466" i="1"/>
  <c r="Q455" i="1"/>
  <c r="K455" i="1"/>
  <c r="N455" i="1" s="1"/>
  <c r="S470" i="1"/>
  <c r="Q459" i="1"/>
  <c r="K459" i="1"/>
  <c r="N459" i="1" s="1"/>
  <c r="M732" i="1"/>
  <c r="S474" i="1"/>
  <c r="Q463" i="1"/>
  <c r="K463" i="1"/>
  <c r="S478" i="1"/>
  <c r="Q467" i="1"/>
  <c r="K467" i="1"/>
  <c r="N467" i="1" s="1"/>
  <c r="S482" i="1"/>
  <c r="Q471" i="1"/>
  <c r="K471" i="1"/>
  <c r="N471" i="1" s="1"/>
  <c r="M733" i="1"/>
  <c r="S486" i="1"/>
  <c r="Q475" i="1"/>
  <c r="K475" i="1"/>
  <c r="Q479" i="1"/>
  <c r="K479" i="1"/>
  <c r="N479" i="1" s="1"/>
  <c r="Q483" i="1"/>
  <c r="K483" i="1"/>
  <c r="N483" i="1" s="1"/>
  <c r="O734" i="1"/>
  <c r="M487" i="1"/>
  <c r="S495" i="1" s="1"/>
  <c r="I493" i="1"/>
  <c r="H493" i="1"/>
  <c r="I495" i="1"/>
  <c r="I497" i="1"/>
  <c r="H497" i="1"/>
  <c r="S517" i="1"/>
  <c r="Q506" i="1"/>
  <c r="K506" i="1"/>
  <c r="N506" i="1" s="1"/>
  <c r="S514" i="1"/>
  <c r="S521" i="1"/>
  <c r="Q510" i="1"/>
  <c r="K510" i="1"/>
  <c r="N510" i="1" s="1"/>
  <c r="S518" i="1"/>
  <c r="S525" i="1"/>
  <c r="Q514" i="1"/>
  <c r="K514" i="1"/>
  <c r="N514" i="1" s="1"/>
  <c r="S522" i="1"/>
  <c r="S541" i="1"/>
  <c r="Q530" i="1"/>
  <c r="K530" i="1"/>
  <c r="N530" i="1" s="1"/>
  <c r="S538" i="1"/>
  <c r="N535" i="1"/>
  <c r="S557" i="1"/>
  <c r="Q546" i="1"/>
  <c r="K546" i="1"/>
  <c r="N546" i="1" s="1"/>
  <c r="S554" i="1"/>
  <c r="Q562" i="1"/>
  <c r="K562" i="1"/>
  <c r="N562" i="1" s="1"/>
  <c r="S573" i="1"/>
  <c r="S595" i="1"/>
  <c r="Q584" i="1"/>
  <c r="K584" i="1"/>
  <c r="N584" i="1" s="1"/>
  <c r="B726" i="1"/>
  <c r="G391" i="1"/>
  <c r="D394" i="1"/>
  <c r="D396" i="1"/>
  <c r="D398" i="1"/>
  <c r="D400" i="1"/>
  <c r="D402" i="1"/>
  <c r="B727" i="1"/>
  <c r="G403" i="1"/>
  <c r="M403" i="1"/>
  <c r="S408" i="1" s="1"/>
  <c r="D404" i="1"/>
  <c r="D406" i="1"/>
  <c r="D408" i="1"/>
  <c r="D410" i="1"/>
  <c r="D412" i="1"/>
  <c r="D414" i="1"/>
  <c r="B728" i="1"/>
  <c r="B729" i="1"/>
  <c r="B730" i="1"/>
  <c r="B731" i="1"/>
  <c r="B732" i="1"/>
  <c r="B733" i="1"/>
  <c r="B734" i="1"/>
  <c r="G487" i="1"/>
  <c r="D492" i="1"/>
  <c r="D495" i="1"/>
  <c r="I503" i="1"/>
  <c r="D504" i="1"/>
  <c r="S515" i="1"/>
  <c r="Q504" i="1"/>
  <c r="K504" i="1"/>
  <c r="N504" i="1" s="1"/>
  <c r="I507" i="1"/>
  <c r="H507" i="1"/>
  <c r="D508" i="1"/>
  <c r="S519" i="1"/>
  <c r="Q508" i="1"/>
  <c r="K508" i="1"/>
  <c r="N508" i="1" s="1"/>
  <c r="I511" i="1"/>
  <c r="H511" i="1"/>
  <c r="M736" i="1"/>
  <c r="D512" i="1"/>
  <c r="S523" i="1"/>
  <c r="Q512" i="1"/>
  <c r="K512" i="1"/>
  <c r="N512" i="1" s="1"/>
  <c r="I515" i="1"/>
  <c r="H515" i="1"/>
  <c r="D516" i="1"/>
  <c r="S527" i="1"/>
  <c r="Q516" i="1"/>
  <c r="K516" i="1"/>
  <c r="N516" i="1" s="1"/>
  <c r="I519" i="1"/>
  <c r="H519" i="1"/>
  <c r="D520" i="1"/>
  <c r="S531" i="1"/>
  <c r="Q520" i="1"/>
  <c r="K520" i="1"/>
  <c r="N520" i="1" s="1"/>
  <c r="I523" i="1"/>
  <c r="H523" i="1"/>
  <c r="M737" i="1"/>
  <c r="D524" i="1"/>
  <c r="S535" i="1"/>
  <c r="Q524" i="1"/>
  <c r="K524" i="1"/>
  <c r="N524" i="1" s="1"/>
  <c r="I527" i="1"/>
  <c r="H527" i="1"/>
  <c r="D528" i="1"/>
  <c r="S539" i="1"/>
  <c r="Q528" i="1"/>
  <c r="K528" i="1"/>
  <c r="N528" i="1" s="1"/>
  <c r="I531" i="1"/>
  <c r="D532" i="1"/>
  <c r="S543" i="1"/>
  <c r="Q532" i="1"/>
  <c r="K532" i="1"/>
  <c r="N532" i="1" s="1"/>
  <c r="I535" i="1"/>
  <c r="H535" i="1"/>
  <c r="M738" i="1"/>
  <c r="D536" i="1"/>
  <c r="S547" i="1"/>
  <c r="Q536" i="1"/>
  <c r="K536" i="1"/>
  <c r="N536" i="1" s="1"/>
  <c r="I539" i="1"/>
  <c r="H539" i="1"/>
  <c r="D540" i="1"/>
  <c r="S551" i="1"/>
  <c r="Q540" i="1"/>
  <c r="K540" i="1"/>
  <c r="N540" i="1" s="1"/>
  <c r="I543" i="1"/>
  <c r="H543" i="1"/>
  <c r="D544" i="1"/>
  <c r="S555" i="1"/>
  <c r="Q544" i="1"/>
  <c r="K544" i="1"/>
  <c r="N544" i="1" s="1"/>
  <c r="M739" i="1"/>
  <c r="D548" i="1"/>
  <c r="S559" i="1"/>
  <c r="Q548" i="1"/>
  <c r="K548" i="1"/>
  <c r="N548" i="1" s="1"/>
  <c r="I551" i="1"/>
  <c r="H551" i="1"/>
  <c r="D552" i="1"/>
  <c r="S563" i="1"/>
  <c r="Q552" i="1"/>
  <c r="K552" i="1"/>
  <c r="N552" i="1" s="1"/>
  <c r="I555" i="1"/>
  <c r="H555" i="1"/>
  <c r="D556" i="1"/>
  <c r="S567" i="1"/>
  <c r="Q556" i="1"/>
  <c r="K556" i="1"/>
  <c r="N556" i="1" s="1"/>
  <c r="I559" i="1"/>
  <c r="M740" i="1"/>
  <c r="S570" i="1"/>
  <c r="D560" i="1"/>
  <c r="S571" i="1"/>
  <c r="Q560" i="1"/>
  <c r="K560" i="1"/>
  <c r="N560" i="1" s="1"/>
  <c r="I563" i="1"/>
  <c r="H563" i="1"/>
  <c r="S574" i="1"/>
  <c r="D564" i="1"/>
  <c r="S575" i="1"/>
  <c r="Q564" i="1"/>
  <c r="K564" i="1"/>
  <c r="N564" i="1" s="1"/>
  <c r="I567" i="1"/>
  <c r="H567" i="1"/>
  <c r="S578" i="1"/>
  <c r="D568" i="1"/>
  <c r="S579" i="1"/>
  <c r="Q568" i="1"/>
  <c r="K568" i="1"/>
  <c r="N568" i="1" s="1"/>
  <c r="H578" i="1"/>
  <c r="I578" i="1"/>
  <c r="S591" i="1"/>
  <c r="Q580" i="1"/>
  <c r="S593" i="1"/>
  <c r="K582" i="1"/>
  <c r="N582" i="1" s="1"/>
  <c r="Q582" i="1"/>
  <c r="S594" i="1"/>
  <c r="K583" i="1"/>
  <c r="N583" i="1" s="1"/>
  <c r="Q583" i="1"/>
  <c r="S603" i="1"/>
  <c r="K592" i="1"/>
  <c r="N592" i="1" s="1"/>
  <c r="Q592" i="1"/>
  <c r="S607" i="1"/>
  <c r="K596" i="1"/>
  <c r="N596" i="1" s="1"/>
  <c r="Q596" i="1"/>
  <c r="S611" i="1"/>
  <c r="K600" i="1"/>
  <c r="N600" i="1" s="1"/>
  <c r="Q600" i="1"/>
  <c r="X614" i="1"/>
  <c r="S618" i="1"/>
  <c r="T630" i="1" s="1"/>
  <c r="Q612" i="1"/>
  <c r="H614" i="1"/>
  <c r="I614" i="1"/>
  <c r="D639" i="1"/>
  <c r="I639" i="1"/>
  <c r="Q640" i="1"/>
  <c r="K640" i="1"/>
  <c r="N640" i="1" s="1"/>
  <c r="S651" i="1"/>
  <c r="C727" i="1"/>
  <c r="C728" i="1"/>
  <c r="O728" i="1"/>
  <c r="S417" i="1"/>
  <c r="S421" i="1"/>
  <c r="S425" i="1"/>
  <c r="C729" i="1"/>
  <c r="O729" i="1"/>
  <c r="S429" i="1"/>
  <c r="S433" i="1"/>
  <c r="S437" i="1"/>
  <c r="C730" i="1"/>
  <c r="O730" i="1"/>
  <c r="S441" i="1"/>
  <c r="S445" i="1"/>
  <c r="S449" i="1"/>
  <c r="C731" i="1"/>
  <c r="O731" i="1"/>
  <c r="S453" i="1"/>
  <c r="S457" i="1"/>
  <c r="S461" i="1"/>
  <c r="C732" i="1"/>
  <c r="O732" i="1"/>
  <c r="S465" i="1"/>
  <c r="S469" i="1"/>
  <c r="S473" i="1"/>
  <c r="C733" i="1"/>
  <c r="O733" i="1"/>
  <c r="S477" i="1"/>
  <c r="S481" i="1"/>
  <c r="S485" i="1"/>
  <c r="C734" i="1"/>
  <c r="M735" i="1"/>
  <c r="S506" i="1"/>
  <c r="Q507" i="1"/>
  <c r="S510" i="1"/>
  <c r="Q511" i="1"/>
  <c r="H574" i="1"/>
  <c r="I574" i="1"/>
  <c r="S587" i="1"/>
  <c r="Q576" i="1"/>
  <c r="K578" i="1"/>
  <c r="N578" i="1" s="1"/>
  <c r="S589" i="1"/>
  <c r="Q578" i="1"/>
  <c r="S590" i="1"/>
  <c r="K579" i="1"/>
  <c r="N579" i="1" s="1"/>
  <c r="Q579" i="1"/>
  <c r="H590" i="1"/>
  <c r="I590" i="1"/>
  <c r="S622" i="1"/>
  <c r="D403" i="1"/>
  <c r="D415" i="1"/>
  <c r="D427" i="1"/>
  <c r="D439" i="1"/>
  <c r="D451" i="1"/>
  <c r="D463" i="1"/>
  <c r="D475" i="1"/>
  <c r="D487" i="1"/>
  <c r="S499" i="1"/>
  <c r="Q488" i="1"/>
  <c r="K488" i="1"/>
  <c r="N488" i="1" s="1"/>
  <c r="I490" i="1"/>
  <c r="Q509" i="1"/>
  <c r="S508" i="1"/>
  <c r="I502" i="1"/>
  <c r="H502" i="1"/>
  <c r="H504" i="1"/>
  <c r="G505" i="1"/>
  <c r="D505" i="1"/>
  <c r="I506" i="1"/>
  <c r="H506" i="1"/>
  <c r="G509" i="1"/>
  <c r="D509" i="1"/>
  <c r="I510" i="1"/>
  <c r="H510" i="1"/>
  <c r="G513" i="1"/>
  <c r="D513" i="1"/>
  <c r="I514" i="1"/>
  <c r="H514" i="1"/>
  <c r="G517" i="1"/>
  <c r="D517" i="1"/>
  <c r="I518" i="1"/>
  <c r="H518" i="1"/>
  <c r="G521" i="1"/>
  <c r="D521" i="1"/>
  <c r="I522" i="1"/>
  <c r="H522" i="1"/>
  <c r="G525" i="1"/>
  <c r="D525" i="1"/>
  <c r="I526" i="1"/>
  <c r="H526" i="1"/>
  <c r="G529" i="1"/>
  <c r="D529" i="1"/>
  <c r="I530" i="1"/>
  <c r="H530" i="1"/>
  <c r="G533" i="1"/>
  <c r="D533" i="1"/>
  <c r="I534" i="1"/>
  <c r="H534" i="1"/>
  <c r="G537" i="1"/>
  <c r="D537" i="1"/>
  <c r="I538" i="1"/>
  <c r="H538" i="1"/>
  <c r="G541" i="1"/>
  <c r="D541" i="1"/>
  <c r="I542" i="1"/>
  <c r="H542" i="1"/>
  <c r="G545" i="1"/>
  <c r="D545" i="1"/>
  <c r="I546" i="1"/>
  <c r="H546" i="1"/>
  <c r="G549" i="1"/>
  <c r="D549" i="1"/>
  <c r="I550" i="1"/>
  <c r="H550" i="1"/>
  <c r="G553" i="1"/>
  <c r="D553" i="1"/>
  <c r="I554" i="1"/>
  <c r="H554" i="1"/>
  <c r="G557" i="1"/>
  <c r="D557" i="1"/>
  <c r="I558" i="1"/>
  <c r="H558" i="1"/>
  <c r="G561" i="1"/>
  <c r="H573" i="1" s="1"/>
  <c r="D561" i="1"/>
  <c r="I562" i="1"/>
  <c r="H562" i="1"/>
  <c r="G565" i="1"/>
  <c r="D565" i="1"/>
  <c r="I566" i="1"/>
  <c r="H566" i="1"/>
  <c r="G569" i="1"/>
  <c r="H581" i="1" s="1"/>
  <c r="D569" i="1"/>
  <c r="H570" i="1"/>
  <c r="I570" i="1"/>
  <c r="S583" i="1"/>
  <c r="Q572" i="1"/>
  <c r="K574" i="1"/>
  <c r="N574" i="1" s="1"/>
  <c r="S585" i="1"/>
  <c r="Q574" i="1"/>
  <c r="K575" i="1"/>
  <c r="N575" i="1" s="1"/>
  <c r="S586" i="1"/>
  <c r="Q575" i="1"/>
  <c r="H586" i="1"/>
  <c r="I586" i="1"/>
  <c r="S599" i="1"/>
  <c r="Q588" i="1"/>
  <c r="S601" i="1"/>
  <c r="K590" i="1"/>
  <c r="N590" i="1" s="1"/>
  <c r="Q590" i="1"/>
  <c r="S605" i="1"/>
  <c r="K594" i="1"/>
  <c r="N594" i="1" s="1"/>
  <c r="Q594" i="1"/>
  <c r="X630" i="1"/>
  <c r="K623" i="1"/>
  <c r="N623" i="1" s="1"/>
  <c r="Q623" i="1"/>
  <c r="S634" i="1"/>
  <c r="I624" i="1"/>
  <c r="D624" i="1"/>
  <c r="H575" i="1"/>
  <c r="H579" i="1"/>
  <c r="H583" i="1"/>
  <c r="H592" i="1"/>
  <c r="H594" i="1"/>
  <c r="H596" i="1"/>
  <c r="S608" i="1"/>
  <c r="K614" i="1"/>
  <c r="N614" i="1" s="1"/>
  <c r="Q614" i="1"/>
  <c r="S616" i="1"/>
  <c r="S632" i="1"/>
  <c r="K621" i="1"/>
  <c r="N621" i="1" s="1"/>
  <c r="S633" i="1"/>
  <c r="K622" i="1"/>
  <c r="N622" i="1" s="1"/>
  <c r="Q622" i="1"/>
  <c r="S624" i="1"/>
  <c r="S628" i="1"/>
  <c r="Q638" i="1"/>
  <c r="K638" i="1"/>
  <c r="N638" i="1" s="1"/>
  <c r="S649" i="1"/>
  <c r="S658" i="1"/>
  <c r="Q647" i="1"/>
  <c r="K647" i="1"/>
  <c r="N647" i="1" s="1"/>
  <c r="I686" i="1"/>
  <c r="D686" i="1"/>
  <c r="B736" i="1"/>
  <c r="S512" i="1"/>
  <c r="S516" i="1"/>
  <c r="S520" i="1"/>
  <c r="B737" i="1"/>
  <c r="S524" i="1"/>
  <c r="S528" i="1"/>
  <c r="S532" i="1"/>
  <c r="B738" i="1"/>
  <c r="S536" i="1"/>
  <c r="S540" i="1"/>
  <c r="S544" i="1"/>
  <c r="B739" i="1"/>
  <c r="S548" i="1"/>
  <c r="S552" i="1"/>
  <c r="S556" i="1"/>
  <c r="B740" i="1"/>
  <c r="S560" i="1"/>
  <c r="S564" i="1"/>
  <c r="S568" i="1"/>
  <c r="H572" i="1"/>
  <c r="H576" i="1"/>
  <c r="H580" i="1"/>
  <c r="S592" i="1"/>
  <c r="H584" i="1"/>
  <c r="S596" i="1"/>
  <c r="H588" i="1"/>
  <c r="S600" i="1"/>
  <c r="S602" i="1"/>
  <c r="S604" i="1"/>
  <c r="S606" i="1"/>
  <c r="Q597" i="1"/>
  <c r="S609" i="1"/>
  <c r="H600" i="1"/>
  <c r="Q601" i="1"/>
  <c r="X613" i="1"/>
  <c r="Q603" i="1"/>
  <c r="S615" i="1"/>
  <c r="Q605" i="1"/>
  <c r="S617" i="1"/>
  <c r="Q607" i="1"/>
  <c r="S619" i="1"/>
  <c r="S621" i="1"/>
  <c r="S623" i="1"/>
  <c r="T635" i="1" s="1"/>
  <c r="I618" i="1"/>
  <c r="K619" i="1"/>
  <c r="N619" i="1" s="1"/>
  <c r="Q619" i="1"/>
  <c r="I620" i="1"/>
  <c r="D620" i="1"/>
  <c r="Q627" i="1"/>
  <c r="C735" i="1"/>
  <c r="O735" i="1"/>
  <c r="C736" i="1"/>
  <c r="O736" i="1"/>
  <c r="C737" i="1"/>
  <c r="O737" i="1"/>
  <c r="C738" i="1"/>
  <c r="O738" i="1"/>
  <c r="C739" i="1"/>
  <c r="O739" i="1"/>
  <c r="C740" i="1"/>
  <c r="O740" i="1"/>
  <c r="I572" i="1"/>
  <c r="I576" i="1"/>
  <c r="I580" i="1"/>
  <c r="I584" i="1"/>
  <c r="H585" i="1"/>
  <c r="I588" i="1"/>
  <c r="H589" i="1"/>
  <c r="Q591" i="1"/>
  <c r="H593" i="1"/>
  <c r="Q593" i="1"/>
  <c r="Q595" i="1"/>
  <c r="Q598" i="1"/>
  <c r="S610" i="1"/>
  <c r="H601" i="1"/>
  <c r="Q630" i="1"/>
  <c r="S629" i="1"/>
  <c r="K618" i="1"/>
  <c r="N618" i="1" s="1"/>
  <c r="Q618" i="1"/>
  <c r="S642" i="1"/>
  <c r="Q641" i="1"/>
  <c r="K641" i="1"/>
  <c r="N641" i="1" s="1"/>
  <c r="S652" i="1"/>
  <c r="H642" i="1"/>
  <c r="I642" i="1"/>
  <c r="I654" i="1"/>
  <c r="H654" i="1"/>
  <c r="H666" i="1"/>
  <c r="I656" i="1"/>
  <c r="H656" i="1"/>
  <c r="H668" i="1"/>
  <c r="H615" i="1"/>
  <c r="H619" i="1"/>
  <c r="S631" i="1"/>
  <c r="H623" i="1"/>
  <c r="S639" i="1"/>
  <c r="Q629" i="1"/>
  <c r="S640" i="1"/>
  <c r="Q635" i="1"/>
  <c r="K635" i="1"/>
  <c r="N635" i="1" s="1"/>
  <c r="S638" i="1"/>
  <c r="T650" i="1" s="1"/>
  <c r="Q642" i="1"/>
  <c r="K642" i="1"/>
  <c r="N642" i="1" s="1"/>
  <c r="S653" i="1"/>
  <c r="D643" i="1"/>
  <c r="I643" i="1"/>
  <c r="Q644" i="1"/>
  <c r="K644" i="1"/>
  <c r="N644" i="1" s="1"/>
  <c r="S655" i="1"/>
  <c r="Q645" i="1"/>
  <c r="K645" i="1"/>
  <c r="N645" i="1" s="1"/>
  <c r="S656" i="1"/>
  <c r="H646" i="1"/>
  <c r="I646" i="1"/>
  <c r="S662" i="1"/>
  <c r="Q651" i="1"/>
  <c r="K651" i="1"/>
  <c r="N651" i="1" s="1"/>
  <c r="H602" i="1"/>
  <c r="H603" i="1"/>
  <c r="H604" i="1"/>
  <c r="H605" i="1"/>
  <c r="H607" i="1"/>
  <c r="H608" i="1"/>
  <c r="H609" i="1"/>
  <c r="H610" i="1"/>
  <c r="H611" i="1"/>
  <c r="H612" i="1"/>
  <c r="I615" i="1"/>
  <c r="H616" i="1"/>
  <c r="I619" i="1"/>
  <c r="H620" i="1"/>
  <c r="I623" i="1"/>
  <c r="H624" i="1"/>
  <c r="S641" i="1"/>
  <c r="H631" i="1"/>
  <c r="I631" i="1"/>
  <c r="Q632" i="1"/>
  <c r="K632" i="1"/>
  <c r="N632" i="1" s="1"/>
  <c r="S643" i="1"/>
  <c r="Q633" i="1"/>
  <c r="K633" i="1"/>
  <c r="N633" i="1" s="1"/>
  <c r="S644" i="1"/>
  <c r="H634" i="1"/>
  <c r="I634" i="1"/>
  <c r="Q639" i="1"/>
  <c r="K639" i="1"/>
  <c r="N639" i="1" s="1"/>
  <c r="Q646" i="1"/>
  <c r="K646" i="1"/>
  <c r="N646" i="1" s="1"/>
  <c r="S657" i="1"/>
  <c r="D647" i="1"/>
  <c r="I647" i="1"/>
  <c r="S659" i="1"/>
  <c r="Q648" i="1"/>
  <c r="K648" i="1"/>
  <c r="N648" i="1" s="1"/>
  <c r="S660" i="1"/>
  <c r="Q649" i="1"/>
  <c r="K649" i="1"/>
  <c r="N649" i="1" s="1"/>
  <c r="H650" i="1"/>
  <c r="I650" i="1"/>
  <c r="I655" i="1"/>
  <c r="H655" i="1"/>
  <c r="H667" i="1"/>
  <c r="I657" i="1"/>
  <c r="H657" i="1"/>
  <c r="H669" i="1"/>
  <c r="H617" i="1"/>
  <c r="Q620" i="1"/>
  <c r="H621" i="1"/>
  <c r="Q624" i="1"/>
  <c r="Q625" i="1"/>
  <c r="I626" i="1"/>
  <c r="H626" i="1"/>
  <c r="Q626" i="1"/>
  <c r="I627" i="1"/>
  <c r="H627" i="1"/>
  <c r="Q628" i="1"/>
  <c r="I629" i="1"/>
  <c r="H629" i="1"/>
  <c r="K631" i="1"/>
  <c r="N631" i="1" s="1"/>
  <c r="Q631" i="1"/>
  <c r="Q634" i="1"/>
  <c r="K634" i="1"/>
  <c r="N634" i="1" s="1"/>
  <c r="S645" i="1"/>
  <c r="D635" i="1"/>
  <c r="I635" i="1"/>
  <c r="Q636" i="1"/>
  <c r="K636" i="1"/>
  <c r="N636" i="1" s="1"/>
  <c r="S647" i="1"/>
  <c r="Q637" i="1"/>
  <c r="K637" i="1"/>
  <c r="N637" i="1" s="1"/>
  <c r="S648" i="1"/>
  <c r="H638" i="1"/>
  <c r="I638" i="1"/>
  <c r="Q643" i="1"/>
  <c r="K643" i="1"/>
  <c r="N643" i="1" s="1"/>
  <c r="S654" i="1"/>
  <c r="S646" i="1"/>
  <c r="S661" i="1"/>
  <c r="Q650" i="1"/>
  <c r="K650" i="1"/>
  <c r="N650" i="1" s="1"/>
  <c r="D651" i="1"/>
  <c r="I651" i="1"/>
  <c r="S663" i="1"/>
  <c r="Q652" i="1"/>
  <c r="K652" i="1"/>
  <c r="N652" i="1" s="1"/>
  <c r="H632" i="1"/>
  <c r="H635" i="1"/>
  <c r="H639" i="1"/>
  <c r="H643" i="1"/>
  <c r="H647" i="1"/>
  <c r="H651" i="1"/>
  <c r="S664" i="1"/>
  <c r="Q653" i="1"/>
  <c r="K653" i="1"/>
  <c r="N653" i="1" s="1"/>
  <c r="S665" i="1"/>
  <c r="Q654" i="1"/>
  <c r="K654" i="1"/>
  <c r="N654" i="1" s="1"/>
  <c r="S666" i="1"/>
  <c r="Q655" i="1"/>
  <c r="K655" i="1"/>
  <c r="N655" i="1" s="1"/>
  <c r="S667" i="1"/>
  <c r="Q656" i="1"/>
  <c r="K656" i="1"/>
  <c r="N656" i="1" s="1"/>
  <c r="S668" i="1"/>
  <c r="Q657" i="1"/>
  <c r="K657" i="1"/>
  <c r="N657" i="1" s="1"/>
  <c r="S669" i="1"/>
  <c r="K658" i="1"/>
  <c r="N658" i="1" s="1"/>
  <c r="Q658" i="1"/>
  <c r="S671" i="1"/>
  <c r="K660" i="1"/>
  <c r="N660" i="1" s="1"/>
  <c r="Q660" i="1"/>
  <c r="S673" i="1"/>
  <c r="K662" i="1"/>
  <c r="N662" i="1" s="1"/>
  <c r="Q662" i="1"/>
  <c r="S675" i="1"/>
  <c r="K664" i="1"/>
  <c r="N664" i="1" s="1"/>
  <c r="Q664" i="1"/>
  <c r="S677" i="1"/>
  <c r="K666" i="1"/>
  <c r="N666" i="1" s="1"/>
  <c r="Q666" i="1"/>
  <c r="S679" i="1"/>
  <c r="K668" i="1"/>
  <c r="N668" i="1" s="1"/>
  <c r="Q668" i="1"/>
  <c r="S681" i="1"/>
  <c r="K670" i="1"/>
  <c r="N670" i="1" s="1"/>
  <c r="Q670" i="1"/>
  <c r="S683" i="1"/>
  <c r="K672" i="1"/>
  <c r="N672" i="1" s="1"/>
  <c r="Q672" i="1"/>
  <c r="S685" i="1"/>
  <c r="K674" i="1"/>
  <c r="N674" i="1" s="1"/>
  <c r="Q674" i="1"/>
  <c r="S687" i="1"/>
  <c r="K676" i="1"/>
  <c r="N676" i="1" s="1"/>
  <c r="Q676" i="1"/>
  <c r="S689" i="1"/>
  <c r="K678" i="1"/>
  <c r="N678" i="1" s="1"/>
  <c r="Q678" i="1"/>
  <c r="K680" i="1"/>
  <c r="N680" i="1" s="1"/>
  <c r="Q680" i="1"/>
  <c r="K682" i="1"/>
  <c r="N682" i="1" s="1"/>
  <c r="Q682" i="1"/>
  <c r="K684" i="1"/>
  <c r="N684" i="1" s="1"/>
  <c r="Q684" i="1"/>
  <c r="K686" i="1"/>
  <c r="N686" i="1" s="1"/>
  <c r="Q686" i="1"/>
  <c r="Q688" i="1"/>
  <c r="H636" i="1"/>
  <c r="H648" i="1"/>
  <c r="H652" i="1"/>
  <c r="Q689" i="1"/>
  <c r="H630" i="1"/>
  <c r="H633" i="1"/>
  <c r="H637" i="1"/>
  <c r="H641" i="1"/>
  <c r="H645" i="1"/>
  <c r="H649" i="1"/>
  <c r="H653" i="1"/>
  <c r="S670" i="1"/>
  <c r="K659" i="1"/>
  <c r="N659" i="1" s="1"/>
  <c r="Q659" i="1"/>
  <c r="S672" i="1"/>
  <c r="K661" i="1"/>
  <c r="N661" i="1" s="1"/>
  <c r="Q661" i="1"/>
  <c r="S674" i="1"/>
  <c r="K663" i="1"/>
  <c r="N663" i="1" s="1"/>
  <c r="Q663" i="1"/>
  <c r="S676" i="1"/>
  <c r="K665" i="1"/>
  <c r="N665" i="1" s="1"/>
  <c r="Q665" i="1"/>
  <c r="S678" i="1"/>
  <c r="K667" i="1"/>
  <c r="N667" i="1" s="1"/>
  <c r="Q667" i="1"/>
  <c r="S680" i="1"/>
  <c r="K669" i="1"/>
  <c r="N669" i="1" s="1"/>
  <c r="Q669" i="1"/>
  <c r="S682" i="1"/>
  <c r="K671" i="1"/>
  <c r="N671" i="1" s="1"/>
  <c r="Q671" i="1"/>
  <c r="S684" i="1"/>
  <c r="K673" i="1"/>
  <c r="N673" i="1" s="1"/>
  <c r="Q673" i="1"/>
  <c r="S686" i="1"/>
  <c r="Q687" i="1"/>
  <c r="K675" i="1"/>
  <c r="N675" i="1" s="1"/>
  <c r="Q675" i="1"/>
  <c r="S688" i="1"/>
  <c r="K677" i="1"/>
  <c r="N677" i="1" s="1"/>
  <c r="Q677" i="1"/>
  <c r="S690" i="1"/>
  <c r="K679" i="1"/>
  <c r="N679" i="1" s="1"/>
  <c r="Q679" i="1"/>
  <c r="K681" i="1"/>
  <c r="N681" i="1" s="1"/>
  <c r="Q681" i="1"/>
  <c r="K683" i="1"/>
  <c r="N683" i="1" s="1"/>
  <c r="Q683" i="1"/>
  <c r="H687" i="1"/>
  <c r="I687" i="1"/>
  <c r="H688" i="1"/>
  <c r="K688" i="1"/>
  <c r="N688" i="1" s="1"/>
  <c r="K689" i="1"/>
  <c r="N689" i="1" s="1"/>
  <c r="K690" i="1"/>
  <c r="N690" i="1" s="1"/>
  <c r="I689" i="1"/>
  <c r="H689" i="1"/>
  <c r="I690" i="1"/>
  <c r="H690" i="1"/>
  <c r="H686" i="1"/>
  <c r="H169" i="1" l="1"/>
  <c r="H125" i="1"/>
  <c r="T267" i="1"/>
  <c r="T229" i="1"/>
  <c r="H131" i="1"/>
  <c r="H136" i="1"/>
  <c r="H288" i="1"/>
  <c r="H98" i="1"/>
  <c r="H290" i="1"/>
  <c r="H110" i="1"/>
  <c r="H278" i="1"/>
  <c r="I15" i="7"/>
  <c r="O15" i="7" s="1"/>
  <c r="Q15" i="7" s="1"/>
  <c r="H77" i="1"/>
  <c r="I82" i="1"/>
  <c r="I124" i="1"/>
  <c r="H159" i="1"/>
  <c r="H312" i="1"/>
  <c r="H173" i="1"/>
  <c r="H157" i="1"/>
  <c r="H87" i="1"/>
  <c r="H262" i="1"/>
  <c r="H246" i="1"/>
  <c r="H212" i="1"/>
  <c r="H196" i="1"/>
  <c r="H408" i="1"/>
  <c r="H308" i="1"/>
  <c r="H264" i="1"/>
  <c r="H260" i="1"/>
  <c r="Q61" i="1"/>
  <c r="M94" i="1"/>
  <c r="N94" i="1" s="1"/>
  <c r="I282" i="1"/>
  <c r="H149" i="1"/>
  <c r="H86" i="1"/>
  <c r="I98" i="1"/>
  <c r="I47" i="1"/>
  <c r="M47" i="1" s="1"/>
  <c r="N47" i="1" s="1"/>
  <c r="H296" i="1"/>
  <c r="H147" i="1"/>
  <c r="H228" i="1"/>
  <c r="H161" i="1"/>
  <c r="H414" i="1"/>
  <c r="H365" i="1"/>
  <c r="Q77" i="1"/>
  <c r="M86" i="1"/>
  <c r="H63" i="1"/>
  <c r="H294" i="1"/>
  <c r="Q106" i="1"/>
  <c r="H138" i="1"/>
  <c r="I402" i="1"/>
  <c r="H351" i="1"/>
  <c r="I323" i="1"/>
  <c r="H276" i="1"/>
  <c r="I248" i="1"/>
  <c r="I230" i="1"/>
  <c r="H222" i="1"/>
  <c r="S302" i="1"/>
  <c r="H170" i="1"/>
  <c r="H352" i="1"/>
  <c r="H315" i="1"/>
  <c r="H107" i="1"/>
  <c r="H61" i="1"/>
  <c r="H49" i="1"/>
  <c r="X255" i="1"/>
  <c r="H119" i="1"/>
  <c r="I152" i="1"/>
  <c r="H154" i="1"/>
  <c r="H113" i="1"/>
  <c r="H180" i="1"/>
  <c r="T612" i="1"/>
  <c r="H390" i="1"/>
  <c r="I308" i="1"/>
  <c r="H378" i="1"/>
  <c r="H335" i="1"/>
  <c r="I264" i="1"/>
  <c r="I212" i="1"/>
  <c r="I126" i="1"/>
  <c r="H283" i="1"/>
  <c r="H211" i="1"/>
  <c r="H168" i="1"/>
  <c r="F18" i="6"/>
  <c r="F17" i="6"/>
  <c r="H489" i="1"/>
  <c r="I108" i="1"/>
  <c r="L16" i="6"/>
  <c r="L15" i="6"/>
  <c r="H402" i="1"/>
  <c r="H425" i="1"/>
  <c r="I408" i="1"/>
  <c r="I262" i="1"/>
  <c r="H234" i="1"/>
  <c r="I143" i="1"/>
  <c r="I199" i="1"/>
  <c r="H78" i="1"/>
  <c r="D695" i="1"/>
  <c r="H224" i="1"/>
  <c r="H336" i="1"/>
  <c r="H141" i="1"/>
  <c r="M13" i="5"/>
  <c r="M15" i="5"/>
  <c r="M11" i="5"/>
  <c r="L24" i="6"/>
  <c r="L23" i="6"/>
  <c r="F26" i="6"/>
  <c r="L26" i="6"/>
  <c r="K30" i="7"/>
  <c r="K12" i="7"/>
  <c r="J20" i="7"/>
  <c r="P20" i="7" s="1"/>
  <c r="J22" i="7"/>
  <c r="P22" i="7" s="1"/>
  <c r="J21" i="7"/>
  <c r="P21" i="7" s="1"/>
  <c r="G27" i="7"/>
  <c r="O12" i="7"/>
  <c r="Q12" i="7" s="1"/>
  <c r="N81" i="1"/>
  <c r="Q93" i="1"/>
  <c r="D700" i="1"/>
  <c r="H500" i="1"/>
  <c r="I488" i="1"/>
  <c r="H266" i="1"/>
  <c r="H248" i="1"/>
  <c r="H244" i="1"/>
  <c r="H79" i="1"/>
  <c r="I33" i="7"/>
  <c r="K33" i="7" s="1"/>
  <c r="I29" i="7"/>
  <c r="K29" i="7" s="1"/>
  <c r="H95" i="1"/>
  <c r="H73" i="1"/>
  <c r="G697" i="1"/>
  <c r="H320" i="1"/>
  <c r="T257" i="1"/>
  <c r="I129" i="1"/>
  <c r="H137" i="1"/>
  <c r="H143" i="1"/>
  <c r="S120" i="1"/>
  <c r="H164" i="1"/>
  <c r="H144" i="1"/>
  <c r="H94" i="1"/>
  <c r="I161" i="1"/>
  <c r="H363" i="1"/>
  <c r="H247" i="1"/>
  <c r="H134" i="1"/>
  <c r="H177" i="1"/>
  <c r="H106" i="1"/>
  <c r="M73" i="1"/>
  <c r="Q73" i="1" s="1"/>
  <c r="I102" i="1"/>
  <c r="M102" i="1" s="1"/>
  <c r="D738" i="1"/>
  <c r="L30" i="6"/>
  <c r="T269" i="1"/>
  <c r="T227" i="1"/>
  <c r="H613" i="1"/>
  <c r="H597" i="1"/>
  <c r="H571" i="1"/>
  <c r="S407" i="1"/>
  <c r="X407" i="1" s="1"/>
  <c r="Y419" i="1" s="1"/>
  <c r="K725" i="1"/>
  <c r="I324" i="1"/>
  <c r="H300" i="1"/>
  <c r="H407" i="1"/>
  <c r="H381" i="1"/>
  <c r="H357" i="1"/>
  <c r="H349" i="1"/>
  <c r="I329" i="1"/>
  <c r="H250" i="1"/>
  <c r="I31" i="7"/>
  <c r="K31" i="7" s="1"/>
  <c r="H105" i="1"/>
  <c r="H92" i="1"/>
  <c r="I169" i="1"/>
  <c r="I66" i="1"/>
  <c r="H153" i="1"/>
  <c r="M98" i="1"/>
  <c r="M92" i="1"/>
  <c r="N92" i="1" s="1"/>
  <c r="H501" i="1"/>
  <c r="M107" i="1"/>
  <c r="Q107" i="1" s="1"/>
  <c r="H74" i="1"/>
  <c r="Q53" i="1"/>
  <c r="H242" i="1"/>
  <c r="H238" i="1"/>
  <c r="H192" i="1"/>
  <c r="H140" i="1"/>
  <c r="Q81" i="1"/>
  <c r="N69" i="1"/>
  <c r="Q99" i="1"/>
  <c r="Q111" i="1"/>
  <c r="N99" i="1"/>
  <c r="S411" i="1"/>
  <c r="T423" i="1" s="1"/>
  <c r="G732" i="1"/>
  <c r="H400" i="1"/>
  <c r="H303" i="1"/>
  <c r="I284" i="1"/>
  <c r="I272" i="1"/>
  <c r="I256" i="1"/>
  <c r="H252" i="1"/>
  <c r="H226" i="1"/>
  <c r="H43" i="1"/>
  <c r="I294" i="1"/>
  <c r="H109" i="1"/>
  <c r="H57" i="1"/>
  <c r="H53" i="1"/>
  <c r="T283" i="1"/>
  <c r="X217" i="1"/>
  <c r="H121" i="1"/>
  <c r="H142" i="1"/>
  <c r="N61" i="1"/>
  <c r="N109" i="1"/>
  <c r="H176" i="1"/>
  <c r="I122" i="1"/>
  <c r="H116" i="1"/>
  <c r="I113" i="1"/>
  <c r="H293" i="1"/>
  <c r="D702" i="1"/>
  <c r="T255" i="1"/>
  <c r="H103" i="1"/>
  <c r="H145" i="1"/>
  <c r="M85" i="1"/>
  <c r="N85" i="1" s="1"/>
  <c r="M88" i="1"/>
  <c r="N88" i="1" s="1"/>
  <c r="Q32" i="1"/>
  <c r="H628" i="1"/>
  <c r="I410" i="1"/>
  <c r="H354" i="1"/>
  <c r="H345" i="1"/>
  <c r="H284" i="1"/>
  <c r="H268" i="1"/>
  <c r="I242" i="1"/>
  <c r="I224" i="1"/>
  <c r="H55" i="1"/>
  <c r="I28" i="7"/>
  <c r="K28" i="7" s="1"/>
  <c r="I91" i="1"/>
  <c r="M91" i="1" s="1"/>
  <c r="H69" i="1"/>
  <c r="Y267" i="1"/>
  <c r="G695" i="1"/>
  <c r="I118" i="1"/>
  <c r="H259" i="1"/>
  <c r="H122" i="1"/>
  <c r="T636" i="1"/>
  <c r="H347" i="1"/>
  <c r="D701" i="1"/>
  <c r="H62" i="1"/>
  <c r="Q24" i="1"/>
  <c r="H640" i="1"/>
  <c r="H606" i="1"/>
  <c r="H618" i="1"/>
  <c r="H512" i="1"/>
  <c r="I500" i="1"/>
  <c r="S403" i="1"/>
  <c r="G730" i="1"/>
  <c r="K723" i="1"/>
  <c r="T382" i="1"/>
  <c r="I333" i="1"/>
  <c r="H368" i="1"/>
  <c r="H254" i="1"/>
  <c r="H67" i="1"/>
  <c r="D698" i="1"/>
  <c r="H361" i="1"/>
  <c r="D717" i="1"/>
  <c r="D713" i="1"/>
  <c r="D709" i="1"/>
  <c r="H65" i="1"/>
  <c r="H45" i="1"/>
  <c r="T637" i="1"/>
  <c r="H135" i="1"/>
  <c r="I135" i="1"/>
  <c r="I128" i="1"/>
  <c r="H130" i="1"/>
  <c r="F22" i="6"/>
  <c r="I22" i="6"/>
  <c r="H409" i="1"/>
  <c r="H396" i="1"/>
  <c r="H328" i="1"/>
  <c r="H625" i="1"/>
  <c r="Q65" i="1"/>
  <c r="N65" i="1"/>
  <c r="N34" i="1"/>
  <c r="Q34" i="1"/>
  <c r="Q33" i="1"/>
  <c r="N33" i="1"/>
  <c r="Q45" i="1"/>
  <c r="N29" i="1"/>
  <c r="Q41" i="1"/>
  <c r="Q35" i="1"/>
  <c r="N35" i="1"/>
  <c r="Q47" i="1"/>
  <c r="X636" i="1"/>
  <c r="T627" i="1"/>
  <c r="H599" i="1"/>
  <c r="D730" i="1"/>
  <c r="H559" i="1"/>
  <c r="I547" i="1"/>
  <c r="T584" i="1"/>
  <c r="K724" i="1"/>
  <c r="K722" i="1"/>
  <c r="I347" i="1"/>
  <c r="I317" i="1"/>
  <c r="H332" i="1"/>
  <c r="H346" i="1"/>
  <c r="H327" i="1"/>
  <c r="H339" i="1"/>
  <c r="H232" i="1"/>
  <c r="H220" i="1"/>
  <c r="H216" i="1"/>
  <c r="H204" i="1"/>
  <c r="H200" i="1"/>
  <c r="H188" i="1"/>
  <c r="I25" i="7"/>
  <c r="K25" i="7" s="1"/>
  <c r="I22" i="7"/>
  <c r="O22" i="7" s="1"/>
  <c r="Q22" i="7" s="1"/>
  <c r="H416" i="1"/>
  <c r="D715" i="1"/>
  <c r="D711" i="1"/>
  <c r="D707" i="1"/>
  <c r="G698" i="1"/>
  <c r="T215" i="1"/>
  <c r="H99" i="1"/>
  <c r="D697" i="1"/>
  <c r="Q30" i="1"/>
  <c r="Q26" i="1"/>
  <c r="Q22" i="1"/>
  <c r="I377" i="1"/>
  <c r="X269" i="1"/>
  <c r="Y269" i="1" s="1"/>
  <c r="X215" i="1"/>
  <c r="I133" i="1"/>
  <c r="D696" i="1"/>
  <c r="H111" i="1"/>
  <c r="N77" i="1"/>
  <c r="Q101" i="1"/>
  <c r="H271" i="1"/>
  <c r="H223" i="1"/>
  <c r="H148" i="1"/>
  <c r="H46" i="1"/>
  <c r="I165" i="1"/>
  <c r="I26" i="6"/>
  <c r="L22" i="6"/>
  <c r="F27" i="6"/>
  <c r="F21" i="6"/>
  <c r="L28" i="6"/>
  <c r="L25" i="6"/>
  <c r="H305" i="1"/>
  <c r="I625" i="1"/>
  <c r="H587" i="1"/>
  <c r="D736" i="1"/>
  <c r="D729" i="1"/>
  <c r="H404" i="1"/>
  <c r="I309" i="1"/>
  <c r="H424" i="1"/>
  <c r="H340" i="1"/>
  <c r="I332" i="1"/>
  <c r="I300" i="1"/>
  <c r="I20" i="7"/>
  <c r="O20" i="7" s="1"/>
  <c r="H353" i="1"/>
  <c r="D714" i="1"/>
  <c r="D710" i="1"/>
  <c r="T243" i="1"/>
  <c r="G702" i="1"/>
  <c r="H97" i="1"/>
  <c r="Q29" i="1"/>
  <c r="Q25" i="1"/>
  <c r="Y255" i="1"/>
  <c r="I50" i="1"/>
  <c r="M50" i="1" s="1"/>
  <c r="H165" i="1"/>
  <c r="F30" i="6"/>
  <c r="I30" i="6"/>
  <c r="F25" i="6"/>
  <c r="L27" i="6"/>
  <c r="H359" i="1"/>
  <c r="G701" i="1"/>
  <c r="I18" i="7"/>
  <c r="D731" i="1"/>
  <c r="D727" i="1"/>
  <c r="D737" i="1"/>
  <c r="H412" i="1"/>
  <c r="I325" i="1"/>
  <c r="H384" i="1"/>
  <c r="H369" i="1"/>
  <c r="G696" i="1"/>
  <c r="D716" i="1"/>
  <c r="D712" i="1"/>
  <c r="I26" i="7"/>
  <c r="K26" i="7" s="1"/>
  <c r="D705" i="1"/>
  <c r="I21" i="7"/>
  <c r="O21" i="7" s="1"/>
  <c r="H101" i="1"/>
  <c r="H85" i="1"/>
  <c r="Q23" i="1"/>
  <c r="H162" i="1"/>
  <c r="H133" i="1"/>
  <c r="Q89" i="1"/>
  <c r="N101" i="1"/>
  <c r="H160" i="1"/>
  <c r="G12" i="7"/>
  <c r="D708" i="1"/>
  <c r="H337" i="1"/>
  <c r="Q109" i="1"/>
  <c r="N97" i="1"/>
  <c r="N57" i="1"/>
  <c r="Q57" i="1"/>
  <c r="Q69" i="1"/>
  <c r="Q39" i="1"/>
  <c r="N39" i="1"/>
  <c r="N42" i="1"/>
  <c r="Q42" i="1"/>
  <c r="N38" i="1"/>
  <c r="Q38" i="1"/>
  <c r="N86" i="1"/>
  <c r="N37" i="1"/>
  <c r="Q49" i="1"/>
  <c r="Q37" i="1"/>
  <c r="N105" i="1"/>
  <c r="Q117" i="1"/>
  <c r="Q105" i="1"/>
  <c r="N40" i="1"/>
  <c r="Q40" i="1"/>
  <c r="N36" i="1"/>
  <c r="Q36" i="1"/>
  <c r="S490" i="1"/>
  <c r="T502" i="1" s="1"/>
  <c r="D724" i="1"/>
  <c r="D720" i="1"/>
  <c r="N119" i="1"/>
  <c r="G87" i="5"/>
  <c r="N111" i="1"/>
  <c r="G79" i="5"/>
  <c r="I34" i="7"/>
  <c r="K34" i="7" s="1"/>
  <c r="N158" i="1"/>
  <c r="G126" i="5"/>
  <c r="D706" i="1"/>
  <c r="N146" i="1"/>
  <c r="G114" i="5"/>
  <c r="N152" i="1"/>
  <c r="G120" i="5"/>
  <c r="I19" i="7"/>
  <c r="N140" i="1"/>
  <c r="G108" i="5"/>
  <c r="G131" i="5"/>
  <c r="N159" i="1"/>
  <c r="G127" i="5"/>
  <c r="G107" i="5"/>
  <c r="N129" i="1"/>
  <c r="G97" i="5"/>
  <c r="N124" i="1"/>
  <c r="G92" i="5"/>
  <c r="N135" i="1"/>
  <c r="G103" i="5"/>
  <c r="N125" i="1"/>
  <c r="G93" i="5"/>
  <c r="N120" i="1"/>
  <c r="G88" i="5"/>
  <c r="N161" i="1"/>
  <c r="G129" i="5"/>
  <c r="S129" i="1"/>
  <c r="X129" i="1" s="1"/>
  <c r="G30" i="7"/>
  <c r="G21" i="7"/>
  <c r="K15" i="7"/>
  <c r="I17" i="7"/>
  <c r="I27" i="7"/>
  <c r="K27" i="7" s="1"/>
  <c r="G24" i="7"/>
  <c r="I21" i="6"/>
  <c r="F20" i="6"/>
  <c r="F29" i="6"/>
  <c r="L29" i="6"/>
  <c r="L21" i="6"/>
  <c r="L31" i="6"/>
  <c r="H473" i="1"/>
  <c r="I473" i="1"/>
  <c r="H457" i="1"/>
  <c r="I457" i="1"/>
  <c r="H433" i="1"/>
  <c r="I433" i="1"/>
  <c r="G96" i="5"/>
  <c r="N128" i="1"/>
  <c r="G98" i="5"/>
  <c r="N130" i="1"/>
  <c r="H371" i="1"/>
  <c r="H59" i="1"/>
  <c r="I59" i="1"/>
  <c r="M59" i="1" s="1"/>
  <c r="G83" i="5"/>
  <c r="N174" i="1"/>
  <c r="G142" i="5"/>
  <c r="N162" i="1"/>
  <c r="G130" i="5"/>
  <c r="N160" i="1"/>
  <c r="G128" i="5"/>
  <c r="D699" i="1"/>
  <c r="N164" i="1"/>
  <c r="G132" i="5"/>
  <c r="Y227" i="1"/>
  <c r="N171" i="1"/>
  <c r="G139" i="5"/>
  <c r="N167" i="1"/>
  <c r="G135" i="5"/>
  <c r="N143" i="1"/>
  <c r="G111" i="5"/>
  <c r="S132" i="1"/>
  <c r="X132" i="1" s="1"/>
  <c r="N117" i="1"/>
  <c r="G85" i="5"/>
  <c r="N137" i="1"/>
  <c r="G105" i="5"/>
  <c r="N149" i="1"/>
  <c r="G117" i="5"/>
  <c r="M74" i="1"/>
  <c r="Q86" i="1" s="1"/>
  <c r="G34" i="7"/>
  <c r="G26" i="7"/>
  <c r="G29" i="7"/>
  <c r="V30" i="7" s="1"/>
  <c r="G28" i="7"/>
  <c r="F23" i="6"/>
  <c r="I25" i="6"/>
  <c r="F24" i="6"/>
  <c r="L32" i="6"/>
  <c r="I19" i="6"/>
  <c r="F11" i="2"/>
  <c r="L19" i="6"/>
  <c r="H469" i="1"/>
  <c r="I469" i="1"/>
  <c r="H453" i="1"/>
  <c r="I453" i="1"/>
  <c r="G94" i="5"/>
  <c r="N126" i="1"/>
  <c r="H429" i="1"/>
  <c r="H90" i="1"/>
  <c r="I90" i="1"/>
  <c r="M90" i="1" s="1"/>
  <c r="H75" i="1"/>
  <c r="I75" i="1"/>
  <c r="M75" i="1" s="1"/>
  <c r="I13" i="7"/>
  <c r="M51" i="1"/>
  <c r="H102" i="1"/>
  <c r="Q499" i="1"/>
  <c r="D734" i="1"/>
  <c r="D722" i="1"/>
  <c r="D735" i="1"/>
  <c r="S492" i="1"/>
  <c r="X492" i="1" s="1"/>
  <c r="N123" i="1"/>
  <c r="G91" i="5"/>
  <c r="G32" i="7"/>
  <c r="I32" i="7"/>
  <c r="K32" i="7" s="1"/>
  <c r="N166" i="1"/>
  <c r="G134" i="5"/>
  <c r="N154" i="1"/>
  <c r="G122" i="5"/>
  <c r="N150" i="1"/>
  <c r="G118" i="5"/>
  <c r="N142" i="1"/>
  <c r="G110" i="5"/>
  <c r="N148" i="1"/>
  <c r="G116" i="5"/>
  <c r="N168" i="1"/>
  <c r="G136" i="5"/>
  <c r="N144" i="1"/>
  <c r="G112" i="5"/>
  <c r="G119" i="5"/>
  <c r="N147" i="1"/>
  <c r="G115" i="5"/>
  <c r="N131" i="1"/>
  <c r="G99" i="5"/>
  <c r="N112" i="1"/>
  <c r="G80" i="5"/>
  <c r="N133" i="1"/>
  <c r="G101" i="5"/>
  <c r="N145" i="1"/>
  <c r="G113" i="5"/>
  <c r="N116" i="1"/>
  <c r="G84" i="5"/>
  <c r="N169" i="1"/>
  <c r="G137" i="5"/>
  <c r="N153" i="1"/>
  <c r="G121" i="5"/>
  <c r="N141" i="1"/>
  <c r="G109" i="5"/>
  <c r="G19" i="7"/>
  <c r="G31" i="7"/>
  <c r="G15" i="7"/>
  <c r="G14" i="7"/>
  <c r="G33" i="7"/>
  <c r="I29" i="6"/>
  <c r="F28" i="6"/>
  <c r="H465" i="1"/>
  <c r="I465" i="1"/>
  <c r="H449" i="1"/>
  <c r="I449" i="1"/>
  <c r="H437" i="1"/>
  <c r="H341" i="1"/>
  <c r="H104" i="1"/>
  <c r="I104" i="1"/>
  <c r="M104" i="1" s="1"/>
  <c r="G102" i="5"/>
  <c r="N134" i="1"/>
  <c r="M108" i="1"/>
  <c r="H51" i="1"/>
  <c r="D733" i="1"/>
  <c r="D740" i="1"/>
  <c r="D739" i="1"/>
  <c r="S413" i="1"/>
  <c r="X413" i="1" s="1"/>
  <c r="S409" i="1"/>
  <c r="X409" i="1" s="1"/>
  <c r="S405" i="1"/>
  <c r="T417" i="1" s="1"/>
  <c r="S497" i="1"/>
  <c r="T497" i="1" s="1"/>
  <c r="G731" i="1"/>
  <c r="L724" i="1"/>
  <c r="S404" i="1"/>
  <c r="T416" i="1" s="1"/>
  <c r="I23" i="7"/>
  <c r="K23" i="7" s="1"/>
  <c r="G23" i="7"/>
  <c r="G16" i="7"/>
  <c r="I16" i="7"/>
  <c r="N172" i="1"/>
  <c r="G140" i="5"/>
  <c r="N170" i="1"/>
  <c r="G138" i="5"/>
  <c r="N156" i="1"/>
  <c r="G124" i="5"/>
  <c r="Y229" i="1"/>
  <c r="N155" i="1"/>
  <c r="G123" i="5"/>
  <c r="N121" i="1"/>
  <c r="G89" i="5"/>
  <c r="M66" i="1"/>
  <c r="N66" i="1" s="1"/>
  <c r="N113" i="1"/>
  <c r="G81" i="5"/>
  <c r="N173" i="1"/>
  <c r="G141" i="5"/>
  <c r="N165" i="1"/>
  <c r="G133" i="5"/>
  <c r="N157" i="1"/>
  <c r="G125" i="5"/>
  <c r="G22" i="7"/>
  <c r="K14" i="7"/>
  <c r="G20" i="7"/>
  <c r="G25" i="7"/>
  <c r="F31" i="6"/>
  <c r="F32" i="6"/>
  <c r="H477" i="1"/>
  <c r="I477" i="1"/>
  <c r="H461" i="1"/>
  <c r="I461" i="1"/>
  <c r="H445" i="1"/>
  <c r="I445" i="1"/>
  <c r="H485" i="1"/>
  <c r="H375" i="1"/>
  <c r="M100" i="1"/>
  <c r="H108" i="1"/>
  <c r="G90" i="5"/>
  <c r="N122" i="1"/>
  <c r="M83" i="1"/>
  <c r="F11" i="4"/>
  <c r="F13" i="3"/>
  <c r="F10" i="3"/>
  <c r="F8" i="3"/>
  <c r="F8" i="2"/>
  <c r="X495" i="1"/>
  <c r="T495" i="1"/>
  <c r="X408" i="1"/>
  <c r="X134" i="1"/>
  <c r="T134" i="1"/>
  <c r="T685" i="1"/>
  <c r="X685" i="1"/>
  <c r="T677" i="1"/>
  <c r="X677" i="1"/>
  <c r="T669" i="1"/>
  <c r="X669" i="1"/>
  <c r="T665" i="1"/>
  <c r="X665" i="1"/>
  <c r="T663" i="1"/>
  <c r="X663" i="1"/>
  <c r="X648" i="1"/>
  <c r="T648" i="1"/>
  <c r="X645" i="1"/>
  <c r="T645" i="1"/>
  <c r="X643" i="1"/>
  <c r="T643" i="1"/>
  <c r="X655" i="1"/>
  <c r="T655" i="1"/>
  <c r="T606" i="1"/>
  <c r="X606" i="1"/>
  <c r="T564" i="1"/>
  <c r="X564" i="1"/>
  <c r="T528" i="1"/>
  <c r="X528" i="1"/>
  <c r="X649" i="1"/>
  <c r="Y649" i="1" s="1"/>
  <c r="T649" i="1"/>
  <c r="I565" i="1"/>
  <c r="H565" i="1"/>
  <c r="I521" i="1"/>
  <c r="H521" i="1"/>
  <c r="T622" i="1"/>
  <c r="X622" i="1"/>
  <c r="T457" i="1"/>
  <c r="X457" i="1"/>
  <c r="T570" i="1"/>
  <c r="X570" i="1"/>
  <c r="R738" i="1"/>
  <c r="N738" i="1"/>
  <c r="T539" i="1"/>
  <c r="X539" i="1"/>
  <c r="G727" i="1"/>
  <c r="I403" i="1"/>
  <c r="H403" i="1"/>
  <c r="T573" i="1"/>
  <c r="X573" i="1"/>
  <c r="X541" i="1"/>
  <c r="T541" i="1"/>
  <c r="X521" i="1"/>
  <c r="T521" i="1"/>
  <c r="X486" i="1"/>
  <c r="T486" i="1"/>
  <c r="K732" i="1"/>
  <c r="N463" i="1"/>
  <c r="X462" i="1"/>
  <c r="T462" i="1"/>
  <c r="K730" i="1"/>
  <c r="N439" i="1"/>
  <c r="K728" i="1"/>
  <c r="N415" i="1"/>
  <c r="M726" i="1"/>
  <c r="S402" i="1"/>
  <c r="K391" i="1"/>
  <c r="Q391" i="1"/>
  <c r="H383" i="1"/>
  <c r="H395" i="1"/>
  <c r="I383" i="1"/>
  <c r="R722" i="1"/>
  <c r="N722" i="1"/>
  <c r="K736" i="1"/>
  <c r="I434" i="1"/>
  <c r="H434" i="1"/>
  <c r="T378" i="1"/>
  <c r="X378" i="1"/>
  <c r="T374" i="1"/>
  <c r="X374" i="1"/>
  <c r="T352" i="1"/>
  <c r="X352" i="1"/>
  <c r="T344" i="1"/>
  <c r="X344" i="1"/>
  <c r="T330" i="1"/>
  <c r="X330" i="1"/>
  <c r="T322" i="1"/>
  <c r="X322" i="1"/>
  <c r="T577" i="1"/>
  <c r="X577" i="1"/>
  <c r="T389" i="1"/>
  <c r="X389" i="1"/>
  <c r="X343" i="1"/>
  <c r="T343" i="1"/>
  <c r="X526" i="1"/>
  <c r="T526" i="1"/>
  <c r="T480" i="1"/>
  <c r="X480" i="1"/>
  <c r="T464" i="1"/>
  <c r="X464" i="1"/>
  <c r="T448" i="1"/>
  <c r="X448" i="1"/>
  <c r="T432" i="1"/>
  <c r="X432" i="1"/>
  <c r="X383" i="1"/>
  <c r="T383" i="1"/>
  <c r="I364" i="1"/>
  <c r="H364" i="1"/>
  <c r="X502" i="1"/>
  <c r="T444" i="1"/>
  <c r="X444" i="1"/>
  <c r="T428" i="1"/>
  <c r="X428" i="1"/>
  <c r="I374" i="1"/>
  <c r="H374" i="1"/>
  <c r="H376" i="1"/>
  <c r="G707" i="1"/>
  <c r="H163" i="1"/>
  <c r="I163" i="1"/>
  <c r="X253" i="1"/>
  <c r="T253" i="1"/>
  <c r="X205" i="1"/>
  <c r="T205" i="1"/>
  <c r="X179" i="1"/>
  <c r="T179" i="1"/>
  <c r="T304" i="1"/>
  <c r="X304" i="1"/>
  <c r="T300" i="1"/>
  <c r="X300" i="1"/>
  <c r="T292" i="1"/>
  <c r="X292" i="1"/>
  <c r="T284" i="1"/>
  <c r="X284" i="1"/>
  <c r="T278" i="1"/>
  <c r="X278" i="1"/>
  <c r="R714" i="1"/>
  <c r="N714" i="1"/>
  <c r="K712" i="1"/>
  <c r="N223" i="1"/>
  <c r="X249" i="1"/>
  <c r="T249" i="1"/>
  <c r="M718" i="1"/>
  <c r="Q295" i="1"/>
  <c r="K295" i="1"/>
  <c r="S306" i="1"/>
  <c r="T318" i="1" s="1"/>
  <c r="I277" i="1"/>
  <c r="H277" i="1"/>
  <c r="I257" i="1"/>
  <c r="H257" i="1"/>
  <c r="I229" i="1"/>
  <c r="H229" i="1"/>
  <c r="I201" i="1"/>
  <c r="H201" i="1"/>
  <c r="I76" i="1"/>
  <c r="M76" i="1" s="1"/>
  <c r="H76" i="1"/>
  <c r="M694" i="1"/>
  <c r="R694" i="1" s="1"/>
  <c r="S18" i="1"/>
  <c r="X18" i="1" s="1"/>
  <c r="N7" i="1"/>
  <c r="T166" i="1"/>
  <c r="X166" i="1"/>
  <c r="T684" i="1"/>
  <c r="X684" i="1"/>
  <c r="T676" i="1"/>
  <c r="X676" i="1"/>
  <c r="T687" i="1"/>
  <c r="X687" i="1"/>
  <c r="T679" i="1"/>
  <c r="X679" i="1"/>
  <c r="T671" i="1"/>
  <c r="X671" i="1"/>
  <c r="T666" i="1"/>
  <c r="X666" i="1"/>
  <c r="T661" i="1"/>
  <c r="X661" i="1"/>
  <c r="X644" i="1"/>
  <c r="T644" i="1"/>
  <c r="X641" i="1"/>
  <c r="T641" i="1"/>
  <c r="X656" i="1"/>
  <c r="Y656" i="1" s="1"/>
  <c r="T656" i="1"/>
  <c r="X653" i="1"/>
  <c r="Y653" i="1" s="1"/>
  <c r="T653" i="1"/>
  <c r="X639" i="1"/>
  <c r="Y639" i="1" s="1"/>
  <c r="T639" i="1"/>
  <c r="T631" i="1"/>
  <c r="X631" i="1"/>
  <c r="T610" i="1"/>
  <c r="X610" i="1"/>
  <c r="T604" i="1"/>
  <c r="X604" i="1"/>
  <c r="T596" i="1"/>
  <c r="X596" i="1"/>
  <c r="Y596" i="1" s="1"/>
  <c r="T560" i="1"/>
  <c r="X560" i="1"/>
  <c r="T548" i="1"/>
  <c r="X548" i="1"/>
  <c r="T536" i="1"/>
  <c r="X536" i="1"/>
  <c r="T524" i="1"/>
  <c r="X524" i="1"/>
  <c r="T512" i="1"/>
  <c r="X512" i="1"/>
  <c r="X632" i="1"/>
  <c r="T632" i="1"/>
  <c r="T605" i="1"/>
  <c r="X605" i="1"/>
  <c r="T585" i="1"/>
  <c r="X585" i="1"/>
  <c r="I557" i="1"/>
  <c r="H557" i="1"/>
  <c r="I553" i="1"/>
  <c r="H553" i="1"/>
  <c r="I549" i="1"/>
  <c r="H549" i="1"/>
  <c r="G739" i="1"/>
  <c r="X508" i="1"/>
  <c r="T590" i="1"/>
  <c r="X590" i="1"/>
  <c r="T485" i="1"/>
  <c r="X485" i="1"/>
  <c r="T453" i="1"/>
  <c r="X453" i="1"/>
  <c r="T445" i="1"/>
  <c r="X445" i="1"/>
  <c r="T437" i="1"/>
  <c r="X437" i="1"/>
  <c r="T611" i="1"/>
  <c r="X611" i="1"/>
  <c r="T593" i="1"/>
  <c r="X593" i="1"/>
  <c r="T574" i="1"/>
  <c r="X574" i="1"/>
  <c r="R740" i="1"/>
  <c r="N740" i="1"/>
  <c r="T563" i="1"/>
  <c r="X563" i="1"/>
  <c r="N739" i="1"/>
  <c r="R739" i="1"/>
  <c r="X538" i="1"/>
  <c r="T538" i="1"/>
  <c r="X522" i="1"/>
  <c r="T522" i="1"/>
  <c r="X518" i="1"/>
  <c r="T518" i="1"/>
  <c r="X514" i="1"/>
  <c r="T514" i="1"/>
  <c r="N733" i="1"/>
  <c r="R733" i="1"/>
  <c r="X466" i="1"/>
  <c r="T466" i="1"/>
  <c r="N731" i="1"/>
  <c r="R731" i="1"/>
  <c r="X442" i="1"/>
  <c r="T442" i="1"/>
  <c r="N729" i="1"/>
  <c r="R729" i="1"/>
  <c r="Q415" i="1"/>
  <c r="S392" i="1"/>
  <c r="G724" i="1"/>
  <c r="I367" i="1"/>
  <c r="H367" i="1"/>
  <c r="G722" i="1"/>
  <c r="I343" i="1"/>
  <c r="H343" i="1"/>
  <c r="G720" i="1"/>
  <c r="I319" i="1"/>
  <c r="H319" i="1"/>
  <c r="X566" i="1"/>
  <c r="T566" i="1"/>
  <c r="K735" i="1"/>
  <c r="X500" i="1"/>
  <c r="I474" i="1"/>
  <c r="H474" i="1"/>
  <c r="I470" i="1"/>
  <c r="H470" i="1"/>
  <c r="I466" i="1"/>
  <c r="H466" i="1"/>
  <c r="I426" i="1"/>
  <c r="H426" i="1"/>
  <c r="L725" i="1"/>
  <c r="T598" i="1"/>
  <c r="X598" i="1"/>
  <c r="K740" i="1"/>
  <c r="X565" i="1"/>
  <c r="T565" i="1"/>
  <c r="X549" i="1"/>
  <c r="T549" i="1"/>
  <c r="X533" i="1"/>
  <c r="T533" i="1"/>
  <c r="I392" i="1"/>
  <c r="H392" i="1"/>
  <c r="I389" i="1"/>
  <c r="H389" i="1"/>
  <c r="S396" i="1"/>
  <c r="T380" i="1"/>
  <c r="X380" i="1"/>
  <c r="T366" i="1"/>
  <c r="X366" i="1"/>
  <c r="T362" i="1"/>
  <c r="X362" i="1"/>
  <c r="T358" i="1"/>
  <c r="X358" i="1"/>
  <c r="D723" i="1"/>
  <c r="T340" i="1"/>
  <c r="X340" i="1"/>
  <c r="T336" i="1"/>
  <c r="X336" i="1"/>
  <c r="T332" i="1"/>
  <c r="X332" i="1"/>
  <c r="X318" i="1"/>
  <c r="D719" i="1"/>
  <c r="X475" i="1"/>
  <c r="T475" i="1"/>
  <c r="X459" i="1"/>
  <c r="T459" i="1"/>
  <c r="X443" i="1"/>
  <c r="T443" i="1"/>
  <c r="X427" i="1"/>
  <c r="T427" i="1"/>
  <c r="I338" i="1"/>
  <c r="H338" i="1"/>
  <c r="I330" i="1"/>
  <c r="H330" i="1"/>
  <c r="I322" i="1"/>
  <c r="H322" i="1"/>
  <c r="X327" i="1"/>
  <c r="T327" i="1"/>
  <c r="G735" i="1"/>
  <c r="I499" i="1"/>
  <c r="H499" i="1"/>
  <c r="S496" i="1"/>
  <c r="T508" i="1" s="1"/>
  <c r="D726" i="1"/>
  <c r="I380" i="1"/>
  <c r="H380" i="1"/>
  <c r="I372" i="1"/>
  <c r="H372" i="1"/>
  <c r="X367" i="1"/>
  <c r="T367" i="1"/>
  <c r="X345" i="1"/>
  <c r="T345" i="1"/>
  <c r="X310" i="1"/>
  <c r="X542" i="1"/>
  <c r="T542" i="1"/>
  <c r="S410" i="1"/>
  <c r="X388" i="1"/>
  <c r="T388" i="1"/>
  <c r="X353" i="1"/>
  <c r="T353" i="1"/>
  <c r="X339" i="1"/>
  <c r="T339" i="1"/>
  <c r="X331" i="1"/>
  <c r="T331" i="1"/>
  <c r="X323" i="1"/>
  <c r="T323" i="1"/>
  <c r="T312" i="1"/>
  <c r="X312" i="1"/>
  <c r="X309" i="1"/>
  <c r="X418" i="1"/>
  <c r="X325" i="1"/>
  <c r="T325" i="1"/>
  <c r="T314" i="1"/>
  <c r="X314" i="1"/>
  <c r="X171" i="1"/>
  <c r="T171" i="1"/>
  <c r="G706" i="1"/>
  <c r="H151" i="1"/>
  <c r="I151" i="1"/>
  <c r="K703" i="1"/>
  <c r="N115" i="1"/>
  <c r="X281" i="1"/>
  <c r="Y281" i="1" s="1"/>
  <c r="T281" i="1"/>
  <c r="X259" i="1"/>
  <c r="T259" i="1"/>
  <c r="X251" i="1"/>
  <c r="T251" i="1"/>
  <c r="X235" i="1"/>
  <c r="T235" i="1"/>
  <c r="G703" i="1"/>
  <c r="I115" i="1"/>
  <c r="H115" i="1"/>
  <c r="X447" i="1"/>
  <c r="T447" i="1"/>
  <c r="S296" i="1"/>
  <c r="T308" i="1" s="1"/>
  <c r="S305" i="1"/>
  <c r="T317" i="1" s="1"/>
  <c r="N717" i="1"/>
  <c r="R717" i="1"/>
  <c r="T286" i="1"/>
  <c r="X286" i="1"/>
  <c r="T280" i="1"/>
  <c r="X280" i="1"/>
  <c r="T272" i="1"/>
  <c r="X272" i="1"/>
  <c r="K715" i="1"/>
  <c r="N259" i="1"/>
  <c r="T266" i="1"/>
  <c r="X266" i="1"/>
  <c r="T258" i="1"/>
  <c r="X258" i="1"/>
  <c r="T252" i="1"/>
  <c r="X252" i="1"/>
  <c r="N713" i="1"/>
  <c r="R713" i="1"/>
  <c r="T238" i="1"/>
  <c r="X238" i="1"/>
  <c r="T232" i="1"/>
  <c r="X232" i="1"/>
  <c r="T224" i="1"/>
  <c r="X224" i="1"/>
  <c r="K711" i="1"/>
  <c r="N211" i="1"/>
  <c r="T218" i="1"/>
  <c r="X218" i="1"/>
  <c r="T210" i="1"/>
  <c r="X210" i="1"/>
  <c r="T204" i="1"/>
  <c r="X204" i="1"/>
  <c r="N709" i="1"/>
  <c r="R709" i="1"/>
  <c r="T190" i="1"/>
  <c r="X190" i="1"/>
  <c r="I702" i="1"/>
  <c r="M103" i="1"/>
  <c r="G700" i="1"/>
  <c r="X289" i="1"/>
  <c r="T289" i="1"/>
  <c r="X265" i="1"/>
  <c r="T265" i="1"/>
  <c r="X247" i="1"/>
  <c r="Y247" i="1" s="1"/>
  <c r="T247" i="1"/>
  <c r="H158" i="1"/>
  <c r="I158" i="1"/>
  <c r="X431" i="1"/>
  <c r="Y431" i="1" s="1"/>
  <c r="T431" i="1"/>
  <c r="X333" i="1"/>
  <c r="T333" i="1"/>
  <c r="H292" i="1"/>
  <c r="I292" i="1"/>
  <c r="I285" i="1"/>
  <c r="H285" i="1"/>
  <c r="I275" i="1"/>
  <c r="H275" i="1"/>
  <c r="I265" i="1"/>
  <c r="H265" i="1"/>
  <c r="I255" i="1"/>
  <c r="H255" i="1"/>
  <c r="I245" i="1"/>
  <c r="H245" i="1"/>
  <c r="I237" i="1"/>
  <c r="H237" i="1"/>
  <c r="I227" i="1"/>
  <c r="H227" i="1"/>
  <c r="I217" i="1"/>
  <c r="H217" i="1"/>
  <c r="I207" i="1"/>
  <c r="H207" i="1"/>
  <c r="I197" i="1"/>
  <c r="H197" i="1"/>
  <c r="I189" i="1"/>
  <c r="H189" i="1"/>
  <c r="I179" i="1"/>
  <c r="H179" i="1"/>
  <c r="I84" i="1"/>
  <c r="M84" i="1" s="1"/>
  <c r="H84" i="1"/>
  <c r="I56" i="1"/>
  <c r="H56" i="1"/>
  <c r="I52" i="1"/>
  <c r="M52" i="1" s="1"/>
  <c r="H52" i="1"/>
  <c r="N18" i="1"/>
  <c r="N14" i="1"/>
  <c r="N10" i="1"/>
  <c r="T625" i="1"/>
  <c r="X625" i="1"/>
  <c r="Y625" i="1" s="1"/>
  <c r="T456" i="1"/>
  <c r="X456" i="1"/>
  <c r="S301" i="1"/>
  <c r="T313" i="1" s="1"/>
  <c r="X311" i="1"/>
  <c r="X285" i="1"/>
  <c r="T285" i="1"/>
  <c r="X291" i="1"/>
  <c r="T291" i="1"/>
  <c r="X245" i="1"/>
  <c r="Y257" i="1" s="1"/>
  <c r="T245" i="1"/>
  <c r="H150" i="1"/>
  <c r="I150" i="1"/>
  <c r="T186" i="1"/>
  <c r="X186" i="1"/>
  <c r="X181" i="1"/>
  <c r="T181" i="1"/>
  <c r="X177" i="1"/>
  <c r="T177" i="1"/>
  <c r="T174" i="1"/>
  <c r="X174" i="1"/>
  <c r="T170" i="1"/>
  <c r="X170" i="1"/>
  <c r="X150" i="1"/>
  <c r="X142" i="1"/>
  <c r="X140" i="1"/>
  <c r="Q55" i="1"/>
  <c r="S128" i="1"/>
  <c r="T140" i="1" s="1"/>
  <c r="S43" i="1"/>
  <c r="I695" i="1"/>
  <c r="M19" i="1"/>
  <c r="S21" i="1" s="1"/>
  <c r="X21" i="1" s="1"/>
  <c r="X120" i="1"/>
  <c r="M58" i="1"/>
  <c r="G717" i="1"/>
  <c r="G713" i="1"/>
  <c r="G709" i="1"/>
  <c r="X173" i="1"/>
  <c r="T173" i="1"/>
  <c r="X157" i="1"/>
  <c r="T157" i="1"/>
  <c r="X145" i="1"/>
  <c r="X124" i="1"/>
  <c r="T172" i="1"/>
  <c r="X172" i="1"/>
  <c r="T682" i="1"/>
  <c r="X682" i="1"/>
  <c r="T674" i="1"/>
  <c r="X674" i="1"/>
  <c r="T660" i="1"/>
  <c r="X660" i="1"/>
  <c r="X652" i="1"/>
  <c r="T652" i="1"/>
  <c r="T619" i="1"/>
  <c r="X619" i="1"/>
  <c r="T540" i="1"/>
  <c r="X540" i="1"/>
  <c r="T601" i="1"/>
  <c r="X601" i="1"/>
  <c r="T583" i="1"/>
  <c r="X583" i="1"/>
  <c r="I561" i="1"/>
  <c r="H561" i="1"/>
  <c r="I513" i="1"/>
  <c r="H513" i="1"/>
  <c r="X506" i="1"/>
  <c r="T465" i="1"/>
  <c r="X465" i="1"/>
  <c r="X651" i="1"/>
  <c r="Y651" i="1" s="1"/>
  <c r="T651" i="1"/>
  <c r="T607" i="1"/>
  <c r="X607" i="1"/>
  <c r="T579" i="1"/>
  <c r="X579" i="1"/>
  <c r="N737" i="1"/>
  <c r="R737" i="1"/>
  <c r="R736" i="1"/>
  <c r="N736" i="1"/>
  <c r="T515" i="1"/>
  <c r="X515" i="1"/>
  <c r="X525" i="1"/>
  <c r="T525" i="1"/>
  <c r="X482" i="1"/>
  <c r="T482" i="1"/>
  <c r="X434" i="1"/>
  <c r="T434" i="1"/>
  <c r="S399" i="1"/>
  <c r="R724" i="1"/>
  <c r="N724" i="1"/>
  <c r="X569" i="1"/>
  <c r="T569" i="1"/>
  <c r="I478" i="1"/>
  <c r="H478" i="1"/>
  <c r="I438" i="1"/>
  <c r="H438" i="1"/>
  <c r="I430" i="1"/>
  <c r="H430" i="1"/>
  <c r="H415" i="1"/>
  <c r="K721" i="1"/>
  <c r="N331" i="1"/>
  <c r="T580" i="1"/>
  <c r="X580" i="1"/>
  <c r="T511" i="1"/>
  <c r="X511" i="1"/>
  <c r="X415" i="1"/>
  <c r="T415" i="1"/>
  <c r="S400" i="1"/>
  <c r="T348" i="1"/>
  <c r="X348" i="1"/>
  <c r="T326" i="1"/>
  <c r="X326" i="1"/>
  <c r="K737" i="1"/>
  <c r="X357" i="1"/>
  <c r="T357" i="1"/>
  <c r="X335" i="1"/>
  <c r="T335" i="1"/>
  <c r="X308" i="1"/>
  <c r="S391" i="1"/>
  <c r="T403" i="1" s="1"/>
  <c r="I348" i="1"/>
  <c r="H348" i="1"/>
  <c r="X337" i="1"/>
  <c r="T337" i="1"/>
  <c r="X545" i="1"/>
  <c r="T545" i="1"/>
  <c r="T476" i="1"/>
  <c r="X476" i="1"/>
  <c r="T460" i="1"/>
  <c r="X460" i="1"/>
  <c r="X347" i="1"/>
  <c r="T347" i="1"/>
  <c r="H302" i="1"/>
  <c r="I302" i="1"/>
  <c r="X463" i="1"/>
  <c r="T463" i="1"/>
  <c r="X341" i="1"/>
  <c r="T341" i="1"/>
  <c r="X151" i="1"/>
  <c r="Y151" i="1" s="1"/>
  <c r="T151" i="1"/>
  <c r="X261" i="1"/>
  <c r="T261" i="1"/>
  <c r="X237" i="1"/>
  <c r="T237" i="1"/>
  <c r="X213" i="1"/>
  <c r="T213" i="1"/>
  <c r="T302" i="1"/>
  <c r="X302" i="1"/>
  <c r="T294" i="1"/>
  <c r="X294" i="1"/>
  <c r="K716" i="1"/>
  <c r="N271" i="1"/>
  <c r="T270" i="1"/>
  <c r="X270" i="1"/>
  <c r="Y270" i="1" s="1"/>
  <c r="T264" i="1"/>
  <c r="X264" i="1"/>
  <c r="T250" i="1"/>
  <c r="X250" i="1"/>
  <c r="T244" i="1"/>
  <c r="X244" i="1"/>
  <c r="T236" i="1"/>
  <c r="X236" i="1"/>
  <c r="T230" i="1"/>
  <c r="X230" i="1"/>
  <c r="T216" i="1"/>
  <c r="X216" i="1"/>
  <c r="T202" i="1"/>
  <c r="X202" i="1"/>
  <c r="T196" i="1"/>
  <c r="X196" i="1"/>
  <c r="T188" i="1"/>
  <c r="X188" i="1"/>
  <c r="K702" i="1"/>
  <c r="L702" i="1" s="1"/>
  <c r="X275" i="1"/>
  <c r="T275" i="1"/>
  <c r="H360" i="1"/>
  <c r="I287" i="1"/>
  <c r="H287" i="1"/>
  <c r="I249" i="1"/>
  <c r="H249" i="1"/>
  <c r="I219" i="1"/>
  <c r="H219" i="1"/>
  <c r="I191" i="1"/>
  <c r="H191" i="1"/>
  <c r="I48" i="1"/>
  <c r="M48" i="1" s="1"/>
  <c r="H48" i="1"/>
  <c r="N15" i="1"/>
  <c r="T582" i="1"/>
  <c r="X582" i="1"/>
  <c r="S295" i="1"/>
  <c r="X185" i="1"/>
  <c r="T185" i="1"/>
  <c r="K706" i="1"/>
  <c r="N151" i="1"/>
  <c r="R705" i="1"/>
  <c r="G716" i="1"/>
  <c r="G712" i="1"/>
  <c r="X169" i="1"/>
  <c r="T169" i="1"/>
  <c r="X153" i="1"/>
  <c r="T153" i="1"/>
  <c r="X148" i="1"/>
  <c r="X122" i="1"/>
  <c r="T168" i="1"/>
  <c r="X168" i="1"/>
  <c r="T152" i="1"/>
  <c r="X152" i="1"/>
  <c r="T688" i="1"/>
  <c r="X688" i="1"/>
  <c r="T686" i="1"/>
  <c r="X686" i="1"/>
  <c r="T678" i="1"/>
  <c r="X678" i="1"/>
  <c r="T670" i="1"/>
  <c r="X670" i="1"/>
  <c r="T689" i="1"/>
  <c r="X689" i="1"/>
  <c r="T681" i="1"/>
  <c r="X681" i="1"/>
  <c r="T673" i="1"/>
  <c r="X673" i="1"/>
  <c r="T667" i="1"/>
  <c r="X667" i="1"/>
  <c r="X646" i="1"/>
  <c r="T646" i="1"/>
  <c r="X657" i="1"/>
  <c r="T657" i="1"/>
  <c r="T662" i="1"/>
  <c r="X662" i="1"/>
  <c r="Y662" i="1" s="1"/>
  <c r="T629" i="1"/>
  <c r="X629" i="1"/>
  <c r="H577" i="1"/>
  <c r="T623" i="1"/>
  <c r="X623" i="1"/>
  <c r="Y635" i="1" s="1"/>
  <c r="T617" i="1"/>
  <c r="X617" i="1"/>
  <c r="Y617" i="1" s="1"/>
  <c r="T609" i="1"/>
  <c r="X609" i="1"/>
  <c r="T602" i="1"/>
  <c r="X602" i="1"/>
  <c r="Y602" i="1" s="1"/>
  <c r="T616" i="1"/>
  <c r="X616" i="1"/>
  <c r="X634" i="1"/>
  <c r="T634" i="1"/>
  <c r="T599" i="1"/>
  <c r="X599" i="1"/>
  <c r="T586" i="1"/>
  <c r="X586" i="1"/>
  <c r="I545" i="1"/>
  <c r="H545" i="1"/>
  <c r="I541" i="1"/>
  <c r="H541" i="1"/>
  <c r="I537" i="1"/>
  <c r="H537" i="1"/>
  <c r="I509" i="1"/>
  <c r="H509" i="1"/>
  <c r="D732" i="1"/>
  <c r="D728" i="1"/>
  <c r="T587" i="1"/>
  <c r="X587" i="1"/>
  <c r="X510" i="1"/>
  <c r="R735" i="1"/>
  <c r="T481" i="1"/>
  <c r="X481" i="1"/>
  <c r="T473" i="1"/>
  <c r="X473" i="1"/>
  <c r="T441" i="1"/>
  <c r="X441" i="1"/>
  <c r="T433" i="1"/>
  <c r="X433" i="1"/>
  <c r="X425" i="1"/>
  <c r="T614" i="1"/>
  <c r="T594" i="1"/>
  <c r="X594" i="1"/>
  <c r="T578" i="1"/>
  <c r="X578" i="1"/>
  <c r="T571" i="1"/>
  <c r="X571" i="1"/>
  <c r="T555" i="1"/>
  <c r="X555" i="1"/>
  <c r="T547" i="1"/>
  <c r="X547" i="1"/>
  <c r="T543" i="1"/>
  <c r="X543" i="1"/>
  <c r="T535" i="1"/>
  <c r="X535" i="1"/>
  <c r="T531" i="1"/>
  <c r="X531" i="1"/>
  <c r="T523" i="1"/>
  <c r="X523" i="1"/>
  <c r="T519" i="1"/>
  <c r="X519" i="1"/>
  <c r="X403" i="1"/>
  <c r="X557" i="1"/>
  <c r="T557" i="1"/>
  <c r="K733" i="1"/>
  <c r="N475" i="1"/>
  <c r="X474" i="1"/>
  <c r="Y474" i="1" s="1"/>
  <c r="T474" i="1"/>
  <c r="X470" i="1"/>
  <c r="T470" i="1"/>
  <c r="K731" i="1"/>
  <c r="N451" i="1"/>
  <c r="X450" i="1"/>
  <c r="T450" i="1"/>
  <c r="X446" i="1"/>
  <c r="T446" i="1"/>
  <c r="K729" i="1"/>
  <c r="L729" i="1" s="1"/>
  <c r="N427" i="1"/>
  <c r="X426" i="1"/>
  <c r="T420" i="1"/>
  <c r="X420" i="1"/>
  <c r="S412" i="1"/>
  <c r="T424" i="1" s="1"/>
  <c r="S398" i="1"/>
  <c r="S395" i="1"/>
  <c r="N725" i="1"/>
  <c r="R725" i="1"/>
  <c r="N723" i="1"/>
  <c r="R723" i="1"/>
  <c r="N721" i="1"/>
  <c r="R721" i="1"/>
  <c r="N719" i="1"/>
  <c r="R719" i="1"/>
  <c r="T597" i="1"/>
  <c r="X597" i="1"/>
  <c r="K739" i="1"/>
  <c r="X553" i="1"/>
  <c r="Y553" i="1" s="1"/>
  <c r="T553" i="1"/>
  <c r="X537" i="1"/>
  <c r="T537" i="1"/>
  <c r="I486" i="1"/>
  <c r="H486" i="1"/>
  <c r="S489" i="1"/>
  <c r="T501" i="1" s="1"/>
  <c r="I462" i="1"/>
  <c r="H462" i="1"/>
  <c r="I458" i="1"/>
  <c r="H458" i="1"/>
  <c r="I454" i="1"/>
  <c r="H454" i="1"/>
  <c r="I422" i="1"/>
  <c r="H422" i="1"/>
  <c r="I418" i="1"/>
  <c r="H418" i="1"/>
  <c r="G728" i="1"/>
  <c r="I394" i="1"/>
  <c r="H394" i="1"/>
  <c r="H406" i="1"/>
  <c r="K719" i="1"/>
  <c r="N307" i="1"/>
  <c r="T581" i="1"/>
  <c r="X581" i="1"/>
  <c r="X562" i="1"/>
  <c r="T562" i="1"/>
  <c r="X546" i="1"/>
  <c r="T546" i="1"/>
  <c r="X530" i="1"/>
  <c r="T530" i="1"/>
  <c r="H498" i="1"/>
  <c r="H491" i="1"/>
  <c r="I491" i="1"/>
  <c r="X424" i="1"/>
  <c r="X416" i="1"/>
  <c r="S401" i="1"/>
  <c r="I385" i="1"/>
  <c r="H385" i="1"/>
  <c r="T376" i="1"/>
  <c r="X376" i="1"/>
  <c r="T372" i="1"/>
  <c r="X372" i="1"/>
  <c r="T368" i="1"/>
  <c r="X368" i="1"/>
  <c r="T354" i="1"/>
  <c r="X354" i="1"/>
  <c r="T350" i="1"/>
  <c r="X350" i="1"/>
  <c r="T346" i="1"/>
  <c r="X346" i="1"/>
  <c r="T328" i="1"/>
  <c r="X328" i="1"/>
  <c r="T324" i="1"/>
  <c r="X324" i="1"/>
  <c r="T320" i="1"/>
  <c r="X320" i="1"/>
  <c r="S491" i="1"/>
  <c r="X381" i="1"/>
  <c r="T381" i="1"/>
  <c r="I314" i="1"/>
  <c r="H314" i="1"/>
  <c r="X319" i="1"/>
  <c r="T319" i="1"/>
  <c r="X313" i="1"/>
  <c r="X471" i="1"/>
  <c r="T471" i="1"/>
  <c r="X455" i="1"/>
  <c r="T455" i="1"/>
  <c r="X439" i="1"/>
  <c r="T439" i="1"/>
  <c r="T386" i="1"/>
  <c r="X386" i="1"/>
  <c r="I356" i="1"/>
  <c r="H356" i="1"/>
  <c r="X483" i="1"/>
  <c r="T483" i="1"/>
  <c r="X467" i="1"/>
  <c r="T467" i="1"/>
  <c r="X451" i="1"/>
  <c r="T451" i="1"/>
  <c r="X435" i="1"/>
  <c r="T435" i="1"/>
  <c r="H397" i="1"/>
  <c r="S393" i="1"/>
  <c r="X377" i="1"/>
  <c r="T377" i="1"/>
  <c r="X369" i="1"/>
  <c r="T369" i="1"/>
  <c r="X361" i="1"/>
  <c r="T361" i="1"/>
  <c r="I342" i="1"/>
  <c r="H342" i="1"/>
  <c r="I334" i="1"/>
  <c r="H334" i="1"/>
  <c r="I318" i="1"/>
  <c r="H318" i="1"/>
  <c r="X561" i="1"/>
  <c r="Y561" i="1" s="1"/>
  <c r="T561" i="1"/>
  <c r="T440" i="1"/>
  <c r="X440" i="1"/>
  <c r="X317" i="1"/>
  <c r="H309" i="1"/>
  <c r="I297" i="1"/>
  <c r="H297" i="1"/>
  <c r="X175" i="1"/>
  <c r="Y187" i="1" s="1"/>
  <c r="T175" i="1"/>
  <c r="X167" i="1"/>
  <c r="T167" i="1"/>
  <c r="X159" i="1"/>
  <c r="T159" i="1"/>
  <c r="D704" i="1"/>
  <c r="I696" i="1"/>
  <c r="M31" i="1"/>
  <c r="Q43" i="1" s="1"/>
  <c r="X279" i="1"/>
  <c r="Y279" i="1" s="1"/>
  <c r="T279" i="1"/>
  <c r="X273" i="1"/>
  <c r="T273" i="1"/>
  <c r="X241" i="1"/>
  <c r="Y241" i="1" s="1"/>
  <c r="T241" i="1"/>
  <c r="X233" i="1"/>
  <c r="T233" i="1"/>
  <c r="X195" i="1"/>
  <c r="T195" i="1"/>
  <c r="S303" i="1"/>
  <c r="T315" i="1" s="1"/>
  <c r="K717" i="1"/>
  <c r="N283" i="1"/>
  <c r="T288" i="1"/>
  <c r="X288" i="1"/>
  <c r="R716" i="1"/>
  <c r="N716" i="1"/>
  <c r="T274" i="1"/>
  <c r="X274" i="1"/>
  <c r="T268" i="1"/>
  <c r="X268" i="1"/>
  <c r="T260" i="1"/>
  <c r="X260" i="1"/>
  <c r="K714" i="1"/>
  <c r="N247" i="1"/>
  <c r="T254" i="1"/>
  <c r="X254" i="1"/>
  <c r="T246" i="1"/>
  <c r="X246" i="1"/>
  <c r="T240" i="1"/>
  <c r="X240" i="1"/>
  <c r="R712" i="1"/>
  <c r="N712" i="1"/>
  <c r="T226" i="1"/>
  <c r="X226" i="1"/>
  <c r="T220" i="1"/>
  <c r="X220" i="1"/>
  <c r="T212" i="1"/>
  <c r="X212" i="1"/>
  <c r="K710" i="1"/>
  <c r="N199" i="1"/>
  <c r="T206" i="1"/>
  <c r="X206" i="1"/>
  <c r="T198" i="1"/>
  <c r="X198" i="1"/>
  <c r="T192" i="1"/>
  <c r="X192" i="1"/>
  <c r="X125" i="1"/>
  <c r="D703" i="1"/>
  <c r="G699" i="1"/>
  <c r="H699" i="1" s="1"/>
  <c r="X221" i="1"/>
  <c r="Y221" i="1" s="1"/>
  <c r="T221" i="1"/>
  <c r="X211" i="1"/>
  <c r="T211" i="1"/>
  <c r="X199" i="1"/>
  <c r="Y199" i="1" s="1"/>
  <c r="T199" i="1"/>
  <c r="X191" i="1"/>
  <c r="T191" i="1"/>
  <c r="H174" i="1"/>
  <c r="I174" i="1"/>
  <c r="H146" i="1"/>
  <c r="I146" i="1"/>
  <c r="X355" i="1"/>
  <c r="T355" i="1"/>
  <c r="X349" i="1"/>
  <c r="T349" i="1"/>
  <c r="D718" i="1"/>
  <c r="I291" i="1"/>
  <c r="H291" i="1"/>
  <c r="I281" i="1"/>
  <c r="H281" i="1"/>
  <c r="I273" i="1"/>
  <c r="H273" i="1"/>
  <c r="I263" i="1"/>
  <c r="H263" i="1"/>
  <c r="I253" i="1"/>
  <c r="H253" i="1"/>
  <c r="I243" i="1"/>
  <c r="H243" i="1"/>
  <c r="I233" i="1"/>
  <c r="H233" i="1"/>
  <c r="I225" i="1"/>
  <c r="H225" i="1"/>
  <c r="I215" i="1"/>
  <c r="H215" i="1"/>
  <c r="I205" i="1"/>
  <c r="H205" i="1"/>
  <c r="I195" i="1"/>
  <c r="H195" i="1"/>
  <c r="I185" i="1"/>
  <c r="H185" i="1"/>
  <c r="M704" i="1"/>
  <c r="N705" i="1" s="1"/>
  <c r="Q127" i="1"/>
  <c r="K127" i="1"/>
  <c r="E95" i="5" s="1"/>
  <c r="S138" i="1"/>
  <c r="I68" i="1"/>
  <c r="H68" i="1"/>
  <c r="I60" i="1"/>
  <c r="M60" i="1" s="1"/>
  <c r="H60" i="1"/>
  <c r="N17" i="1"/>
  <c r="N13" i="1"/>
  <c r="S20" i="1"/>
  <c r="X20" i="1" s="1"/>
  <c r="N9" i="1"/>
  <c r="T620" i="1"/>
  <c r="X620" i="1"/>
  <c r="T572" i="1"/>
  <c r="X572" i="1"/>
  <c r="Y572" i="1" s="1"/>
  <c r="T390" i="1"/>
  <c r="I123" i="1"/>
  <c r="H123" i="1"/>
  <c r="T217" i="1"/>
  <c r="K708" i="1"/>
  <c r="N175" i="1"/>
  <c r="T182" i="1"/>
  <c r="X182" i="1"/>
  <c r="T178" i="1"/>
  <c r="X178" i="1"/>
  <c r="K707" i="1"/>
  <c r="N163" i="1"/>
  <c r="R706" i="1"/>
  <c r="N706" i="1"/>
  <c r="T154" i="1"/>
  <c r="X154" i="1"/>
  <c r="Y154" i="1" s="1"/>
  <c r="K705" i="1"/>
  <c r="N139" i="1"/>
  <c r="M70" i="1"/>
  <c r="T144" i="1"/>
  <c r="X144" i="1"/>
  <c r="X141" i="1"/>
  <c r="S127" i="1"/>
  <c r="H96" i="1"/>
  <c r="H88" i="1"/>
  <c r="N43" i="1"/>
  <c r="G714" i="1"/>
  <c r="G710" i="1"/>
  <c r="T187" i="1"/>
  <c r="X183" i="1"/>
  <c r="Y183" i="1" s="1"/>
  <c r="T183" i="1"/>
  <c r="X161" i="1"/>
  <c r="Y161" i="1" s="1"/>
  <c r="T161" i="1"/>
  <c r="X147" i="1"/>
  <c r="S136" i="1"/>
  <c r="S133" i="1"/>
  <c r="T145" i="1" s="1"/>
  <c r="S131" i="1"/>
  <c r="T143" i="1" s="1"/>
  <c r="M78" i="1"/>
  <c r="M62" i="1"/>
  <c r="T180" i="1"/>
  <c r="X180" i="1"/>
  <c r="X638" i="1"/>
  <c r="T638" i="1"/>
  <c r="T615" i="1"/>
  <c r="X615" i="1"/>
  <c r="Y627" i="1" s="1"/>
  <c r="T552" i="1"/>
  <c r="X552" i="1"/>
  <c r="T516" i="1"/>
  <c r="X516" i="1"/>
  <c r="T624" i="1"/>
  <c r="X624" i="1"/>
  <c r="Y624" i="1" s="1"/>
  <c r="I569" i="1"/>
  <c r="I740" i="1" s="1"/>
  <c r="H569" i="1"/>
  <c r="I517" i="1"/>
  <c r="I736" i="1" s="1"/>
  <c r="H517" i="1"/>
  <c r="T449" i="1"/>
  <c r="X449" i="1"/>
  <c r="X417" i="1"/>
  <c r="T618" i="1"/>
  <c r="X618" i="1"/>
  <c r="G740" i="1"/>
  <c r="H740" i="1" s="1"/>
  <c r="T551" i="1"/>
  <c r="X551" i="1"/>
  <c r="T527" i="1"/>
  <c r="X527" i="1"/>
  <c r="Y527" i="1" s="1"/>
  <c r="K738" i="1"/>
  <c r="X517" i="1"/>
  <c r="T517" i="1"/>
  <c r="X458" i="1"/>
  <c r="T458" i="1"/>
  <c r="X438" i="1"/>
  <c r="T438" i="1"/>
  <c r="R720" i="1"/>
  <c r="N720" i="1"/>
  <c r="X509" i="1"/>
  <c r="I411" i="1"/>
  <c r="H411" i="1"/>
  <c r="T370" i="1"/>
  <c r="X370" i="1"/>
  <c r="Y370" i="1" s="1"/>
  <c r="X351" i="1"/>
  <c r="T351" i="1"/>
  <c r="X387" i="1"/>
  <c r="T387" i="1"/>
  <c r="T222" i="1"/>
  <c r="X222" i="1"/>
  <c r="R710" i="1"/>
  <c r="N710" i="1"/>
  <c r="X231" i="1"/>
  <c r="T231" i="1"/>
  <c r="I267" i="1"/>
  <c r="H267" i="1"/>
  <c r="I239" i="1"/>
  <c r="H239" i="1"/>
  <c r="I209" i="1"/>
  <c r="H209" i="1"/>
  <c r="I181" i="1"/>
  <c r="H181" i="1"/>
  <c r="I80" i="1"/>
  <c r="H80" i="1"/>
  <c r="N11" i="1"/>
  <c r="X371" i="1"/>
  <c r="T371" i="1"/>
  <c r="Q307" i="1"/>
  <c r="S299" i="1"/>
  <c r="T311" i="1" s="1"/>
  <c r="X271" i="1"/>
  <c r="Y283" i="1" s="1"/>
  <c r="T271" i="1"/>
  <c r="H166" i="1"/>
  <c r="I166" i="1"/>
  <c r="T287" i="1"/>
  <c r="R708" i="1"/>
  <c r="N708" i="1"/>
  <c r="R707" i="1"/>
  <c r="N707" i="1"/>
  <c r="T690" i="1"/>
  <c r="X690" i="1"/>
  <c r="Y690" i="1" s="1"/>
  <c r="T680" i="1"/>
  <c r="X680" i="1"/>
  <c r="T672" i="1"/>
  <c r="X672" i="1"/>
  <c r="T683" i="1"/>
  <c r="X683" i="1"/>
  <c r="T675" i="1"/>
  <c r="X675" i="1"/>
  <c r="T668" i="1"/>
  <c r="X668" i="1"/>
  <c r="Y668" i="1" s="1"/>
  <c r="T664" i="1"/>
  <c r="X664" i="1"/>
  <c r="X654" i="1"/>
  <c r="T654" i="1"/>
  <c r="X647" i="1"/>
  <c r="Y647" i="1" s="1"/>
  <c r="T647" i="1"/>
  <c r="T659" i="1"/>
  <c r="X659" i="1"/>
  <c r="X640" i="1"/>
  <c r="T640" i="1"/>
  <c r="X642" i="1"/>
  <c r="Y642" i="1" s="1"/>
  <c r="T642" i="1"/>
  <c r="T621" i="1"/>
  <c r="X621" i="1"/>
  <c r="T613" i="1"/>
  <c r="T600" i="1"/>
  <c r="X600" i="1"/>
  <c r="T592" i="1"/>
  <c r="X592" i="1"/>
  <c r="T568" i="1"/>
  <c r="X568" i="1"/>
  <c r="T556" i="1"/>
  <c r="X556" i="1"/>
  <c r="T544" i="1"/>
  <c r="X544" i="1"/>
  <c r="T532" i="1"/>
  <c r="X532" i="1"/>
  <c r="T520" i="1"/>
  <c r="X520" i="1"/>
  <c r="T658" i="1"/>
  <c r="X658" i="1"/>
  <c r="T628" i="1"/>
  <c r="X628" i="1"/>
  <c r="X633" i="1"/>
  <c r="Y633" i="1" s="1"/>
  <c r="T633" i="1"/>
  <c r="T608" i="1"/>
  <c r="X608" i="1"/>
  <c r="I533" i="1"/>
  <c r="H533" i="1"/>
  <c r="I529" i="1"/>
  <c r="H529" i="1"/>
  <c r="I525" i="1"/>
  <c r="H525" i="1"/>
  <c r="I505" i="1"/>
  <c r="H505" i="1"/>
  <c r="X499" i="1"/>
  <c r="T589" i="1"/>
  <c r="X589" i="1"/>
  <c r="H490" i="1"/>
  <c r="T477" i="1"/>
  <c r="X477" i="1"/>
  <c r="T469" i="1"/>
  <c r="X469" i="1"/>
  <c r="T461" i="1"/>
  <c r="X461" i="1"/>
  <c r="T429" i="1"/>
  <c r="X429" i="1"/>
  <c r="X421" i="1"/>
  <c r="T603" i="1"/>
  <c r="X603" i="1"/>
  <c r="T591" i="1"/>
  <c r="X591" i="1"/>
  <c r="T575" i="1"/>
  <c r="X575" i="1"/>
  <c r="T567" i="1"/>
  <c r="X567" i="1"/>
  <c r="T559" i="1"/>
  <c r="X559" i="1"/>
  <c r="G738" i="1"/>
  <c r="G737" i="1"/>
  <c r="G736" i="1"/>
  <c r="G734" i="1"/>
  <c r="I487" i="1"/>
  <c r="H487" i="1"/>
  <c r="M727" i="1"/>
  <c r="S414" i="1"/>
  <c r="Q403" i="1"/>
  <c r="K403" i="1"/>
  <c r="G726" i="1"/>
  <c r="H391" i="1"/>
  <c r="I391" i="1"/>
  <c r="T595" i="1"/>
  <c r="X595" i="1"/>
  <c r="X554" i="1"/>
  <c r="T554" i="1"/>
  <c r="M734" i="1"/>
  <c r="N735" i="1" s="1"/>
  <c r="K487" i="1"/>
  <c r="S498" i="1"/>
  <c r="T510" i="1" s="1"/>
  <c r="Q487" i="1"/>
  <c r="S493" i="1"/>
  <c r="T505" i="1" s="1"/>
  <c r="S494" i="1"/>
  <c r="X478" i="1"/>
  <c r="T478" i="1"/>
  <c r="R732" i="1"/>
  <c r="N732" i="1"/>
  <c r="X454" i="1"/>
  <c r="T454" i="1"/>
  <c r="R730" i="1"/>
  <c r="N730" i="1"/>
  <c r="X430" i="1"/>
  <c r="T430" i="1"/>
  <c r="R728" i="1"/>
  <c r="N728" i="1"/>
  <c r="H387" i="1"/>
  <c r="I387" i="1"/>
  <c r="S394" i="1"/>
  <c r="G725" i="1"/>
  <c r="H725" i="1" s="1"/>
  <c r="I379" i="1"/>
  <c r="H379" i="1"/>
  <c r="G723" i="1"/>
  <c r="H723" i="1" s="1"/>
  <c r="I355" i="1"/>
  <c r="H355" i="1"/>
  <c r="G721" i="1"/>
  <c r="I331" i="1"/>
  <c r="H331" i="1"/>
  <c r="G719" i="1"/>
  <c r="I307" i="1"/>
  <c r="H307" i="1"/>
  <c r="X550" i="1"/>
  <c r="Y550" i="1" s="1"/>
  <c r="T550" i="1"/>
  <c r="X534" i="1"/>
  <c r="T534" i="1"/>
  <c r="X513" i="1"/>
  <c r="T513" i="1"/>
  <c r="T504" i="1"/>
  <c r="X504" i="1"/>
  <c r="X501" i="1"/>
  <c r="I482" i="1"/>
  <c r="H482" i="1"/>
  <c r="G733" i="1"/>
  <c r="I450" i="1"/>
  <c r="H450" i="1"/>
  <c r="I446" i="1"/>
  <c r="H446" i="1"/>
  <c r="I442" i="1"/>
  <c r="H442" i="1"/>
  <c r="G729" i="1"/>
  <c r="H729" i="1" s="1"/>
  <c r="H423" i="1"/>
  <c r="X422" i="1"/>
  <c r="T422" i="1"/>
  <c r="I393" i="1"/>
  <c r="H393" i="1"/>
  <c r="L722" i="1"/>
  <c r="K720" i="1"/>
  <c r="N319" i="1"/>
  <c r="H496" i="1"/>
  <c r="I496" i="1"/>
  <c r="X423" i="1"/>
  <c r="I413" i="1"/>
  <c r="H413" i="1"/>
  <c r="I405" i="1"/>
  <c r="H405" i="1"/>
  <c r="S406" i="1"/>
  <c r="S397" i="1"/>
  <c r="D725" i="1"/>
  <c r="T364" i="1"/>
  <c r="X364" i="1"/>
  <c r="T360" i="1"/>
  <c r="X360" i="1"/>
  <c r="T356" i="1"/>
  <c r="X356" i="1"/>
  <c r="T342" i="1"/>
  <c r="X342" i="1"/>
  <c r="T338" i="1"/>
  <c r="X338" i="1"/>
  <c r="Y338" i="1" s="1"/>
  <c r="T334" i="1"/>
  <c r="X334" i="1"/>
  <c r="D721" i="1"/>
  <c r="T316" i="1"/>
  <c r="X316" i="1"/>
  <c r="T576" i="1"/>
  <c r="X576" i="1"/>
  <c r="X505" i="1"/>
  <c r="T484" i="1"/>
  <c r="X484" i="1"/>
  <c r="T468" i="1"/>
  <c r="X468" i="1"/>
  <c r="T452" i="1"/>
  <c r="X452" i="1"/>
  <c r="T436" i="1"/>
  <c r="X436" i="1"/>
  <c r="T419" i="1"/>
  <c r="X384" i="1"/>
  <c r="T384" i="1"/>
  <c r="X373" i="1"/>
  <c r="T373" i="1"/>
  <c r="X365" i="1"/>
  <c r="T365" i="1"/>
  <c r="I306" i="1"/>
  <c r="H306" i="1"/>
  <c r="H298" i="1"/>
  <c r="I298" i="1"/>
  <c r="G718" i="1"/>
  <c r="I295" i="1"/>
  <c r="H295" i="1"/>
  <c r="T588" i="1"/>
  <c r="X529" i="1"/>
  <c r="T529" i="1"/>
  <c r="S487" i="1"/>
  <c r="T499" i="1" s="1"/>
  <c r="H399" i="1"/>
  <c r="X375" i="1"/>
  <c r="T375" i="1"/>
  <c r="X359" i="1"/>
  <c r="T359" i="1"/>
  <c r="X329" i="1"/>
  <c r="T329" i="1"/>
  <c r="X321" i="1"/>
  <c r="T321" i="1"/>
  <c r="T507" i="1"/>
  <c r="X507" i="1"/>
  <c r="X503" i="1"/>
  <c r="I382" i="1"/>
  <c r="H382" i="1"/>
  <c r="T385" i="1"/>
  <c r="X385" i="1"/>
  <c r="I366" i="1"/>
  <c r="H366" i="1"/>
  <c r="I358" i="1"/>
  <c r="H358" i="1"/>
  <c r="I350" i="1"/>
  <c r="H350" i="1"/>
  <c r="I326" i="1"/>
  <c r="H326" i="1"/>
  <c r="I310" i="1"/>
  <c r="H310" i="1"/>
  <c r="X315" i="1"/>
  <c r="X558" i="1"/>
  <c r="T558" i="1"/>
  <c r="X293" i="1"/>
  <c r="T293" i="1"/>
  <c r="G708" i="1"/>
  <c r="H175" i="1"/>
  <c r="I175" i="1"/>
  <c r="X163" i="1"/>
  <c r="T163" i="1"/>
  <c r="X155" i="1"/>
  <c r="T155" i="1"/>
  <c r="G705" i="1"/>
  <c r="H139" i="1"/>
  <c r="I139" i="1"/>
  <c r="X126" i="1"/>
  <c r="X277" i="1"/>
  <c r="T277" i="1"/>
  <c r="X263" i="1"/>
  <c r="T263" i="1"/>
  <c r="X239" i="1"/>
  <c r="Y239" i="1" s="1"/>
  <c r="T239" i="1"/>
  <c r="X223" i="1"/>
  <c r="T223" i="1"/>
  <c r="X207" i="1"/>
  <c r="T207" i="1"/>
  <c r="X201" i="1"/>
  <c r="T201" i="1"/>
  <c r="X193" i="1"/>
  <c r="T193" i="1"/>
  <c r="S488" i="1"/>
  <c r="T500" i="1" s="1"/>
  <c r="I301" i="1"/>
  <c r="H313" i="1"/>
  <c r="H301" i="1"/>
  <c r="S298" i="1"/>
  <c r="T310" i="1" s="1"/>
  <c r="T290" i="1"/>
  <c r="X290" i="1"/>
  <c r="T282" i="1"/>
  <c r="X282" i="1"/>
  <c r="T276" i="1"/>
  <c r="X276" i="1"/>
  <c r="N715" i="1"/>
  <c r="R715" i="1"/>
  <c r="T262" i="1"/>
  <c r="X262" i="1"/>
  <c r="T256" i="1"/>
  <c r="X256" i="1"/>
  <c r="T248" i="1"/>
  <c r="X248" i="1"/>
  <c r="K713" i="1"/>
  <c r="L713" i="1" s="1"/>
  <c r="N235" i="1"/>
  <c r="T242" i="1"/>
  <c r="X242" i="1"/>
  <c r="T234" i="1"/>
  <c r="X234" i="1"/>
  <c r="T228" i="1"/>
  <c r="X228" i="1"/>
  <c r="N711" i="1"/>
  <c r="R711" i="1"/>
  <c r="T214" i="1"/>
  <c r="X214" i="1"/>
  <c r="T208" i="1"/>
  <c r="X208" i="1"/>
  <c r="T200" i="1"/>
  <c r="X200" i="1"/>
  <c r="K709" i="1"/>
  <c r="N187" i="1"/>
  <c r="T194" i="1"/>
  <c r="X194" i="1"/>
  <c r="X121" i="1"/>
  <c r="I701" i="1"/>
  <c r="X225" i="1"/>
  <c r="T225" i="1"/>
  <c r="X219" i="1"/>
  <c r="T219" i="1"/>
  <c r="X203" i="1"/>
  <c r="T203" i="1"/>
  <c r="X197" i="1"/>
  <c r="T197" i="1"/>
  <c r="X189" i="1"/>
  <c r="T189" i="1"/>
  <c r="R703" i="1"/>
  <c r="T472" i="1"/>
  <c r="X472" i="1"/>
  <c r="Y472" i="1" s="1"/>
  <c r="X379" i="1"/>
  <c r="T379" i="1"/>
  <c r="X307" i="1"/>
  <c r="T307" i="1"/>
  <c r="I289" i="1"/>
  <c r="H289" i="1"/>
  <c r="I279" i="1"/>
  <c r="H279" i="1"/>
  <c r="I269" i="1"/>
  <c r="H269" i="1"/>
  <c r="I261" i="1"/>
  <c r="H261" i="1"/>
  <c r="I251" i="1"/>
  <c r="H251" i="1"/>
  <c r="I241" i="1"/>
  <c r="H241" i="1"/>
  <c r="I231" i="1"/>
  <c r="H231" i="1"/>
  <c r="I221" i="1"/>
  <c r="H221" i="1"/>
  <c r="I213" i="1"/>
  <c r="H213" i="1"/>
  <c r="I203" i="1"/>
  <c r="H203" i="1"/>
  <c r="I193" i="1"/>
  <c r="H193" i="1"/>
  <c r="I183" i="1"/>
  <c r="H183" i="1"/>
  <c r="G704" i="1"/>
  <c r="I127" i="1"/>
  <c r="H127" i="1"/>
  <c r="I72" i="1"/>
  <c r="M72" i="1" s="1"/>
  <c r="H72" i="1"/>
  <c r="N67" i="1"/>
  <c r="Q67" i="1"/>
  <c r="I64" i="1"/>
  <c r="M64" i="1" s="1"/>
  <c r="H64" i="1"/>
  <c r="I44" i="1"/>
  <c r="H44" i="1"/>
  <c r="N16" i="1"/>
  <c r="N12" i="1"/>
  <c r="S19" i="1"/>
  <c r="X19" i="1" s="1"/>
  <c r="N8" i="1"/>
  <c r="T626" i="1"/>
  <c r="X626" i="1"/>
  <c r="Y626" i="1" s="1"/>
  <c r="X479" i="1"/>
  <c r="T479" i="1"/>
  <c r="X363" i="1"/>
  <c r="T363" i="1"/>
  <c r="S297" i="1"/>
  <c r="T309" i="1" s="1"/>
  <c r="Y217" i="1"/>
  <c r="T162" i="1"/>
  <c r="X162" i="1"/>
  <c r="Y162" i="1" s="1"/>
  <c r="T158" i="1"/>
  <c r="X158" i="1"/>
  <c r="Q139" i="1"/>
  <c r="S137" i="1"/>
  <c r="S135" i="1"/>
  <c r="T147" i="1" s="1"/>
  <c r="S130" i="1"/>
  <c r="X123" i="1"/>
  <c r="M54" i="1"/>
  <c r="T146" i="1"/>
  <c r="X146" i="1"/>
  <c r="X143" i="1"/>
  <c r="M82" i="1"/>
  <c r="Q27" i="1"/>
  <c r="T156" i="1"/>
  <c r="X156" i="1"/>
  <c r="G715" i="1"/>
  <c r="G711" i="1"/>
  <c r="H187" i="1"/>
  <c r="X165" i="1"/>
  <c r="Y165" i="1" s="1"/>
  <c r="T165" i="1"/>
  <c r="Q79" i="1"/>
  <c r="M46" i="1"/>
  <c r="Q28" i="1"/>
  <c r="Q20" i="1"/>
  <c r="T184" i="1"/>
  <c r="X184" i="1"/>
  <c r="T176" i="1"/>
  <c r="X176" i="1"/>
  <c r="T164" i="1"/>
  <c r="X164" i="1"/>
  <c r="T160" i="1"/>
  <c r="X160" i="1"/>
  <c r="Q21" i="1"/>
  <c r="H698" i="1" l="1"/>
  <c r="Y185" i="1"/>
  <c r="Q50" i="1"/>
  <c r="N50" i="1"/>
  <c r="H711" i="1"/>
  <c r="Y660" i="1"/>
  <c r="Y446" i="1"/>
  <c r="X405" i="1"/>
  <c r="Y444" i="1"/>
  <c r="Q119" i="1"/>
  <c r="Y146" i="1"/>
  <c r="Y382" i="1"/>
  <c r="Y637" i="1"/>
  <c r="Y537" i="1"/>
  <c r="Y507" i="1"/>
  <c r="Y461" i="1"/>
  <c r="Y551" i="1"/>
  <c r="X411" i="1"/>
  <c r="Y423" i="1" s="1"/>
  <c r="N107" i="1"/>
  <c r="Y621" i="1"/>
  <c r="Y582" i="1"/>
  <c r="X497" i="1"/>
  <c r="Y497" i="1" s="1"/>
  <c r="Y540" i="1"/>
  <c r="N73" i="1"/>
  <c r="Y534" i="1"/>
  <c r="H721" i="1"/>
  <c r="T141" i="1"/>
  <c r="T411" i="1"/>
  <c r="H703" i="1"/>
  <c r="H731" i="1"/>
  <c r="H697" i="1"/>
  <c r="H732" i="1"/>
  <c r="Q20" i="7"/>
  <c r="Q21" i="7"/>
  <c r="V13" i="7"/>
  <c r="Y425" i="1"/>
  <c r="Y479" i="1"/>
  <c r="Y189" i="1"/>
  <c r="Y225" i="1"/>
  <c r="L709" i="1"/>
  <c r="H708" i="1"/>
  <c r="Y321" i="1"/>
  <c r="Y334" i="1"/>
  <c r="Y342" i="1"/>
  <c r="Y469" i="1"/>
  <c r="Y628" i="1"/>
  <c r="Y552" i="1"/>
  <c r="Y273" i="1"/>
  <c r="Y440" i="1"/>
  <c r="Y386" i="1"/>
  <c r="Y320" i="1"/>
  <c r="Y530" i="1"/>
  <c r="Y523" i="1"/>
  <c r="T425" i="1"/>
  <c r="Y634" i="1"/>
  <c r="Y476" i="1"/>
  <c r="Y335" i="1"/>
  <c r="X404" i="1"/>
  <c r="Y416" i="1" s="1"/>
  <c r="K20" i="7"/>
  <c r="I739" i="1"/>
  <c r="L723" i="1"/>
  <c r="Y156" i="1"/>
  <c r="L707" i="1"/>
  <c r="Y581" i="1"/>
  <c r="Q110" i="1"/>
  <c r="N98" i="1"/>
  <c r="Y164" i="1"/>
  <c r="Y379" i="1"/>
  <c r="Y197" i="1"/>
  <c r="Y329" i="1"/>
  <c r="Y373" i="1"/>
  <c r="Y356" i="1"/>
  <c r="H733" i="1"/>
  <c r="Y592" i="1"/>
  <c r="Y351" i="1"/>
  <c r="Y618" i="1"/>
  <c r="Y689" i="1"/>
  <c r="Y648" i="1"/>
  <c r="Q98" i="1"/>
  <c r="Y228" i="1"/>
  <c r="Y248" i="1"/>
  <c r="Y262" i="1"/>
  <c r="Y277" i="1"/>
  <c r="Y452" i="1"/>
  <c r="Y360" i="1"/>
  <c r="L720" i="1"/>
  <c r="Y430" i="1"/>
  <c r="T421" i="1"/>
  <c r="X490" i="1"/>
  <c r="Y667" i="1"/>
  <c r="Y545" i="1"/>
  <c r="I729" i="1"/>
  <c r="H696" i="1"/>
  <c r="H704" i="1"/>
  <c r="I717" i="1"/>
  <c r="Y293" i="1"/>
  <c r="Y608" i="1"/>
  <c r="Y520" i="1"/>
  <c r="Y349" i="1"/>
  <c r="Y191" i="1"/>
  <c r="Y211" i="1"/>
  <c r="Y198" i="1"/>
  <c r="L731" i="1"/>
  <c r="Y244" i="1"/>
  <c r="Y326" i="1"/>
  <c r="Y312" i="1"/>
  <c r="T404" i="1"/>
  <c r="K21" i="7"/>
  <c r="S27" i="1"/>
  <c r="X27" i="1" s="1"/>
  <c r="Y208" i="1"/>
  <c r="Y282" i="1"/>
  <c r="Y263" i="1"/>
  <c r="Y468" i="1"/>
  <c r="Y664" i="1"/>
  <c r="Y222" i="1"/>
  <c r="H714" i="1"/>
  <c r="Y182" i="1"/>
  <c r="S28" i="1"/>
  <c r="X28" i="1" s="1"/>
  <c r="Y439" i="1"/>
  <c r="Y471" i="1"/>
  <c r="Y597" i="1"/>
  <c r="Y578" i="1"/>
  <c r="Y169" i="1"/>
  <c r="S26" i="1"/>
  <c r="X26" i="1" s="1"/>
  <c r="I732" i="1"/>
  <c r="Q85" i="1"/>
  <c r="Q97" i="1"/>
  <c r="T12" i="7"/>
  <c r="V12" i="7" s="1"/>
  <c r="Y256" i="1"/>
  <c r="I705" i="1"/>
  <c r="I733" i="1"/>
  <c r="Y675" i="1"/>
  <c r="T509" i="1"/>
  <c r="Y324" i="1"/>
  <c r="I728" i="1"/>
  <c r="N74" i="1"/>
  <c r="Y465" i="1"/>
  <c r="H715" i="1"/>
  <c r="Y203" i="1"/>
  <c r="Y454" i="1"/>
  <c r="Y478" i="1"/>
  <c r="Y421" i="1"/>
  <c r="Y477" i="1"/>
  <c r="Y658" i="1"/>
  <c r="Y438" i="1"/>
  <c r="Y449" i="1"/>
  <c r="Y178" i="1"/>
  <c r="Y355" i="1"/>
  <c r="T405" i="1"/>
  <c r="Y616" i="1"/>
  <c r="Y657" i="1"/>
  <c r="T492" i="1"/>
  <c r="Y265" i="1"/>
  <c r="Y524" i="1"/>
  <c r="Y548" i="1"/>
  <c r="Y610" i="1"/>
  <c r="T132" i="1"/>
  <c r="M16" i="5"/>
  <c r="O18" i="7"/>
  <c r="Q18" i="7" s="1"/>
  <c r="K18" i="7"/>
  <c r="Y223" i="1"/>
  <c r="T490" i="1"/>
  <c r="Y681" i="1"/>
  <c r="Y686" i="1"/>
  <c r="Y514" i="1"/>
  <c r="M17" i="5"/>
  <c r="Y363" i="1"/>
  <c r="I710" i="1"/>
  <c r="I715" i="1"/>
  <c r="S23" i="1"/>
  <c r="X23" i="1" s="1"/>
  <c r="I704" i="1"/>
  <c r="Y194" i="1"/>
  <c r="Y200" i="1"/>
  <c r="Y214" i="1"/>
  <c r="Y242" i="1"/>
  <c r="Y276" i="1"/>
  <c r="Y193" i="1"/>
  <c r="Y365" i="1"/>
  <c r="Y384" i="1"/>
  <c r="Y576" i="1"/>
  <c r="Y504" i="1"/>
  <c r="Y584" i="1"/>
  <c r="Y595" i="1"/>
  <c r="H736" i="1"/>
  <c r="Y559" i="1"/>
  <c r="I737" i="1"/>
  <c r="Y683" i="1"/>
  <c r="S22" i="1"/>
  <c r="X22" i="1" s="1"/>
  <c r="L738" i="1"/>
  <c r="Y144" i="1"/>
  <c r="S24" i="1"/>
  <c r="X24" i="1" s="1"/>
  <c r="Y369" i="1"/>
  <c r="Y455" i="1"/>
  <c r="I731" i="1"/>
  <c r="L733" i="1"/>
  <c r="Y543" i="1"/>
  <c r="Y673" i="1"/>
  <c r="Y261" i="1"/>
  <c r="Y337" i="1"/>
  <c r="K22" i="7"/>
  <c r="M19" i="5"/>
  <c r="H702" i="1"/>
  <c r="Q114" i="1"/>
  <c r="N102" i="1"/>
  <c r="Y484" i="1"/>
  <c r="I723" i="1"/>
  <c r="Y532" i="1"/>
  <c r="Y556" i="1"/>
  <c r="Y640" i="1"/>
  <c r="Y638" i="1"/>
  <c r="Y620" i="1"/>
  <c r="Y594" i="1"/>
  <c r="Y601" i="1"/>
  <c r="Y619" i="1"/>
  <c r="Y682" i="1"/>
  <c r="Y215" i="1"/>
  <c r="S29" i="1"/>
  <c r="X29" i="1" s="1"/>
  <c r="Y289" i="1"/>
  <c r="Y204" i="1"/>
  <c r="Y218" i="1"/>
  <c r="Y224" i="1"/>
  <c r="Y238" i="1"/>
  <c r="Y252" i="1"/>
  <c r="Y266" i="1"/>
  <c r="Y272" i="1"/>
  <c r="Y286" i="1"/>
  <c r="Y235" i="1"/>
  <c r="L703" i="1"/>
  <c r="Y339" i="1"/>
  <c r="S118" i="1"/>
  <c r="X118" i="1" s="1"/>
  <c r="Q108" i="1"/>
  <c r="Q120" i="1"/>
  <c r="S119" i="1"/>
  <c r="X119" i="1" s="1"/>
  <c r="S117" i="1"/>
  <c r="N108" i="1"/>
  <c r="K20" i="5"/>
  <c r="N75" i="1"/>
  <c r="Q75" i="1"/>
  <c r="Q87" i="1"/>
  <c r="S116" i="1"/>
  <c r="X116" i="1" s="1"/>
  <c r="I711" i="1"/>
  <c r="Y219" i="1"/>
  <c r="I718" i="1"/>
  <c r="Y603" i="1"/>
  <c r="Y429" i="1"/>
  <c r="Y517" i="1"/>
  <c r="G95" i="5"/>
  <c r="M18" i="5" s="1"/>
  <c r="K18" i="5"/>
  <c r="Y451" i="1"/>
  <c r="Y483" i="1"/>
  <c r="I738" i="1"/>
  <c r="Y579" i="1"/>
  <c r="H717" i="1"/>
  <c r="Y605" i="1"/>
  <c r="Y661" i="1"/>
  <c r="Y643" i="1"/>
  <c r="O16" i="7"/>
  <c r="Q16" i="7" s="1"/>
  <c r="K16" i="7"/>
  <c r="Q104" i="1"/>
  <c r="S115" i="1"/>
  <c r="X115" i="1" s="1"/>
  <c r="N104" i="1"/>
  <c r="Q116" i="1"/>
  <c r="M20" i="5"/>
  <c r="Q59" i="1"/>
  <c r="N59" i="1"/>
  <c r="Q71" i="1"/>
  <c r="Y375" i="1"/>
  <c r="I730" i="1"/>
  <c r="I713" i="1"/>
  <c r="Y231" i="1"/>
  <c r="Y220" i="1"/>
  <c r="Y246" i="1"/>
  <c r="Y268" i="1"/>
  <c r="Y195" i="1"/>
  <c r="Y555" i="1"/>
  <c r="Y168" i="1"/>
  <c r="I709" i="1"/>
  <c r="I714" i="1"/>
  <c r="L716" i="1"/>
  <c r="Y237" i="1"/>
  <c r="Y347" i="1"/>
  <c r="Y348" i="1"/>
  <c r="Y415" i="1"/>
  <c r="Y172" i="1"/>
  <c r="Y345" i="1"/>
  <c r="Y362" i="1"/>
  <c r="Y380" i="1"/>
  <c r="Y533" i="1"/>
  <c r="Y565" i="1"/>
  <c r="Y292" i="1"/>
  <c r="Y448" i="1"/>
  <c r="Y480" i="1"/>
  <c r="Y330" i="1"/>
  <c r="Y352" i="1"/>
  <c r="Y378" i="1"/>
  <c r="L736" i="1"/>
  <c r="Y573" i="1"/>
  <c r="Q83" i="1"/>
  <c r="Q95" i="1"/>
  <c r="N83" i="1"/>
  <c r="Q100" i="1"/>
  <c r="N100" i="1"/>
  <c r="Q112" i="1"/>
  <c r="Q51" i="1"/>
  <c r="Q63" i="1"/>
  <c r="N51" i="1"/>
  <c r="N90" i="1"/>
  <c r="Q102" i="1"/>
  <c r="K17" i="5"/>
  <c r="K17" i="7"/>
  <c r="O17" i="7"/>
  <c r="Q17" i="7" s="1"/>
  <c r="K19" i="5"/>
  <c r="S19" i="5" s="1"/>
  <c r="K21" i="5"/>
  <c r="O19" i="7"/>
  <c r="Q19" i="7" s="1"/>
  <c r="K19" i="7"/>
  <c r="I712" i="1"/>
  <c r="I716" i="1"/>
  <c r="Y546" i="1"/>
  <c r="H730" i="1"/>
  <c r="H709" i="1"/>
  <c r="Y542" i="1"/>
  <c r="Y566" i="1"/>
  <c r="Y563" i="1"/>
  <c r="Y574" i="1"/>
  <c r="Y611" i="1"/>
  <c r="Y666" i="1"/>
  <c r="Y679" i="1"/>
  <c r="Y676" i="1"/>
  <c r="K16" i="5"/>
  <c r="O13" i="7"/>
  <c r="Q13" i="7" s="1"/>
  <c r="K13" i="7"/>
  <c r="M21" i="5"/>
  <c r="Y659" i="1"/>
  <c r="Y680" i="1"/>
  <c r="Y516" i="1"/>
  <c r="Y615" i="1"/>
  <c r="N62" i="1"/>
  <c r="Q62" i="1"/>
  <c r="T136" i="1"/>
  <c r="X136" i="1"/>
  <c r="Y136" i="1" s="1"/>
  <c r="H710" i="1"/>
  <c r="Y141" i="1"/>
  <c r="N70" i="1"/>
  <c r="Q70" i="1"/>
  <c r="L708" i="1"/>
  <c r="X138" i="1"/>
  <c r="Y138" i="1" s="1"/>
  <c r="T138" i="1"/>
  <c r="L710" i="1"/>
  <c r="L714" i="1"/>
  <c r="L717" i="1"/>
  <c r="M696" i="1"/>
  <c r="Q31" i="1"/>
  <c r="S42" i="1"/>
  <c r="N31" i="1"/>
  <c r="S37" i="1"/>
  <c r="S31" i="1"/>
  <c r="T43" i="1" s="1"/>
  <c r="S34" i="1"/>
  <c r="S39" i="1"/>
  <c r="S32" i="1"/>
  <c r="S38" i="1"/>
  <c r="S33" i="1"/>
  <c r="S40" i="1"/>
  <c r="S36" i="1"/>
  <c r="S35" i="1"/>
  <c r="S41" i="1"/>
  <c r="Y159" i="1"/>
  <c r="Y175" i="1"/>
  <c r="Y328" i="1"/>
  <c r="Y350" i="1"/>
  <c r="Y368" i="1"/>
  <c r="Y376" i="1"/>
  <c r="T401" i="1"/>
  <c r="X401" i="1"/>
  <c r="Y401" i="1" s="1"/>
  <c r="Y420" i="1"/>
  <c r="Y519" i="1"/>
  <c r="Y535" i="1"/>
  <c r="Y441" i="1"/>
  <c r="Y481" i="1"/>
  <c r="Y599" i="1"/>
  <c r="Y609" i="1"/>
  <c r="Y629" i="1"/>
  <c r="Y670" i="1"/>
  <c r="Q74" i="1"/>
  <c r="T148" i="1"/>
  <c r="H716" i="1"/>
  <c r="L706" i="1"/>
  <c r="Y275" i="1"/>
  <c r="Y196" i="1"/>
  <c r="Y216" i="1"/>
  <c r="Y236" i="1"/>
  <c r="Y250" i="1"/>
  <c r="Y294" i="1"/>
  <c r="Y460" i="1"/>
  <c r="X391" i="1"/>
  <c r="Y391" i="1" s="1"/>
  <c r="T391" i="1"/>
  <c r="L737" i="1"/>
  <c r="Y511" i="1"/>
  <c r="T399" i="1"/>
  <c r="X399" i="1"/>
  <c r="Y399" i="1" s="1"/>
  <c r="Y482" i="1"/>
  <c r="Y157" i="1"/>
  <c r="M695" i="1"/>
  <c r="N19" i="1"/>
  <c r="S30" i="1"/>
  <c r="Q19" i="1"/>
  <c r="T150" i="1"/>
  <c r="Y181" i="1"/>
  <c r="Y243" i="1"/>
  <c r="Y291" i="1"/>
  <c r="H700" i="1"/>
  <c r="H701" i="1"/>
  <c r="T296" i="1"/>
  <c r="X296" i="1"/>
  <c r="Y296" i="1" s="1"/>
  <c r="I703" i="1"/>
  <c r="I706" i="1"/>
  <c r="Y171" i="1"/>
  <c r="Y325" i="1"/>
  <c r="Y323" i="1"/>
  <c r="Y388" i="1"/>
  <c r="Y327" i="1"/>
  <c r="Y427" i="1"/>
  <c r="Y459" i="1"/>
  <c r="Y336" i="1"/>
  <c r="L740" i="1"/>
  <c r="I722" i="1"/>
  <c r="H724" i="1"/>
  <c r="Y518" i="1"/>
  <c r="Y538" i="1"/>
  <c r="Y445" i="1"/>
  <c r="Y485" i="1"/>
  <c r="Y512" i="1"/>
  <c r="Y536" i="1"/>
  <c r="Y560" i="1"/>
  <c r="Y604" i="1"/>
  <c r="Y631" i="1"/>
  <c r="Y644" i="1"/>
  <c r="Y132" i="1"/>
  <c r="Q76" i="1"/>
  <c r="N76" i="1"/>
  <c r="Q88" i="1"/>
  <c r="R718" i="1"/>
  <c r="N718" i="1"/>
  <c r="L712" i="1"/>
  <c r="Y205" i="1"/>
  <c r="Y343" i="1"/>
  <c r="R726" i="1"/>
  <c r="N726" i="1"/>
  <c r="L730" i="1"/>
  <c r="L732" i="1"/>
  <c r="Y521" i="1"/>
  <c r="Y457" i="1"/>
  <c r="Y564" i="1"/>
  <c r="Y663" i="1"/>
  <c r="Y669" i="1"/>
  <c r="Y685" i="1"/>
  <c r="M44" i="1"/>
  <c r="I697" i="1"/>
  <c r="T494" i="1"/>
  <c r="X494" i="1"/>
  <c r="Y494" i="1" s="1"/>
  <c r="H726" i="1"/>
  <c r="M68" i="1"/>
  <c r="S74" i="1" s="1"/>
  <c r="I699" i="1"/>
  <c r="X491" i="1"/>
  <c r="Y491" i="1" s="1"/>
  <c r="T491" i="1"/>
  <c r="X412" i="1"/>
  <c r="Y424" i="1" s="1"/>
  <c r="T412" i="1"/>
  <c r="Y646" i="1"/>
  <c r="Y463" i="1"/>
  <c r="T506" i="1"/>
  <c r="M56" i="1"/>
  <c r="S61" i="1" s="1"/>
  <c r="I698" i="1"/>
  <c r="I724" i="1"/>
  <c r="Y632" i="1"/>
  <c r="Y278" i="1"/>
  <c r="Y304" i="1"/>
  <c r="I707" i="1"/>
  <c r="Y577" i="1"/>
  <c r="X402" i="1"/>
  <c r="Y402" i="1" s="1"/>
  <c r="T402" i="1"/>
  <c r="H727" i="1"/>
  <c r="X297" i="1"/>
  <c r="Y297" i="1" s="1"/>
  <c r="T297" i="1"/>
  <c r="Y290" i="1"/>
  <c r="Y558" i="1"/>
  <c r="Y529" i="1"/>
  <c r="H718" i="1"/>
  <c r="Y436" i="1"/>
  <c r="Y316" i="1"/>
  <c r="T397" i="1"/>
  <c r="X397" i="1"/>
  <c r="Y397" i="1" s="1"/>
  <c r="I721" i="1"/>
  <c r="T394" i="1"/>
  <c r="X394" i="1"/>
  <c r="Y394" i="1" s="1"/>
  <c r="X493" i="1"/>
  <c r="Y493" i="1" s="1"/>
  <c r="T493" i="1"/>
  <c r="R734" i="1"/>
  <c r="N734" i="1"/>
  <c r="K727" i="1"/>
  <c r="L728" i="1" s="1"/>
  <c r="N403" i="1"/>
  <c r="H737" i="1"/>
  <c r="Y575" i="1"/>
  <c r="N46" i="1"/>
  <c r="Q46" i="1"/>
  <c r="X130" i="1"/>
  <c r="Y158" i="1"/>
  <c r="Y209" i="1"/>
  <c r="Q64" i="1"/>
  <c r="N64" i="1"/>
  <c r="H705" i="1"/>
  <c r="Y163" i="1"/>
  <c r="Y385" i="1"/>
  <c r="Y364" i="1"/>
  <c r="X406" i="1"/>
  <c r="Y418" i="1" s="1"/>
  <c r="T406" i="1"/>
  <c r="I719" i="1"/>
  <c r="I726" i="1"/>
  <c r="I734" i="1"/>
  <c r="H738" i="1"/>
  <c r="Y567" i="1"/>
  <c r="Y589" i="1"/>
  <c r="Y544" i="1"/>
  <c r="Y568" i="1"/>
  <c r="Y600" i="1"/>
  <c r="Y612" i="1"/>
  <c r="Y654" i="1"/>
  <c r="Y271" i="1"/>
  <c r="Y371" i="1"/>
  <c r="M80" i="1"/>
  <c r="S89" i="1" s="1"/>
  <c r="I700" i="1"/>
  <c r="Y458" i="1"/>
  <c r="Y180" i="1"/>
  <c r="N78" i="1"/>
  <c r="Q78" i="1"/>
  <c r="Q90" i="1"/>
  <c r="Y650" i="1"/>
  <c r="Q60" i="1"/>
  <c r="N60" i="1"/>
  <c r="K704" i="1"/>
  <c r="L704" i="1" s="1"/>
  <c r="N127" i="1"/>
  <c r="Y192" i="1"/>
  <c r="Y206" i="1"/>
  <c r="Y212" i="1"/>
  <c r="Y226" i="1"/>
  <c r="Y240" i="1"/>
  <c r="Y254" i="1"/>
  <c r="Y260" i="1"/>
  <c r="Y274" i="1"/>
  <c r="Y288" i="1"/>
  <c r="X303" i="1"/>
  <c r="Y303" i="1" s="1"/>
  <c r="T303" i="1"/>
  <c r="Y233" i="1"/>
  <c r="Y361" i="1"/>
  <c r="Y377" i="1"/>
  <c r="Y435" i="1"/>
  <c r="Y467" i="1"/>
  <c r="Y562" i="1"/>
  <c r="H728" i="1"/>
  <c r="T395" i="1"/>
  <c r="X395" i="1"/>
  <c r="Y395" i="1" s="1"/>
  <c r="Y450" i="1"/>
  <c r="Y470" i="1"/>
  <c r="Y557" i="1"/>
  <c r="T407" i="1"/>
  <c r="Y531" i="1"/>
  <c r="Y547" i="1"/>
  <c r="Y571" i="1"/>
  <c r="Y623" i="1"/>
  <c r="Y152" i="1"/>
  <c r="Q48" i="1"/>
  <c r="N48" i="1"/>
  <c r="Y213" i="1"/>
  <c r="Y341" i="1"/>
  <c r="Y492" i="1"/>
  <c r="X400" i="1"/>
  <c r="Y400" i="1" s="1"/>
  <c r="T400" i="1"/>
  <c r="L721" i="1"/>
  <c r="Y569" i="1"/>
  <c r="Y515" i="1"/>
  <c r="Y607" i="1"/>
  <c r="Y583" i="1"/>
  <c r="Y674" i="1"/>
  <c r="H713" i="1"/>
  <c r="N58" i="1"/>
  <c r="Q58" i="1"/>
  <c r="X128" i="1"/>
  <c r="Y170" i="1"/>
  <c r="Y186" i="1"/>
  <c r="X301" i="1"/>
  <c r="Y301" i="1" s="1"/>
  <c r="T301" i="1"/>
  <c r="S25" i="1"/>
  <c r="X25" i="1" s="1"/>
  <c r="Q52" i="1"/>
  <c r="N52" i="1"/>
  <c r="Q84" i="1"/>
  <c r="S95" i="1"/>
  <c r="N84" i="1"/>
  <c r="S94" i="1"/>
  <c r="Q96" i="1"/>
  <c r="Y333" i="1"/>
  <c r="M702" i="1"/>
  <c r="S114" i="1"/>
  <c r="N103" i="1"/>
  <c r="Q103" i="1"/>
  <c r="S107" i="1"/>
  <c r="S105" i="1"/>
  <c r="S108" i="1"/>
  <c r="S103" i="1"/>
  <c r="S113" i="1"/>
  <c r="S109" i="1"/>
  <c r="Q115" i="1"/>
  <c r="S104" i="1"/>
  <c r="S110" i="1"/>
  <c r="S112" i="1"/>
  <c r="S106" i="1"/>
  <c r="S111" i="1"/>
  <c r="Y210" i="1"/>
  <c r="Y232" i="1"/>
  <c r="Y258" i="1"/>
  <c r="Y280" i="1"/>
  <c r="Y251" i="1"/>
  <c r="Y314" i="1"/>
  <c r="T418" i="1"/>
  <c r="X410" i="1"/>
  <c r="Y422" i="1" s="1"/>
  <c r="T410" i="1"/>
  <c r="Y367" i="1"/>
  <c r="I735" i="1"/>
  <c r="Y358" i="1"/>
  <c r="Y366" i="1"/>
  <c r="X396" i="1"/>
  <c r="Y396" i="1" s="1"/>
  <c r="T396" i="1"/>
  <c r="Y549" i="1"/>
  <c r="Y598" i="1"/>
  <c r="I720" i="1"/>
  <c r="H722" i="1"/>
  <c r="T392" i="1"/>
  <c r="X392" i="1"/>
  <c r="Y392" i="1" s="1"/>
  <c r="Y593" i="1"/>
  <c r="Y614" i="1"/>
  <c r="Y585" i="1"/>
  <c r="Y630" i="1"/>
  <c r="Y671" i="1"/>
  <c r="Y687" i="1"/>
  <c r="Y684" i="1"/>
  <c r="T306" i="1"/>
  <c r="X306" i="1"/>
  <c r="Y306" i="1" s="1"/>
  <c r="Y284" i="1"/>
  <c r="Y300" i="1"/>
  <c r="H707" i="1"/>
  <c r="Y428" i="1"/>
  <c r="Y432" i="1"/>
  <c r="Y464" i="1"/>
  <c r="Y389" i="1"/>
  <c r="Y322" i="1"/>
  <c r="Y344" i="1"/>
  <c r="Y374" i="1"/>
  <c r="T413" i="1"/>
  <c r="Y655" i="1"/>
  <c r="Y645" i="1"/>
  <c r="Y134" i="1"/>
  <c r="X137" i="1"/>
  <c r="T137" i="1"/>
  <c r="T149" i="1"/>
  <c r="Q72" i="1"/>
  <c r="N72" i="1"/>
  <c r="Y155" i="1"/>
  <c r="K734" i="1"/>
  <c r="L734" i="1" s="1"/>
  <c r="N487" i="1"/>
  <c r="N727" i="1"/>
  <c r="R727" i="1"/>
  <c r="T133" i="1"/>
  <c r="X133" i="1"/>
  <c r="Y133" i="1" s="1"/>
  <c r="R704" i="1"/>
  <c r="N704" i="1"/>
  <c r="T489" i="1"/>
  <c r="X489" i="1"/>
  <c r="Y489" i="1" s="1"/>
  <c r="Y148" i="1"/>
  <c r="X295" i="1"/>
  <c r="Y295" i="1" s="1"/>
  <c r="T295" i="1"/>
  <c r="Y174" i="1"/>
  <c r="Y190" i="1"/>
  <c r="X305" i="1"/>
  <c r="Y305" i="1" s="1"/>
  <c r="T305" i="1"/>
  <c r="Y259" i="1"/>
  <c r="X496" i="1"/>
  <c r="Y496" i="1" s="1"/>
  <c r="T496" i="1"/>
  <c r="Y184" i="1"/>
  <c r="N82" i="1"/>
  <c r="S93" i="1"/>
  <c r="Q82" i="1"/>
  <c r="S92" i="1"/>
  <c r="Q94" i="1"/>
  <c r="Y390" i="1"/>
  <c r="M701" i="1"/>
  <c r="S102" i="1"/>
  <c r="Q91" i="1"/>
  <c r="N91" i="1"/>
  <c r="S99" i="1"/>
  <c r="S96" i="1"/>
  <c r="S100" i="1"/>
  <c r="S97" i="1"/>
  <c r="S101" i="1"/>
  <c r="S98" i="1"/>
  <c r="Y207" i="1"/>
  <c r="Y160" i="1"/>
  <c r="Y176" i="1"/>
  <c r="N54" i="1"/>
  <c r="Q54" i="1"/>
  <c r="T135" i="1"/>
  <c r="X135" i="1"/>
  <c r="Y135" i="1" s="1"/>
  <c r="Y234" i="1"/>
  <c r="T298" i="1"/>
  <c r="X298" i="1"/>
  <c r="Y298" i="1" s="1"/>
  <c r="X488" i="1"/>
  <c r="Y488" i="1" s="1"/>
  <c r="T488" i="1"/>
  <c r="Y201" i="1"/>
  <c r="I708" i="1"/>
  <c r="T503" i="1"/>
  <c r="Y359" i="1"/>
  <c r="T487" i="1"/>
  <c r="X487" i="1"/>
  <c r="Y487" i="1" s="1"/>
  <c r="Y513" i="1"/>
  <c r="H719" i="1"/>
  <c r="I725" i="1"/>
  <c r="X498" i="1"/>
  <c r="Y498" i="1" s="1"/>
  <c r="T498" i="1"/>
  <c r="Y554" i="1"/>
  <c r="X414" i="1"/>
  <c r="T414" i="1"/>
  <c r="H734" i="1"/>
  <c r="Y591" i="1"/>
  <c r="Y672" i="1"/>
  <c r="X299" i="1"/>
  <c r="Y299" i="1" s="1"/>
  <c r="T299" i="1"/>
  <c r="Y387" i="1"/>
  <c r="T409" i="1"/>
  <c r="Y417" i="1"/>
  <c r="X131" i="1"/>
  <c r="Y131" i="1" s="1"/>
  <c r="X127" i="1"/>
  <c r="T139" i="1"/>
  <c r="Y167" i="1"/>
  <c r="T393" i="1"/>
  <c r="X393" i="1"/>
  <c r="Y393" i="1" s="1"/>
  <c r="Y588" i="1"/>
  <c r="Y319" i="1"/>
  <c r="Y381" i="1"/>
  <c r="Y346" i="1"/>
  <c r="Y354" i="1"/>
  <c r="Y372" i="1"/>
  <c r="L739" i="1"/>
  <c r="X398" i="1"/>
  <c r="Y398" i="1" s="1"/>
  <c r="T398" i="1"/>
  <c r="T426" i="1"/>
  <c r="Y490" i="1"/>
  <c r="Y433" i="1"/>
  <c r="Y473" i="1"/>
  <c r="Y587" i="1"/>
  <c r="Y586" i="1"/>
  <c r="Y613" i="1"/>
  <c r="Y678" i="1"/>
  <c r="Y688" i="1"/>
  <c r="Y153" i="1"/>
  <c r="H712" i="1"/>
  <c r="Q66" i="1"/>
  <c r="Y188" i="1"/>
  <c r="Y202" i="1"/>
  <c r="Y230" i="1"/>
  <c r="Y264" i="1"/>
  <c r="Y302" i="1"/>
  <c r="Y357" i="1"/>
  <c r="Y580" i="1"/>
  <c r="Y434" i="1"/>
  <c r="Y525" i="1"/>
  <c r="Y652" i="1"/>
  <c r="Y173" i="1"/>
  <c r="X43" i="1"/>
  <c r="T142" i="1"/>
  <c r="Y177" i="1"/>
  <c r="Y287" i="1"/>
  <c r="Y245" i="1"/>
  <c r="Y285" i="1"/>
  <c r="Y456" i="1"/>
  <c r="L711" i="1"/>
  <c r="L715" i="1"/>
  <c r="Y447" i="1"/>
  <c r="H706" i="1"/>
  <c r="Y331" i="1"/>
  <c r="Y353" i="1"/>
  <c r="H735" i="1"/>
  <c r="Y443" i="1"/>
  <c r="Y475" i="1"/>
  <c r="Y332" i="1"/>
  <c r="Y340" i="1"/>
  <c r="H720" i="1"/>
  <c r="Y442" i="1"/>
  <c r="Y466" i="1"/>
  <c r="Y522" i="1"/>
  <c r="Y437" i="1"/>
  <c r="Y453" i="1"/>
  <c r="Y590" i="1"/>
  <c r="H739" i="1"/>
  <c r="Y636" i="1"/>
  <c r="Y641" i="1"/>
  <c r="Y166" i="1"/>
  <c r="K718" i="1"/>
  <c r="L718" i="1" s="1"/>
  <c r="N295" i="1"/>
  <c r="Y249" i="1"/>
  <c r="Y179" i="1"/>
  <c r="Y253" i="1"/>
  <c r="Y502" i="1"/>
  <c r="Y383" i="1"/>
  <c r="Y526" i="1"/>
  <c r="K726" i="1"/>
  <c r="L726" i="1" s="1"/>
  <c r="N391" i="1"/>
  <c r="Y462" i="1"/>
  <c r="Y486" i="1"/>
  <c r="Y541" i="1"/>
  <c r="I727" i="1"/>
  <c r="Y539" i="1"/>
  <c r="Y570" i="1"/>
  <c r="Y622" i="1"/>
  <c r="Y528" i="1"/>
  <c r="Y606" i="1"/>
  <c r="Y665" i="1"/>
  <c r="Y677" i="1"/>
  <c r="T408" i="1"/>
  <c r="Y495" i="1"/>
  <c r="T128" i="1" l="1"/>
  <c r="T127" i="1"/>
  <c r="Y128" i="1"/>
  <c r="Q18" i="5"/>
  <c r="Q20" i="5"/>
  <c r="Q17" i="5"/>
  <c r="Q19" i="5"/>
  <c r="Q21" i="5"/>
  <c r="Q16" i="5"/>
  <c r="O20" i="5"/>
  <c r="O18" i="5"/>
  <c r="O16" i="5"/>
  <c r="O17" i="5"/>
  <c r="O19" i="5"/>
  <c r="O21" i="5"/>
  <c r="U19" i="5"/>
  <c r="T130" i="1"/>
  <c r="S18" i="5"/>
  <c r="T18" i="5"/>
  <c r="Y509" i="1"/>
  <c r="U18" i="5"/>
  <c r="V29" i="7"/>
  <c r="T131" i="1"/>
  <c r="Y503" i="1"/>
  <c r="Y411" i="1"/>
  <c r="S82" i="1"/>
  <c r="S59" i="1"/>
  <c r="X59" i="1" s="1"/>
  <c r="T17" i="7"/>
  <c r="V18" i="7" s="1"/>
  <c r="Y310" i="1"/>
  <c r="S72" i="1"/>
  <c r="S70" i="1"/>
  <c r="X70" i="1" s="1"/>
  <c r="S69" i="1"/>
  <c r="X69" i="1" s="1"/>
  <c r="Y403" i="1"/>
  <c r="Y501" i="1"/>
  <c r="S65" i="1"/>
  <c r="X65" i="1" s="1"/>
  <c r="S83" i="1"/>
  <c r="T95" i="1" s="1"/>
  <c r="S68" i="1"/>
  <c r="X68" i="1" s="1"/>
  <c r="S71" i="1"/>
  <c r="S88" i="1"/>
  <c r="X88" i="1" s="1"/>
  <c r="S75" i="1"/>
  <c r="X75" i="1" s="1"/>
  <c r="Y130" i="1"/>
  <c r="Y150" i="1"/>
  <c r="Y143" i="1"/>
  <c r="Y506" i="1"/>
  <c r="S84" i="1"/>
  <c r="S80" i="1"/>
  <c r="X80" i="1" s="1"/>
  <c r="Y500" i="1"/>
  <c r="Y140" i="1"/>
  <c r="Y409" i="1"/>
  <c r="Y505" i="1"/>
  <c r="Y309" i="1"/>
  <c r="T129" i="1"/>
  <c r="X117" i="1"/>
  <c r="Y129" i="1" s="1"/>
  <c r="S85" i="1"/>
  <c r="X85" i="1" s="1"/>
  <c r="L719" i="1"/>
  <c r="Y508" i="1"/>
  <c r="X61" i="1"/>
  <c r="X74" i="1"/>
  <c r="X98" i="1"/>
  <c r="X102" i="1"/>
  <c r="X106" i="1"/>
  <c r="T106" i="1"/>
  <c r="T118" i="1"/>
  <c r="X108" i="1"/>
  <c r="T108" i="1"/>
  <c r="T120" i="1"/>
  <c r="T30" i="1"/>
  <c r="X30" i="1"/>
  <c r="Y30" i="1" s="1"/>
  <c r="T32" i="1"/>
  <c r="X32" i="1"/>
  <c r="Y32" i="1" s="1"/>
  <c r="N696" i="1"/>
  <c r="R696" i="1"/>
  <c r="Y127" i="1"/>
  <c r="Y139" i="1"/>
  <c r="R701" i="1"/>
  <c r="L735" i="1"/>
  <c r="T109" i="1"/>
  <c r="X109" i="1"/>
  <c r="T121" i="1"/>
  <c r="T105" i="1"/>
  <c r="X105" i="1"/>
  <c r="T117" i="1"/>
  <c r="X94" i="1"/>
  <c r="T94" i="1"/>
  <c r="S62" i="1"/>
  <c r="T74" i="1" s="1"/>
  <c r="Y510" i="1"/>
  <c r="X89" i="1"/>
  <c r="S57" i="1"/>
  <c r="X84" i="1"/>
  <c r="Y318" i="1"/>
  <c r="Y311" i="1"/>
  <c r="T40" i="1"/>
  <c r="X40" i="1"/>
  <c r="Y40" i="1" s="1"/>
  <c r="X39" i="1"/>
  <c r="Y39" i="1" s="1"/>
  <c r="T39" i="1"/>
  <c r="Y408" i="1"/>
  <c r="Y147" i="1"/>
  <c r="Y414" i="1"/>
  <c r="Y315" i="1"/>
  <c r="T97" i="1"/>
  <c r="X97" i="1"/>
  <c r="Y405" i="1"/>
  <c r="Y426" i="1"/>
  <c r="X110" i="1"/>
  <c r="T110" i="1"/>
  <c r="T122" i="1"/>
  <c r="T113" i="1"/>
  <c r="X113" i="1"/>
  <c r="T125" i="1"/>
  <c r="T107" i="1"/>
  <c r="X107" i="1"/>
  <c r="T119" i="1"/>
  <c r="R702" i="1"/>
  <c r="N702" i="1"/>
  <c r="N703" i="1"/>
  <c r="Y142" i="1"/>
  <c r="Y308" i="1"/>
  <c r="S58" i="1"/>
  <c r="Y317" i="1"/>
  <c r="Y406" i="1"/>
  <c r="S56" i="1"/>
  <c r="Y499" i="1"/>
  <c r="L727" i="1"/>
  <c r="Y412" i="1"/>
  <c r="Y404" i="1"/>
  <c r="R695" i="1"/>
  <c r="N695" i="1"/>
  <c r="X41" i="1"/>
  <c r="Y41" i="1" s="1"/>
  <c r="T41" i="1"/>
  <c r="X33" i="1"/>
  <c r="Y33" i="1" s="1"/>
  <c r="T33" i="1"/>
  <c r="T34" i="1"/>
  <c r="X34" i="1"/>
  <c r="Y34" i="1" s="1"/>
  <c r="T42" i="1"/>
  <c r="X42" i="1"/>
  <c r="X96" i="1"/>
  <c r="Q56" i="1"/>
  <c r="S67" i="1"/>
  <c r="N56" i="1"/>
  <c r="S66" i="1"/>
  <c r="M698" i="1"/>
  <c r="Q44" i="1"/>
  <c r="S55" i="1"/>
  <c r="N44" i="1"/>
  <c r="S49" i="1"/>
  <c r="S51" i="1"/>
  <c r="S48" i="1"/>
  <c r="S47" i="1"/>
  <c r="S54" i="1"/>
  <c r="S52" i="1"/>
  <c r="S44" i="1"/>
  <c r="S53" i="1"/>
  <c r="M697" i="1"/>
  <c r="S45" i="1"/>
  <c r="S46" i="1"/>
  <c r="S50" i="1"/>
  <c r="T36" i="1"/>
  <c r="X36" i="1"/>
  <c r="Y36" i="1" s="1"/>
  <c r="X37" i="1"/>
  <c r="Y37" i="1" s="1"/>
  <c r="T37" i="1"/>
  <c r="X72" i="1"/>
  <c r="S64" i="1"/>
  <c r="T101" i="1"/>
  <c r="X101" i="1"/>
  <c r="X99" i="1"/>
  <c r="X92" i="1"/>
  <c r="T83" i="1"/>
  <c r="Y137" i="1"/>
  <c r="Y149" i="1"/>
  <c r="T112" i="1"/>
  <c r="X112" i="1"/>
  <c r="T124" i="1"/>
  <c r="T114" i="1"/>
  <c r="X114" i="1"/>
  <c r="T126" i="1"/>
  <c r="Y145" i="1"/>
  <c r="X100" i="1"/>
  <c r="T100" i="1"/>
  <c r="X93" i="1"/>
  <c r="X82" i="1"/>
  <c r="Y410" i="1"/>
  <c r="X111" i="1"/>
  <c r="T111" i="1"/>
  <c r="T123" i="1"/>
  <c r="X104" i="1"/>
  <c r="T104" i="1"/>
  <c r="T116" i="1"/>
  <c r="X103" i="1"/>
  <c r="T115" i="1"/>
  <c r="X95" i="1"/>
  <c r="S63" i="1"/>
  <c r="X71" i="1"/>
  <c r="Q80" i="1"/>
  <c r="S91" i="1"/>
  <c r="T103" i="1" s="1"/>
  <c r="N80" i="1"/>
  <c r="S90" i="1"/>
  <c r="M700" i="1"/>
  <c r="N701" i="1" s="1"/>
  <c r="Q92" i="1"/>
  <c r="Y307" i="1"/>
  <c r="Q68" i="1"/>
  <c r="S79" i="1"/>
  <c r="N68" i="1"/>
  <c r="S78" i="1"/>
  <c r="M699" i="1"/>
  <c r="S76" i="1"/>
  <c r="S77" i="1"/>
  <c r="Y413" i="1"/>
  <c r="S86" i="1"/>
  <c r="S87" i="1"/>
  <c r="T99" i="1" s="1"/>
  <c r="Y407" i="1"/>
  <c r="Y313" i="1"/>
  <c r="X35" i="1"/>
  <c r="Y35" i="1" s="1"/>
  <c r="T35" i="1"/>
  <c r="T38" i="1"/>
  <c r="X38" i="1"/>
  <c r="Y38" i="1" s="1"/>
  <c r="X31" i="1"/>
  <c r="Y31" i="1" s="1"/>
  <c r="T31" i="1"/>
  <c r="L705" i="1"/>
  <c r="S81" i="1"/>
  <c r="S73" i="1"/>
  <c r="S60" i="1"/>
  <c r="T72" i="1" s="1"/>
  <c r="T88" i="1" l="1"/>
  <c r="T84" i="1"/>
  <c r="T71" i="1"/>
  <c r="T85" i="1"/>
  <c r="T82" i="1"/>
  <c r="Y101" i="1"/>
  <c r="T59" i="1"/>
  <c r="T70" i="1"/>
  <c r="T80" i="1"/>
  <c r="T75" i="1"/>
  <c r="X83" i="1"/>
  <c r="Y83" i="1" s="1"/>
  <c r="V17" i="7"/>
  <c r="T68" i="1"/>
  <c r="T92" i="1"/>
  <c r="Y42" i="1"/>
  <c r="Y84" i="1"/>
  <c r="Y94" i="1"/>
  <c r="Y92" i="1"/>
  <c r="T96" i="1"/>
  <c r="Y100" i="1"/>
  <c r="X86" i="1"/>
  <c r="Y86" i="1" s="1"/>
  <c r="T86" i="1"/>
  <c r="Y112" i="1"/>
  <c r="Y124" i="1"/>
  <c r="X44" i="1"/>
  <c r="Y44" i="1" s="1"/>
  <c r="T44" i="1"/>
  <c r="T55" i="1"/>
  <c r="X55" i="1"/>
  <c r="Y55" i="1" s="1"/>
  <c r="Y110" i="1"/>
  <c r="Y122" i="1"/>
  <c r="X81" i="1"/>
  <c r="Y81" i="1" s="1"/>
  <c r="T81" i="1"/>
  <c r="T78" i="1"/>
  <c r="X78" i="1"/>
  <c r="Y111" i="1"/>
  <c r="Y123" i="1"/>
  <c r="T45" i="1"/>
  <c r="X45" i="1"/>
  <c r="Y45" i="1" s="1"/>
  <c r="X51" i="1"/>
  <c r="Y51" i="1" s="1"/>
  <c r="T51" i="1"/>
  <c r="X67" i="1"/>
  <c r="T67" i="1"/>
  <c r="Y107" i="1"/>
  <c r="Y119" i="1"/>
  <c r="X77" i="1"/>
  <c r="Y77" i="1" s="1"/>
  <c r="T77" i="1"/>
  <c r="T91" i="1"/>
  <c r="X91" i="1"/>
  <c r="Y71" i="1"/>
  <c r="X63" i="1"/>
  <c r="T63" i="1"/>
  <c r="Y103" i="1"/>
  <c r="Y115" i="1"/>
  <c r="Y104" i="1"/>
  <c r="Y116" i="1"/>
  <c r="T93" i="1"/>
  <c r="R697" i="1"/>
  <c r="N697" i="1"/>
  <c r="T54" i="1"/>
  <c r="X54" i="1"/>
  <c r="Y54" i="1" s="1"/>
  <c r="X49" i="1"/>
  <c r="Y49" i="1" s="1"/>
  <c r="T49" i="1"/>
  <c r="R698" i="1"/>
  <c r="N698" i="1"/>
  <c r="Y96" i="1"/>
  <c r="T58" i="1"/>
  <c r="X58" i="1"/>
  <c r="Y109" i="1"/>
  <c r="Y121" i="1"/>
  <c r="Y80" i="1"/>
  <c r="Y106" i="1"/>
  <c r="Y118" i="1"/>
  <c r="Y98" i="1"/>
  <c r="T61" i="1"/>
  <c r="T73" i="1"/>
  <c r="X73" i="1"/>
  <c r="Y73" i="1" s="1"/>
  <c r="R699" i="1"/>
  <c r="N699" i="1"/>
  <c r="X90" i="1"/>
  <c r="Y102" i="1" s="1"/>
  <c r="T90" i="1"/>
  <c r="X64" i="1"/>
  <c r="T64" i="1"/>
  <c r="T46" i="1"/>
  <c r="X46" i="1"/>
  <c r="Y46" i="1" s="1"/>
  <c r="X48" i="1"/>
  <c r="Y48" i="1" s="1"/>
  <c r="T48" i="1"/>
  <c r="Y113" i="1"/>
  <c r="Y125" i="1"/>
  <c r="Y114" i="1"/>
  <c r="Y126" i="1"/>
  <c r="X52" i="1"/>
  <c r="Y52" i="1" s="1"/>
  <c r="T52" i="1"/>
  <c r="X57" i="1"/>
  <c r="Y69" i="1" s="1"/>
  <c r="T57" i="1"/>
  <c r="T98" i="1"/>
  <c r="X60" i="1"/>
  <c r="Y60" i="1" s="1"/>
  <c r="T60" i="1"/>
  <c r="T87" i="1"/>
  <c r="X87" i="1"/>
  <c r="Y87" i="1" s="1"/>
  <c r="X76" i="1"/>
  <c r="Y76" i="1" s="1"/>
  <c r="T76" i="1"/>
  <c r="T79" i="1"/>
  <c r="X79" i="1"/>
  <c r="R700" i="1"/>
  <c r="N700" i="1"/>
  <c r="Y82" i="1"/>
  <c r="T50" i="1"/>
  <c r="X50" i="1"/>
  <c r="Y50" i="1" s="1"/>
  <c r="T53" i="1"/>
  <c r="X53" i="1"/>
  <c r="Y53" i="1" s="1"/>
  <c r="X47" i="1"/>
  <c r="Y47" i="1" s="1"/>
  <c r="T47" i="1"/>
  <c r="T66" i="1"/>
  <c r="X66" i="1"/>
  <c r="T69" i="1"/>
  <c r="T65" i="1"/>
  <c r="X56" i="1"/>
  <c r="T56" i="1"/>
  <c r="Y97" i="1"/>
  <c r="T89" i="1"/>
  <c r="T62" i="1"/>
  <c r="X62" i="1"/>
  <c r="Y105" i="1"/>
  <c r="Y117" i="1"/>
  <c r="Y108" i="1"/>
  <c r="Y120" i="1"/>
  <c r="T102" i="1"/>
  <c r="Y43" i="1"/>
  <c r="Y93" i="1" l="1"/>
  <c r="Y85" i="1"/>
  <c r="Y67" i="1"/>
  <c r="Y95" i="1"/>
  <c r="Y66" i="1"/>
  <c r="Y79" i="1"/>
  <c r="Y62" i="1"/>
  <c r="Y61" i="1"/>
  <c r="Y56" i="1"/>
  <c r="Y90" i="1"/>
  <c r="Y89" i="1"/>
  <c r="Y59" i="1"/>
  <c r="Y68" i="1"/>
  <c r="Y63" i="1"/>
  <c r="Y88" i="1"/>
  <c r="Y72" i="1"/>
  <c r="Y78" i="1"/>
  <c r="Y74" i="1"/>
  <c r="Y65" i="1"/>
  <c r="Y75" i="1"/>
  <c r="Y57" i="1"/>
  <c r="Y64" i="1"/>
  <c r="Y58" i="1"/>
  <c r="Y91" i="1"/>
  <c r="Y70" i="1"/>
  <c r="Y99" i="1"/>
</calcChain>
</file>

<file path=xl/sharedStrings.xml><?xml version="1.0" encoding="utf-8"?>
<sst xmlns="http://schemas.openxmlformats.org/spreadsheetml/2006/main" count="220" uniqueCount="115">
  <si>
    <t>OPC 010399</t>
  </si>
  <si>
    <t>FPL RC-16</t>
  </si>
  <si>
    <t>W/N NEL - Wholesale</t>
  </si>
  <si>
    <t>Calendar NEL</t>
  </si>
  <si>
    <t>Wholesale NEL</t>
  </si>
  <si>
    <t>Retail NEL</t>
  </si>
  <si>
    <t>Weather Impact</t>
  </si>
  <si>
    <t>W/N NEL</t>
  </si>
  <si>
    <t>Retail Delivered</t>
  </si>
  <si>
    <t>W/N Retail Delivered</t>
  </si>
  <si>
    <t>Weather</t>
  </si>
  <si>
    <t>Total Delivered</t>
  </si>
  <si>
    <t>Wholesale Delivered</t>
  </si>
  <si>
    <t>W/N Ret Del %</t>
  </si>
  <si>
    <t>W/N Retail Delivered 12mos avg</t>
  </si>
  <si>
    <t>Customers 12 mos average</t>
  </si>
  <si>
    <t>12 mos use per customer</t>
  </si>
  <si>
    <t>% Change</t>
  </si>
  <si>
    <t>Wholesale</t>
  </si>
  <si>
    <t>2008</t>
  </si>
  <si>
    <t>2009</t>
  </si>
  <si>
    <t>2010</t>
  </si>
  <si>
    <t>2011</t>
  </si>
  <si>
    <t>2012</t>
  </si>
  <si>
    <t>2013</t>
  </si>
  <si>
    <t>2014</t>
  </si>
  <si>
    <t>OPC 010392</t>
  </si>
  <si>
    <t>CALENDAR NET ENERGY FOR LOAD (GWH)</t>
  </si>
  <si>
    <t>AVERAGE ANNUAL GROWTH</t>
  </si>
  <si>
    <t>HISTORY (1980 to 2015)</t>
  </si>
  <si>
    <t>Based on 2015 TYSP (2016 to 2025)</t>
  </si>
  <si>
    <t>Based on Current Forecast (2016 to 2025)</t>
  </si>
  <si>
    <t>HISTORY</t>
  </si>
  <si>
    <t>Growth</t>
  </si>
  <si>
    <t>Absolute</t>
  </si>
  <si>
    <t>%</t>
  </si>
  <si>
    <t>FORECAST</t>
  </si>
  <si>
    <t>Based on 2015 TYSP</t>
  </si>
  <si>
    <t xml:space="preserve">Delta </t>
  </si>
  <si>
    <t>Forecast</t>
  </si>
  <si>
    <t>Load Factor</t>
  </si>
  <si>
    <t>OPC 010436</t>
  </si>
  <si>
    <t>TOTAL AVERAGE CUSTOMERS</t>
  </si>
  <si>
    <t>HISTORY (1990 to 2015)</t>
  </si>
  <si>
    <t>OPC 010437</t>
  </si>
  <si>
    <t>SUMMER PEAK LOAD (MW)</t>
  </si>
  <si>
    <t>Current</t>
  </si>
  <si>
    <t>Retail</t>
  </si>
  <si>
    <t>Total</t>
  </si>
  <si>
    <t>Source: Company's response to OPC First Production of Documents Request, POD OPC-2, "Peak and Energy Jan2016 TYSP LT Price True-Up.xlsx".</t>
  </si>
  <si>
    <t>Prepared By: MD 6/19/2016</t>
  </si>
  <si>
    <t>WP - Percentage Growth in Customers, Summer Peak, and NEL</t>
  </si>
  <si>
    <t>Customers</t>
  </si>
  <si>
    <t>Total Customers</t>
  </si>
  <si>
    <t>Percent Growth</t>
  </si>
  <si>
    <t>Summer Peak</t>
  </si>
  <si>
    <t>Net Energy for Load</t>
  </si>
  <si>
    <t>NEL</t>
  </si>
  <si>
    <t>(MW)</t>
  </si>
  <si>
    <t>(GWh)</t>
  </si>
  <si>
    <t>(MWh)</t>
  </si>
  <si>
    <t>Weather-Normalized</t>
  </si>
  <si>
    <t>Average (2008-2015):</t>
  </si>
  <si>
    <t>Year</t>
  </si>
  <si>
    <t>Month</t>
  </si>
  <si>
    <t>Net Energy for Load Per Customer</t>
  </si>
  <si>
    <t>Heating Degree Days Based on 45 Degrees</t>
  </si>
  <si>
    <t>January Heating Degree Days</t>
  </si>
  <si>
    <t>February Heating Degree Days</t>
  </si>
  <si>
    <t>March Heating Degree Days</t>
  </si>
  <si>
    <t>December Heating Degree Days</t>
  </si>
  <si>
    <t>Codes &amp; Standards</t>
  </si>
  <si>
    <t>Real Electric Price Increase Four Month Average</t>
  </si>
  <si>
    <t>Real Electric Price Decrease</t>
  </si>
  <si>
    <t>Florida Per Capita Income Weighted by the Percent of Florida Population Employed</t>
  </si>
  <si>
    <t>January Cooling Degree Hours</t>
  </si>
  <si>
    <t>February Cooling Degree Hours</t>
  </si>
  <si>
    <t>March Cooling Degree Hours</t>
  </si>
  <si>
    <t>April Cooling Degree Hours</t>
  </si>
  <si>
    <t>May Cooling Degree Hours</t>
  </si>
  <si>
    <t>June Cooling Degree Hours</t>
  </si>
  <si>
    <t>July Cooling Degree Hours</t>
  </si>
  <si>
    <t>August Cooling Degree Hours</t>
  </si>
  <si>
    <t>September Cooling Degree Hours</t>
  </si>
  <si>
    <t>October Cooling Degree Hours</t>
  </si>
  <si>
    <t>November Cooling Degree Hours</t>
  </si>
  <si>
    <t>December Cooling Degree Hours</t>
  </si>
  <si>
    <t>Indicator Variable for Leap Year</t>
  </si>
  <si>
    <t>Out-of-Model Adjustment for New/Modified Wholesale Contracts</t>
  </si>
  <si>
    <t>Out-of-Model Adjustment for Distributed Generation</t>
  </si>
  <si>
    <t>Out-of-Model Adjustment for Plug-In Electric Vehicles</t>
  </si>
  <si>
    <t>Out-of-Model Adjustment for Economic Development Rates</t>
  </si>
  <si>
    <t>Out-of-Model Adjustment for Incremental DSM</t>
  </si>
  <si>
    <t>Base - 45</t>
  </si>
  <si>
    <t>Base - 66</t>
  </si>
  <si>
    <t>(MWh/Customer)</t>
  </si>
  <si>
    <t>Cents / kWh</t>
  </si>
  <si>
    <t>($1,000's)</t>
  </si>
  <si>
    <t>Base - 72</t>
  </si>
  <si>
    <t>Source: Company's response to OPC First Production of Documents Request, POD OPC-2, "Peak and Energy Jan2016 TYSP LT Price True-Up.xlsx"; and Petition, Schedule F-7.</t>
  </si>
  <si>
    <t>Weather-Normalized and EE Removed</t>
  </si>
  <si>
    <t>Average WN and EE (2008-2015):</t>
  </si>
  <si>
    <t>Sales</t>
  </si>
  <si>
    <t>WP - Historic and Expected Monthly Sales</t>
  </si>
  <si>
    <t>Annual Sales</t>
  </si>
  <si>
    <t>Non-Weather Normalized</t>
  </si>
  <si>
    <t xml:space="preserve"> -- (%) --</t>
  </si>
  <si>
    <t>-- (MWh) --</t>
  </si>
  <si>
    <t>-- (MW) --</t>
  </si>
  <si>
    <t>2015 Annual Sales</t>
  </si>
  <si>
    <t>Checked By: JAM 6/30/3016</t>
  </si>
  <si>
    <t>Witness: Dismukes</t>
  </si>
  <si>
    <t>Docket No. 160021-EI</t>
  </si>
  <si>
    <t>Exhibit DED-5</t>
  </si>
  <si>
    <t>Exhibit DED-5 - Load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</si>
</sst>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00"/>
    <numFmt numFmtId="167" formatCode="0.000"/>
    <numFmt numFmtId="168" formatCode="#,##0;\-#,##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Arial"/>
      <family val="2"/>
    </font>
    <font>
      <sz val="10"/>
      <color indexed="8"/>
      <name val="Times New Roman"/>
      <family val="1"/>
    </font>
    <font>
      <u/>
      <sz val="10"/>
      <name val="Times New Roman"/>
      <family val="1"/>
    </font>
    <font>
      <b/>
      <sz val="10"/>
      <color indexed="10"/>
      <name val="Times New Roman"/>
      <family val="1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1C23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" fillId="0" borderId="0"/>
  </cellStyleXfs>
  <cellXfs count="166">
    <xf numFmtId="0" fontId="0" fillId="0" borderId="0" xfId="0"/>
    <xf numFmtId="0" fontId="2" fillId="0" borderId="0" xfId="0" applyFont="1"/>
    <xf numFmtId="0" fontId="0" fillId="0" borderId="0" xfId="0" applyFill="1"/>
    <xf numFmtId="3" fontId="0" fillId="0" borderId="0" xfId="0" applyNumberFormat="1" applyFill="1"/>
    <xf numFmtId="43" fontId="0" fillId="0" borderId="0" xfId="0" applyNumberFormat="1" applyFill="1"/>
    <xf numFmtId="0" fontId="0" fillId="0" borderId="0" xfId="0" quotePrefix="1" applyFill="1" applyAlignment="1">
      <alignment horizontal="left"/>
    </xf>
    <xf numFmtId="0" fontId="3" fillId="0" borderId="0" xfId="0" quotePrefix="1" applyFont="1" applyFill="1" applyAlignment="1">
      <alignment horizontal="center" wrapText="1"/>
    </xf>
    <xf numFmtId="0" fontId="0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wrapText="1"/>
    </xf>
    <xf numFmtId="17" fontId="0" fillId="0" borderId="0" xfId="0" applyNumberFormat="1" applyFill="1"/>
    <xf numFmtId="164" fontId="3" fillId="0" borderId="0" xfId="1" applyNumberFormat="1" applyFill="1"/>
    <xf numFmtId="165" fontId="3" fillId="0" borderId="0" xfId="2" applyNumberFormat="1" applyFill="1"/>
    <xf numFmtId="164" fontId="0" fillId="0" borderId="0" xfId="0" applyNumberFormat="1" applyFill="1"/>
    <xf numFmtId="165" fontId="0" fillId="0" borderId="0" xfId="2" applyNumberFormat="1" applyFont="1" applyFill="1"/>
    <xf numFmtId="43" fontId="3" fillId="0" borderId="0" xfId="1" applyFill="1"/>
    <xf numFmtId="17" fontId="0" fillId="0" borderId="0" xfId="0" applyNumberFormat="1" applyFill="1" applyBorder="1"/>
    <xf numFmtId="3" fontId="0" fillId="0" borderId="0" xfId="0" applyNumberFormat="1" applyFill="1" applyBorder="1"/>
    <xf numFmtId="164" fontId="3" fillId="0" borderId="0" xfId="1" applyNumberFormat="1" applyFill="1" applyBorder="1"/>
    <xf numFmtId="165" fontId="3" fillId="0" borderId="0" xfId="2" applyNumberFormat="1" applyFill="1" applyBorder="1"/>
    <xf numFmtId="164" fontId="0" fillId="0" borderId="0" xfId="0" applyNumberFormat="1" applyFill="1" applyBorder="1"/>
    <xf numFmtId="165" fontId="0" fillId="0" borderId="0" xfId="2" applyNumberFormat="1" applyFont="1" applyFill="1" applyBorder="1"/>
    <xf numFmtId="0" fontId="0" fillId="0" borderId="0" xfId="0" applyFill="1" applyBorder="1"/>
    <xf numFmtId="164" fontId="3" fillId="2" borderId="0" xfId="1" applyNumberFormat="1" applyFill="1"/>
    <xf numFmtId="3" fontId="0" fillId="2" borderId="0" xfId="0" applyNumberFormat="1" applyFill="1"/>
    <xf numFmtId="3" fontId="0" fillId="3" borderId="0" xfId="0" applyNumberFormat="1" applyFill="1"/>
    <xf numFmtId="3" fontId="0" fillId="4" borderId="0" xfId="0" applyNumberFormat="1" applyFill="1"/>
    <xf numFmtId="3" fontId="0" fillId="5" borderId="0" xfId="0" applyNumberFormat="1" applyFill="1"/>
    <xf numFmtId="164" fontId="3" fillId="5" borderId="0" xfId="1" applyNumberFormat="1" applyFill="1"/>
    <xf numFmtId="164" fontId="3" fillId="0" borderId="0" xfId="1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" fontId="0" fillId="0" borderId="0" xfId="0" applyNumberFormat="1" applyFill="1"/>
    <xf numFmtId="3" fontId="0" fillId="0" borderId="0" xfId="0" applyNumberFormat="1" applyFill="1" applyAlignment="1">
      <alignment horizontal="center"/>
    </xf>
    <xf numFmtId="164" fontId="3" fillId="0" borderId="0" xfId="1" applyNumberFormat="1" applyFill="1" applyAlignment="1">
      <alignment horizontal="center"/>
    </xf>
    <xf numFmtId="17" fontId="0" fillId="0" borderId="0" xfId="0" quotePrefix="1" applyNumberFormat="1" applyFill="1"/>
    <xf numFmtId="165" fontId="0" fillId="0" borderId="0" xfId="2" applyNumberFormat="1" applyFont="1" applyFill="1" applyAlignment="1">
      <alignment horizontal="center"/>
    </xf>
    <xf numFmtId="165" fontId="3" fillId="0" borderId="0" xfId="2" applyNumberFormat="1" applyFill="1" applyAlignment="1">
      <alignment horizontal="center"/>
    </xf>
    <xf numFmtId="0" fontId="0" fillId="0" borderId="0" xfId="0" quotePrefix="1" applyFill="1"/>
    <xf numFmtId="0" fontId="0" fillId="0" borderId="0" xfId="0" applyFill="1" applyAlignment="1">
      <alignment horizontal="left"/>
    </xf>
    <xf numFmtId="0" fontId="5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quotePrefix="1" applyFont="1" applyAlignment="1">
      <alignment horizontal="left"/>
    </xf>
    <xf numFmtId="3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7" fillId="0" borderId="0" xfId="0" applyFont="1" applyBorder="1" applyAlignment="1">
      <alignment horizontal="centerContinuous"/>
    </xf>
    <xf numFmtId="3" fontId="7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/>
    <xf numFmtId="3" fontId="0" fillId="0" borderId="0" xfId="0" applyNumberFormat="1" applyAlignment="1"/>
    <xf numFmtId="3" fontId="0" fillId="0" borderId="0" xfId="0" applyNumberFormat="1"/>
    <xf numFmtId="0" fontId="8" fillId="0" borderId="0" xfId="0" applyFont="1"/>
    <xf numFmtId="3" fontId="7" fillId="0" borderId="0" xfId="0" applyNumberFormat="1" applyFont="1"/>
    <xf numFmtId="3" fontId="9" fillId="0" borderId="0" xfId="0" applyNumberFormat="1" applyFont="1" applyAlignment="1">
      <alignment horizontal="center"/>
    </xf>
    <xf numFmtId="165" fontId="0" fillId="0" borderId="0" xfId="2" applyNumberFormat="1" applyFont="1"/>
    <xf numFmtId="3" fontId="9" fillId="0" borderId="0" xfId="0" quotePrefix="1" applyNumberFormat="1" applyFont="1" applyAlignment="1">
      <alignment horizontal="center"/>
    </xf>
    <xf numFmtId="3" fontId="7" fillId="0" borderId="0" xfId="0" applyNumberFormat="1" applyFont="1" applyAlignment="1">
      <alignment horizontal="right"/>
    </xf>
    <xf numFmtId="16" fontId="7" fillId="0" borderId="0" xfId="0" quotePrefix="1" applyNumberFormat="1" applyFont="1" applyAlignment="1">
      <alignment horizontal="center"/>
    </xf>
    <xf numFmtId="0" fontId="7" fillId="0" borderId="0" xfId="0" quotePrefix="1" applyFont="1" applyAlignment="1">
      <alignment horizontal="center" wrapText="1"/>
    </xf>
    <xf numFmtId="0" fontId="3" fillId="0" borderId="0" xfId="0" applyFont="1"/>
    <xf numFmtId="17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/>
    </xf>
    <xf numFmtId="17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164" fontId="7" fillId="0" borderId="0" xfId="1" applyNumberFormat="1" applyFont="1" applyAlignment="1">
      <alignment horizontal="center"/>
    </xf>
    <xf numFmtId="3" fontId="9" fillId="0" borderId="0" xfId="0" applyNumberFormat="1" applyFont="1" applyFill="1" applyAlignment="1">
      <alignment horizontal="center"/>
    </xf>
    <xf numFmtId="166" fontId="0" fillId="0" borderId="0" xfId="0" applyNumberFormat="1"/>
    <xf numFmtId="3" fontId="7" fillId="0" borderId="0" xfId="0" applyNumberFormat="1" applyFont="1" applyFill="1" applyAlignment="1">
      <alignment horizontal="center"/>
    </xf>
    <xf numFmtId="165" fontId="7" fillId="0" borderId="0" xfId="0" applyNumberFormat="1" applyFont="1" applyFill="1" applyAlignment="1">
      <alignment horizontal="center"/>
    </xf>
    <xf numFmtId="3" fontId="9" fillId="0" borderId="0" xfId="0" quotePrefix="1" applyNumberFormat="1" applyFont="1" applyFill="1" applyAlignment="1">
      <alignment horizontal="center"/>
    </xf>
    <xf numFmtId="164" fontId="0" fillId="0" borderId="0" xfId="1" applyNumberFormat="1" applyFont="1"/>
    <xf numFmtId="10" fontId="9" fillId="0" borderId="0" xfId="2" quotePrefix="1" applyNumberFormat="1" applyFont="1" applyAlignment="1">
      <alignment horizontal="center"/>
    </xf>
    <xf numFmtId="0" fontId="7" fillId="0" borderId="0" xfId="3" quotePrefix="1" applyFont="1" applyAlignment="1">
      <alignment horizontal="left"/>
    </xf>
    <xf numFmtId="0" fontId="7" fillId="0" borderId="0" xfId="0" quotePrefix="1" applyFont="1"/>
    <xf numFmtId="165" fontId="7" fillId="0" borderId="0" xfId="2" applyNumberFormat="1" applyFont="1" applyAlignment="1">
      <alignment horizontal="center"/>
    </xf>
    <xf numFmtId="2" fontId="0" fillId="0" borderId="0" xfId="0" applyNumberFormat="1"/>
    <xf numFmtId="2" fontId="3" fillId="0" borderId="0" xfId="2" applyNumberFormat="1"/>
    <xf numFmtId="17" fontId="10" fillId="0" borderId="0" xfId="0" applyNumberFormat="1" applyFont="1" applyAlignment="1">
      <alignment horizontal="center" wrapText="1"/>
    </xf>
    <xf numFmtId="165" fontId="0" fillId="0" borderId="0" xfId="0" applyNumberFormat="1"/>
    <xf numFmtId="1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165" fontId="7" fillId="0" borderId="0" xfId="2" applyNumberFormat="1" applyFont="1"/>
    <xf numFmtId="10" fontId="7" fillId="0" borderId="0" xfId="2" applyNumberFormat="1" applyFont="1"/>
    <xf numFmtId="164" fontId="7" fillId="0" borderId="0" xfId="1" applyNumberFormat="1" applyFont="1"/>
    <xf numFmtId="0" fontId="11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center" wrapText="1"/>
    </xf>
    <xf numFmtId="0" fontId="7" fillId="0" borderId="0" xfId="1" applyNumberFormat="1" applyFont="1"/>
    <xf numFmtId="3" fontId="9" fillId="0" borderId="0" xfId="1" applyNumberFormat="1" applyFont="1" applyAlignment="1">
      <alignment horizontal="right"/>
    </xf>
    <xf numFmtId="43" fontId="7" fillId="0" borderId="0" xfId="0" applyNumberFormat="1" applyFont="1"/>
    <xf numFmtId="17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/>
    <xf numFmtId="0" fontId="4" fillId="0" borderId="0" xfId="4" applyFont="1" applyFill="1" applyBorder="1" applyAlignment="1">
      <alignment horizontal="center" wrapText="1"/>
    </xf>
    <xf numFmtId="0" fontId="4" fillId="0" borderId="0" xfId="4" quotePrefix="1" applyFont="1" applyFill="1" applyBorder="1" applyAlignment="1">
      <alignment horizontal="center" wrapText="1"/>
    </xf>
    <xf numFmtId="0" fontId="1" fillId="0" borderId="0" xfId="4"/>
    <xf numFmtId="0" fontId="4" fillId="0" borderId="0" xfId="4" quotePrefix="1" applyFont="1" applyAlignment="1">
      <alignment horizontal="center"/>
    </xf>
    <xf numFmtId="0" fontId="1" fillId="0" borderId="0" xfId="4" applyNumberFormat="1" applyAlignment="1">
      <alignment horizontal="center"/>
    </xf>
    <xf numFmtId="3" fontId="1" fillId="0" borderId="0" xfId="4" applyNumberFormat="1" applyAlignment="1">
      <alignment horizontal="center"/>
    </xf>
    <xf numFmtId="166" fontId="1" fillId="0" borderId="0" xfId="4" applyNumberFormat="1" applyAlignment="1">
      <alignment horizontal="center"/>
    </xf>
    <xf numFmtId="167" fontId="1" fillId="0" borderId="0" xfId="4" applyNumberFormat="1" applyAlignment="1">
      <alignment horizontal="center"/>
    </xf>
    <xf numFmtId="4" fontId="1" fillId="0" borderId="0" xfId="4" applyNumberFormat="1" applyAlignment="1">
      <alignment horizontal="center"/>
    </xf>
    <xf numFmtId="2" fontId="1" fillId="0" borderId="0" xfId="4" applyNumberFormat="1" applyAlignment="1">
      <alignment horizontal="center"/>
    </xf>
    <xf numFmtId="168" fontId="1" fillId="0" borderId="0" xfId="4" applyNumberFormat="1" applyAlignment="1">
      <alignment horizontal="center"/>
    </xf>
    <xf numFmtId="0" fontId="1" fillId="0" borderId="1" xfId="4" applyNumberFormat="1" applyBorder="1" applyAlignment="1">
      <alignment horizontal="center"/>
    </xf>
    <xf numFmtId="3" fontId="1" fillId="0" borderId="1" xfId="4" applyNumberFormat="1" applyBorder="1" applyAlignment="1">
      <alignment horizontal="center"/>
    </xf>
    <xf numFmtId="166" fontId="1" fillId="0" borderId="1" xfId="4" applyNumberFormat="1" applyBorder="1" applyAlignment="1">
      <alignment horizontal="center"/>
    </xf>
    <xf numFmtId="167" fontId="1" fillId="0" borderId="1" xfId="4" applyNumberFormat="1" applyBorder="1" applyAlignment="1">
      <alignment horizontal="center"/>
    </xf>
    <xf numFmtId="4" fontId="1" fillId="0" borderId="1" xfId="4" applyNumberFormat="1" applyBorder="1" applyAlignment="1">
      <alignment horizontal="center"/>
    </xf>
    <xf numFmtId="2" fontId="1" fillId="0" borderId="1" xfId="4" applyNumberFormat="1" applyBorder="1" applyAlignment="1">
      <alignment horizontal="center"/>
    </xf>
    <xf numFmtId="168" fontId="1" fillId="0" borderId="1" xfId="4" applyNumberFormat="1" applyBorder="1" applyAlignment="1">
      <alignment horizontal="center"/>
    </xf>
    <xf numFmtId="0" fontId="1" fillId="0" borderId="1" xfId="4" applyBorder="1"/>
    <xf numFmtId="0" fontId="1" fillId="0" borderId="0" xfId="4" applyNumberFormat="1" applyBorder="1" applyAlignment="1">
      <alignment horizontal="center"/>
    </xf>
    <xf numFmtId="3" fontId="1" fillId="0" borderId="0" xfId="4" applyNumberFormat="1" applyBorder="1" applyAlignment="1">
      <alignment horizontal="center"/>
    </xf>
    <xf numFmtId="166" fontId="12" fillId="0" borderId="0" xfId="4" applyNumberFormat="1" applyFont="1" applyBorder="1" applyAlignment="1">
      <alignment horizontal="center"/>
    </xf>
    <xf numFmtId="167" fontId="1" fillId="0" borderId="0" xfId="4" applyNumberFormat="1" applyBorder="1" applyAlignment="1">
      <alignment horizontal="center"/>
    </xf>
    <xf numFmtId="166" fontId="1" fillId="0" borderId="0" xfId="4" applyNumberFormat="1" applyBorder="1" applyAlignment="1">
      <alignment horizontal="center"/>
    </xf>
    <xf numFmtId="4" fontId="1" fillId="0" borderId="0" xfId="4" applyNumberFormat="1" applyBorder="1" applyAlignment="1">
      <alignment horizontal="center"/>
    </xf>
    <xf numFmtId="2" fontId="1" fillId="0" borderId="0" xfId="4" applyNumberFormat="1" applyBorder="1" applyAlignment="1">
      <alignment horizontal="center"/>
    </xf>
    <xf numFmtId="168" fontId="1" fillId="0" borderId="0" xfId="4" applyNumberFormat="1" applyBorder="1" applyAlignment="1">
      <alignment horizontal="center"/>
    </xf>
    <xf numFmtId="166" fontId="12" fillId="0" borderId="0" xfId="4" applyNumberFormat="1" applyFont="1" applyAlignment="1">
      <alignment horizontal="center"/>
    </xf>
    <xf numFmtId="0" fontId="1" fillId="0" borderId="0" xfId="4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3" fontId="0" fillId="2" borderId="0" xfId="0" applyNumberFormat="1" applyFill="1" applyBorder="1" applyAlignment="1">
      <alignment horizontal="center"/>
    </xf>
    <xf numFmtId="10" fontId="0" fillId="2" borderId="0" xfId="0" applyNumberFormat="1" applyFill="1" applyBorder="1" applyAlignment="1">
      <alignment horizontal="center"/>
    </xf>
    <xf numFmtId="0" fontId="13" fillId="6" borderId="2" xfId="0" applyFont="1" applyFill="1" applyBorder="1"/>
    <xf numFmtId="0" fontId="13" fillId="6" borderId="3" xfId="0" applyFont="1" applyFill="1" applyBorder="1"/>
    <xf numFmtId="0" fontId="13" fillId="6" borderId="3" xfId="0" applyFont="1" applyFill="1" applyBorder="1" applyAlignment="1">
      <alignment horizontal="center"/>
    </xf>
    <xf numFmtId="0" fontId="13" fillId="6" borderId="4" xfId="0" applyFont="1" applyFill="1" applyBorder="1"/>
    <xf numFmtId="0" fontId="13" fillId="6" borderId="5" xfId="0" applyFont="1" applyFill="1" applyBorder="1"/>
    <xf numFmtId="0" fontId="13" fillId="6" borderId="0" xfId="0" applyFont="1" applyFill="1" applyBorder="1"/>
    <xf numFmtId="0" fontId="13" fillId="6" borderId="0" xfId="0" applyFont="1" applyFill="1" applyBorder="1" applyAlignment="1">
      <alignment horizontal="center"/>
    </xf>
    <xf numFmtId="0" fontId="13" fillId="6" borderId="6" xfId="0" applyFont="1" applyFill="1" applyBorder="1"/>
    <xf numFmtId="0" fontId="13" fillId="6" borderId="0" xfId="0" quotePrefix="1" applyFont="1" applyFill="1" applyBorder="1" applyAlignment="1">
      <alignment horizontal="center"/>
    </xf>
    <xf numFmtId="0" fontId="13" fillId="6" borderId="7" xfId="0" applyFont="1" applyFill="1" applyBorder="1"/>
    <xf numFmtId="0" fontId="13" fillId="6" borderId="1" xfId="0" applyFont="1" applyFill="1" applyBorder="1"/>
    <xf numFmtId="0" fontId="13" fillId="6" borderId="1" xfId="0" applyFont="1" applyFill="1" applyBorder="1" applyAlignment="1">
      <alignment horizontal="center"/>
    </xf>
    <xf numFmtId="0" fontId="13" fillId="6" borderId="8" xfId="0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6" borderId="12" xfId="0" applyFont="1" applyFill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right"/>
    </xf>
  </cellXfs>
  <cellStyles count="5">
    <cellStyle name="Comma" xfId="1" builtinId="3"/>
    <cellStyle name="Normal" xfId="0" builtinId="0"/>
    <cellStyle name="Normal 2" xfId="3"/>
    <cellStyle name="Normal 3" xfId="4"/>
    <cellStyle name="Percent" xfId="2" builtinId="5"/>
  </cellStyles>
  <dxfs count="0"/>
  <tableStyles count="0" defaultTableStyle="TableStyleMedium2" defaultPivotStyle="PivotStyleLight16"/>
  <colors>
    <mruColors>
      <color rgb="FF1C2300"/>
      <color rgb="FF3500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3.xml"/><Relationship Id="rId13" Type="http://schemas.openxmlformats.org/officeDocument/2006/relationships/worksheet" Target="worksheets/sheet8.xml"/><Relationship Id="rId3" Type="http://schemas.openxmlformats.org/officeDocument/2006/relationships/chartsheet" Target="chartsheets/sheet3.xml"/><Relationship Id="rId7" Type="http://schemas.openxmlformats.org/officeDocument/2006/relationships/worksheet" Target="worksheets/sheet2.xml"/><Relationship Id="rId12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chartsheet" Target="chartsheets/sheet2.xml"/><Relationship Id="rId16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1.xml"/><Relationship Id="rId11" Type="http://schemas.openxmlformats.org/officeDocument/2006/relationships/worksheet" Target="worksheets/sheet6.xml"/><Relationship Id="rId5" Type="http://schemas.openxmlformats.org/officeDocument/2006/relationships/chartsheet" Target="chart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5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'WP - Sales'!$K$8</c:f>
              <c:strCache>
                <c:ptCount val="1"/>
                <c:pt idx="0">
                  <c:v>Retail</c:v>
                </c:pt>
              </c:strCache>
            </c:strRef>
          </c:tx>
          <c:spPr>
            <a:ln w="50800">
              <a:solidFill>
                <a:srgbClr val="1C2300"/>
              </a:solidFill>
            </a:ln>
          </c:spPr>
          <c:marker>
            <c:symbol val="none"/>
          </c:marker>
          <c:cat>
            <c:numRef>
              <c:f>'WP - Sales'!$I$11:$I$21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'WP - Sales'!$K$11:$K$21</c:f>
              <c:numCache>
                <c:formatCode>#,##0</c:formatCode>
                <c:ptCount val="11"/>
                <c:pt idx="0">
                  <c:v>105003.37551699999</c:v>
                </c:pt>
                <c:pt idx="1">
                  <c:v>103557.64219499998</c:v>
                </c:pt>
                <c:pt idx="2">
                  <c:v>102127.92955717478</c:v>
                </c:pt>
                <c:pt idx="3">
                  <c:v>103058.58863236546</c:v>
                </c:pt>
                <c:pt idx="4">
                  <c:v>104431.09712769564</c:v>
                </c:pt>
                <c:pt idx="5">
                  <c:v>107852.74384175398</c:v>
                </c:pt>
                <c:pt idx="6">
                  <c:v>107428.7680958608</c:v>
                </c:pt>
                <c:pt idx="7">
                  <c:v>107261.28285883456</c:v>
                </c:pt>
                <c:pt idx="8">
                  <c:v>107887.8880521188</c:v>
                </c:pt>
                <c:pt idx="9">
                  <c:v>108496.61111475172</c:v>
                </c:pt>
                <c:pt idx="10">
                  <c:v>109670.19547376892</c:v>
                </c:pt>
              </c:numCache>
            </c:numRef>
          </c:val>
          <c:smooth val="0"/>
        </c:ser>
        <c:ser>
          <c:idx val="1"/>
          <c:order val="1"/>
          <c:spPr>
            <a:ln w="50800"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'WP - Sales'!$O$11:$O$21</c:f>
              <c:numCache>
                <c:formatCode>#,##0</c:formatCode>
                <c:ptCount val="11"/>
                <c:pt idx="5">
                  <c:v>107852.74384175398</c:v>
                </c:pt>
                <c:pt idx="6">
                  <c:v>107852.74384175398</c:v>
                </c:pt>
                <c:pt idx="7">
                  <c:v>107852.74384175398</c:v>
                </c:pt>
                <c:pt idx="8">
                  <c:v>107852.74384175398</c:v>
                </c:pt>
                <c:pt idx="9">
                  <c:v>107852.74384175398</c:v>
                </c:pt>
                <c:pt idx="10">
                  <c:v>107852.74384175398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37536"/>
        <c:axId val="117924608"/>
      </c:lineChart>
      <c:catAx>
        <c:axId val="11513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7924608"/>
        <c:crosses val="autoZero"/>
        <c:auto val="1"/>
        <c:lblAlgn val="ctr"/>
        <c:lblOffset val="100"/>
        <c:noMultiLvlLbl val="0"/>
      </c:catAx>
      <c:valAx>
        <c:axId val="117924608"/>
        <c:scaling>
          <c:orientation val="minMax"/>
          <c:max val="118000"/>
          <c:min val="9800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crossAx val="115137536"/>
        <c:crosses val="autoZero"/>
        <c:crossBetween val="between"/>
        <c:majorUnit val="2000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 algn="ctr">
        <a:defRPr lang="en-US" sz="1400" b="0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'WP - Sales'!$M$8</c:f>
              <c:strCache>
                <c:ptCount val="1"/>
                <c:pt idx="0">
                  <c:v>Total</c:v>
                </c:pt>
              </c:strCache>
            </c:strRef>
          </c:tx>
          <c:spPr>
            <a:ln w="50800">
              <a:solidFill>
                <a:srgbClr val="1C2300"/>
              </a:solidFill>
            </a:ln>
          </c:spPr>
          <c:marker>
            <c:symbol val="none"/>
          </c:marker>
          <c:cat>
            <c:numRef>
              <c:f>'WP - Sales'!$I$11:$I$21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'WP - Sales'!$M$11:$M$21</c:f>
              <c:numCache>
                <c:formatCode>#,##0</c:formatCode>
                <c:ptCount val="11"/>
                <c:pt idx="0">
                  <c:v>107148.74784699999</c:v>
                </c:pt>
                <c:pt idx="1">
                  <c:v>105721.57658000001</c:v>
                </c:pt>
                <c:pt idx="2">
                  <c:v>104370.11983617477</c:v>
                </c:pt>
                <c:pt idx="3">
                  <c:v>105211.46766136544</c:v>
                </c:pt>
                <c:pt idx="4">
                  <c:v>110030.57346669564</c:v>
                </c:pt>
                <c:pt idx="5">
                  <c:v>114266.53798059317</c:v>
                </c:pt>
                <c:pt idx="6">
                  <c:v>113964.41073483787</c:v>
                </c:pt>
                <c:pt idx="7">
                  <c:v>113209.15563599198</c:v>
                </c:pt>
                <c:pt idx="8">
                  <c:v>113905.88576001182</c:v>
                </c:pt>
                <c:pt idx="9">
                  <c:v>114586.12355625405</c:v>
                </c:pt>
                <c:pt idx="10">
                  <c:v>115831.76357207389</c:v>
                </c:pt>
              </c:numCache>
            </c:numRef>
          </c:val>
          <c:smooth val="0"/>
        </c:ser>
        <c:ser>
          <c:idx val="1"/>
          <c:order val="1"/>
          <c:spPr>
            <a:ln w="50800"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'WP - Sales'!$Q$11:$Q$21</c:f>
              <c:numCache>
                <c:formatCode>#,##0</c:formatCode>
                <c:ptCount val="11"/>
                <c:pt idx="5">
                  <c:v>114266.53798059317</c:v>
                </c:pt>
                <c:pt idx="6">
                  <c:v>114266.53798059317</c:v>
                </c:pt>
                <c:pt idx="7">
                  <c:v>114266.53798059317</c:v>
                </c:pt>
                <c:pt idx="8">
                  <c:v>114266.53798059317</c:v>
                </c:pt>
                <c:pt idx="9">
                  <c:v>114266.53798059317</c:v>
                </c:pt>
                <c:pt idx="10">
                  <c:v>114266.53798059317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87840"/>
        <c:axId val="118389376"/>
      </c:lineChart>
      <c:catAx>
        <c:axId val="11838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389376"/>
        <c:crosses val="autoZero"/>
        <c:auto val="1"/>
        <c:lblAlgn val="ctr"/>
        <c:lblOffset val="100"/>
        <c:noMultiLvlLbl val="0"/>
      </c:catAx>
      <c:valAx>
        <c:axId val="11838937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crossAx val="118387840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 algn="ctr">
        <a:defRPr lang="en-US" sz="1400" b="0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'WP - Annual Percent Growth'!$E$7:$F$7</c:f>
              <c:strCache>
                <c:ptCount val="1"/>
                <c:pt idx="0">
                  <c:v>Customers</c:v>
                </c:pt>
              </c:strCache>
            </c:strRef>
          </c:tx>
          <c:spPr>
            <a:ln w="50800">
              <a:solidFill>
                <a:srgbClr val="1C2300"/>
              </a:solidFill>
            </a:ln>
          </c:spPr>
          <c:marker>
            <c:symbol val="none"/>
          </c:marker>
          <c:cat>
            <c:numRef>
              <c:f>'WP - Annual Percent Growth'!$C$12:$C$22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'WP - Annual Percent Growth'!$F$12:$F$22</c:f>
              <c:numCache>
                <c:formatCode>0.00%</c:formatCode>
                <c:ptCount val="11"/>
                <c:pt idx="0">
                  <c:v>4.7256281909280355E-3</c:v>
                </c:pt>
                <c:pt idx="1">
                  <c:v>5.9117764545533408E-3</c:v>
                </c:pt>
                <c:pt idx="2">
                  <c:v>6.4652528442887703E-3</c:v>
                </c:pt>
                <c:pt idx="3">
                  <c:v>1.1031625250029981E-2</c:v>
                </c:pt>
                <c:pt idx="4">
                  <c:v>1.7699624438153903E-2</c:v>
                </c:pt>
                <c:pt idx="5">
                  <c:v>1.4276147567717584E-2</c:v>
                </c:pt>
                <c:pt idx="6">
                  <c:v>1.4517557101644048E-2</c:v>
                </c:pt>
                <c:pt idx="7">
                  <c:v>1.4786536278354563E-2</c:v>
                </c:pt>
                <c:pt idx="8">
                  <c:v>1.4816322055702777E-2</c:v>
                </c:pt>
                <c:pt idx="9">
                  <c:v>1.4572654216674134E-2</c:v>
                </c:pt>
                <c:pt idx="10">
                  <c:v>1.4239241933033326E-2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'WP - Annual Percent Growth'!$H$7:$I$7</c:f>
              <c:strCache>
                <c:ptCount val="1"/>
                <c:pt idx="0">
                  <c:v>Summer Peak</c:v>
                </c:pt>
              </c:strCache>
            </c:strRef>
          </c:tx>
          <c:spPr>
            <a:ln w="50800"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'WP - Annual Percent Growth'!$C$12:$C$22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'WP - Annual Percent Growth'!$I$12:$I$22</c:f>
              <c:numCache>
                <c:formatCode>0.00%</c:formatCode>
                <c:ptCount val="11"/>
                <c:pt idx="0">
                  <c:v>-4.2503691110017446E-3</c:v>
                </c:pt>
                <c:pt idx="1">
                  <c:v>-2.8621495327102803E-2</c:v>
                </c:pt>
                <c:pt idx="2">
                  <c:v>-8.27975392016282E-3</c:v>
                </c:pt>
                <c:pt idx="3">
                  <c:v>6.3432835820895518E-3</c:v>
                </c:pt>
                <c:pt idx="4">
                  <c:v>6.2986651835372637E-2</c:v>
                </c:pt>
                <c:pt idx="5">
                  <c:v>1.0464355788096795E-3</c:v>
                </c:pt>
                <c:pt idx="6">
                  <c:v>5.2732547001002897E-2</c:v>
                </c:pt>
                <c:pt idx="7">
                  <c:v>6.8827559276990729E-3</c:v>
                </c:pt>
                <c:pt idx="8">
                  <c:v>1.1104450387020803E-2</c:v>
                </c:pt>
                <c:pt idx="9">
                  <c:v>1.1656191650952104E-2</c:v>
                </c:pt>
                <c:pt idx="10">
                  <c:v>1.2567102800092773E-2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'WP - Annual Percent Growth'!$K$7:$L$7</c:f>
              <c:strCache>
                <c:ptCount val="1"/>
                <c:pt idx="0">
                  <c:v>Net Energy for Load</c:v>
                </c:pt>
              </c:strCache>
            </c:strRef>
          </c:tx>
          <c:spPr>
            <a:ln w="50800">
              <a:solidFill>
                <a:srgbClr val="35001A"/>
              </a:solidFill>
            </a:ln>
          </c:spPr>
          <c:marker>
            <c:symbol val="none"/>
          </c:marker>
          <c:cat>
            <c:numRef>
              <c:f>'WP - Annual Percent Growth'!$C$12:$C$22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'WP - Annual Percent Growth'!$L$12:$L$22</c:f>
              <c:numCache>
                <c:formatCode>0.00%</c:formatCode>
                <c:ptCount val="11"/>
                <c:pt idx="0">
                  <c:v>3.0260649887803973E-2</c:v>
                </c:pt>
                <c:pt idx="1">
                  <c:v>-2.6711750791800406E-2</c:v>
                </c:pt>
                <c:pt idx="2">
                  <c:v>-6.0673544737700445E-3</c:v>
                </c:pt>
                <c:pt idx="3">
                  <c:v>7.1230992904419733E-3</c:v>
                </c:pt>
                <c:pt idx="4">
                  <c:v>3.8625953606410759E-2</c:v>
                </c:pt>
                <c:pt idx="5">
                  <c:v>3.4453579776618275E-2</c:v>
                </c:pt>
                <c:pt idx="6">
                  <c:v>-2.8238006729845808E-3</c:v>
                </c:pt>
                <c:pt idx="7">
                  <c:v>-6.6278619982997698E-3</c:v>
                </c:pt>
                <c:pt idx="8">
                  <c:v>6.1520599539588603E-3</c:v>
                </c:pt>
                <c:pt idx="9">
                  <c:v>5.9727502906073929E-3</c:v>
                </c:pt>
                <c:pt idx="10">
                  <c:v>1.0875460282181013E-2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56800"/>
        <c:axId val="118958336"/>
      </c:lineChart>
      <c:catAx>
        <c:axId val="11895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8958336"/>
        <c:crosses val="autoZero"/>
        <c:auto val="1"/>
        <c:lblAlgn val="ctr"/>
        <c:lblOffset val="100"/>
        <c:noMultiLvlLbl val="0"/>
      </c:catAx>
      <c:valAx>
        <c:axId val="118958336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6350">
            <a:noFill/>
          </a:ln>
        </c:spPr>
        <c:crossAx val="118956800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layout/>
      <c:overlay val="0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  <c:dispBlanksAs val="gap"/>
    <c:showDLblsOverMax val="0"/>
  </c:chart>
  <c:txPr>
    <a:bodyPr/>
    <a:lstStyle/>
    <a:p>
      <a:pPr algn="ctr">
        <a:defRPr lang="en-US" sz="1400" b="0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'Exhibit DED-5'!$G$8</c:f>
              <c:strCache>
                <c:ptCount val="1"/>
                <c:pt idx="0">
                  <c:v>Load Factor</c:v>
                </c:pt>
              </c:strCache>
            </c:strRef>
          </c:tx>
          <c:spPr>
            <a:ln w="50800">
              <a:solidFill>
                <a:srgbClr val="1C2300"/>
              </a:solidFill>
            </a:ln>
          </c:spPr>
          <c:marker>
            <c:symbol val="none"/>
          </c:marker>
          <c:cat>
            <c:numRef>
              <c:f>'Exhibit DED-5'!$C$12:$C$34</c:f>
              <c:numCache>
                <c:formatCode>General</c:formatCod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numCache>
            </c:numRef>
          </c:cat>
          <c:val>
            <c:numRef>
              <c:f>'Exhibit DED-5'!$G$12:$G$34</c:f>
              <c:numCache>
                <c:formatCode>0.00%</c:formatCode>
                <c:ptCount val="23"/>
                <c:pt idx="0">
                  <c:v>0.60221695893880067</c:v>
                </c:pt>
                <c:pt idx="1">
                  <c:v>0.56813275288879028</c:v>
                </c:pt>
                <c:pt idx="2">
                  <c:v>0.58782328514767146</c:v>
                </c:pt>
                <c:pt idx="3">
                  <c:v>0.5889789544373808</c:v>
                </c:pt>
                <c:pt idx="4">
                  <c:v>0.59029289021502074</c:v>
                </c:pt>
                <c:pt idx="5">
                  <c:v>0.590750308350391</c:v>
                </c:pt>
                <c:pt idx="6">
                  <c:v>0.57718751026575998</c:v>
                </c:pt>
                <c:pt idx="7">
                  <c:v>0.59647479962561245</c:v>
                </c:pt>
                <c:pt idx="8">
                  <c:v>0.56499675570916374</c:v>
                </c:pt>
                <c:pt idx="9">
                  <c:v>0.55741548048036871</c:v>
                </c:pt>
                <c:pt idx="10">
                  <c:v>0.55468525899660914</c:v>
                </c:pt>
                <c:pt idx="11">
                  <c:v>0.55156906085639901</c:v>
                </c:pt>
                <c:pt idx="12">
                  <c:v>0.55064758348237697</c:v>
                </c:pt>
                <c:pt idx="13">
                  <c:v>0.54913196008135945</c:v>
                </c:pt>
                <c:pt idx="14">
                  <c:v>0.54514179799274387</c:v>
                </c:pt>
                <c:pt idx="15">
                  <c:v>0.54250861392077276</c:v>
                </c:pt>
                <c:pt idx="16">
                  <c:v>0.53909904178620804</c:v>
                </c:pt>
                <c:pt idx="17">
                  <c:v>0.5346929774918725</c:v>
                </c:pt>
                <c:pt idx="18">
                  <c:v>0.53068053011433935</c:v>
                </c:pt>
                <c:pt idx="19">
                  <c:v>0.5247955061054177</c:v>
                </c:pt>
                <c:pt idx="20">
                  <c:v>0.52172122134442267</c:v>
                </c:pt>
                <c:pt idx="21">
                  <c:v>0.51892384617743159</c:v>
                </c:pt>
                <c:pt idx="22">
                  <c:v>0.5174176125927592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98048"/>
        <c:axId val="118499584"/>
      </c:lineChart>
      <c:catAx>
        <c:axId val="11849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499584"/>
        <c:crosses val="autoZero"/>
        <c:auto val="1"/>
        <c:lblAlgn val="ctr"/>
        <c:lblOffset val="100"/>
        <c:noMultiLvlLbl val="0"/>
      </c:catAx>
      <c:valAx>
        <c:axId val="118499584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6350">
            <a:noFill/>
          </a:ln>
        </c:spPr>
        <c:crossAx val="118498048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 algn="ctr">
        <a:defRPr lang="en-US" sz="1600" b="0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'Exhibit DED-5'!$E$7:$G$7</c:f>
              <c:strCache>
                <c:ptCount val="1"/>
                <c:pt idx="0">
                  <c:v>Non-Weather Normalized</c:v>
                </c:pt>
              </c:strCache>
            </c:strRef>
          </c:tx>
          <c:spPr>
            <a:ln w="50800">
              <a:solidFill>
                <a:srgbClr val="1C2300"/>
              </a:solidFill>
            </a:ln>
          </c:spPr>
          <c:marker>
            <c:symbol val="none"/>
          </c:marker>
          <c:cat>
            <c:numRef>
              <c:f>'Exhibit DED-5'!$C$12:$C$22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'Exhibit DED-5'!$G$12:$G$22</c:f>
              <c:numCache>
                <c:formatCode>0.00%</c:formatCode>
                <c:ptCount val="11"/>
                <c:pt idx="0">
                  <c:v>0.60221695893880067</c:v>
                </c:pt>
                <c:pt idx="1">
                  <c:v>0.56813275288879028</c:v>
                </c:pt>
                <c:pt idx="2">
                  <c:v>0.58782328514767146</c:v>
                </c:pt>
                <c:pt idx="3">
                  <c:v>0.5889789544373808</c:v>
                </c:pt>
                <c:pt idx="4">
                  <c:v>0.59029289021502074</c:v>
                </c:pt>
                <c:pt idx="5">
                  <c:v>0.590750308350391</c:v>
                </c:pt>
                <c:pt idx="6">
                  <c:v>0.57718751026575998</c:v>
                </c:pt>
                <c:pt idx="7">
                  <c:v>0.59647479962561245</c:v>
                </c:pt>
                <c:pt idx="8">
                  <c:v>0.56499675570916374</c:v>
                </c:pt>
                <c:pt idx="9">
                  <c:v>0.55741548048036871</c:v>
                </c:pt>
                <c:pt idx="10">
                  <c:v>0.55468525899660914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'Exhibit DED-5'!$O$7:$Q$7</c:f>
              <c:strCache>
                <c:ptCount val="1"/>
                <c:pt idx="0">
                  <c:v>Weather-Normalized and EE Removed</c:v>
                </c:pt>
              </c:strCache>
            </c:strRef>
          </c:tx>
          <c:spPr>
            <a:ln w="50800"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'Exhibit DED-5'!$Q$12:$Q$22</c:f>
              <c:numCache>
                <c:formatCode>0.00%</c:formatCode>
                <c:ptCount val="11"/>
                <c:pt idx="0">
                  <c:v>0.6087100376825495</c:v>
                </c:pt>
                <c:pt idx="1">
                  <c:v>0.55698811620272859</c:v>
                </c:pt>
                <c:pt idx="2">
                  <c:v>0.56782486445413194</c:v>
                </c:pt>
                <c:pt idx="3">
                  <c:v>0.5780222151793768</c:v>
                </c:pt>
                <c:pt idx="4">
                  <c:v>0.59439322718438337</c:v>
                </c:pt>
                <c:pt idx="5">
                  <c:v>0.59154910029216123</c:v>
                </c:pt>
                <c:pt idx="6">
                  <c:v>0.57937490041434281</c:v>
                </c:pt>
                <c:pt idx="7">
                  <c:v>0.5844669881456942</c:v>
                </c:pt>
                <c:pt idx="8">
                  <c:v>0.56545125864596291</c:v>
                </c:pt>
                <c:pt idx="9">
                  <c:v>0.5580896890838094</c:v>
                </c:pt>
                <c:pt idx="10">
                  <c:v>0.55558170713156085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44256"/>
        <c:axId val="118545792"/>
      </c:lineChart>
      <c:catAx>
        <c:axId val="11854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8545792"/>
        <c:crosses val="autoZero"/>
        <c:auto val="1"/>
        <c:lblAlgn val="ctr"/>
        <c:lblOffset val="100"/>
        <c:noMultiLvlLbl val="0"/>
      </c:catAx>
      <c:valAx>
        <c:axId val="118545792"/>
        <c:scaling>
          <c:orientation val="minMax"/>
        </c:scaling>
        <c:delete val="0"/>
        <c:axPos val="l"/>
        <c:majorGridlines/>
        <c:numFmt formatCode="0.0%" sourceLinked="0"/>
        <c:majorTickMark val="none"/>
        <c:minorTickMark val="none"/>
        <c:tickLblPos val="nextTo"/>
        <c:spPr>
          <a:ln w="6350">
            <a:noFill/>
          </a:ln>
        </c:spPr>
        <c:crossAx val="118544256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layout/>
      <c:overlay val="0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  <c:dispBlanksAs val="gap"/>
    <c:showDLblsOverMax val="0"/>
  </c:chart>
  <c:txPr>
    <a:bodyPr/>
    <a:lstStyle/>
    <a:p>
      <a:pPr algn="ctr">
        <a:defRPr lang="en-US" sz="1400" b="0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1C2300"/>
  </sheetPr>
  <sheetViews>
    <sheetView zoomScale="9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1C2300"/>
  </sheetPr>
  <sheetViews>
    <sheetView zoomScale="9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rgb="FF1C2300"/>
  </sheetPr>
  <sheetViews>
    <sheetView zoomScale="95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rgb="FF1C2300"/>
  </sheetPr>
  <sheetViews>
    <sheetView zoomScale="95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rgb="FF1C2300"/>
  </sheetPr>
  <sheetViews>
    <sheetView zoomScale="9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73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73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73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273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273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C2300"/>
  </sheetPr>
  <dimension ref="A1:V42"/>
  <sheetViews>
    <sheetView tabSelected="1" workbookViewId="0">
      <selection activeCell="O25" sqref="O25"/>
    </sheetView>
  </sheetViews>
  <sheetFormatPr defaultRowHeight="12.75" x14ac:dyDescent="0.2"/>
  <cols>
    <col min="2" max="2" width="0.85546875" customWidth="1"/>
    <col min="3" max="3" width="5.7109375" customWidth="1"/>
    <col min="4" max="4" width="1.7109375" customWidth="1"/>
    <col min="5" max="5" width="11.140625" style="95" bestFit="1" customWidth="1"/>
    <col min="6" max="6" width="12.85546875" style="95" bestFit="1" customWidth="1"/>
    <col min="7" max="7" width="10.85546875" style="95" bestFit="1" customWidth="1"/>
    <col min="8" max="8" width="1.7109375" style="95" customWidth="1"/>
    <col min="9" max="9" width="11.140625" style="95" bestFit="1" customWidth="1"/>
    <col min="10" max="10" width="12.85546875" style="95" bestFit="1" customWidth="1"/>
    <col min="11" max="11" width="10.85546875" style="95" bestFit="1" customWidth="1"/>
    <col min="12" max="12" width="0.85546875" customWidth="1"/>
    <col min="15" max="15" width="11.140625" bestFit="1" customWidth="1"/>
    <col min="16" max="16" width="12.85546875" bestFit="1" customWidth="1"/>
    <col min="17" max="17" width="10.85546875" bestFit="1" customWidth="1"/>
    <col min="19" max="19" width="29.42578125" bestFit="1" customWidth="1"/>
  </cols>
  <sheetData>
    <row r="1" spans="1:22" x14ac:dyDescent="0.2">
      <c r="A1" s="1" t="s">
        <v>114</v>
      </c>
      <c r="L1" s="165" t="s">
        <v>111</v>
      </c>
    </row>
    <row r="2" spans="1:22" x14ac:dyDescent="0.2">
      <c r="L2" s="165" t="s">
        <v>112</v>
      </c>
    </row>
    <row r="3" spans="1:22" x14ac:dyDescent="0.2">
      <c r="L3" s="165" t="s">
        <v>113</v>
      </c>
    </row>
    <row r="5" spans="1:22" ht="1.5" customHeight="1" x14ac:dyDescent="0.2">
      <c r="B5" s="135"/>
      <c r="C5" s="136"/>
      <c r="D5" s="136"/>
      <c r="E5" s="139"/>
      <c r="F5" s="139"/>
      <c r="G5" s="139"/>
      <c r="H5" s="139"/>
      <c r="I5" s="139"/>
      <c r="J5" s="139"/>
      <c r="K5" s="139"/>
      <c r="L5" s="137"/>
    </row>
    <row r="6" spans="1:22" ht="6" customHeight="1" x14ac:dyDescent="0.2">
      <c r="B6" s="144"/>
      <c r="C6" s="145"/>
      <c r="D6" s="145"/>
      <c r="E6" s="146"/>
      <c r="F6" s="146"/>
      <c r="G6" s="146"/>
      <c r="H6" s="146"/>
      <c r="I6" s="146"/>
      <c r="J6" s="146"/>
      <c r="K6" s="146"/>
      <c r="L6" s="147"/>
    </row>
    <row r="7" spans="1:22" x14ac:dyDescent="0.2">
      <c r="B7" s="148"/>
      <c r="C7" s="149"/>
      <c r="D7" s="149"/>
      <c r="E7" s="159" t="s">
        <v>105</v>
      </c>
      <c r="F7" s="159"/>
      <c r="G7" s="159"/>
      <c r="H7" s="150"/>
      <c r="I7" s="159" t="s">
        <v>61</v>
      </c>
      <c r="J7" s="159"/>
      <c r="K7" s="159"/>
      <c r="L7" s="151"/>
      <c r="O7" s="157" t="s">
        <v>100</v>
      </c>
      <c r="P7" s="157"/>
      <c r="Q7" s="157"/>
    </row>
    <row r="8" spans="1:22" x14ac:dyDescent="0.2">
      <c r="B8" s="148"/>
      <c r="C8" s="149"/>
      <c r="D8" s="149"/>
      <c r="E8" s="150" t="s">
        <v>57</v>
      </c>
      <c r="F8" s="150" t="s">
        <v>55</v>
      </c>
      <c r="G8" s="150" t="s">
        <v>40</v>
      </c>
      <c r="H8" s="150"/>
      <c r="I8" s="150" t="s">
        <v>57</v>
      </c>
      <c r="J8" s="150" t="s">
        <v>55</v>
      </c>
      <c r="K8" s="150" t="s">
        <v>40</v>
      </c>
      <c r="L8" s="151"/>
      <c r="O8" s="61" t="s">
        <v>57</v>
      </c>
      <c r="P8" t="s">
        <v>55</v>
      </c>
      <c r="Q8" t="s">
        <v>40</v>
      </c>
    </row>
    <row r="9" spans="1:22" x14ac:dyDescent="0.2">
      <c r="B9" s="148"/>
      <c r="C9" s="149"/>
      <c r="D9" s="149"/>
      <c r="E9" s="152" t="s">
        <v>107</v>
      </c>
      <c r="F9" s="152" t="s">
        <v>108</v>
      </c>
      <c r="G9" s="152" t="s">
        <v>106</v>
      </c>
      <c r="H9" s="150"/>
      <c r="I9" s="152" t="s">
        <v>107</v>
      </c>
      <c r="J9" s="152" t="s">
        <v>108</v>
      </c>
      <c r="K9" s="152" t="s">
        <v>106</v>
      </c>
      <c r="L9" s="151"/>
      <c r="O9" s="61" t="s">
        <v>60</v>
      </c>
      <c r="P9" s="61" t="s">
        <v>58</v>
      </c>
    </row>
    <row r="10" spans="1:22" ht="6" customHeight="1" x14ac:dyDescent="0.2">
      <c r="B10" s="153"/>
      <c r="C10" s="154"/>
      <c r="D10" s="154"/>
      <c r="E10" s="155"/>
      <c r="F10" s="155"/>
      <c r="G10" s="155"/>
      <c r="H10" s="155"/>
      <c r="I10" s="155"/>
      <c r="J10" s="155"/>
      <c r="K10" s="155"/>
      <c r="L10" s="156"/>
    </row>
    <row r="11" spans="1:22" ht="6" customHeight="1" x14ac:dyDescent="0.2">
      <c r="B11" s="126"/>
      <c r="C11" s="127"/>
      <c r="D11" s="127"/>
      <c r="E11" s="140"/>
      <c r="F11" s="140"/>
      <c r="G11" s="140"/>
      <c r="H11" s="140"/>
      <c r="I11" s="140"/>
      <c r="J11" s="140"/>
      <c r="K11" s="140"/>
      <c r="L11" s="128"/>
      <c r="V11" s="96"/>
    </row>
    <row r="12" spans="1:22" x14ac:dyDescent="0.2">
      <c r="B12" s="129"/>
      <c r="C12" s="130">
        <v>2008</v>
      </c>
      <c r="D12" s="130"/>
      <c r="E12" s="142">
        <f>calculation_WN_retail!B695</f>
        <v>111100357</v>
      </c>
      <c r="F12" s="142">
        <f>'Table Summer Peak'!D45</f>
        <v>21060</v>
      </c>
      <c r="G12" s="143">
        <f t="shared" ref="G12:G18" si="0">E12/(F12*8760)</f>
        <v>0.60221695893880067</v>
      </c>
      <c r="H12" s="138"/>
      <c r="I12" s="142">
        <f>E12-calculation_WN_retail!E695</f>
        <v>112298236.52788775</v>
      </c>
      <c r="J12" s="142">
        <f t="shared" ref="J12:J13" si="1">F12</f>
        <v>21060</v>
      </c>
      <c r="K12" s="143">
        <f t="shared" ref="K12:K13" si="2">I12/(J12*8760)</f>
        <v>0.6087100376825495</v>
      </c>
      <c r="L12" s="131"/>
      <c r="O12" s="52">
        <f>I12-SUMIF('MFR F-7 NEL'!$A$3:$A$167,'Exhibit DED-5'!C12,'MFR F-7 NEL'!$AF$3:$AF$167)</f>
        <v>112298236.52788775</v>
      </c>
      <c r="P12" s="52">
        <f t="shared" ref="P12:P22" si="3">J12</f>
        <v>21060</v>
      </c>
      <c r="Q12" s="96">
        <f t="shared" ref="Q12:Q18" si="4">O12/(P12*8760)</f>
        <v>0.6087100376825495</v>
      </c>
      <c r="S12" t="s">
        <v>62</v>
      </c>
      <c r="T12" s="96">
        <f>AVERAGE(G12:G19)</f>
        <v>0.58773218248367842</v>
      </c>
      <c r="V12" s="96">
        <f>(G20-T12)/T12</f>
        <v>-3.8683310957105962E-2</v>
      </c>
    </row>
    <row r="13" spans="1:22" x14ac:dyDescent="0.2">
      <c r="B13" s="129"/>
      <c r="C13" s="130">
        <v>2009</v>
      </c>
      <c r="D13" s="130"/>
      <c r="E13" s="142">
        <f>calculation_WN_retail!B696</f>
        <v>111237416</v>
      </c>
      <c r="F13" s="142">
        <f>'Table Summer Peak'!D46</f>
        <v>22351</v>
      </c>
      <c r="G13" s="143">
        <f t="shared" si="0"/>
        <v>0.56813275288879028</v>
      </c>
      <c r="H13" s="138"/>
      <c r="I13" s="142">
        <f>E13-calculation_WN_retail!E696</f>
        <v>109055354.53476536</v>
      </c>
      <c r="J13" s="142">
        <f t="shared" si="1"/>
        <v>22351</v>
      </c>
      <c r="K13" s="143">
        <f t="shared" si="2"/>
        <v>0.55698811620272859</v>
      </c>
      <c r="L13" s="131"/>
      <c r="O13" s="52">
        <f>I13-SUMIF('MFR F-7 NEL'!$A$3:$A$167,'Exhibit DED-5'!C13,'MFR F-7 NEL'!$AF$3:$AF$167)</f>
        <v>109055354.53476536</v>
      </c>
      <c r="P13" s="52">
        <f t="shared" si="3"/>
        <v>22351</v>
      </c>
      <c r="Q13" s="96">
        <f t="shared" si="4"/>
        <v>0.55698811620272859</v>
      </c>
      <c r="V13" s="96">
        <f>(G20-G18)/G18</f>
        <v>-2.1120960415417053E-2</v>
      </c>
    </row>
    <row r="14" spans="1:22" x14ac:dyDescent="0.2">
      <c r="B14" s="129"/>
      <c r="C14" s="130">
        <v>2010</v>
      </c>
      <c r="D14" s="130"/>
      <c r="E14" s="142">
        <f>calculation_WN_retail!B697</f>
        <v>114603532.5</v>
      </c>
      <c r="F14" s="142">
        <f>'Table Summer Peak'!D47</f>
        <v>22256</v>
      </c>
      <c r="G14" s="143">
        <f t="shared" si="0"/>
        <v>0.58782328514767146</v>
      </c>
      <c r="H14" s="138"/>
      <c r="I14" s="142">
        <f>E14-calculation_WN_retail!E697</f>
        <v>110704589.20563056</v>
      </c>
      <c r="J14" s="142">
        <f t="shared" ref="J14:J18" si="5">F14</f>
        <v>22256</v>
      </c>
      <c r="K14" s="143">
        <f t="shared" ref="K14:K18" si="6">I14/(J14*8760)</f>
        <v>0.56782486445413194</v>
      </c>
      <c r="L14" s="131"/>
      <c r="O14" s="52">
        <f>I14-SUMIF('MFR F-7 NEL'!$A$3:$A$167,'Exhibit DED-5'!C14,'MFR F-7 NEL'!$AF$3:$AF$167)</f>
        <v>110704589.20563056</v>
      </c>
      <c r="P14" s="52">
        <f t="shared" si="3"/>
        <v>22256</v>
      </c>
      <c r="Q14" s="96">
        <f t="shared" si="4"/>
        <v>0.56782486445413194</v>
      </c>
    </row>
    <row r="15" spans="1:22" x14ac:dyDescent="0.2">
      <c r="B15" s="129"/>
      <c r="C15" s="130">
        <v>2011</v>
      </c>
      <c r="D15" s="130"/>
      <c r="E15" s="142">
        <f>calculation_WN_retail!B698</f>
        <v>111542271.5</v>
      </c>
      <c r="F15" s="142">
        <f>'Table Summer Peak'!D48</f>
        <v>21619</v>
      </c>
      <c r="G15" s="143">
        <f t="shared" si="0"/>
        <v>0.5889789544373808</v>
      </c>
      <c r="H15" s="138"/>
      <c r="I15" s="142">
        <f>E15-calculation_WN_retail!E698</f>
        <v>109467257.48487543</v>
      </c>
      <c r="J15" s="142">
        <f t="shared" si="5"/>
        <v>21619</v>
      </c>
      <c r="K15" s="143">
        <f t="shared" si="6"/>
        <v>0.5780222151793768</v>
      </c>
      <c r="L15" s="131"/>
      <c r="O15" s="52">
        <f>I15-SUMIF('MFR F-7 NEL'!$A$3:$A$167,'Exhibit DED-5'!C15,'MFR F-7 NEL'!$AF$3:$AF$167)</f>
        <v>109467257.48487543</v>
      </c>
      <c r="P15" s="52">
        <f t="shared" si="3"/>
        <v>21619</v>
      </c>
      <c r="Q15" s="96">
        <f t="shared" si="4"/>
        <v>0.5780222151793768</v>
      </c>
    </row>
    <row r="16" spans="1:22" x14ac:dyDescent="0.2">
      <c r="B16" s="129"/>
      <c r="C16" s="130">
        <v>2012</v>
      </c>
      <c r="D16" s="130"/>
      <c r="E16" s="142">
        <f>calculation_WN_retail!B699</f>
        <v>110865505</v>
      </c>
      <c r="F16" s="142">
        <f>'Table Summer Peak'!D49</f>
        <v>21440</v>
      </c>
      <c r="G16" s="143">
        <f t="shared" si="0"/>
        <v>0.59029289021502074</v>
      </c>
      <c r="H16" s="138"/>
      <c r="I16" s="142">
        <f>E16-calculation_WN_retail!E699</f>
        <v>111635607.32769865</v>
      </c>
      <c r="J16" s="142">
        <f t="shared" si="5"/>
        <v>21440</v>
      </c>
      <c r="K16" s="143">
        <f t="shared" si="6"/>
        <v>0.59439322718438337</v>
      </c>
      <c r="L16" s="131"/>
      <c r="O16" s="52">
        <f>I16-SUMIF('MFR F-7 NEL'!$A$3:$A$167,'Exhibit DED-5'!C16,'MFR F-7 NEL'!$AF$3:$AF$167)</f>
        <v>111635607.32769865</v>
      </c>
      <c r="P16" s="52">
        <f t="shared" si="3"/>
        <v>21440</v>
      </c>
      <c r="Q16" s="96">
        <f t="shared" si="4"/>
        <v>0.59439322718438337</v>
      </c>
    </row>
    <row r="17" spans="2:22" x14ac:dyDescent="0.2">
      <c r="B17" s="129"/>
      <c r="C17" s="130">
        <v>2013</v>
      </c>
      <c r="D17" s="130"/>
      <c r="E17" s="142">
        <f>calculation_WN_retail!B700</f>
        <v>111655211</v>
      </c>
      <c r="F17" s="142">
        <f>'Table Summer Peak'!D50</f>
        <v>21576</v>
      </c>
      <c r="G17" s="143">
        <f t="shared" si="0"/>
        <v>0.590750308350391</v>
      </c>
      <c r="H17" s="138"/>
      <c r="I17" s="142">
        <f>E17-calculation_WN_retail!E700</f>
        <v>111806187.27803615</v>
      </c>
      <c r="J17" s="142">
        <f t="shared" si="5"/>
        <v>21576</v>
      </c>
      <c r="K17" s="143">
        <f t="shared" si="6"/>
        <v>0.59154910029216123</v>
      </c>
      <c r="L17" s="131"/>
      <c r="O17" s="52">
        <f>I17-SUMIF('MFR F-7 NEL'!$A$3:$A$167,'Exhibit DED-5'!C17,'MFR F-7 NEL'!$AF$3:$AF$167)</f>
        <v>111806187.27803615</v>
      </c>
      <c r="P17" s="52">
        <f t="shared" si="3"/>
        <v>21576</v>
      </c>
      <c r="Q17" s="96">
        <f t="shared" si="4"/>
        <v>0.59154910029216123</v>
      </c>
      <c r="S17" s="61" t="s">
        <v>101</v>
      </c>
      <c r="T17" s="96">
        <f>AVERAGE(Q12:Q19)</f>
        <v>0.58266618119442115</v>
      </c>
      <c r="V17" s="96">
        <f>(Q21-T17)/T17</f>
        <v>-4.2179369429390628E-2</v>
      </c>
    </row>
    <row r="18" spans="2:22" x14ac:dyDescent="0.2">
      <c r="B18" s="129"/>
      <c r="C18" s="130">
        <v>2014</v>
      </c>
      <c r="D18" s="130"/>
      <c r="E18" s="142">
        <f>calculation_WN_retail!B701</f>
        <v>115963089</v>
      </c>
      <c r="F18" s="142">
        <f>'Table Summer Peak'!D51</f>
        <v>22935</v>
      </c>
      <c r="G18" s="143">
        <f t="shared" si="0"/>
        <v>0.57718751026575998</v>
      </c>
      <c r="H18" s="138"/>
      <c r="I18" s="142">
        <f>E18-calculation_WN_retail!E701</f>
        <v>116402558.86718586</v>
      </c>
      <c r="J18" s="142">
        <f t="shared" si="5"/>
        <v>22935</v>
      </c>
      <c r="K18" s="143">
        <f t="shared" si="6"/>
        <v>0.57937490041434281</v>
      </c>
      <c r="L18" s="131"/>
      <c r="O18" s="52">
        <f>I18-SUMIF('MFR F-7 NEL'!$A$3:$A$167,'Exhibit DED-5'!C18,'MFR F-7 NEL'!$AF$3:$AF$167)</f>
        <v>116402558.86718586</v>
      </c>
      <c r="P18" s="52">
        <f t="shared" si="3"/>
        <v>22935</v>
      </c>
      <c r="Q18" s="96">
        <f t="shared" si="4"/>
        <v>0.57937490041434281</v>
      </c>
      <c r="V18" s="96">
        <f>(Q22-T17)/T17</f>
        <v>-4.6483689867394047E-2</v>
      </c>
    </row>
    <row r="19" spans="2:22" x14ac:dyDescent="0.2">
      <c r="B19" s="129"/>
      <c r="C19" s="130">
        <v>2015</v>
      </c>
      <c r="D19" s="130"/>
      <c r="E19" s="142">
        <f>calculation_WN_retail!B702</f>
        <v>119963512.73953487</v>
      </c>
      <c r="F19" s="142">
        <f>'Table Summer Peak'!D52</f>
        <v>22959</v>
      </c>
      <c r="G19" s="143">
        <f>E19/(F19*8760)</f>
        <v>0.59647479962561245</v>
      </c>
      <c r="H19" s="138"/>
      <c r="I19" s="142">
        <f>E19-calculation_WN_retail!E702</f>
        <v>117497861.31292364</v>
      </c>
      <c r="J19" s="142">
        <f>F19</f>
        <v>22959</v>
      </c>
      <c r="K19" s="143">
        <f>I19/(J19*8760)</f>
        <v>0.58421524747472042</v>
      </c>
      <c r="L19" s="131"/>
      <c r="O19" s="52">
        <f>I19-SUMIF('MFR F-7 NEL'!$A$3:$A$167,'Exhibit DED-5'!C19,'MFR F-7 NEL'!$AF$3:$AF$167)</f>
        <v>117548491.60813205</v>
      </c>
      <c r="P19" s="52">
        <f t="shared" si="3"/>
        <v>22959</v>
      </c>
      <c r="Q19" s="96">
        <f>O19/(P19*8760)</f>
        <v>0.5844669881456942</v>
      </c>
      <c r="V19" s="96"/>
    </row>
    <row r="20" spans="2:22" x14ac:dyDescent="0.2">
      <c r="B20" s="129"/>
      <c r="C20" s="130">
        <v>2016</v>
      </c>
      <c r="D20" s="130"/>
      <c r="E20" s="142">
        <f>calculation_WN_retail!B703</f>
        <v>119624759.69152738</v>
      </c>
      <c r="F20" s="142">
        <f>'Table Summer Peak'!E58</f>
        <v>24169.686546596025</v>
      </c>
      <c r="G20" s="143">
        <f t="shared" ref="G20:G34" si="7">E20/(F20*8760)</f>
        <v>0.56499675570916374</v>
      </c>
      <c r="H20" s="138"/>
      <c r="I20" s="142">
        <f>E20-calculation_WN_retail!E703</f>
        <v>119624759.69152738</v>
      </c>
      <c r="J20" s="142">
        <f t="shared" ref="J20:J34" si="8">F20</f>
        <v>24169.686546596025</v>
      </c>
      <c r="K20" s="143">
        <f t="shared" ref="K20:K34" si="9">I20/(J20*8760)</f>
        <v>0.56499675570916374</v>
      </c>
      <c r="L20" s="131"/>
      <c r="O20" s="52">
        <f>I20-SUMIF('MFR F-7 NEL'!$A$3:$A$167,'Exhibit DED-5'!C20,'MFR F-7 NEL'!$AF$3:$AF$167)</f>
        <v>119720989.98673579</v>
      </c>
      <c r="P20" s="52">
        <f t="shared" si="3"/>
        <v>24169.686546596025</v>
      </c>
      <c r="Q20" s="96">
        <f t="shared" ref="Q20:Q22" si="10">O20/(P20*8760)</f>
        <v>0.56545125864596291</v>
      </c>
    </row>
    <row r="21" spans="2:22" x14ac:dyDescent="0.2">
      <c r="B21" s="129"/>
      <c r="C21" s="130">
        <v>2017</v>
      </c>
      <c r="D21" s="130"/>
      <c r="E21" s="142">
        <f>calculation_WN_retail!B704</f>
        <v>118831903.29271215</v>
      </c>
      <c r="F21" s="142">
        <f>'Table Summer Peak'!E59</f>
        <v>24336.040599945238</v>
      </c>
      <c r="G21" s="143">
        <f t="shared" si="7"/>
        <v>0.55741548048036871</v>
      </c>
      <c r="H21" s="138"/>
      <c r="I21" s="142">
        <f>E21-calculation_WN_retail!E704</f>
        <v>118831903.29271215</v>
      </c>
      <c r="J21" s="142">
        <f t="shared" si="8"/>
        <v>24336.040599945238</v>
      </c>
      <c r="K21" s="143">
        <f t="shared" si="9"/>
        <v>0.55741548048036871</v>
      </c>
      <c r="L21" s="131"/>
      <c r="O21" s="52">
        <f>I21-SUMIF('MFR F-7 NEL'!$A$3:$A$167,'Exhibit DED-5'!C21,'MFR F-7 NEL'!$AF$3:$AF$167)</f>
        <v>118975633.58792056</v>
      </c>
      <c r="P21" s="52">
        <f t="shared" si="3"/>
        <v>24336.040599945238</v>
      </c>
      <c r="Q21" s="96">
        <f t="shared" si="10"/>
        <v>0.5580896890838094</v>
      </c>
    </row>
    <row r="22" spans="2:22" x14ac:dyDescent="0.2">
      <c r="B22" s="129"/>
      <c r="C22" s="130">
        <v>2018</v>
      </c>
      <c r="D22" s="130"/>
      <c r="E22" s="142">
        <f>calculation_WN_retail!B705</f>
        <v>119562964.28621197</v>
      </c>
      <c r="F22" s="142">
        <f>'Table Summer Peak'!E60</f>
        <v>24606.278955403854</v>
      </c>
      <c r="G22" s="143">
        <f t="shared" si="7"/>
        <v>0.55468525899660914</v>
      </c>
      <c r="H22" s="138"/>
      <c r="I22" s="142">
        <f>E22-calculation_WN_retail!E705</f>
        <v>119562964.28621197</v>
      </c>
      <c r="J22" s="142">
        <f t="shared" si="8"/>
        <v>24606.278955403854</v>
      </c>
      <c r="K22" s="143">
        <f t="shared" si="9"/>
        <v>0.55468525899660914</v>
      </c>
      <c r="L22" s="131"/>
      <c r="O22" s="52">
        <f>I22-SUMIF('MFR F-7 NEL'!$A$3:$A$167,'Exhibit DED-5'!C22,'MFR F-7 NEL'!$AF$3:$AF$167)</f>
        <v>119756194.58142038</v>
      </c>
      <c r="P22" s="52">
        <f t="shared" si="3"/>
        <v>24606.278955403854</v>
      </c>
      <c r="Q22" s="96">
        <f t="shared" si="10"/>
        <v>0.55558170713156085</v>
      </c>
    </row>
    <row r="23" spans="2:22" x14ac:dyDescent="0.2">
      <c r="B23" s="129"/>
      <c r="C23" s="130">
        <v>2019</v>
      </c>
      <c r="D23" s="130"/>
      <c r="E23" s="142">
        <f>calculation_WN_retail!B706</f>
        <v>120277084.01589832</v>
      </c>
      <c r="F23" s="142">
        <f>'Table Summer Peak'!E61</f>
        <v>24893.09445872483</v>
      </c>
      <c r="G23" s="143">
        <f t="shared" si="7"/>
        <v>0.55156906085639901</v>
      </c>
      <c r="H23" s="138"/>
      <c r="I23" s="142">
        <f>E23-calculation_WN_retail!E706</f>
        <v>120277084.01589832</v>
      </c>
      <c r="J23" s="142">
        <f t="shared" si="8"/>
        <v>24893.09445872483</v>
      </c>
      <c r="K23" s="143">
        <f t="shared" si="9"/>
        <v>0.55156906085639901</v>
      </c>
      <c r="L23" s="131"/>
    </row>
    <row r="24" spans="2:22" x14ac:dyDescent="0.2">
      <c r="B24" s="129"/>
      <c r="C24" s="130">
        <v>2020</v>
      </c>
      <c r="D24" s="130"/>
      <c r="E24" s="142">
        <f>calculation_WN_retail!B707</f>
        <v>121585152.66596977</v>
      </c>
      <c r="F24" s="142">
        <f>'Table Summer Peak'!E62</f>
        <v>25205.928535800045</v>
      </c>
      <c r="G24" s="143">
        <f t="shared" si="7"/>
        <v>0.55064758348237697</v>
      </c>
      <c r="H24" s="138"/>
      <c r="I24" s="142">
        <f>E24-calculation_WN_retail!E707</f>
        <v>121585152.66596977</v>
      </c>
      <c r="J24" s="142">
        <f t="shared" si="8"/>
        <v>25205.928535800045</v>
      </c>
      <c r="K24" s="143">
        <f t="shared" si="9"/>
        <v>0.55064758348237697</v>
      </c>
      <c r="L24" s="131"/>
    </row>
    <row r="25" spans="2:22" x14ac:dyDescent="0.2">
      <c r="B25" s="129"/>
      <c r="C25" s="130">
        <v>2021</v>
      </c>
      <c r="D25" s="130"/>
      <c r="E25" s="142">
        <f>calculation_WN_retail!B708</f>
        <v>121781986.72731742</v>
      </c>
      <c r="F25" s="142">
        <f>'Table Summer Peak'!E63</f>
        <v>25316.416253234296</v>
      </c>
      <c r="G25" s="143">
        <f t="shared" si="7"/>
        <v>0.54913196008135945</v>
      </c>
      <c r="H25" s="138"/>
      <c r="I25" s="142">
        <f>E25-calculation_WN_retail!E708</f>
        <v>121781986.72731742</v>
      </c>
      <c r="J25" s="142">
        <f t="shared" si="8"/>
        <v>25316.416253234296</v>
      </c>
      <c r="K25" s="143">
        <f t="shared" si="9"/>
        <v>0.54913196008135945</v>
      </c>
      <c r="L25" s="131"/>
    </row>
    <row r="26" spans="2:22" x14ac:dyDescent="0.2">
      <c r="B26" s="129"/>
      <c r="C26" s="130">
        <v>2022</v>
      </c>
      <c r="D26" s="130"/>
      <c r="E26" s="142">
        <f>calculation_WN_retail!B709</f>
        <v>121965696.07954988</v>
      </c>
      <c r="F26" s="142">
        <f>'Table Summer Peak'!E64</f>
        <v>25540.189209268094</v>
      </c>
      <c r="G26" s="143">
        <f t="shared" si="7"/>
        <v>0.54514179799274387</v>
      </c>
      <c r="H26" s="138"/>
      <c r="I26" s="142">
        <f>E26-calculation_WN_retail!E709</f>
        <v>121965696.07954988</v>
      </c>
      <c r="J26" s="142">
        <f t="shared" si="8"/>
        <v>25540.189209268094</v>
      </c>
      <c r="K26" s="143">
        <f t="shared" si="9"/>
        <v>0.54514179799274387</v>
      </c>
      <c r="L26" s="131"/>
    </row>
    <row r="27" spans="2:22" x14ac:dyDescent="0.2">
      <c r="B27" s="129"/>
      <c r="C27" s="130">
        <v>2023</v>
      </c>
      <c r="D27" s="130"/>
      <c r="E27" s="142">
        <f>calculation_WN_retail!B710</f>
        <v>122767655.44048569</v>
      </c>
      <c r="F27" s="142">
        <f>'Table Summer Peak'!E65</f>
        <v>25832.903255827194</v>
      </c>
      <c r="G27" s="143">
        <f t="shared" si="7"/>
        <v>0.54250861392077276</v>
      </c>
      <c r="H27" s="138"/>
      <c r="I27" s="142">
        <f>E27-calculation_WN_retail!E710</f>
        <v>122767655.44048569</v>
      </c>
      <c r="J27" s="142">
        <f t="shared" si="8"/>
        <v>25832.903255827194</v>
      </c>
      <c r="K27" s="143">
        <f t="shared" si="9"/>
        <v>0.54250861392077276</v>
      </c>
      <c r="L27" s="131"/>
    </row>
    <row r="28" spans="2:22" x14ac:dyDescent="0.2">
      <c r="B28" s="129"/>
      <c r="C28" s="130">
        <v>2024</v>
      </c>
      <c r="D28" s="130"/>
      <c r="E28" s="142">
        <f>calculation_WN_retail!B711</f>
        <v>123636564.42865704</v>
      </c>
      <c r="F28" s="142">
        <f>'Table Summer Peak'!E66</f>
        <v>26180.278517781553</v>
      </c>
      <c r="G28" s="143">
        <f t="shared" si="7"/>
        <v>0.53909904178620804</v>
      </c>
      <c r="H28" s="138"/>
      <c r="I28" s="142">
        <f>E28-calculation_WN_retail!E711</f>
        <v>123636564.42865704</v>
      </c>
      <c r="J28" s="142">
        <f t="shared" si="8"/>
        <v>26180.278517781553</v>
      </c>
      <c r="K28" s="143">
        <f t="shared" si="9"/>
        <v>0.53909904178620804</v>
      </c>
      <c r="L28" s="131"/>
    </row>
    <row r="29" spans="2:22" x14ac:dyDescent="0.2">
      <c r="B29" s="129"/>
      <c r="C29" s="130">
        <v>2025</v>
      </c>
      <c r="D29" s="130"/>
      <c r="E29" s="142">
        <f>calculation_WN_retail!B712</f>
        <v>124463005.31190111</v>
      </c>
      <c r="F29" s="142">
        <f>'Table Summer Peak'!E67</f>
        <v>26572.456021134902</v>
      </c>
      <c r="G29" s="143">
        <f t="shared" si="7"/>
        <v>0.5346929774918725</v>
      </c>
      <c r="H29" s="138"/>
      <c r="I29" s="142">
        <f>E29-calculation_WN_retail!E712</f>
        <v>124463005.31190111</v>
      </c>
      <c r="J29" s="142">
        <f t="shared" si="8"/>
        <v>26572.456021134902</v>
      </c>
      <c r="K29" s="143">
        <f t="shared" si="9"/>
        <v>0.5346929774918725</v>
      </c>
      <c r="L29" s="131"/>
      <c r="V29" s="96">
        <f>(G29-T12)/T12</f>
        <v>-9.0243833114037178E-2</v>
      </c>
    </row>
    <row r="30" spans="2:22" x14ac:dyDescent="0.2">
      <c r="B30" s="129"/>
      <c r="C30" s="130">
        <v>2026</v>
      </c>
      <c r="D30" s="130"/>
      <c r="E30" s="142">
        <f>calculation_WN_retail!B713</f>
        <v>125830815.6531014</v>
      </c>
      <c r="F30" s="142">
        <f>'Table Summer Peak'!E68</f>
        <v>27067.6000853683</v>
      </c>
      <c r="G30" s="143">
        <f t="shared" si="7"/>
        <v>0.53068053011433935</v>
      </c>
      <c r="H30" s="138"/>
      <c r="I30" s="142">
        <f>E30-calculation_WN_retail!E713</f>
        <v>125830815.6531014</v>
      </c>
      <c r="J30" s="142">
        <f t="shared" si="8"/>
        <v>27067.6000853683</v>
      </c>
      <c r="K30" s="143">
        <f t="shared" si="9"/>
        <v>0.53068053011433935</v>
      </c>
      <c r="L30" s="131"/>
      <c r="V30" s="96">
        <f>(G29-G18)/G18</f>
        <v>-7.3623444752505679E-2</v>
      </c>
    </row>
    <row r="31" spans="2:22" x14ac:dyDescent="0.2">
      <c r="B31" s="129"/>
      <c r="C31" s="130">
        <v>2027</v>
      </c>
      <c r="D31" s="130"/>
      <c r="E31" s="142">
        <f>calculation_WN_retail!B714</f>
        <v>127182784.36050306</v>
      </c>
      <c r="F31" s="142">
        <f>'Table Summer Peak'!E69</f>
        <v>27665.219158029031</v>
      </c>
      <c r="G31" s="143">
        <f t="shared" si="7"/>
        <v>0.5247955061054177</v>
      </c>
      <c r="H31" s="138"/>
      <c r="I31" s="142">
        <f>E31-calculation_WN_retail!E714</f>
        <v>127182784.36050306</v>
      </c>
      <c r="J31" s="142">
        <f t="shared" si="8"/>
        <v>27665.219158029031</v>
      </c>
      <c r="K31" s="143">
        <f t="shared" si="9"/>
        <v>0.5247955061054177</v>
      </c>
      <c r="L31" s="131"/>
    </row>
    <row r="32" spans="2:22" x14ac:dyDescent="0.2">
      <c r="B32" s="129"/>
      <c r="C32" s="130">
        <v>2028</v>
      </c>
      <c r="D32" s="130"/>
      <c r="E32" s="142">
        <f>calculation_WN_retail!B715</f>
        <v>128994833.70369811</v>
      </c>
      <c r="F32" s="142">
        <f>'Table Summer Peak'!E70</f>
        <v>28224.724306714037</v>
      </c>
      <c r="G32" s="143">
        <f t="shared" si="7"/>
        <v>0.52172122134442267</v>
      </c>
      <c r="H32" s="138"/>
      <c r="I32" s="142">
        <f>E32-calculation_WN_retail!E715</f>
        <v>128994833.70369811</v>
      </c>
      <c r="J32" s="142">
        <f t="shared" si="8"/>
        <v>28224.724306714037</v>
      </c>
      <c r="K32" s="143">
        <f t="shared" si="9"/>
        <v>0.52172122134442267</v>
      </c>
      <c r="L32" s="131"/>
    </row>
    <row r="33" spans="2:12" x14ac:dyDescent="0.2">
      <c r="B33" s="129"/>
      <c r="C33" s="130">
        <v>2029</v>
      </c>
      <c r="D33" s="130"/>
      <c r="E33" s="142">
        <f>calculation_WN_retail!B716</f>
        <v>130940144.33338581</v>
      </c>
      <c r="F33" s="142">
        <f>'Table Summer Peak'!E71</f>
        <v>28804.814369193406</v>
      </c>
      <c r="G33" s="143">
        <f t="shared" si="7"/>
        <v>0.51892384617743159</v>
      </c>
      <c r="H33" s="138"/>
      <c r="I33" s="142">
        <f>E33-calculation_WN_retail!E716</f>
        <v>130940144.33338581</v>
      </c>
      <c r="J33" s="142">
        <f t="shared" si="8"/>
        <v>28804.814369193406</v>
      </c>
      <c r="K33" s="143">
        <f t="shared" si="9"/>
        <v>0.51892384617743159</v>
      </c>
      <c r="L33" s="131"/>
    </row>
    <row r="34" spans="2:12" x14ac:dyDescent="0.2">
      <c r="B34" s="129"/>
      <c r="C34" s="130">
        <v>2030</v>
      </c>
      <c r="D34" s="130"/>
      <c r="E34" s="142">
        <f>calculation_WN_retail!B717</f>
        <v>133247203.46915175</v>
      </c>
      <c r="F34" s="142">
        <f>'Table Summer Peak'!E72</f>
        <v>29397.661783698291</v>
      </c>
      <c r="G34" s="143">
        <f t="shared" si="7"/>
        <v>0.5174176125927592</v>
      </c>
      <c r="H34" s="138"/>
      <c r="I34" s="142">
        <f>E34-calculation_WN_retail!E717</f>
        <v>133247203.46915175</v>
      </c>
      <c r="J34" s="142">
        <f t="shared" si="8"/>
        <v>29397.661783698291</v>
      </c>
      <c r="K34" s="143">
        <f t="shared" si="9"/>
        <v>0.5174176125927592</v>
      </c>
      <c r="L34" s="131"/>
    </row>
    <row r="35" spans="2:12" ht="6" customHeight="1" x14ac:dyDescent="0.2">
      <c r="B35" s="132"/>
      <c r="C35" s="133"/>
      <c r="D35" s="133"/>
      <c r="E35" s="141"/>
      <c r="F35" s="141"/>
      <c r="G35" s="141"/>
      <c r="H35" s="141"/>
      <c r="I35" s="141"/>
      <c r="J35" s="141"/>
      <c r="K35" s="141"/>
      <c r="L35" s="134"/>
    </row>
    <row r="36" spans="2:12" ht="1.5" customHeight="1" x14ac:dyDescent="0.2">
      <c r="B36" s="135"/>
      <c r="C36" s="136"/>
      <c r="D36" s="136"/>
      <c r="E36" s="139"/>
      <c r="F36" s="139"/>
      <c r="G36" s="139"/>
      <c r="H36" s="139"/>
      <c r="I36" s="139"/>
      <c r="J36" s="139"/>
      <c r="K36" s="139"/>
      <c r="L36" s="137"/>
    </row>
    <row r="37" spans="2:12" x14ac:dyDescent="0.2">
      <c r="B37" s="130"/>
      <c r="C37" s="130"/>
      <c r="D37" s="130"/>
      <c r="E37" s="138"/>
      <c r="F37" s="138"/>
      <c r="G37" s="138"/>
      <c r="H37" s="138"/>
      <c r="I37" s="138"/>
      <c r="J37" s="138"/>
      <c r="K37" s="138"/>
      <c r="L37" s="130"/>
    </row>
    <row r="39" spans="2:12" x14ac:dyDescent="0.2">
      <c r="C39" s="61" t="s">
        <v>99</v>
      </c>
    </row>
    <row r="41" spans="2:12" x14ac:dyDescent="0.2">
      <c r="C41" t="s">
        <v>50</v>
      </c>
    </row>
    <row r="42" spans="2:12" x14ac:dyDescent="0.2">
      <c r="C42" t="s">
        <v>110</v>
      </c>
    </row>
  </sheetData>
  <mergeCells count="3">
    <mergeCell ref="E7:G7"/>
    <mergeCell ref="I7:K7"/>
    <mergeCell ref="O7:Q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9"/>
  <sheetViews>
    <sheetView workbookViewId="0">
      <selection activeCell="K24" sqref="K24"/>
    </sheetView>
  </sheetViews>
  <sheetFormatPr defaultRowHeight="12.75" x14ac:dyDescent="0.2"/>
  <cols>
    <col min="5" max="5" width="10.140625" bestFit="1" customWidth="1"/>
    <col min="6" max="6" width="9.7109375" bestFit="1" customWidth="1"/>
    <col min="7" max="7" width="10.140625" bestFit="1" customWidth="1"/>
    <col min="10" max="10" width="4.140625" customWidth="1"/>
    <col min="11" max="11" width="11.140625" bestFit="1" customWidth="1"/>
    <col min="12" max="12" width="9.7109375" bestFit="1" customWidth="1"/>
    <col min="13" max="13" width="11.140625" bestFit="1" customWidth="1"/>
    <col min="15" max="15" width="11.140625" bestFit="1" customWidth="1"/>
    <col min="16" max="16" width="9.7109375" bestFit="1" customWidth="1"/>
    <col min="17" max="17" width="11.140625" bestFit="1" customWidth="1"/>
  </cols>
  <sheetData>
    <row r="1" spans="1:17" x14ac:dyDescent="0.2">
      <c r="A1" s="61" t="s">
        <v>103</v>
      </c>
    </row>
    <row r="7" spans="1:17" x14ac:dyDescent="0.2">
      <c r="E7" s="157" t="s">
        <v>102</v>
      </c>
      <c r="F7" s="158"/>
      <c r="G7" s="158"/>
      <c r="K7" s="157" t="s">
        <v>104</v>
      </c>
      <c r="L7" s="158"/>
      <c r="M7" s="158"/>
      <c r="O7" s="157" t="s">
        <v>109</v>
      </c>
      <c r="P7" s="158"/>
      <c r="Q7" s="158"/>
    </row>
    <row r="8" spans="1:17" x14ac:dyDescent="0.2">
      <c r="E8" t="s">
        <v>47</v>
      </c>
      <c r="F8" t="s">
        <v>18</v>
      </c>
      <c r="G8" t="s">
        <v>48</v>
      </c>
      <c r="K8" t="s">
        <v>47</v>
      </c>
      <c r="L8" t="s">
        <v>18</v>
      </c>
      <c r="M8" t="s">
        <v>48</v>
      </c>
      <c r="O8" t="s">
        <v>47</v>
      </c>
      <c r="P8" t="s">
        <v>18</v>
      </c>
      <c r="Q8" t="s">
        <v>48</v>
      </c>
    </row>
    <row r="11" spans="1:17" x14ac:dyDescent="0.2">
      <c r="C11" s="94">
        <v>40179</v>
      </c>
      <c r="E11" s="52">
        <f>calculation_WN_retail!K43/1000</f>
        <v>8657.0262540000003</v>
      </c>
      <c r="F11" s="52">
        <f>calculation_WN_retail!P43/1000</f>
        <v>182.59507399999998</v>
      </c>
      <c r="G11" s="52">
        <f>E11+F11</f>
        <v>8839.6213280000011</v>
      </c>
      <c r="I11">
        <v>2010</v>
      </c>
      <c r="K11" s="52">
        <f>SUM(E11:E22)</f>
        <v>105003.37551699999</v>
      </c>
      <c r="L11" s="52">
        <f t="shared" ref="L11:M11" si="0">SUM(F11:F22)</f>
        <v>2145.3723300000001</v>
      </c>
      <c r="M11" s="52">
        <f t="shared" si="0"/>
        <v>107148.74784699999</v>
      </c>
      <c r="O11" s="52"/>
      <c r="P11" s="52"/>
      <c r="Q11" s="52"/>
    </row>
    <row r="12" spans="1:17" x14ac:dyDescent="0.2">
      <c r="C12" s="94">
        <v>40210</v>
      </c>
      <c r="E12" s="52">
        <f>calculation_WN_retail!K44/1000</f>
        <v>6929.8034179999995</v>
      </c>
      <c r="F12" s="52">
        <f>calculation_WN_retail!P44/1000</f>
        <v>146.93163200000001</v>
      </c>
      <c r="G12" s="52">
        <f t="shared" ref="G12:G75" si="1">E12+F12</f>
        <v>7076.7350499999993</v>
      </c>
      <c r="I12">
        <v>2011</v>
      </c>
      <c r="K12" s="52">
        <f>SUM(E23:E34)</f>
        <v>103557.64219499998</v>
      </c>
      <c r="L12" s="52">
        <f t="shared" ref="L12:M12" si="2">SUM(F23:F34)</f>
        <v>2163.9343849999996</v>
      </c>
      <c r="M12" s="52">
        <f t="shared" si="2"/>
        <v>105721.57658000001</v>
      </c>
      <c r="O12" s="52"/>
      <c r="P12" s="52"/>
      <c r="Q12" s="52"/>
    </row>
    <row r="13" spans="1:17" x14ac:dyDescent="0.2">
      <c r="C13" s="94">
        <v>40238</v>
      </c>
      <c r="E13" s="52">
        <f>calculation_WN_retail!K45/1000</f>
        <v>7427.2715490000001</v>
      </c>
      <c r="F13" s="52">
        <f>calculation_WN_retail!P45/1000</f>
        <v>157.022796</v>
      </c>
      <c r="G13" s="52">
        <f t="shared" si="1"/>
        <v>7584.2943450000002</v>
      </c>
      <c r="I13">
        <v>2012</v>
      </c>
      <c r="K13" s="52">
        <f>SUM(E35:E46)</f>
        <v>102127.92955717478</v>
      </c>
      <c r="L13" s="52">
        <f t="shared" ref="L13:M13" si="3">SUM(F35:F46)</f>
        <v>2242.1902790000004</v>
      </c>
      <c r="M13" s="52">
        <f t="shared" si="3"/>
        <v>104370.11983617477</v>
      </c>
      <c r="O13" s="52"/>
      <c r="P13" s="52"/>
      <c r="Q13" s="52"/>
    </row>
    <row r="14" spans="1:17" x14ac:dyDescent="0.2">
      <c r="C14" s="94">
        <v>40269</v>
      </c>
      <c r="E14" s="52">
        <f>calculation_WN_retail!K46/1000</f>
        <v>7481.0708119999999</v>
      </c>
      <c r="F14" s="52">
        <f>calculation_WN_retail!P46/1000</f>
        <v>153.412667</v>
      </c>
      <c r="G14" s="52">
        <f t="shared" si="1"/>
        <v>7634.4834789999995</v>
      </c>
      <c r="I14">
        <v>2013</v>
      </c>
      <c r="K14" s="52">
        <f>SUM(E47:E58)</f>
        <v>103058.58863236546</v>
      </c>
      <c r="L14" s="52">
        <f t="shared" ref="L14:M14" si="4">SUM(F47:F58)</f>
        <v>2152.8790290000002</v>
      </c>
      <c r="M14" s="52">
        <f t="shared" si="4"/>
        <v>105211.46766136544</v>
      </c>
      <c r="O14" s="52"/>
      <c r="P14" s="52"/>
      <c r="Q14" s="52"/>
    </row>
    <row r="15" spans="1:17" x14ac:dyDescent="0.2">
      <c r="C15" s="94">
        <v>40299</v>
      </c>
      <c r="E15" s="52">
        <f>calculation_WN_retail!K47/1000</f>
        <v>9040.8495409999996</v>
      </c>
      <c r="F15" s="52">
        <f>calculation_WN_retail!P47/1000</f>
        <v>199.363519</v>
      </c>
      <c r="G15" s="52">
        <f t="shared" si="1"/>
        <v>9240.21306</v>
      </c>
      <c r="I15">
        <v>2014</v>
      </c>
      <c r="K15" s="52">
        <f>SUM(E59:E70)</f>
        <v>104431.09712769564</v>
      </c>
      <c r="L15" s="52">
        <f t="shared" ref="L15:M15" si="5">SUM(F59:F70)</f>
        <v>5599.4763389999989</v>
      </c>
      <c r="M15" s="52">
        <f t="shared" si="5"/>
        <v>110030.57346669564</v>
      </c>
      <c r="O15" s="52"/>
      <c r="P15" s="52"/>
      <c r="Q15" s="52"/>
    </row>
    <row r="16" spans="1:17" x14ac:dyDescent="0.2">
      <c r="C16" s="94">
        <v>40330</v>
      </c>
      <c r="E16" s="52">
        <f>calculation_WN_retail!K48/1000</f>
        <v>10695.623291</v>
      </c>
      <c r="F16" s="52">
        <f>calculation_WN_retail!P48/1000</f>
        <v>208.96520800000002</v>
      </c>
      <c r="G16" s="52">
        <f t="shared" si="1"/>
        <v>10904.588499</v>
      </c>
      <c r="I16">
        <v>2015</v>
      </c>
      <c r="K16" s="52">
        <f>SUM(E71:E82)</f>
        <v>107852.74384175398</v>
      </c>
      <c r="L16" s="52">
        <f t="shared" ref="L16:M16" si="6">SUM(F71:F82)</f>
        <v>6413.794138839201</v>
      </c>
      <c r="M16" s="52">
        <f t="shared" si="6"/>
        <v>114266.53798059317</v>
      </c>
      <c r="O16" s="52">
        <f>$K$16</f>
        <v>107852.74384175398</v>
      </c>
      <c r="P16" s="52">
        <f>$L$16</f>
        <v>6413.794138839201</v>
      </c>
      <c r="Q16" s="52">
        <f>$M$16</f>
        <v>114266.53798059317</v>
      </c>
    </row>
    <row r="17" spans="3:21" x14ac:dyDescent="0.2">
      <c r="C17" s="94">
        <v>40360</v>
      </c>
      <c r="E17" s="52">
        <f>calculation_WN_retail!K49/1000</f>
        <v>10234.337945000001</v>
      </c>
      <c r="F17" s="52">
        <f>calculation_WN_retail!P49/1000</f>
        <v>207.58177600000002</v>
      </c>
      <c r="G17" s="52">
        <f t="shared" si="1"/>
        <v>10441.919721000002</v>
      </c>
      <c r="I17">
        <v>2016</v>
      </c>
      <c r="K17" s="52">
        <f>SUM(E83:E94)</f>
        <v>107428.7680958608</v>
      </c>
      <c r="L17" s="52">
        <f t="shared" ref="L17:M17" si="7">SUM(F83:F94)</f>
        <v>6535.6426389770695</v>
      </c>
      <c r="M17" s="52">
        <f t="shared" si="7"/>
        <v>113964.41073483787</v>
      </c>
      <c r="O17" s="52">
        <f t="shared" ref="O17:O21" si="8">$K$16</f>
        <v>107852.74384175398</v>
      </c>
      <c r="P17" s="52">
        <f t="shared" ref="P17:P21" si="9">$L$16</f>
        <v>6413.794138839201</v>
      </c>
      <c r="Q17" s="52">
        <f t="shared" ref="Q17:Q21" si="10">$M$16</f>
        <v>114266.53798059317</v>
      </c>
    </row>
    <row r="18" spans="3:21" x14ac:dyDescent="0.2">
      <c r="C18" s="94">
        <v>40391</v>
      </c>
      <c r="E18" s="52">
        <f>calculation_WN_retail!K50/1000</f>
        <v>10687.427754</v>
      </c>
      <c r="F18" s="52">
        <f>calculation_WN_retail!P50/1000</f>
        <v>207.42566699999998</v>
      </c>
      <c r="G18" s="52">
        <f t="shared" si="1"/>
        <v>10894.853421</v>
      </c>
      <c r="I18">
        <v>2017</v>
      </c>
      <c r="K18" s="52">
        <f>SUM(E95:E106)</f>
        <v>107261.28285883456</v>
      </c>
      <c r="L18" s="52">
        <f t="shared" ref="L18:M18" si="11">SUM(F95:F106)</f>
        <v>5947.8727771574195</v>
      </c>
      <c r="M18" s="52">
        <f t="shared" si="11"/>
        <v>113209.15563599198</v>
      </c>
      <c r="O18" s="52">
        <f t="shared" si="8"/>
        <v>107852.74384175398</v>
      </c>
      <c r="P18" s="52">
        <f t="shared" si="9"/>
        <v>6413.794138839201</v>
      </c>
      <c r="Q18" s="52">
        <f t="shared" si="10"/>
        <v>114266.53798059317</v>
      </c>
      <c r="S18" s="96">
        <f>(K18-K17)/K17</f>
        <v>-1.559035256522606E-3</v>
      </c>
      <c r="T18" s="96">
        <f>(K18-K16)/K16</f>
        <v>-5.4839678792710121E-3</v>
      </c>
      <c r="U18" s="96">
        <f>(M18-M17)/M17</f>
        <v>-6.627113622367219E-3</v>
      </c>
    </row>
    <row r="19" spans="3:21" x14ac:dyDescent="0.2">
      <c r="C19" s="94">
        <v>40422</v>
      </c>
      <c r="E19" s="52">
        <f>calculation_WN_retail!K51/1000</f>
        <v>10143.338036000001</v>
      </c>
      <c r="F19" s="52">
        <f>calculation_WN_retail!P51/1000</f>
        <v>192.530833</v>
      </c>
      <c r="G19" s="52">
        <f t="shared" si="1"/>
        <v>10335.868869000002</v>
      </c>
      <c r="I19">
        <v>2018</v>
      </c>
      <c r="K19" s="52">
        <f>SUM(E107:E118)</f>
        <v>107887.8880521188</v>
      </c>
      <c r="L19" s="52">
        <f t="shared" ref="L19:M19" si="12">SUM(F107:F118)</f>
        <v>6017.9977078930133</v>
      </c>
      <c r="M19" s="52">
        <f t="shared" si="12"/>
        <v>113905.88576001182</v>
      </c>
      <c r="O19" s="52">
        <f t="shared" si="8"/>
        <v>107852.74384175398</v>
      </c>
      <c r="P19" s="52">
        <f t="shared" si="9"/>
        <v>6413.794138839201</v>
      </c>
      <c r="Q19" s="52">
        <f t="shared" si="10"/>
        <v>114266.53798059317</v>
      </c>
      <c r="S19" s="96">
        <f>(K19-K18)/K18</f>
        <v>5.8418580925319232E-3</v>
      </c>
      <c r="U19" s="96">
        <f t="shared" ref="U19" si="13">(M19-M18)/M18</f>
        <v>6.1543619869410581E-3</v>
      </c>
    </row>
    <row r="20" spans="3:21" x14ac:dyDescent="0.2">
      <c r="C20" s="94">
        <v>40452</v>
      </c>
      <c r="E20" s="52">
        <f>calculation_WN_retail!K52/1000</f>
        <v>8235.7917589999997</v>
      </c>
      <c r="F20" s="52">
        <f>calculation_WN_retail!P52/1000</f>
        <v>170.633985</v>
      </c>
      <c r="G20" s="52">
        <f t="shared" si="1"/>
        <v>8406.4257440000001</v>
      </c>
      <c r="I20">
        <v>2019</v>
      </c>
      <c r="K20" s="52">
        <f>SUM(E119:E130)</f>
        <v>108496.61111475172</v>
      </c>
      <c r="L20" s="52">
        <f t="shared" ref="L20:M20" si="14">SUM(F119:F130)</f>
        <v>6089.5124415023156</v>
      </c>
      <c r="M20" s="52">
        <f t="shared" si="14"/>
        <v>114586.12355625405</v>
      </c>
      <c r="O20" s="52">
        <f t="shared" si="8"/>
        <v>107852.74384175398</v>
      </c>
      <c r="P20" s="52">
        <f t="shared" si="9"/>
        <v>6413.794138839201</v>
      </c>
      <c r="Q20" s="52">
        <f t="shared" si="10"/>
        <v>114266.53798059317</v>
      </c>
    </row>
    <row r="21" spans="3:21" x14ac:dyDescent="0.2">
      <c r="C21" s="94">
        <v>40483</v>
      </c>
      <c r="E21" s="52">
        <f>calculation_WN_retail!K53/1000</f>
        <v>7502.4434650000003</v>
      </c>
      <c r="F21" s="52">
        <f>calculation_WN_retail!P53/1000</f>
        <v>147.66426199999998</v>
      </c>
      <c r="G21" s="52">
        <f t="shared" si="1"/>
        <v>7650.1077270000005</v>
      </c>
      <c r="I21">
        <v>2020</v>
      </c>
      <c r="K21" s="52">
        <f>SUM(E131:E142)</f>
        <v>109670.19547376892</v>
      </c>
      <c r="L21" s="52">
        <f t="shared" ref="L21:M21" si="15">SUM(F131:F142)</f>
        <v>6161.5680983049788</v>
      </c>
      <c r="M21" s="52">
        <f t="shared" si="15"/>
        <v>115831.76357207389</v>
      </c>
      <c r="O21" s="52">
        <f t="shared" si="8"/>
        <v>107852.74384175398</v>
      </c>
      <c r="P21" s="52">
        <f t="shared" si="9"/>
        <v>6413.794138839201</v>
      </c>
      <c r="Q21" s="52">
        <f t="shared" si="10"/>
        <v>114266.53798059317</v>
      </c>
    </row>
    <row r="22" spans="3:21" x14ac:dyDescent="0.2">
      <c r="C22" s="94">
        <v>40513</v>
      </c>
      <c r="E22" s="52">
        <f>calculation_WN_retail!K54/1000</f>
        <v>7968.3916929999996</v>
      </c>
      <c r="F22" s="52">
        <f>calculation_WN_retail!P54/1000</f>
        <v>171.244911</v>
      </c>
      <c r="G22" s="52">
        <f t="shared" si="1"/>
        <v>8139.6366039999994</v>
      </c>
      <c r="K22" s="52"/>
      <c r="L22" s="52"/>
      <c r="M22" s="52"/>
      <c r="O22" s="52"/>
      <c r="P22" s="52"/>
      <c r="Q22" s="52"/>
    </row>
    <row r="23" spans="3:21" x14ac:dyDescent="0.2">
      <c r="C23" s="94">
        <v>40544</v>
      </c>
      <c r="E23" s="52">
        <f>calculation_WN_retail!K55/1000</f>
        <v>7428.0315939999991</v>
      </c>
      <c r="F23" s="52">
        <f>calculation_WN_retail!P55/1000</f>
        <v>153.291853</v>
      </c>
      <c r="G23" s="52">
        <f t="shared" si="1"/>
        <v>7581.3234469999989</v>
      </c>
      <c r="K23" s="52"/>
      <c r="L23" s="52"/>
      <c r="M23" s="52"/>
      <c r="O23" s="52"/>
      <c r="P23" s="52"/>
      <c r="Q23" s="52"/>
    </row>
    <row r="24" spans="3:21" x14ac:dyDescent="0.2">
      <c r="C24" s="94">
        <v>40575</v>
      </c>
      <c r="E24" s="52">
        <f>calculation_WN_retail!K56/1000</f>
        <v>6668.7383879999998</v>
      </c>
      <c r="F24" s="52">
        <f>calculation_WN_retail!P56/1000</f>
        <v>132.06433699999999</v>
      </c>
      <c r="G24" s="52">
        <f t="shared" si="1"/>
        <v>6800.8027249999996</v>
      </c>
      <c r="K24" s="52"/>
      <c r="L24" s="52"/>
      <c r="M24" s="52"/>
      <c r="O24" s="52"/>
      <c r="P24" s="52"/>
      <c r="Q24" s="52"/>
    </row>
    <row r="25" spans="3:21" x14ac:dyDescent="0.2">
      <c r="C25" s="94">
        <v>40603</v>
      </c>
      <c r="E25" s="52">
        <f>calculation_WN_retail!K57/1000</f>
        <v>7482.3960779999998</v>
      </c>
      <c r="F25" s="52">
        <f>calculation_WN_retail!P57/1000</f>
        <v>174.28426099999999</v>
      </c>
      <c r="G25" s="52">
        <f t="shared" si="1"/>
        <v>7656.6803389999995</v>
      </c>
      <c r="K25" s="52"/>
      <c r="L25" s="52"/>
      <c r="M25" s="52"/>
      <c r="O25" s="52"/>
      <c r="P25" s="52"/>
      <c r="Q25" s="52"/>
    </row>
    <row r="26" spans="3:21" x14ac:dyDescent="0.2">
      <c r="C26" s="94">
        <v>40634</v>
      </c>
      <c r="E26" s="52">
        <f>calculation_WN_retail!K58/1000</f>
        <v>9030.3843930000003</v>
      </c>
      <c r="F26" s="52">
        <f>calculation_WN_retail!P58/1000</f>
        <v>168.10947399999998</v>
      </c>
      <c r="G26" s="52">
        <f t="shared" si="1"/>
        <v>9198.493867000001</v>
      </c>
      <c r="K26" s="52"/>
      <c r="L26" s="52"/>
      <c r="M26" s="52"/>
      <c r="O26" s="52"/>
      <c r="P26" s="52"/>
      <c r="Q26" s="52"/>
    </row>
    <row r="27" spans="3:21" x14ac:dyDescent="0.2">
      <c r="C27" s="94">
        <v>40664</v>
      </c>
      <c r="E27" s="52">
        <f>calculation_WN_retail!K59/1000</f>
        <v>8843.0495600000013</v>
      </c>
      <c r="F27" s="52">
        <f>calculation_WN_retail!P59/1000</f>
        <v>215.04693799999998</v>
      </c>
      <c r="G27" s="52">
        <f t="shared" si="1"/>
        <v>9058.0964980000008</v>
      </c>
      <c r="K27" s="52"/>
      <c r="L27" s="52"/>
      <c r="M27" s="52"/>
      <c r="O27" s="52"/>
      <c r="P27" s="52"/>
      <c r="Q27" s="52"/>
    </row>
    <row r="28" spans="3:21" x14ac:dyDescent="0.2">
      <c r="C28" s="94">
        <v>40695</v>
      </c>
      <c r="E28" s="52">
        <f>calculation_WN_retail!K60/1000</f>
        <v>10107.182301000001</v>
      </c>
      <c r="F28" s="52">
        <f>calculation_WN_retail!P60/1000</f>
        <v>202.18185</v>
      </c>
      <c r="G28" s="52">
        <f t="shared" si="1"/>
        <v>10309.364151000002</v>
      </c>
      <c r="K28" s="52"/>
      <c r="L28" s="52"/>
      <c r="M28" s="52"/>
      <c r="O28" s="52"/>
      <c r="P28" s="52"/>
      <c r="Q28" s="52"/>
    </row>
    <row r="29" spans="3:21" x14ac:dyDescent="0.2">
      <c r="C29" s="94">
        <v>40725</v>
      </c>
      <c r="E29" s="52">
        <f>calculation_WN_retail!K61/1000</f>
        <v>10831.587262999998</v>
      </c>
      <c r="F29" s="52">
        <f>calculation_WN_retail!P61/1000</f>
        <v>216.143811</v>
      </c>
      <c r="G29" s="52">
        <f t="shared" si="1"/>
        <v>11047.731073999998</v>
      </c>
      <c r="K29" s="52"/>
      <c r="L29" s="52"/>
      <c r="M29" s="52"/>
      <c r="O29" s="52"/>
      <c r="P29" s="52"/>
      <c r="Q29" s="52"/>
    </row>
    <row r="30" spans="3:21" x14ac:dyDescent="0.2">
      <c r="C30" s="94">
        <v>40756</v>
      </c>
      <c r="E30" s="52">
        <f>calculation_WN_retail!K62/1000</f>
        <v>10352.319099999999</v>
      </c>
      <c r="F30" s="52">
        <f>calculation_WN_retail!P62/1000</f>
        <v>214.71336600000001</v>
      </c>
      <c r="G30" s="52">
        <f t="shared" si="1"/>
        <v>10567.032465999999</v>
      </c>
      <c r="K30" s="52"/>
      <c r="L30" s="52"/>
      <c r="M30" s="52"/>
      <c r="O30" s="52"/>
      <c r="P30" s="52"/>
      <c r="Q30" s="52"/>
    </row>
    <row r="31" spans="3:21" x14ac:dyDescent="0.2">
      <c r="C31" s="94">
        <v>40787</v>
      </c>
      <c r="E31" s="52">
        <f>calculation_WN_retail!K63/1000</f>
        <v>9673.4419999999991</v>
      </c>
      <c r="F31" s="52">
        <f>calculation_WN_retail!P63/1000</f>
        <v>197.24100000000001</v>
      </c>
      <c r="G31" s="52">
        <f t="shared" si="1"/>
        <v>9870.6829999999991</v>
      </c>
      <c r="K31" s="52"/>
      <c r="L31" s="52"/>
      <c r="M31" s="52"/>
      <c r="O31" s="52"/>
      <c r="P31" s="52"/>
      <c r="Q31" s="52"/>
    </row>
    <row r="32" spans="3:21" x14ac:dyDescent="0.2">
      <c r="C32" s="94">
        <v>40817</v>
      </c>
      <c r="E32" s="52">
        <f>calculation_WN_retail!K64/1000</f>
        <v>8313.0264950000001</v>
      </c>
      <c r="F32" s="52">
        <f>calculation_WN_retail!P64/1000</f>
        <v>170.82458</v>
      </c>
      <c r="G32" s="52">
        <f t="shared" si="1"/>
        <v>8483.8510750000005</v>
      </c>
      <c r="K32" s="52"/>
      <c r="L32" s="52"/>
      <c r="M32" s="52"/>
      <c r="O32" s="52"/>
      <c r="P32" s="52"/>
      <c r="Q32" s="52"/>
    </row>
    <row r="33" spans="3:17" x14ac:dyDescent="0.2">
      <c r="C33" s="94">
        <v>40848</v>
      </c>
      <c r="E33" s="52">
        <f>calculation_WN_retail!K65/1000</f>
        <v>7423.424</v>
      </c>
      <c r="F33" s="52">
        <f>calculation_WN_retail!P65/1000</f>
        <v>163.29389799999998</v>
      </c>
      <c r="G33" s="52">
        <f t="shared" si="1"/>
        <v>7586.7178979999999</v>
      </c>
      <c r="K33" s="52"/>
      <c r="L33" s="52"/>
      <c r="M33" s="52"/>
      <c r="O33" s="52"/>
      <c r="P33" s="52"/>
      <c r="Q33" s="52"/>
    </row>
    <row r="34" spans="3:17" x14ac:dyDescent="0.2">
      <c r="C34" s="94">
        <v>40878</v>
      </c>
      <c r="E34" s="52">
        <f>calculation_WN_retail!K66/1000</f>
        <v>7404.0610230000002</v>
      </c>
      <c r="F34" s="52">
        <f>calculation_WN_retail!P66/1000</f>
        <v>156.73901699999999</v>
      </c>
      <c r="G34" s="52">
        <f t="shared" si="1"/>
        <v>7560.8000400000001</v>
      </c>
      <c r="K34" s="52"/>
      <c r="L34" s="52"/>
      <c r="M34" s="52"/>
      <c r="O34" s="52"/>
      <c r="P34" s="52"/>
      <c r="Q34" s="52"/>
    </row>
    <row r="35" spans="3:17" x14ac:dyDescent="0.2">
      <c r="C35" s="94">
        <v>40909</v>
      </c>
      <c r="E35" s="52">
        <f>calculation_WN_retail!K67/1000</f>
        <v>7358.7784931979077</v>
      </c>
      <c r="F35" s="52">
        <f>calculation_WN_retail!P67/1000</f>
        <v>161.11344400000002</v>
      </c>
      <c r="G35" s="52">
        <f t="shared" si="1"/>
        <v>7519.8919371979073</v>
      </c>
      <c r="K35" s="52"/>
      <c r="L35" s="52"/>
      <c r="M35" s="52"/>
      <c r="O35" s="52"/>
      <c r="P35" s="52"/>
      <c r="Q35" s="52"/>
    </row>
    <row r="36" spans="3:17" x14ac:dyDescent="0.2">
      <c r="C36" s="94">
        <v>40940</v>
      </c>
      <c r="E36" s="52">
        <f>calculation_WN_retail!K68/1000</f>
        <v>7121.7781245228589</v>
      </c>
      <c r="F36" s="52">
        <f>calculation_WN_retail!P68/1000</f>
        <v>158.79360399999999</v>
      </c>
      <c r="G36" s="52">
        <f t="shared" si="1"/>
        <v>7280.5717285228593</v>
      </c>
      <c r="K36" s="52"/>
      <c r="L36" s="52"/>
      <c r="M36" s="52"/>
      <c r="O36" s="52"/>
      <c r="P36" s="52"/>
      <c r="Q36" s="52"/>
    </row>
    <row r="37" spans="3:17" x14ac:dyDescent="0.2">
      <c r="C37" s="94">
        <v>40969</v>
      </c>
      <c r="E37" s="52">
        <f>calculation_WN_retail!K69/1000</f>
        <v>7968.7202680297132</v>
      </c>
      <c r="F37" s="52">
        <f>calculation_WN_retail!P69/1000</f>
        <v>180.39685900000001</v>
      </c>
      <c r="G37" s="52">
        <f t="shared" si="1"/>
        <v>8149.1171270297136</v>
      </c>
      <c r="K37" s="52"/>
      <c r="L37" s="52"/>
      <c r="M37" s="52"/>
      <c r="O37" s="52"/>
      <c r="P37" s="52"/>
      <c r="Q37" s="52"/>
    </row>
    <row r="38" spans="3:17" x14ac:dyDescent="0.2">
      <c r="C38" s="94">
        <v>41000</v>
      </c>
      <c r="E38" s="52">
        <f>calculation_WN_retail!K70/1000</f>
        <v>7842.2995860000001</v>
      </c>
      <c r="F38" s="52">
        <f>calculation_WN_retail!P70/1000</f>
        <v>174.47094899999999</v>
      </c>
      <c r="G38" s="52">
        <f t="shared" si="1"/>
        <v>8016.7705349999997</v>
      </c>
      <c r="K38" s="52"/>
      <c r="L38" s="52"/>
      <c r="M38" s="52"/>
      <c r="O38" s="52"/>
      <c r="P38" s="52"/>
      <c r="Q38" s="52"/>
    </row>
    <row r="39" spans="3:17" x14ac:dyDescent="0.2">
      <c r="C39" s="94">
        <v>41030</v>
      </c>
      <c r="E39" s="52">
        <f>calculation_WN_retail!K71/1000</f>
        <v>9116.4312873636663</v>
      </c>
      <c r="F39" s="52">
        <f>calculation_WN_retail!P71/1000</f>
        <v>205.508681</v>
      </c>
      <c r="G39" s="52">
        <f t="shared" si="1"/>
        <v>9321.9399683636657</v>
      </c>
      <c r="K39" s="52"/>
      <c r="L39" s="52"/>
      <c r="M39" s="52"/>
      <c r="O39" s="52"/>
      <c r="P39" s="52"/>
      <c r="Q39" s="52"/>
    </row>
    <row r="40" spans="3:17" x14ac:dyDescent="0.2">
      <c r="C40" s="94">
        <v>41061</v>
      </c>
      <c r="E40" s="52">
        <f>calculation_WN_retail!K72/1000</f>
        <v>9440.3818751888721</v>
      </c>
      <c r="F40" s="52">
        <f>calculation_WN_retail!P72/1000</f>
        <v>203.18296499999997</v>
      </c>
      <c r="G40" s="52">
        <f t="shared" si="1"/>
        <v>9643.564840188872</v>
      </c>
      <c r="K40" s="52"/>
      <c r="L40" s="52"/>
      <c r="M40" s="52"/>
      <c r="O40" s="52"/>
      <c r="P40" s="52"/>
      <c r="Q40" s="52"/>
    </row>
    <row r="41" spans="3:17" x14ac:dyDescent="0.2">
      <c r="C41" s="94">
        <v>41091</v>
      </c>
      <c r="E41" s="52">
        <f>calculation_WN_retail!K73/1000</f>
        <v>10318.818687670444</v>
      </c>
      <c r="F41" s="52">
        <f>calculation_WN_retail!P73/1000</f>
        <v>225.31992099999997</v>
      </c>
      <c r="G41" s="52">
        <f t="shared" si="1"/>
        <v>10544.138608670444</v>
      </c>
      <c r="K41" s="52"/>
      <c r="L41" s="52"/>
      <c r="M41" s="52"/>
      <c r="O41" s="52"/>
      <c r="P41" s="52"/>
      <c r="Q41" s="52"/>
    </row>
    <row r="42" spans="3:17" x14ac:dyDescent="0.2">
      <c r="C42" s="94">
        <v>41122</v>
      </c>
      <c r="E42" s="52">
        <f>calculation_WN_retail!K74/1000</f>
        <v>10288.183238910184</v>
      </c>
      <c r="F42" s="52">
        <f>calculation_WN_retail!P74/1000</f>
        <v>226.65974199999997</v>
      </c>
      <c r="G42" s="52">
        <f t="shared" si="1"/>
        <v>10514.842980910184</v>
      </c>
      <c r="K42" s="52"/>
      <c r="L42" s="52"/>
      <c r="M42" s="52"/>
      <c r="O42" s="52"/>
      <c r="P42" s="52"/>
      <c r="Q42" s="52"/>
    </row>
    <row r="43" spans="3:17" x14ac:dyDescent="0.2">
      <c r="C43" s="94">
        <v>41153</v>
      </c>
      <c r="E43" s="52">
        <f>calculation_WN_retail!K75/1000</f>
        <v>9373.9161858759071</v>
      </c>
      <c r="F43" s="52">
        <f>calculation_WN_retail!P75/1000</f>
        <v>203.35585100000003</v>
      </c>
      <c r="G43" s="52">
        <f t="shared" si="1"/>
        <v>9577.2720368759074</v>
      </c>
      <c r="K43" s="52"/>
      <c r="L43" s="52"/>
      <c r="M43" s="52"/>
      <c r="O43" s="52"/>
      <c r="P43" s="52"/>
      <c r="Q43" s="52"/>
    </row>
    <row r="44" spans="3:17" x14ac:dyDescent="0.2">
      <c r="C44" s="94">
        <v>41183</v>
      </c>
      <c r="E44" s="52">
        <f>calculation_WN_retail!K76/1000</f>
        <v>8914.0440984483448</v>
      </c>
      <c r="F44" s="52">
        <f>calculation_WN_retail!P76/1000</f>
        <v>195.873895</v>
      </c>
      <c r="G44" s="52">
        <f t="shared" si="1"/>
        <v>9109.9179934483454</v>
      </c>
      <c r="K44" s="52"/>
      <c r="L44" s="52"/>
      <c r="M44" s="52"/>
      <c r="O44" s="52"/>
      <c r="P44" s="52"/>
      <c r="Q44" s="52"/>
    </row>
    <row r="45" spans="3:17" x14ac:dyDescent="0.2">
      <c r="C45" s="94">
        <v>41214</v>
      </c>
      <c r="E45" s="52">
        <f>calculation_WN_retail!K77/1000</f>
        <v>6871.5250036185598</v>
      </c>
      <c r="F45" s="52">
        <f>calculation_WN_retail!P77/1000</f>
        <v>144.77103700000001</v>
      </c>
      <c r="G45" s="52">
        <f t="shared" si="1"/>
        <v>7016.2960406185603</v>
      </c>
      <c r="K45" s="52"/>
      <c r="L45" s="52"/>
      <c r="M45" s="52"/>
      <c r="O45" s="52"/>
      <c r="P45" s="52"/>
      <c r="Q45" s="52"/>
    </row>
    <row r="46" spans="3:17" x14ac:dyDescent="0.2">
      <c r="C46" s="94">
        <v>41244</v>
      </c>
      <c r="E46" s="52">
        <f>calculation_WN_retail!K78/1000</f>
        <v>7513.0527083483303</v>
      </c>
      <c r="F46" s="52">
        <f>calculation_WN_retail!P78/1000</f>
        <v>162.74333100000001</v>
      </c>
      <c r="G46" s="52">
        <f t="shared" si="1"/>
        <v>7675.7960393483299</v>
      </c>
      <c r="K46" s="52"/>
      <c r="L46" s="52"/>
      <c r="M46" s="52"/>
      <c r="O46" s="52"/>
      <c r="P46" s="52"/>
      <c r="Q46" s="52"/>
    </row>
    <row r="47" spans="3:17" x14ac:dyDescent="0.2">
      <c r="C47" s="94">
        <v>41275</v>
      </c>
      <c r="E47" s="52">
        <f>calculation_WN_retail!K79/1000</f>
        <v>7440.6408571988077</v>
      </c>
      <c r="F47" s="52">
        <f>calculation_WN_retail!P79/1000</f>
        <v>170.45855</v>
      </c>
      <c r="G47" s="52">
        <f t="shared" si="1"/>
        <v>7611.099407198808</v>
      </c>
      <c r="K47" s="52"/>
      <c r="L47" s="52"/>
      <c r="M47" s="52"/>
      <c r="O47" s="52"/>
      <c r="P47" s="52"/>
      <c r="Q47" s="52"/>
    </row>
    <row r="48" spans="3:17" x14ac:dyDescent="0.2">
      <c r="C48" s="94">
        <v>41306</v>
      </c>
      <c r="E48" s="52">
        <f>calculation_WN_retail!K80/1000</f>
        <v>6896.2978034819071</v>
      </c>
      <c r="F48" s="52">
        <f>calculation_WN_retail!P80/1000</f>
        <v>159.84998100000004</v>
      </c>
      <c r="G48" s="52">
        <f t="shared" si="1"/>
        <v>7056.1477844819074</v>
      </c>
      <c r="K48" s="52"/>
      <c r="L48" s="52"/>
      <c r="M48" s="52"/>
      <c r="O48" s="52"/>
      <c r="P48" s="52"/>
      <c r="Q48" s="52"/>
    </row>
    <row r="49" spans="3:17" x14ac:dyDescent="0.2">
      <c r="C49" s="94">
        <v>41334</v>
      </c>
      <c r="E49" s="52">
        <f>calculation_WN_retail!K81/1000</f>
        <v>7318.8678091589773</v>
      </c>
      <c r="F49" s="52">
        <f>calculation_WN_retail!P81/1000</f>
        <v>171.13934499999996</v>
      </c>
      <c r="G49" s="52">
        <f t="shared" si="1"/>
        <v>7490.0071541589768</v>
      </c>
      <c r="K49" s="52"/>
      <c r="L49" s="52"/>
      <c r="M49" s="52"/>
      <c r="O49" s="52"/>
      <c r="P49" s="52"/>
      <c r="Q49" s="52"/>
    </row>
    <row r="50" spans="3:17" x14ac:dyDescent="0.2">
      <c r="C50" s="94">
        <v>41365</v>
      </c>
      <c r="E50" s="52">
        <f>calculation_WN_retail!K82/1000</f>
        <v>8270.5896580165063</v>
      </c>
      <c r="F50" s="52">
        <f>calculation_WN_retail!P82/1000</f>
        <v>186.40363500000001</v>
      </c>
      <c r="G50" s="52">
        <f t="shared" si="1"/>
        <v>8456.9932930165069</v>
      </c>
      <c r="K50" s="52"/>
      <c r="L50" s="52"/>
      <c r="M50" s="52"/>
      <c r="O50" s="52"/>
      <c r="P50" s="52"/>
      <c r="Q50" s="52"/>
    </row>
    <row r="51" spans="3:17" x14ac:dyDescent="0.2">
      <c r="C51" s="94">
        <v>41395</v>
      </c>
      <c r="E51" s="52">
        <f>calculation_WN_retail!K83/1000</f>
        <v>8748.5043830581144</v>
      </c>
      <c r="F51" s="52">
        <f>calculation_WN_retail!P83/1000</f>
        <v>197.24946700000001</v>
      </c>
      <c r="G51" s="52">
        <f t="shared" si="1"/>
        <v>8945.753850058114</v>
      </c>
      <c r="K51" s="52"/>
      <c r="L51" s="52"/>
      <c r="M51" s="52"/>
      <c r="O51" s="52"/>
      <c r="P51" s="52"/>
      <c r="Q51" s="52"/>
    </row>
    <row r="52" spans="3:17" x14ac:dyDescent="0.2">
      <c r="C52" s="94">
        <v>41426</v>
      </c>
      <c r="E52" s="52">
        <f>calculation_WN_retail!K84/1000</f>
        <v>9638.8086484932282</v>
      </c>
      <c r="F52" s="52">
        <f>calculation_WN_retail!P84/1000</f>
        <v>187.97536699999998</v>
      </c>
      <c r="G52" s="52">
        <f t="shared" si="1"/>
        <v>9826.7840154932273</v>
      </c>
      <c r="K52" s="52"/>
      <c r="L52" s="52"/>
      <c r="M52" s="52"/>
      <c r="O52" s="52"/>
      <c r="P52" s="52"/>
      <c r="Q52" s="52"/>
    </row>
    <row r="53" spans="3:17" x14ac:dyDescent="0.2">
      <c r="C53" s="94">
        <v>41456</v>
      </c>
      <c r="E53" s="52">
        <f>calculation_WN_retail!K85/1000</f>
        <v>9814.5026103855307</v>
      </c>
      <c r="F53" s="52">
        <f>calculation_WN_retail!P85/1000</f>
        <v>197.95762400000001</v>
      </c>
      <c r="G53" s="52">
        <f t="shared" si="1"/>
        <v>10012.460234385531</v>
      </c>
      <c r="K53" s="52"/>
      <c r="L53" s="52"/>
      <c r="M53" s="52"/>
      <c r="O53" s="52"/>
      <c r="P53" s="52"/>
      <c r="Q53" s="52"/>
    </row>
    <row r="54" spans="3:17" x14ac:dyDescent="0.2">
      <c r="C54" s="94">
        <v>41487</v>
      </c>
      <c r="E54" s="52">
        <f>calculation_WN_retail!K86/1000</f>
        <v>10530.13333790097</v>
      </c>
      <c r="F54" s="52">
        <f>calculation_WN_retail!P86/1000</f>
        <v>201.06947600000004</v>
      </c>
      <c r="G54" s="52">
        <f t="shared" si="1"/>
        <v>10731.202813900971</v>
      </c>
      <c r="K54" s="52"/>
      <c r="L54" s="52"/>
      <c r="M54" s="52"/>
      <c r="O54" s="52"/>
      <c r="P54" s="52"/>
      <c r="Q54" s="52"/>
    </row>
    <row r="55" spans="3:17" x14ac:dyDescent="0.2">
      <c r="C55" s="94">
        <v>41518</v>
      </c>
      <c r="E55" s="52">
        <f>calculation_WN_retail!K87/1000</f>
        <v>9450.0976733469888</v>
      </c>
      <c r="F55" s="52">
        <f>calculation_WN_retail!P87/1000</f>
        <v>183.32026099999999</v>
      </c>
      <c r="G55" s="52">
        <f t="shared" si="1"/>
        <v>9633.4179343469896</v>
      </c>
      <c r="K55" s="52"/>
      <c r="L55" s="52"/>
      <c r="M55" s="52"/>
      <c r="O55" s="52"/>
      <c r="P55" s="52"/>
      <c r="Q55" s="52"/>
    </row>
    <row r="56" spans="3:17" x14ac:dyDescent="0.2">
      <c r="C56" s="94">
        <v>41548</v>
      </c>
      <c r="E56" s="52">
        <f>calculation_WN_retail!K88/1000</f>
        <v>9211.2768499156082</v>
      </c>
      <c r="F56" s="52">
        <f>calculation_WN_retail!P88/1000</f>
        <v>178.74151399999997</v>
      </c>
      <c r="G56" s="52">
        <f t="shared" si="1"/>
        <v>9390.0183639156076</v>
      </c>
      <c r="K56" s="52"/>
      <c r="L56" s="52"/>
      <c r="M56" s="52"/>
      <c r="O56" s="52"/>
      <c r="P56" s="52"/>
      <c r="Q56" s="52"/>
    </row>
    <row r="57" spans="3:17" x14ac:dyDescent="0.2">
      <c r="C57" s="94">
        <v>41579</v>
      </c>
      <c r="E57" s="52">
        <f>calculation_WN_retail!K89/1000</f>
        <v>7856.9530761444457</v>
      </c>
      <c r="F57" s="52">
        <f>calculation_WN_retail!P89/1000</f>
        <v>164.54403399999998</v>
      </c>
      <c r="G57" s="52">
        <f t="shared" si="1"/>
        <v>8021.4971101444453</v>
      </c>
      <c r="K57" s="52"/>
      <c r="L57" s="52"/>
      <c r="M57" s="52"/>
      <c r="O57" s="52"/>
      <c r="P57" s="52"/>
      <c r="Q57" s="52"/>
    </row>
    <row r="58" spans="3:17" x14ac:dyDescent="0.2">
      <c r="C58" s="94">
        <v>41609</v>
      </c>
      <c r="E58" s="52">
        <f>calculation_WN_retail!K90/1000</f>
        <v>7881.9159252643758</v>
      </c>
      <c r="F58" s="52">
        <f>calculation_WN_retail!P90/1000</f>
        <v>154.16977500000002</v>
      </c>
      <c r="G58" s="52">
        <f t="shared" si="1"/>
        <v>8036.0857002643761</v>
      </c>
      <c r="K58" s="52"/>
      <c r="L58" s="52"/>
      <c r="M58" s="52"/>
      <c r="O58" s="52"/>
      <c r="P58" s="52"/>
      <c r="Q58" s="52"/>
    </row>
    <row r="59" spans="3:17" x14ac:dyDescent="0.2">
      <c r="C59" s="94">
        <v>41640</v>
      </c>
      <c r="E59" s="52">
        <f>calculation_WN_retail!K91/1000</f>
        <v>7722.2871326800114</v>
      </c>
      <c r="F59" s="52">
        <f>calculation_WN_retail!P91/1000</f>
        <v>381.30037699999997</v>
      </c>
      <c r="G59" s="52">
        <f t="shared" si="1"/>
        <v>8103.587509680011</v>
      </c>
      <c r="K59" s="52"/>
      <c r="L59" s="52"/>
      <c r="M59" s="52"/>
      <c r="O59" s="52"/>
      <c r="P59" s="52"/>
      <c r="Q59" s="52"/>
    </row>
    <row r="60" spans="3:17" x14ac:dyDescent="0.2">
      <c r="C60" s="94">
        <v>41671</v>
      </c>
      <c r="E60" s="52">
        <f>calculation_WN_retail!K92/1000</f>
        <v>7222.4387404026356</v>
      </c>
      <c r="F60" s="52">
        <f>calculation_WN_retail!P92/1000</f>
        <v>325.64580000000007</v>
      </c>
      <c r="G60" s="52">
        <f t="shared" si="1"/>
        <v>7548.0845404026359</v>
      </c>
      <c r="K60" s="52"/>
      <c r="L60" s="52"/>
      <c r="M60" s="52"/>
      <c r="O60" s="52"/>
      <c r="P60" s="52"/>
      <c r="Q60" s="52"/>
    </row>
    <row r="61" spans="3:17" x14ac:dyDescent="0.2">
      <c r="C61" s="94">
        <v>41699</v>
      </c>
      <c r="E61" s="52">
        <f>calculation_WN_retail!K93/1000</f>
        <v>7659.9784882180375</v>
      </c>
      <c r="F61" s="52">
        <f>calculation_WN_retail!P93/1000</f>
        <v>394.77130200000005</v>
      </c>
      <c r="G61" s="52">
        <f t="shared" si="1"/>
        <v>8054.7497902180376</v>
      </c>
      <c r="K61" s="52"/>
      <c r="L61" s="52"/>
      <c r="M61" s="52"/>
      <c r="O61" s="52"/>
      <c r="P61" s="52"/>
      <c r="Q61" s="52"/>
    </row>
    <row r="62" spans="3:17" x14ac:dyDescent="0.2">
      <c r="C62" s="94">
        <v>41730</v>
      </c>
      <c r="E62" s="52">
        <f>calculation_WN_retail!K94/1000</f>
        <v>8341.7564463813451</v>
      </c>
      <c r="F62" s="52">
        <f>calculation_WN_retail!P94/1000</f>
        <v>404.23490100000009</v>
      </c>
      <c r="G62" s="52">
        <f t="shared" si="1"/>
        <v>8745.9913473813449</v>
      </c>
      <c r="K62" s="52"/>
      <c r="L62" s="52"/>
      <c r="M62" s="52"/>
      <c r="O62" s="52"/>
      <c r="P62" s="52"/>
      <c r="Q62" s="52"/>
    </row>
    <row r="63" spans="3:17" x14ac:dyDescent="0.2">
      <c r="C63" s="94">
        <v>41760</v>
      </c>
      <c r="E63" s="52">
        <f>calculation_WN_retail!K95/1000</f>
        <v>9394.7232679032841</v>
      </c>
      <c r="F63" s="52">
        <f>calculation_WN_retail!P95/1000</f>
        <v>456.352171</v>
      </c>
      <c r="G63" s="52">
        <f t="shared" si="1"/>
        <v>9851.0754389032845</v>
      </c>
      <c r="K63" s="52"/>
      <c r="L63" s="52"/>
      <c r="M63" s="52"/>
      <c r="O63" s="52"/>
      <c r="P63" s="52"/>
      <c r="Q63" s="52"/>
    </row>
    <row r="64" spans="3:17" x14ac:dyDescent="0.2">
      <c r="C64" s="94">
        <v>41791</v>
      </c>
      <c r="E64" s="52">
        <f>calculation_WN_retail!K96/1000</f>
        <v>9342.3408031526142</v>
      </c>
      <c r="F64" s="52">
        <f>calculation_WN_retail!P96/1000</f>
        <v>567.58406000000002</v>
      </c>
      <c r="G64" s="52">
        <f t="shared" si="1"/>
        <v>9909.9248631526134</v>
      </c>
      <c r="K64" s="52"/>
      <c r="L64" s="52"/>
      <c r="M64" s="52"/>
      <c r="O64" s="52"/>
      <c r="P64" s="52"/>
      <c r="Q64" s="52"/>
    </row>
    <row r="65" spans="3:17" x14ac:dyDescent="0.2">
      <c r="C65" s="94">
        <v>41821</v>
      </c>
      <c r="E65" s="52">
        <f>calculation_WN_retail!K97/1000</f>
        <v>10283.164695867747</v>
      </c>
      <c r="F65" s="52">
        <f>calculation_WN_retail!P97/1000</f>
        <v>568.31856300000004</v>
      </c>
      <c r="G65" s="52">
        <f t="shared" si="1"/>
        <v>10851.483258867747</v>
      </c>
      <c r="K65" s="52"/>
      <c r="L65" s="52"/>
      <c r="M65" s="52"/>
      <c r="O65" s="52"/>
      <c r="P65" s="52"/>
      <c r="Q65" s="52"/>
    </row>
    <row r="66" spans="3:17" x14ac:dyDescent="0.2">
      <c r="C66" s="94">
        <v>41852</v>
      </c>
      <c r="E66" s="52">
        <f>calculation_WN_retail!K98/1000</f>
        <v>10862.430091974344</v>
      </c>
      <c r="F66" s="52">
        <f>calculation_WN_retail!P98/1000</f>
        <v>653.7531580000001</v>
      </c>
      <c r="G66" s="52">
        <f t="shared" si="1"/>
        <v>11516.183249974343</v>
      </c>
      <c r="K66" s="52"/>
      <c r="L66" s="52"/>
      <c r="M66" s="52"/>
      <c r="O66" s="52"/>
      <c r="P66" s="52"/>
      <c r="Q66" s="52"/>
    </row>
    <row r="67" spans="3:17" x14ac:dyDescent="0.2">
      <c r="C67" s="94">
        <v>41883</v>
      </c>
      <c r="E67" s="52">
        <f>calculation_WN_retail!K99/1000</f>
        <v>9565.9303535074414</v>
      </c>
      <c r="F67" s="52">
        <f>calculation_WN_retail!P99/1000</f>
        <v>549.34993800000007</v>
      </c>
      <c r="G67" s="52">
        <f t="shared" si="1"/>
        <v>10115.280291507441</v>
      </c>
      <c r="K67" s="52"/>
      <c r="L67" s="52"/>
      <c r="M67" s="52"/>
      <c r="O67" s="52"/>
      <c r="P67" s="52"/>
      <c r="Q67" s="52"/>
    </row>
    <row r="68" spans="3:17" x14ac:dyDescent="0.2">
      <c r="C68" s="94">
        <v>41913</v>
      </c>
      <c r="E68" s="52">
        <f>calculation_WN_retail!K100/1000</f>
        <v>9035.7913832478589</v>
      </c>
      <c r="F68" s="52">
        <f>calculation_WN_retail!P100/1000</f>
        <v>516.48134400000004</v>
      </c>
      <c r="G68" s="52">
        <f t="shared" si="1"/>
        <v>9552.2727272478587</v>
      </c>
      <c r="K68" s="52"/>
      <c r="L68" s="52"/>
      <c r="M68" s="52"/>
      <c r="O68" s="52"/>
      <c r="P68" s="52"/>
      <c r="Q68" s="52"/>
    </row>
    <row r="69" spans="3:17" x14ac:dyDescent="0.2">
      <c r="C69" s="94">
        <v>41944</v>
      </c>
      <c r="E69" s="52">
        <f>calculation_WN_retail!K101/1000</f>
        <v>7358.8594206027665</v>
      </c>
      <c r="F69" s="52">
        <f>calculation_WN_retail!P101/1000</f>
        <v>361.39110999999997</v>
      </c>
      <c r="G69" s="52">
        <f t="shared" si="1"/>
        <v>7720.250530602766</v>
      </c>
      <c r="K69" s="52"/>
      <c r="L69" s="52"/>
      <c r="M69" s="52"/>
      <c r="O69" s="52"/>
      <c r="P69" s="52"/>
      <c r="Q69" s="52"/>
    </row>
    <row r="70" spans="3:17" x14ac:dyDescent="0.2">
      <c r="C70" s="94">
        <v>41974</v>
      </c>
      <c r="E70" s="52">
        <f>calculation_WN_retail!K102/1000</f>
        <v>7641.3963037575695</v>
      </c>
      <c r="F70" s="52">
        <f>calculation_WN_retail!P102/1000</f>
        <v>420.29361499999999</v>
      </c>
      <c r="G70" s="52">
        <f t="shared" si="1"/>
        <v>8061.6899187575691</v>
      </c>
      <c r="K70" s="52"/>
      <c r="L70" s="52"/>
      <c r="M70" s="52"/>
      <c r="O70" s="52"/>
      <c r="P70" s="52"/>
      <c r="Q70" s="52"/>
    </row>
    <row r="71" spans="3:17" x14ac:dyDescent="0.2">
      <c r="C71" s="94">
        <v>42005</v>
      </c>
      <c r="E71" s="52">
        <f>calculation_WN_retail!K103/1000</f>
        <v>7569.7692782006416</v>
      </c>
      <c r="F71" s="52">
        <f>calculation_WN_retail!P103/1000</f>
        <v>444.323419</v>
      </c>
      <c r="G71" s="52">
        <f t="shared" si="1"/>
        <v>8014.0926972006419</v>
      </c>
      <c r="K71" s="52"/>
      <c r="L71" s="52"/>
      <c r="M71" s="52"/>
      <c r="O71" s="52"/>
      <c r="P71" s="52"/>
      <c r="Q71" s="52"/>
    </row>
    <row r="72" spans="3:17" x14ac:dyDescent="0.2">
      <c r="C72" s="94">
        <v>42036</v>
      </c>
      <c r="E72" s="52">
        <f>calculation_WN_retail!K104/1000</f>
        <v>6776.322043387866</v>
      </c>
      <c r="F72" s="52">
        <f>calculation_WN_retail!P104/1000</f>
        <v>479.91919799999999</v>
      </c>
      <c r="G72" s="52">
        <f t="shared" si="1"/>
        <v>7256.2412413878656</v>
      </c>
      <c r="K72" s="52"/>
      <c r="L72" s="52"/>
      <c r="M72" s="52"/>
      <c r="O72" s="52"/>
      <c r="P72" s="52"/>
      <c r="Q72" s="52"/>
    </row>
    <row r="73" spans="3:17" x14ac:dyDescent="0.2">
      <c r="C73" s="94">
        <v>42064</v>
      </c>
      <c r="E73" s="52">
        <f>calculation_WN_retail!K105/1000</f>
        <v>8477.6434214381716</v>
      </c>
      <c r="F73" s="52">
        <f>calculation_WN_retail!P105/1000</f>
        <v>517.24790199999995</v>
      </c>
      <c r="G73" s="52">
        <f t="shared" si="1"/>
        <v>8994.8913234381707</v>
      </c>
      <c r="K73" s="52"/>
      <c r="L73" s="52"/>
      <c r="M73" s="52"/>
      <c r="O73" s="52"/>
      <c r="P73" s="52"/>
      <c r="Q73" s="52"/>
    </row>
    <row r="74" spans="3:17" x14ac:dyDescent="0.2">
      <c r="C74" s="94">
        <v>42095</v>
      </c>
      <c r="E74" s="52">
        <f>calculation_WN_retail!K106/1000</f>
        <v>9129.3797947578805</v>
      </c>
      <c r="F74" s="52">
        <f>calculation_WN_retail!P106/1000</f>
        <v>571.59256799999991</v>
      </c>
      <c r="G74" s="52">
        <f t="shared" si="1"/>
        <v>9700.9723627578805</v>
      </c>
      <c r="K74" s="52"/>
      <c r="L74" s="52"/>
      <c r="M74" s="52"/>
      <c r="O74" s="52"/>
      <c r="P74" s="52"/>
      <c r="Q74" s="52"/>
    </row>
    <row r="75" spans="3:17" x14ac:dyDescent="0.2">
      <c r="C75" s="94">
        <v>42125</v>
      </c>
      <c r="E75" s="52">
        <f>calculation_WN_retail!K107/1000</f>
        <v>9735.0851057484706</v>
      </c>
      <c r="F75" s="52">
        <f>calculation_WN_retail!P107/1000</f>
        <v>597.37433799999997</v>
      </c>
      <c r="G75" s="52">
        <f t="shared" si="1"/>
        <v>10332.45944374847</v>
      </c>
      <c r="K75" s="52"/>
      <c r="L75" s="52"/>
      <c r="M75" s="52"/>
      <c r="O75" s="52"/>
      <c r="P75" s="52"/>
      <c r="Q75" s="52"/>
    </row>
    <row r="76" spans="3:17" x14ac:dyDescent="0.2">
      <c r="C76" s="94">
        <v>42156</v>
      </c>
      <c r="E76" s="52">
        <f>calculation_WN_retail!K108/1000</f>
        <v>10263.481310760313</v>
      </c>
      <c r="F76" s="52">
        <f>calculation_WN_retail!P108/1000</f>
        <v>613.81024099999991</v>
      </c>
      <c r="G76" s="52">
        <f t="shared" ref="G76:G139" si="16">E76+F76</f>
        <v>10877.291551760312</v>
      </c>
      <c r="K76" s="52"/>
      <c r="L76" s="52"/>
      <c r="M76" s="52"/>
      <c r="O76" s="52"/>
      <c r="P76" s="52"/>
      <c r="Q76" s="52"/>
    </row>
    <row r="77" spans="3:17" x14ac:dyDescent="0.2">
      <c r="C77" s="94">
        <v>42186</v>
      </c>
      <c r="E77" s="52">
        <f>calculation_WN_retail!K109/1000</f>
        <v>10656.448845201143</v>
      </c>
      <c r="F77" s="52">
        <f>calculation_WN_retail!P109/1000</f>
        <v>683.87567300000001</v>
      </c>
      <c r="G77" s="52">
        <f t="shared" si="16"/>
        <v>11340.324518201143</v>
      </c>
      <c r="K77" s="52"/>
      <c r="L77" s="52"/>
      <c r="M77" s="52"/>
      <c r="O77" s="52"/>
      <c r="P77" s="52"/>
      <c r="Q77" s="52"/>
    </row>
    <row r="78" spans="3:17" x14ac:dyDescent="0.2">
      <c r="C78" s="94">
        <v>42217</v>
      </c>
      <c r="E78" s="52">
        <f>calculation_WN_retail!K110/1000</f>
        <v>10677.489456405236</v>
      </c>
      <c r="F78" s="52">
        <f>calculation_WN_retail!P110/1000</f>
        <v>622.22359545253732</v>
      </c>
      <c r="G78" s="52">
        <f t="shared" si="16"/>
        <v>11299.713051857772</v>
      </c>
      <c r="K78" s="52"/>
      <c r="L78" s="52"/>
      <c r="M78" s="52"/>
      <c r="O78" s="52"/>
      <c r="P78" s="52"/>
      <c r="Q78" s="52"/>
    </row>
    <row r="79" spans="3:17" x14ac:dyDescent="0.2">
      <c r="C79" s="94">
        <v>42248</v>
      </c>
      <c r="E79" s="52">
        <f>calculation_WN_retail!K111/1000</f>
        <v>9813.4783436242305</v>
      </c>
      <c r="F79" s="52">
        <f>calculation_WN_retail!P111/1000</f>
        <v>570.10164488282965</v>
      </c>
      <c r="G79" s="52">
        <f t="shared" si="16"/>
        <v>10383.579988507061</v>
      </c>
      <c r="K79" s="52"/>
      <c r="L79" s="52"/>
      <c r="M79" s="52"/>
      <c r="O79" s="52"/>
      <c r="P79" s="52"/>
      <c r="Q79" s="52"/>
    </row>
    <row r="80" spans="3:17" x14ac:dyDescent="0.2">
      <c r="C80" s="94">
        <v>42278</v>
      </c>
      <c r="E80" s="52">
        <f>calculation_WN_retail!K112/1000</f>
        <v>9197.3224285161396</v>
      </c>
      <c r="F80" s="52">
        <f>calculation_WN_retail!P112/1000</f>
        <v>514.73078563944841</v>
      </c>
      <c r="G80" s="52">
        <f t="shared" si="16"/>
        <v>9712.0532141555886</v>
      </c>
      <c r="K80" s="52"/>
      <c r="L80" s="52"/>
      <c r="M80" s="52"/>
      <c r="O80" s="52"/>
      <c r="P80" s="52"/>
      <c r="Q80" s="52"/>
    </row>
    <row r="81" spans="3:17" x14ac:dyDescent="0.2">
      <c r="C81" s="94">
        <v>42309</v>
      </c>
      <c r="E81" s="52">
        <f>calculation_WN_retail!K113/1000</f>
        <v>7682.6831313840366</v>
      </c>
      <c r="F81" s="52">
        <f>calculation_WN_retail!P113/1000</f>
        <v>408.36724934129552</v>
      </c>
      <c r="G81" s="52">
        <f t="shared" si="16"/>
        <v>8091.0503807253317</v>
      </c>
      <c r="K81" s="52"/>
      <c r="L81" s="52"/>
      <c r="M81" s="52"/>
      <c r="O81" s="52"/>
      <c r="P81" s="52"/>
      <c r="Q81" s="52"/>
    </row>
    <row r="82" spans="3:17" x14ac:dyDescent="0.2">
      <c r="C82" s="94">
        <v>42339</v>
      </c>
      <c r="E82" s="52">
        <f>calculation_WN_retail!K114/1000</f>
        <v>7873.6406823298566</v>
      </c>
      <c r="F82" s="52">
        <f>calculation_WN_retail!P114/1000</f>
        <v>390.22752452308998</v>
      </c>
      <c r="G82" s="52">
        <f t="shared" si="16"/>
        <v>8263.868206852947</v>
      </c>
      <c r="K82" s="52"/>
      <c r="L82" s="52"/>
      <c r="M82" s="52"/>
      <c r="O82" s="52"/>
      <c r="P82" s="52"/>
      <c r="Q82" s="52"/>
    </row>
    <row r="83" spans="3:17" x14ac:dyDescent="0.2">
      <c r="C83" s="94">
        <v>42370</v>
      </c>
      <c r="E83" s="52">
        <f>calculation_WN_retail!K115/1000</f>
        <v>7897.4625083919673</v>
      </c>
      <c r="F83" s="52">
        <f>calculation_WN_retail!P115/1000</f>
        <v>466.47198171701848</v>
      </c>
      <c r="G83" s="52">
        <f t="shared" si="16"/>
        <v>8363.9344901089862</v>
      </c>
      <c r="K83" s="52"/>
      <c r="L83" s="52"/>
      <c r="M83" s="52"/>
      <c r="O83" s="52"/>
      <c r="P83" s="52"/>
      <c r="Q83" s="52"/>
    </row>
    <row r="84" spans="3:17" x14ac:dyDescent="0.2">
      <c r="C84" s="94">
        <v>42401</v>
      </c>
      <c r="E84" s="52">
        <f>calculation_WN_retail!K116/1000</f>
        <v>7320.8064089041918</v>
      </c>
      <c r="F84" s="52">
        <f>calculation_WN_retail!P116/1000</f>
        <v>462.38162034869754</v>
      </c>
      <c r="G84" s="52">
        <f t="shared" si="16"/>
        <v>7783.1880292528895</v>
      </c>
      <c r="K84" s="52"/>
      <c r="L84" s="52"/>
      <c r="M84" s="52"/>
      <c r="O84" s="52"/>
      <c r="P84" s="52"/>
      <c r="Q84" s="52"/>
    </row>
    <row r="85" spans="3:17" x14ac:dyDescent="0.2">
      <c r="C85" s="94">
        <v>42430</v>
      </c>
      <c r="E85" s="52">
        <f>calculation_WN_retail!K117/1000</f>
        <v>8011.8299818514242</v>
      </c>
      <c r="F85" s="52">
        <f>calculation_WN_retail!P117/1000</f>
        <v>540.33673853763105</v>
      </c>
      <c r="G85" s="52">
        <f t="shared" si="16"/>
        <v>8552.1667203890556</v>
      </c>
      <c r="K85" s="52"/>
      <c r="L85" s="52"/>
      <c r="M85" s="52"/>
      <c r="O85" s="52"/>
      <c r="P85" s="52"/>
      <c r="Q85" s="52"/>
    </row>
    <row r="86" spans="3:17" x14ac:dyDescent="0.2">
      <c r="C86" s="94">
        <v>42461</v>
      </c>
      <c r="E86" s="52">
        <f>calculation_WN_retail!K118/1000</f>
        <v>8289.6521296234459</v>
      </c>
      <c r="F86" s="52">
        <f>calculation_WN_retail!P118/1000</f>
        <v>583.11582919480145</v>
      </c>
      <c r="G86" s="52">
        <f t="shared" si="16"/>
        <v>8872.7679588182473</v>
      </c>
      <c r="K86" s="52"/>
      <c r="L86" s="52"/>
      <c r="M86" s="52"/>
      <c r="O86" s="52"/>
      <c r="P86" s="52"/>
      <c r="Q86" s="52"/>
    </row>
    <row r="87" spans="3:17" x14ac:dyDescent="0.2">
      <c r="C87" s="94">
        <v>42491</v>
      </c>
      <c r="E87" s="52">
        <f>calculation_WN_retail!K119/1000</f>
        <v>9509.7350063876584</v>
      </c>
      <c r="F87" s="52">
        <f>calculation_WN_retail!P119/1000</f>
        <v>598.6058605082103</v>
      </c>
      <c r="G87" s="52">
        <f t="shared" si="16"/>
        <v>10108.340866895869</v>
      </c>
      <c r="K87" s="52"/>
      <c r="L87" s="52"/>
      <c r="M87" s="52"/>
      <c r="O87" s="52"/>
      <c r="P87" s="52"/>
      <c r="Q87" s="52"/>
    </row>
    <row r="88" spans="3:17" x14ac:dyDescent="0.2">
      <c r="C88" s="94">
        <v>42522</v>
      </c>
      <c r="E88" s="52">
        <f>calculation_WN_retail!K120/1000</f>
        <v>9955.675113354866</v>
      </c>
      <c r="F88" s="52">
        <f>calculation_WN_retail!P120/1000</f>
        <v>629.85735164141897</v>
      </c>
      <c r="G88" s="52">
        <f t="shared" si="16"/>
        <v>10585.532464996286</v>
      </c>
      <c r="K88" s="52"/>
      <c r="L88" s="52"/>
      <c r="M88" s="52"/>
      <c r="O88" s="52"/>
      <c r="P88" s="52"/>
      <c r="Q88" s="52"/>
    </row>
    <row r="89" spans="3:17" x14ac:dyDescent="0.2">
      <c r="C89" s="94">
        <v>42552</v>
      </c>
      <c r="E89" s="52">
        <f>calculation_WN_retail!K121/1000</f>
        <v>10634.231542320204</v>
      </c>
      <c r="F89" s="52">
        <f>calculation_WN_retail!P121/1000</f>
        <v>648.93979552758969</v>
      </c>
      <c r="G89" s="52">
        <f t="shared" si="16"/>
        <v>11283.171337847793</v>
      </c>
      <c r="K89" s="52"/>
      <c r="L89" s="52"/>
      <c r="M89" s="52"/>
      <c r="O89" s="52"/>
      <c r="P89" s="52"/>
      <c r="Q89" s="52"/>
    </row>
    <row r="90" spans="3:17" x14ac:dyDescent="0.2">
      <c r="C90" s="94">
        <v>42583</v>
      </c>
      <c r="E90" s="52">
        <f>calculation_WN_retail!K122/1000</f>
        <v>10780.821990615384</v>
      </c>
      <c r="F90" s="52">
        <f>calculation_WN_retail!P122/1000</f>
        <v>625.84076746875758</v>
      </c>
      <c r="G90" s="52">
        <f t="shared" si="16"/>
        <v>11406.662758084141</v>
      </c>
      <c r="K90" s="52"/>
      <c r="L90" s="52"/>
      <c r="M90" s="52"/>
      <c r="O90" s="52"/>
      <c r="P90" s="52"/>
      <c r="Q90" s="52"/>
    </row>
    <row r="91" spans="3:17" x14ac:dyDescent="0.2">
      <c r="C91" s="94">
        <v>42614</v>
      </c>
      <c r="E91" s="52">
        <f>calculation_WN_retail!K123/1000</f>
        <v>9924.8899468736545</v>
      </c>
      <c r="F91" s="52">
        <f>calculation_WN_retail!P123/1000</f>
        <v>594.45273818427177</v>
      </c>
      <c r="G91" s="52">
        <f t="shared" si="16"/>
        <v>10519.342685057927</v>
      </c>
      <c r="K91" s="52"/>
      <c r="L91" s="52"/>
      <c r="M91" s="52"/>
      <c r="O91" s="52"/>
      <c r="P91" s="52"/>
      <c r="Q91" s="52"/>
    </row>
    <row r="92" spans="3:17" x14ac:dyDescent="0.2">
      <c r="C92" s="94">
        <v>42644</v>
      </c>
      <c r="E92" s="52">
        <f>calculation_WN_retail!K124/1000</f>
        <v>9312.0066784193095</v>
      </c>
      <c r="F92" s="52">
        <f>calculation_WN_retail!P124/1000</f>
        <v>540.50536523279163</v>
      </c>
      <c r="G92" s="52">
        <f t="shared" si="16"/>
        <v>9852.5120436521011</v>
      </c>
      <c r="K92" s="52"/>
      <c r="L92" s="52"/>
      <c r="M92" s="52"/>
      <c r="O92" s="52"/>
      <c r="P92" s="52"/>
      <c r="Q92" s="52"/>
    </row>
    <row r="93" spans="3:17" x14ac:dyDescent="0.2">
      <c r="C93" s="94">
        <v>42675</v>
      </c>
      <c r="E93" s="52">
        <f>calculation_WN_retail!K125/1000</f>
        <v>7797.2779504269129</v>
      </c>
      <c r="F93" s="52">
        <f>calculation_WN_retail!P125/1000</f>
        <v>443.46163037062968</v>
      </c>
      <c r="G93" s="52">
        <f t="shared" si="16"/>
        <v>8240.7395807975427</v>
      </c>
      <c r="K93" s="52"/>
      <c r="L93" s="52"/>
      <c r="M93" s="52"/>
      <c r="O93" s="52"/>
      <c r="P93" s="52"/>
      <c r="Q93" s="52"/>
    </row>
    <row r="94" spans="3:17" x14ac:dyDescent="0.2">
      <c r="C94" s="94">
        <v>42705</v>
      </c>
      <c r="E94" s="52">
        <f>calculation_WN_retail!K126/1000</f>
        <v>7994.3788386917895</v>
      </c>
      <c r="F94" s="52">
        <f>calculation_WN_retail!P126/1000</f>
        <v>401.67296024525132</v>
      </c>
      <c r="G94" s="52">
        <f t="shared" si="16"/>
        <v>8396.0517989370401</v>
      </c>
      <c r="K94" s="52"/>
      <c r="L94" s="52"/>
      <c r="M94" s="52"/>
      <c r="O94" s="52"/>
      <c r="P94" s="52"/>
      <c r="Q94" s="52"/>
    </row>
    <row r="95" spans="3:17" x14ac:dyDescent="0.2">
      <c r="C95" s="94">
        <v>42736</v>
      </c>
      <c r="E95" s="52">
        <f>calculation_WN_retail!K127/1000</f>
        <v>7985.7132333589952</v>
      </c>
      <c r="F95" s="52">
        <f>calculation_WN_retail!P127/1000</f>
        <v>414.70532106865261</v>
      </c>
      <c r="G95" s="52">
        <f t="shared" si="16"/>
        <v>8400.4185544276479</v>
      </c>
      <c r="K95" s="52"/>
      <c r="L95" s="52"/>
      <c r="M95" s="52"/>
      <c r="O95" s="52"/>
      <c r="P95" s="52"/>
      <c r="Q95" s="52"/>
    </row>
    <row r="96" spans="3:17" x14ac:dyDescent="0.2">
      <c r="C96" s="94">
        <v>42767</v>
      </c>
      <c r="E96" s="52">
        <f>calculation_WN_retail!K128/1000</f>
        <v>7171.1195000204116</v>
      </c>
      <c r="F96" s="52">
        <f>calculation_WN_retail!P128/1000</f>
        <v>415.21636457891748</v>
      </c>
      <c r="G96" s="52">
        <f t="shared" si="16"/>
        <v>7586.3358645993294</v>
      </c>
      <c r="K96" s="52"/>
      <c r="L96" s="52"/>
      <c r="M96" s="52"/>
      <c r="O96" s="52"/>
      <c r="P96" s="52"/>
      <c r="Q96" s="52"/>
    </row>
    <row r="97" spans="3:17" x14ac:dyDescent="0.2">
      <c r="C97" s="94">
        <v>42795</v>
      </c>
      <c r="E97" s="52">
        <f>calculation_WN_retail!K129/1000</f>
        <v>8034.1880812776708</v>
      </c>
      <c r="F97" s="52">
        <f>calculation_WN_retail!P129/1000</f>
        <v>500.43749355396415</v>
      </c>
      <c r="G97" s="52">
        <f t="shared" si="16"/>
        <v>8534.6255748316344</v>
      </c>
      <c r="K97" s="52"/>
      <c r="L97" s="52"/>
      <c r="M97" s="52"/>
      <c r="O97" s="52"/>
      <c r="P97" s="52"/>
      <c r="Q97" s="52"/>
    </row>
    <row r="98" spans="3:17" x14ac:dyDescent="0.2">
      <c r="C98" s="94">
        <v>42826</v>
      </c>
      <c r="E98" s="52">
        <f>calculation_WN_retail!K130/1000</f>
        <v>8275.5424164101842</v>
      </c>
      <c r="F98" s="52">
        <f>calculation_WN_retail!P130/1000</f>
        <v>548.13649563269689</v>
      </c>
      <c r="G98" s="52">
        <f t="shared" si="16"/>
        <v>8823.6789120428803</v>
      </c>
      <c r="K98" s="52"/>
      <c r="L98" s="52"/>
      <c r="M98" s="52"/>
      <c r="O98" s="52"/>
      <c r="P98" s="52"/>
      <c r="Q98" s="52"/>
    </row>
    <row r="99" spans="3:17" x14ac:dyDescent="0.2">
      <c r="C99" s="94">
        <v>42856</v>
      </c>
      <c r="E99" s="52">
        <f>calculation_WN_retail!K131/1000</f>
        <v>9497.6777969677114</v>
      </c>
      <c r="F99" s="52">
        <f>calculation_WN_retail!P131/1000</f>
        <v>549.16010959578853</v>
      </c>
      <c r="G99" s="52">
        <f t="shared" si="16"/>
        <v>10046.8379065635</v>
      </c>
      <c r="K99" s="52"/>
      <c r="L99" s="52"/>
      <c r="M99" s="52"/>
      <c r="O99" s="52"/>
      <c r="P99" s="52"/>
      <c r="Q99" s="52"/>
    </row>
    <row r="100" spans="3:17" x14ac:dyDescent="0.2">
      <c r="C100" s="94">
        <v>42887</v>
      </c>
      <c r="E100" s="52">
        <f>calculation_WN_retail!K132/1000</f>
        <v>9940.5217365542958</v>
      </c>
      <c r="F100" s="52">
        <f>calculation_WN_retail!P132/1000</f>
        <v>569.93414067815104</v>
      </c>
      <c r="G100" s="52">
        <f t="shared" si="16"/>
        <v>10510.455877232447</v>
      </c>
      <c r="K100" s="52"/>
      <c r="L100" s="52"/>
      <c r="M100" s="52"/>
      <c r="O100" s="52"/>
      <c r="P100" s="52"/>
      <c r="Q100" s="52"/>
    </row>
    <row r="101" spans="3:17" x14ac:dyDescent="0.2">
      <c r="C101" s="94">
        <v>42917</v>
      </c>
      <c r="E101" s="52">
        <f>calculation_WN_retail!K133/1000</f>
        <v>10620.341411255959</v>
      </c>
      <c r="F101" s="52">
        <f>calculation_WN_retail!P133/1000</f>
        <v>583.49577374630474</v>
      </c>
      <c r="G101" s="52">
        <f t="shared" si="16"/>
        <v>11203.837185002263</v>
      </c>
      <c r="K101" s="52"/>
      <c r="L101" s="52"/>
      <c r="M101" s="52"/>
      <c r="O101" s="52"/>
      <c r="P101" s="52"/>
      <c r="Q101" s="52"/>
    </row>
    <row r="102" spans="3:17" x14ac:dyDescent="0.2">
      <c r="C102" s="94">
        <v>42948</v>
      </c>
      <c r="E102" s="52">
        <f>calculation_WN_retail!K134/1000</f>
        <v>10767.643019414731</v>
      </c>
      <c r="F102" s="52">
        <f>calculation_WN_retail!P134/1000</f>
        <v>560.76850148688118</v>
      </c>
      <c r="G102" s="52">
        <f t="shared" si="16"/>
        <v>11328.411520901613</v>
      </c>
      <c r="K102" s="52"/>
      <c r="L102" s="52"/>
      <c r="M102" s="52"/>
      <c r="O102" s="52"/>
      <c r="P102" s="52"/>
      <c r="Q102" s="52"/>
    </row>
    <row r="103" spans="3:17" x14ac:dyDescent="0.2">
      <c r="C103" s="94">
        <v>42979</v>
      </c>
      <c r="E103" s="52">
        <f>calculation_WN_retail!K135/1000</f>
        <v>9907.1720038424774</v>
      </c>
      <c r="F103" s="52">
        <f>calculation_WN_retail!P135/1000</f>
        <v>537.56372909537606</v>
      </c>
      <c r="G103" s="52">
        <f t="shared" si="16"/>
        <v>10444.735732937854</v>
      </c>
      <c r="K103" s="52"/>
      <c r="L103" s="52"/>
      <c r="M103" s="52"/>
      <c r="O103" s="52"/>
      <c r="P103" s="52"/>
      <c r="Q103" s="52"/>
    </row>
    <row r="104" spans="3:17" x14ac:dyDescent="0.2">
      <c r="C104" s="94">
        <v>43009</v>
      </c>
      <c r="E104" s="52">
        <f>calculation_WN_retail!K136/1000</f>
        <v>9297.1102790607802</v>
      </c>
      <c r="F104" s="52">
        <f>calculation_WN_retail!P136/1000</f>
        <v>496.03516306884222</v>
      </c>
      <c r="G104" s="52">
        <f t="shared" si="16"/>
        <v>9793.1454421296221</v>
      </c>
      <c r="K104" s="52"/>
      <c r="L104" s="52"/>
      <c r="M104" s="52"/>
      <c r="O104" s="52"/>
      <c r="P104" s="52"/>
      <c r="Q104" s="52"/>
    </row>
    <row r="105" spans="3:17" x14ac:dyDescent="0.2">
      <c r="C105" s="94">
        <v>43040</v>
      </c>
      <c r="E105" s="52">
        <f>calculation_WN_retail!K137/1000</f>
        <v>7779.8213370959702</v>
      </c>
      <c r="F105" s="52">
        <f>calculation_WN_retail!P137/1000</f>
        <v>410.38612407739043</v>
      </c>
      <c r="G105" s="52">
        <f t="shared" si="16"/>
        <v>8190.2074611733606</v>
      </c>
      <c r="K105" s="52"/>
      <c r="L105" s="52"/>
      <c r="M105" s="52"/>
      <c r="O105" s="52"/>
      <c r="P105" s="52"/>
      <c r="Q105" s="52"/>
    </row>
    <row r="106" spans="3:17" x14ac:dyDescent="0.2">
      <c r="C106" s="94">
        <v>43070</v>
      </c>
      <c r="E106" s="52">
        <f>calculation_WN_retail!K138/1000</f>
        <v>7984.432043575368</v>
      </c>
      <c r="F106" s="52">
        <f>calculation_WN_retail!P138/1000</f>
        <v>362.03356057445387</v>
      </c>
      <c r="G106" s="52">
        <f t="shared" si="16"/>
        <v>8346.465604149822</v>
      </c>
      <c r="K106" s="52"/>
      <c r="L106" s="52"/>
      <c r="M106" s="52"/>
      <c r="O106" s="52"/>
      <c r="P106" s="52"/>
      <c r="Q106" s="52"/>
    </row>
    <row r="107" spans="3:17" x14ac:dyDescent="0.2">
      <c r="C107" s="94">
        <v>43101</v>
      </c>
      <c r="E107" s="52">
        <f>calculation_WN_retail!K139/1000</f>
        <v>8003.4387237260307</v>
      </c>
      <c r="F107" s="52">
        <f>calculation_WN_retail!P139/1000</f>
        <v>419.49651073982574</v>
      </c>
      <c r="G107" s="52">
        <f t="shared" si="16"/>
        <v>8422.9352344658564</v>
      </c>
      <c r="K107" s="52"/>
      <c r="L107" s="52"/>
      <c r="M107" s="52"/>
      <c r="O107" s="52"/>
      <c r="P107" s="52"/>
      <c r="Q107" s="52"/>
    </row>
    <row r="108" spans="3:17" x14ac:dyDescent="0.2">
      <c r="C108" s="94">
        <v>43132</v>
      </c>
      <c r="E108" s="52">
        <f>calculation_WN_retail!K140/1000</f>
        <v>7195.2662510626751</v>
      </c>
      <c r="F108" s="52">
        <f>calculation_WN_retail!P140/1000</f>
        <v>420.01245335875893</v>
      </c>
      <c r="G108" s="52">
        <f t="shared" si="16"/>
        <v>7615.2787044214338</v>
      </c>
      <c r="K108" s="52"/>
      <c r="L108" s="52"/>
      <c r="M108" s="52"/>
      <c r="O108" s="52"/>
      <c r="P108" s="52"/>
      <c r="Q108" s="52"/>
    </row>
    <row r="109" spans="3:17" x14ac:dyDescent="0.2">
      <c r="C109" s="94">
        <v>43160</v>
      </c>
      <c r="E109" s="52">
        <f>calculation_WN_retail!K141/1000</f>
        <v>8084.1424872713433</v>
      </c>
      <c r="F109" s="52">
        <f>calculation_WN_retail!P141/1000</f>
        <v>506.10027754200524</v>
      </c>
      <c r="G109" s="52">
        <f t="shared" si="16"/>
        <v>8590.2427648133489</v>
      </c>
      <c r="K109" s="52"/>
      <c r="L109" s="52"/>
      <c r="M109" s="52"/>
      <c r="O109" s="52"/>
      <c r="P109" s="52"/>
      <c r="Q109" s="52"/>
    </row>
    <row r="110" spans="3:17" x14ac:dyDescent="0.2">
      <c r="C110" s="94">
        <v>43191</v>
      </c>
      <c r="E110" s="52">
        <f>calculation_WN_retail!K142/1000</f>
        <v>8340.0888610642323</v>
      </c>
      <c r="F110" s="52">
        <f>calculation_WN_retail!P142/1000</f>
        <v>554.29693078116986</v>
      </c>
      <c r="G110" s="52">
        <f t="shared" si="16"/>
        <v>8894.3857918454014</v>
      </c>
      <c r="K110" s="52"/>
      <c r="L110" s="52"/>
      <c r="M110" s="52"/>
      <c r="O110" s="52"/>
      <c r="P110" s="52"/>
      <c r="Q110" s="52"/>
    </row>
    <row r="111" spans="3:17" x14ac:dyDescent="0.2">
      <c r="C111" s="94">
        <v>43221</v>
      </c>
      <c r="E111" s="52">
        <f>calculation_WN_retail!K143/1000</f>
        <v>9562.8523384616874</v>
      </c>
      <c r="F111" s="52">
        <f>calculation_WN_retail!P143/1000</f>
        <v>555.49753215222495</v>
      </c>
      <c r="G111" s="52">
        <f t="shared" si="16"/>
        <v>10118.349870613913</v>
      </c>
      <c r="K111" s="52"/>
      <c r="L111" s="52"/>
      <c r="M111" s="52"/>
      <c r="O111" s="52"/>
      <c r="P111" s="52"/>
      <c r="Q111" s="52"/>
    </row>
    <row r="112" spans="3:17" x14ac:dyDescent="0.2">
      <c r="C112" s="94">
        <v>43252</v>
      </c>
      <c r="E112" s="52">
        <f>calculation_WN_retail!K144/1000</f>
        <v>10001.371554350782</v>
      </c>
      <c r="F112" s="52">
        <f>calculation_WN_retail!P144/1000</f>
        <v>576.52901764984836</v>
      </c>
      <c r="G112" s="52">
        <f t="shared" si="16"/>
        <v>10577.900572000632</v>
      </c>
      <c r="K112" s="52"/>
      <c r="L112" s="52"/>
      <c r="M112" s="52"/>
      <c r="O112" s="52"/>
      <c r="P112" s="52"/>
      <c r="Q112" s="52"/>
    </row>
    <row r="113" spans="3:17" x14ac:dyDescent="0.2">
      <c r="C113" s="94">
        <v>43282</v>
      </c>
      <c r="E113" s="52">
        <f>calculation_WN_retail!K145/1000</f>
        <v>10679.390891209088</v>
      </c>
      <c r="F113" s="52">
        <f>calculation_WN_retail!P145/1000</f>
        <v>589.84988377414732</v>
      </c>
      <c r="G113" s="52">
        <f t="shared" si="16"/>
        <v>11269.240774983236</v>
      </c>
      <c r="K113" s="52"/>
      <c r="L113" s="52"/>
      <c r="M113" s="52"/>
      <c r="O113" s="52"/>
      <c r="P113" s="52"/>
      <c r="Q113" s="52"/>
    </row>
    <row r="114" spans="3:17" x14ac:dyDescent="0.2">
      <c r="C114" s="94">
        <v>43313</v>
      </c>
      <c r="E114" s="52">
        <f>calculation_WN_retail!K146/1000</f>
        <v>10826.433322052864</v>
      </c>
      <c r="F114" s="52">
        <f>calculation_WN_retail!P146/1000</f>
        <v>567.330008511909</v>
      </c>
      <c r="G114" s="52">
        <f t="shared" si="16"/>
        <v>11393.763330564772</v>
      </c>
      <c r="K114" s="52"/>
      <c r="L114" s="52"/>
      <c r="M114" s="52"/>
      <c r="O114" s="52"/>
      <c r="P114" s="52"/>
      <c r="Q114" s="52"/>
    </row>
    <row r="115" spans="3:17" x14ac:dyDescent="0.2">
      <c r="C115" s="94">
        <v>43344</v>
      </c>
      <c r="E115" s="52">
        <f>calculation_WN_retail!K147/1000</f>
        <v>9960.2771234804841</v>
      </c>
      <c r="F115" s="52">
        <f>calculation_WN_retail!P147/1000</f>
        <v>544.06235987090179</v>
      </c>
      <c r="G115" s="52">
        <f t="shared" si="16"/>
        <v>10504.339483351387</v>
      </c>
      <c r="K115" s="52"/>
      <c r="L115" s="52"/>
      <c r="M115" s="52"/>
      <c r="O115" s="52"/>
      <c r="P115" s="52"/>
      <c r="Q115" s="52"/>
    </row>
    <row r="116" spans="3:17" x14ac:dyDescent="0.2">
      <c r="C116" s="94">
        <v>43374</v>
      </c>
      <c r="E116" s="52">
        <f>calculation_WN_retail!K148/1000</f>
        <v>9352.7285144896432</v>
      </c>
      <c r="F116" s="52">
        <f>calculation_WN_retail!P148/1000</f>
        <v>501.9866079414407</v>
      </c>
      <c r="G116" s="52">
        <f t="shared" si="16"/>
        <v>9854.7151224310837</v>
      </c>
      <c r="K116" s="52"/>
      <c r="L116" s="52"/>
      <c r="M116" s="52"/>
      <c r="O116" s="52"/>
      <c r="P116" s="52"/>
      <c r="Q116" s="52"/>
    </row>
    <row r="117" spans="3:17" x14ac:dyDescent="0.2">
      <c r="C117" s="94">
        <v>43405</v>
      </c>
      <c r="E117" s="52">
        <f>calculation_WN_retail!K149/1000</f>
        <v>7834.4821870589385</v>
      </c>
      <c r="F117" s="52">
        <f>calculation_WN_retail!P149/1000</f>
        <v>415.73104674257416</v>
      </c>
      <c r="G117" s="52">
        <f t="shared" si="16"/>
        <v>8250.2132338015126</v>
      </c>
      <c r="K117" s="52"/>
      <c r="L117" s="52"/>
      <c r="M117" s="52"/>
      <c r="O117" s="52"/>
      <c r="P117" s="52"/>
      <c r="Q117" s="52"/>
    </row>
    <row r="118" spans="3:17" x14ac:dyDescent="0.2">
      <c r="C118" s="94">
        <v>43435</v>
      </c>
      <c r="E118" s="52">
        <f>calculation_WN_retail!K150/1000</f>
        <v>8047.4157978910425</v>
      </c>
      <c r="F118" s="52">
        <f>calculation_WN_retail!P150/1000</f>
        <v>367.10507882820724</v>
      </c>
      <c r="G118" s="52">
        <f t="shared" si="16"/>
        <v>8414.5208767192489</v>
      </c>
      <c r="K118" s="52"/>
      <c r="L118" s="52"/>
      <c r="M118" s="52"/>
      <c r="O118" s="52"/>
      <c r="P118" s="52"/>
      <c r="Q118" s="52"/>
    </row>
    <row r="119" spans="3:17" x14ac:dyDescent="0.2">
      <c r="C119" s="94">
        <v>43466</v>
      </c>
      <c r="E119" s="52">
        <f>calculation_WN_retail!K151/1000</f>
        <v>8066.4019767404834</v>
      </c>
      <c r="F119" s="52">
        <f>calculation_WN_retail!P151/1000</f>
        <v>424.54019286274701</v>
      </c>
      <c r="G119" s="52">
        <f t="shared" si="16"/>
        <v>8490.9421696032296</v>
      </c>
      <c r="K119" s="52"/>
      <c r="L119" s="52"/>
      <c r="M119" s="52"/>
      <c r="O119" s="52"/>
      <c r="P119" s="52"/>
      <c r="Q119" s="52"/>
    </row>
    <row r="120" spans="3:17" x14ac:dyDescent="0.2">
      <c r="C120" s="94">
        <v>43497</v>
      </c>
      <c r="E120" s="52">
        <f>calculation_WN_retail!K152/1000</f>
        <v>7245.1020700654153</v>
      </c>
      <c r="F120" s="52">
        <f>calculation_WN_retail!P152/1000</f>
        <v>424.87869683363704</v>
      </c>
      <c r="G120" s="52">
        <f t="shared" si="16"/>
        <v>7669.9807668990525</v>
      </c>
      <c r="K120" s="52"/>
      <c r="L120" s="52"/>
      <c r="M120" s="52"/>
      <c r="O120" s="52"/>
      <c r="P120" s="52"/>
      <c r="Q120" s="52"/>
    </row>
    <row r="121" spans="3:17" x14ac:dyDescent="0.2">
      <c r="C121" s="94">
        <v>43525</v>
      </c>
      <c r="E121" s="52">
        <f>calculation_WN_retail!K153/1000</f>
        <v>8139.915602297383</v>
      </c>
      <c r="F121" s="52">
        <f>calculation_WN_retail!P153/1000</f>
        <v>511.84596581273087</v>
      </c>
      <c r="G121" s="52">
        <f t="shared" si="16"/>
        <v>8651.7615681101142</v>
      </c>
      <c r="K121" s="52"/>
      <c r="L121" s="52"/>
      <c r="M121" s="52"/>
      <c r="O121" s="52"/>
      <c r="P121" s="52"/>
      <c r="Q121" s="52"/>
    </row>
    <row r="122" spans="3:17" x14ac:dyDescent="0.2">
      <c r="C122" s="94">
        <v>43556</v>
      </c>
      <c r="E122" s="52">
        <f>calculation_WN_retail!K154/1000</f>
        <v>8390.3448897327144</v>
      </c>
      <c r="F122" s="52">
        <f>calculation_WN_retail!P154/1000</f>
        <v>560.54763108850716</v>
      </c>
      <c r="G122" s="52">
        <f t="shared" si="16"/>
        <v>8950.8925208212222</v>
      </c>
      <c r="K122" s="52"/>
      <c r="L122" s="52"/>
      <c r="M122" s="52"/>
      <c r="O122" s="52"/>
      <c r="P122" s="52"/>
      <c r="Q122" s="52"/>
    </row>
    <row r="123" spans="3:17" x14ac:dyDescent="0.2">
      <c r="C123" s="94">
        <v>43586</v>
      </c>
      <c r="E123" s="52">
        <f>calculation_WN_retail!K155/1000</f>
        <v>9613.7422038599325</v>
      </c>
      <c r="F123" s="52">
        <f>calculation_WN_retail!P155/1000</f>
        <v>561.92759161940307</v>
      </c>
      <c r="G123" s="52">
        <f t="shared" si="16"/>
        <v>10175.669795479336</v>
      </c>
      <c r="K123" s="52"/>
      <c r="L123" s="52"/>
      <c r="M123" s="52"/>
      <c r="O123" s="52"/>
      <c r="P123" s="52"/>
      <c r="Q123" s="52"/>
    </row>
    <row r="124" spans="3:17" x14ac:dyDescent="0.2">
      <c r="C124" s="94">
        <v>43617</v>
      </c>
      <c r="E124" s="52">
        <f>calculation_WN_retail!K156/1000</f>
        <v>10048.829959281695</v>
      </c>
      <c r="F124" s="52">
        <f>calculation_WN_retail!P156/1000</f>
        <v>583.22017800476374</v>
      </c>
      <c r="G124" s="52">
        <f t="shared" si="16"/>
        <v>10632.050137286458</v>
      </c>
      <c r="K124" s="52"/>
      <c r="L124" s="52"/>
      <c r="M124" s="52"/>
      <c r="O124" s="52"/>
      <c r="P124" s="52"/>
      <c r="Q124" s="52"/>
    </row>
    <row r="125" spans="3:17" x14ac:dyDescent="0.2">
      <c r="C125" s="94">
        <v>43647</v>
      </c>
      <c r="E125" s="52">
        <f>calculation_WN_retail!K157/1000</f>
        <v>10726.506440140402</v>
      </c>
      <c r="F125" s="52">
        <f>calculation_WN_retail!P157/1000</f>
        <v>596.29642217037292</v>
      </c>
      <c r="G125" s="52">
        <f t="shared" si="16"/>
        <v>11322.802862310775</v>
      </c>
      <c r="K125" s="52"/>
      <c r="L125" s="52"/>
      <c r="M125" s="52"/>
      <c r="O125" s="52"/>
      <c r="P125" s="52"/>
      <c r="Q125" s="52"/>
    </row>
    <row r="126" spans="3:17" x14ac:dyDescent="0.2">
      <c r="C126" s="94">
        <v>43678</v>
      </c>
      <c r="E126" s="52">
        <f>calculation_WN_retail!K158/1000</f>
        <v>10874.654605198908</v>
      </c>
      <c r="F126" s="52">
        <f>calculation_WN_retail!P158/1000</f>
        <v>574.16959986585096</v>
      </c>
      <c r="G126" s="52">
        <f t="shared" si="16"/>
        <v>11448.824205064759</v>
      </c>
      <c r="K126" s="52"/>
      <c r="L126" s="52"/>
      <c r="M126" s="52"/>
      <c r="O126" s="52"/>
      <c r="P126" s="52"/>
      <c r="Q126" s="52"/>
    </row>
    <row r="127" spans="3:17" x14ac:dyDescent="0.2">
      <c r="C127" s="94">
        <v>43709</v>
      </c>
      <c r="E127" s="52">
        <f>calculation_WN_retail!K159/1000</f>
        <v>10004.964055960747</v>
      </c>
      <c r="F127" s="52">
        <f>calculation_WN_retail!P159/1000</f>
        <v>550.65603757818599</v>
      </c>
      <c r="G127" s="52">
        <f t="shared" si="16"/>
        <v>10555.620093538933</v>
      </c>
      <c r="K127" s="52"/>
      <c r="L127" s="52"/>
      <c r="M127" s="52"/>
      <c r="O127" s="52"/>
      <c r="P127" s="52"/>
      <c r="Q127" s="52"/>
    </row>
    <row r="128" spans="3:17" x14ac:dyDescent="0.2">
      <c r="C128" s="94">
        <v>43739</v>
      </c>
      <c r="E128" s="52">
        <f>calculation_WN_retail!K160/1000</f>
        <v>9401.1412838541273</v>
      </c>
      <c r="F128" s="52">
        <f>calculation_WN_retail!P160/1000</f>
        <v>508.02507436687119</v>
      </c>
      <c r="G128" s="52">
        <f t="shared" si="16"/>
        <v>9909.1663582209985</v>
      </c>
      <c r="K128" s="52"/>
      <c r="L128" s="52"/>
      <c r="M128" s="52"/>
      <c r="O128" s="52"/>
      <c r="P128" s="52"/>
      <c r="Q128" s="52"/>
    </row>
    <row r="129" spans="3:17" x14ac:dyDescent="0.2">
      <c r="C129" s="94">
        <v>43770</v>
      </c>
      <c r="E129" s="52">
        <f>calculation_WN_retail!K161/1000</f>
        <v>7882.2554431664757</v>
      </c>
      <c r="F129" s="52">
        <f>calculation_WN_retail!P161/1000</f>
        <v>421.15429243450473</v>
      </c>
      <c r="G129" s="52">
        <f t="shared" si="16"/>
        <v>8303.4097356009806</v>
      </c>
      <c r="K129" s="52"/>
      <c r="L129" s="52"/>
      <c r="M129" s="52"/>
      <c r="O129" s="52"/>
      <c r="P129" s="52"/>
      <c r="Q129" s="52"/>
    </row>
    <row r="130" spans="3:17" x14ac:dyDescent="0.2">
      <c r="C130" s="94">
        <v>43800</v>
      </c>
      <c r="E130" s="52">
        <f>calculation_WN_retail!K162/1000</f>
        <v>8102.7525844534448</v>
      </c>
      <c r="F130" s="52">
        <f>calculation_WN_retail!P162/1000</f>
        <v>372.25075886474139</v>
      </c>
      <c r="G130" s="52">
        <f t="shared" si="16"/>
        <v>8475.003343318187</v>
      </c>
      <c r="K130" s="52"/>
      <c r="L130" s="52"/>
      <c r="M130" s="52"/>
      <c r="O130" s="52"/>
      <c r="P130" s="52"/>
      <c r="Q130" s="52"/>
    </row>
    <row r="131" spans="3:17" x14ac:dyDescent="0.2">
      <c r="C131" s="94">
        <v>43831</v>
      </c>
      <c r="E131" s="52">
        <f>calculation_WN_retail!K163/1000</f>
        <v>8131.4605861076316</v>
      </c>
      <c r="F131" s="52">
        <f>calculation_WN_retail!P163/1000</f>
        <v>429.40543617534536</v>
      </c>
      <c r="G131" s="52">
        <f t="shared" si="16"/>
        <v>8560.8660222829767</v>
      </c>
      <c r="K131" s="52"/>
      <c r="L131" s="52"/>
      <c r="M131" s="52"/>
      <c r="O131" s="52"/>
      <c r="P131" s="52"/>
      <c r="Q131" s="52"/>
    </row>
    <row r="132" spans="3:17" x14ac:dyDescent="0.2">
      <c r="C132" s="94">
        <v>43862</v>
      </c>
      <c r="E132" s="52">
        <f>calculation_WN_retail!K164/1000</f>
        <v>7513.374411648947</v>
      </c>
      <c r="F132" s="52">
        <f>calculation_WN_retail!P164/1000</f>
        <v>429.81612970789081</v>
      </c>
      <c r="G132" s="52">
        <f t="shared" si="16"/>
        <v>7943.1905413568375</v>
      </c>
      <c r="K132" s="52"/>
      <c r="L132" s="52"/>
      <c r="M132" s="52"/>
      <c r="O132" s="52"/>
      <c r="P132" s="52"/>
      <c r="Q132" s="52"/>
    </row>
    <row r="133" spans="3:17" x14ac:dyDescent="0.2">
      <c r="C133" s="94">
        <v>43891</v>
      </c>
      <c r="E133" s="52">
        <f>calculation_WN_retail!K165/1000</f>
        <v>8217.8064439201971</v>
      </c>
      <c r="F133" s="52">
        <f>calculation_WN_retail!P165/1000</f>
        <v>517.67577330239772</v>
      </c>
      <c r="G133" s="52">
        <f t="shared" si="16"/>
        <v>8735.482217222594</v>
      </c>
      <c r="K133" s="52"/>
      <c r="L133" s="52"/>
      <c r="M133" s="52"/>
      <c r="O133" s="52"/>
      <c r="P133" s="52"/>
      <c r="Q133" s="52"/>
    </row>
    <row r="134" spans="3:17" x14ac:dyDescent="0.2">
      <c r="C134" s="94">
        <v>43922</v>
      </c>
      <c r="E134" s="52">
        <f>calculation_WN_retail!K166/1000</f>
        <v>8474.470313186619</v>
      </c>
      <c r="F134" s="52">
        <f>calculation_WN_retail!P166/1000</f>
        <v>566.88992418177907</v>
      </c>
      <c r="G134" s="52">
        <f t="shared" si="16"/>
        <v>9041.3602373683989</v>
      </c>
      <c r="K134" s="52"/>
      <c r="L134" s="52"/>
      <c r="M134" s="52"/>
      <c r="O134" s="52"/>
      <c r="P134" s="52"/>
      <c r="Q134" s="52"/>
    </row>
    <row r="135" spans="3:17" x14ac:dyDescent="0.2">
      <c r="C135" s="94">
        <v>43952</v>
      </c>
      <c r="E135" s="52">
        <f>calculation_WN_retail!K167/1000</f>
        <v>9702.1667221428124</v>
      </c>
      <c r="F135" s="52">
        <f>calculation_WN_retail!P167/1000</f>
        <v>568.45164938284347</v>
      </c>
      <c r="G135" s="52">
        <f t="shared" si="16"/>
        <v>10270.618371525656</v>
      </c>
      <c r="K135" s="52"/>
      <c r="L135" s="52"/>
      <c r="M135" s="52"/>
      <c r="O135" s="52"/>
      <c r="P135" s="52"/>
      <c r="Q135" s="52"/>
    </row>
    <row r="136" spans="3:17" x14ac:dyDescent="0.2">
      <c r="C136" s="94">
        <v>43983</v>
      </c>
      <c r="E136" s="52">
        <f>calculation_WN_retail!K168/1000</f>
        <v>10136.067119601636</v>
      </c>
      <c r="F136" s="52">
        <f>calculation_WN_retail!P168/1000</f>
        <v>590.00903808444389</v>
      </c>
      <c r="G136" s="52">
        <f t="shared" si="16"/>
        <v>10726.076157686079</v>
      </c>
      <c r="K136" s="52"/>
      <c r="L136" s="52"/>
      <c r="M136" s="52"/>
      <c r="O136" s="52"/>
      <c r="P136" s="52"/>
      <c r="Q136" s="52"/>
    </row>
    <row r="137" spans="3:17" x14ac:dyDescent="0.2">
      <c r="C137" s="94">
        <v>44013</v>
      </c>
      <c r="E137" s="52">
        <f>calculation_WN_retail!K169/1000</f>
        <v>10814.135735296919</v>
      </c>
      <c r="F137" s="52">
        <f>calculation_WN_retail!P169/1000</f>
        <v>602.83673905843716</v>
      </c>
      <c r="G137" s="52">
        <f t="shared" si="16"/>
        <v>11416.972474355356</v>
      </c>
      <c r="K137" s="52"/>
      <c r="L137" s="52"/>
      <c r="M137" s="52"/>
      <c r="O137" s="52"/>
      <c r="P137" s="52"/>
      <c r="Q137" s="52"/>
    </row>
    <row r="138" spans="3:17" x14ac:dyDescent="0.2">
      <c r="C138" s="94">
        <v>44044</v>
      </c>
      <c r="E138" s="52">
        <f>calculation_WN_retail!K170/1000</f>
        <v>10962.525940454039</v>
      </c>
      <c r="F138" s="52">
        <f>calculation_WN_retail!P170/1000</f>
        <v>580.85670829469802</v>
      </c>
      <c r="G138" s="52">
        <f t="shared" si="16"/>
        <v>11543.382648748737</v>
      </c>
      <c r="K138" s="52"/>
      <c r="L138" s="52"/>
      <c r="M138" s="52"/>
      <c r="O138" s="52"/>
      <c r="P138" s="52"/>
      <c r="Q138" s="52"/>
    </row>
    <row r="139" spans="3:17" x14ac:dyDescent="0.2">
      <c r="C139" s="94">
        <v>44075</v>
      </c>
      <c r="E139" s="52">
        <f>calculation_WN_retail!K171/1000</f>
        <v>10087.043484050528</v>
      </c>
      <c r="F139" s="52">
        <f>calculation_WN_retail!P171/1000</f>
        <v>557.34615713166966</v>
      </c>
      <c r="G139" s="52">
        <f t="shared" si="16"/>
        <v>10644.389641182197</v>
      </c>
      <c r="K139" s="52"/>
      <c r="L139" s="52"/>
      <c r="M139" s="52"/>
      <c r="O139" s="52"/>
      <c r="P139" s="52"/>
      <c r="Q139" s="52"/>
    </row>
    <row r="140" spans="3:17" x14ac:dyDescent="0.2">
      <c r="C140" s="94">
        <v>44105</v>
      </c>
      <c r="E140" s="52">
        <f>calculation_WN_retail!K172/1000</f>
        <v>9483.6012739305042</v>
      </c>
      <c r="F140" s="52">
        <f>calculation_WN_retail!P172/1000</f>
        <v>514.15184101362877</v>
      </c>
      <c r="G140" s="52">
        <f t="shared" ref="G140:G142" si="17">E140+F140</f>
        <v>9997.7531149441329</v>
      </c>
      <c r="K140" s="52"/>
      <c r="L140" s="52"/>
      <c r="M140" s="52"/>
      <c r="O140" s="52"/>
      <c r="P140" s="52"/>
      <c r="Q140" s="52"/>
    </row>
    <row r="141" spans="3:17" x14ac:dyDescent="0.2">
      <c r="C141" s="94">
        <v>44136</v>
      </c>
      <c r="E141" s="52">
        <f>calculation_WN_retail!K173/1000</f>
        <v>7960.2549096411913</v>
      </c>
      <c r="F141" s="52">
        <f>calculation_WN_retail!P173/1000</f>
        <v>426.65701357452718</v>
      </c>
      <c r="G141" s="52">
        <f t="shared" si="17"/>
        <v>8386.9119232157191</v>
      </c>
      <c r="K141" s="52"/>
      <c r="L141" s="52"/>
      <c r="M141" s="52"/>
      <c r="O141" s="52"/>
      <c r="P141" s="52"/>
      <c r="Q141" s="52"/>
    </row>
    <row r="142" spans="3:17" x14ac:dyDescent="0.2">
      <c r="C142" s="94">
        <v>44166</v>
      </c>
      <c r="E142" s="52">
        <f>calculation_WN_retail!K174/1000</f>
        <v>8187.2885337879043</v>
      </c>
      <c r="F142" s="52">
        <f>calculation_WN_retail!P174/1000</f>
        <v>377.47168839731768</v>
      </c>
      <c r="G142" s="52">
        <f t="shared" si="17"/>
        <v>8564.7602221852212</v>
      </c>
      <c r="K142" s="52"/>
      <c r="L142" s="52"/>
      <c r="M142" s="52"/>
      <c r="O142" s="52"/>
      <c r="P142" s="52"/>
      <c r="Q142" s="52"/>
    </row>
    <row r="146" spans="3:3" x14ac:dyDescent="0.2">
      <c r="C146" t="s">
        <v>49</v>
      </c>
    </row>
    <row r="148" spans="3:3" x14ac:dyDescent="0.2">
      <c r="C148" t="s">
        <v>50</v>
      </c>
    </row>
    <row r="149" spans="3:3" x14ac:dyDescent="0.2">
      <c r="C149" t="s">
        <v>110</v>
      </c>
    </row>
  </sheetData>
  <mergeCells count="3">
    <mergeCell ref="E7:G7"/>
    <mergeCell ref="K7:M7"/>
    <mergeCell ref="O7:Q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K35" sqref="K35"/>
    </sheetView>
  </sheetViews>
  <sheetFormatPr defaultRowHeight="12.75" x14ac:dyDescent="0.2"/>
  <cols>
    <col min="5" max="5" width="14.7109375" bestFit="1" customWidth="1"/>
    <col min="6" max="6" width="14" bestFit="1" customWidth="1"/>
    <col min="8" max="8" width="14.7109375" bestFit="1" customWidth="1"/>
    <col min="9" max="9" width="14" bestFit="1" customWidth="1"/>
    <col min="11" max="11" width="14.7109375" bestFit="1" customWidth="1"/>
    <col min="12" max="12" width="14" bestFit="1" customWidth="1"/>
  </cols>
  <sheetData>
    <row r="1" spans="1:12" x14ac:dyDescent="0.2">
      <c r="A1" t="s">
        <v>51</v>
      </c>
    </row>
    <row r="7" spans="1:12" x14ac:dyDescent="0.2">
      <c r="E7" s="158" t="s">
        <v>52</v>
      </c>
      <c r="F7" s="158"/>
      <c r="H7" s="158" t="s">
        <v>55</v>
      </c>
      <c r="I7" s="158"/>
      <c r="K7" s="158" t="s">
        <v>56</v>
      </c>
      <c r="L7" s="158"/>
    </row>
    <row r="8" spans="1:12" x14ac:dyDescent="0.2">
      <c r="E8" t="s">
        <v>53</v>
      </c>
      <c r="F8" t="s">
        <v>54</v>
      </c>
      <c r="H8" t="s">
        <v>55</v>
      </c>
      <c r="I8" t="s">
        <v>54</v>
      </c>
      <c r="K8" t="s">
        <v>57</v>
      </c>
      <c r="L8" t="s">
        <v>54</v>
      </c>
    </row>
    <row r="9" spans="1:12" x14ac:dyDescent="0.2">
      <c r="H9" s="61" t="s">
        <v>58</v>
      </c>
      <c r="K9" s="61" t="s">
        <v>59</v>
      </c>
    </row>
    <row r="11" spans="1:12" x14ac:dyDescent="0.2">
      <c r="C11">
        <v>2009</v>
      </c>
      <c r="E11" s="52">
        <f>'Table Customers'!D48</f>
        <v>4499066.75</v>
      </c>
      <c r="H11" s="52">
        <f>'Table Summer Peak'!D46</f>
        <v>22351</v>
      </c>
      <c r="K11" s="52">
        <f>'Table NEL'!D46</f>
        <v>111237.416</v>
      </c>
    </row>
    <row r="12" spans="1:12" x14ac:dyDescent="0.2">
      <c r="C12">
        <v>2010</v>
      </c>
      <c r="E12" s="52">
        <f>'Table Customers'!D49</f>
        <v>4520327.666666667</v>
      </c>
      <c r="F12" s="96">
        <f t="shared" ref="F12:F17" si="0">(E12-E11)/E11</f>
        <v>4.7256281909280355E-3</v>
      </c>
      <c r="H12" s="52">
        <f>'Table Summer Peak'!D47</f>
        <v>22256</v>
      </c>
      <c r="I12" s="96">
        <f t="shared" ref="I12:I17" si="1">(H12-H11)/H11</f>
        <v>-4.2503691110017446E-3</v>
      </c>
      <c r="K12" s="52">
        <f>'Table NEL'!D47</f>
        <v>114603.5325</v>
      </c>
      <c r="L12" s="96">
        <f t="shared" ref="L12:L17" si="2">(K12-K11)/K11</f>
        <v>3.0260649887803973E-2</v>
      </c>
    </row>
    <row r="13" spans="1:12" x14ac:dyDescent="0.2">
      <c r="C13">
        <v>2011</v>
      </c>
      <c r="E13" s="52">
        <f>'Table Customers'!D50</f>
        <v>4547050.833333333</v>
      </c>
      <c r="F13" s="96">
        <f t="shared" si="0"/>
        <v>5.9117764545533408E-3</v>
      </c>
      <c r="H13" s="52">
        <f>'Table Summer Peak'!D48</f>
        <v>21619</v>
      </c>
      <c r="I13" s="96">
        <f t="shared" si="1"/>
        <v>-2.8621495327102803E-2</v>
      </c>
      <c r="K13" s="52">
        <f>'Table NEL'!D48</f>
        <v>111542.2715</v>
      </c>
      <c r="L13" s="96">
        <f t="shared" si="2"/>
        <v>-2.6711750791800406E-2</v>
      </c>
    </row>
    <row r="14" spans="1:12" x14ac:dyDescent="0.2">
      <c r="C14">
        <v>2012</v>
      </c>
      <c r="E14" s="52">
        <f>'Table Customers'!D51</f>
        <v>4576448.666666667</v>
      </c>
      <c r="F14" s="96">
        <f t="shared" si="0"/>
        <v>6.4652528442887703E-3</v>
      </c>
      <c r="H14" s="52">
        <f>'Table Summer Peak'!D49</f>
        <v>21440</v>
      </c>
      <c r="I14" s="96">
        <f t="shared" si="1"/>
        <v>-8.27975392016282E-3</v>
      </c>
      <c r="K14" s="52">
        <f>'Table NEL'!D49</f>
        <v>110865.505</v>
      </c>
      <c r="L14" s="96">
        <f t="shared" si="2"/>
        <v>-6.0673544737700445E-3</v>
      </c>
    </row>
    <row r="15" spans="1:12" x14ac:dyDescent="0.2">
      <c r="C15">
        <v>2013</v>
      </c>
      <c r="E15" s="52">
        <f>'Table Customers'!D52</f>
        <v>4626934.333333333</v>
      </c>
      <c r="F15" s="96">
        <f t="shared" si="0"/>
        <v>1.1031625250029981E-2</v>
      </c>
      <c r="H15" s="52">
        <f>'Table Summer Peak'!D50</f>
        <v>21576</v>
      </c>
      <c r="I15" s="96">
        <f t="shared" si="1"/>
        <v>6.3432835820895518E-3</v>
      </c>
      <c r="K15" s="52">
        <f>'Table NEL'!D50</f>
        <v>111655.211</v>
      </c>
      <c r="L15" s="96">
        <f t="shared" si="2"/>
        <v>7.1230992904419733E-3</v>
      </c>
    </row>
    <row r="16" spans="1:12" x14ac:dyDescent="0.2">
      <c r="C16">
        <v>2014</v>
      </c>
      <c r="E16" s="52">
        <f>'Table Customers'!D53</f>
        <v>4708829.333333333</v>
      </c>
      <c r="F16" s="96">
        <f t="shared" si="0"/>
        <v>1.7699624438153903E-2</v>
      </c>
      <c r="H16" s="52">
        <f>'Table Summer Peak'!D51</f>
        <v>22935</v>
      </c>
      <c r="I16" s="96">
        <f t="shared" si="1"/>
        <v>6.2986651835372637E-2</v>
      </c>
      <c r="K16" s="52">
        <f>'Table NEL'!D51</f>
        <v>115968</v>
      </c>
      <c r="L16" s="96">
        <f t="shared" si="2"/>
        <v>3.8625953606410759E-2</v>
      </c>
    </row>
    <row r="17" spans="3:12" x14ac:dyDescent="0.2">
      <c r="C17">
        <v>2015</v>
      </c>
      <c r="E17" s="52">
        <f>'Table Customers'!D54</f>
        <v>4776053.2757671969</v>
      </c>
      <c r="F17" s="96">
        <f t="shared" si="0"/>
        <v>1.4276147567717584E-2</v>
      </c>
      <c r="H17" s="52">
        <f>'Table Summer Peak'!D52</f>
        <v>22959</v>
      </c>
      <c r="I17" s="96">
        <f t="shared" si="1"/>
        <v>1.0464355788096795E-3</v>
      </c>
      <c r="K17" s="52">
        <f>'Table NEL'!D52</f>
        <v>119963.51273953487</v>
      </c>
      <c r="L17" s="96">
        <f t="shared" si="2"/>
        <v>3.4453579776618275E-2</v>
      </c>
    </row>
    <row r="18" spans="3:12" x14ac:dyDescent="0.2">
      <c r="C18">
        <v>2016</v>
      </c>
      <c r="E18" s="52">
        <f>'Table Customers'!E60</f>
        <v>4845389.9019186413</v>
      </c>
      <c r="F18" s="96">
        <f>(E18-E17)/E17</f>
        <v>1.4517557101644048E-2</v>
      </c>
      <c r="H18" s="52">
        <f>'Table Summer Peak'!E58</f>
        <v>24169.686546596025</v>
      </c>
      <c r="I18" s="96">
        <f>(H18-H17)/H17</f>
        <v>5.2732547001002897E-2</v>
      </c>
      <c r="K18" s="52">
        <f>'Table NEL'!E58</f>
        <v>119624.75969152738</v>
      </c>
      <c r="L18" s="96">
        <f>(K18-K17)/K17</f>
        <v>-2.8238006729845808E-3</v>
      </c>
    </row>
    <row r="19" spans="3:12" x14ac:dyDescent="0.2">
      <c r="C19">
        <v>2017</v>
      </c>
      <c r="E19" s="52">
        <f>'Table Customers'!E61</f>
        <v>4917036.4354861341</v>
      </c>
      <c r="F19" s="96">
        <f t="shared" ref="F19:F32" si="3">(E19-E18)/E18</f>
        <v>1.4786536278354563E-2</v>
      </c>
      <c r="H19" s="52">
        <f>'Table Summer Peak'!E59</f>
        <v>24336.040599945238</v>
      </c>
      <c r="I19" s="96">
        <f t="shared" ref="I19:I32" si="4">(H19-H18)/H18</f>
        <v>6.8827559276990729E-3</v>
      </c>
      <c r="K19" s="52">
        <f>'Table NEL'!E59</f>
        <v>118831.90329271216</v>
      </c>
      <c r="L19" s="96">
        <f t="shared" ref="L19:L32" si="5">(K19-K18)/K18</f>
        <v>-6.6278619982997698E-3</v>
      </c>
    </row>
    <row r="20" spans="3:12" x14ac:dyDescent="0.2">
      <c r="C20">
        <v>2018</v>
      </c>
      <c r="E20" s="52">
        <f>'Table Customers'!E62</f>
        <v>4989888.8308739215</v>
      </c>
      <c r="F20" s="96">
        <f t="shared" si="3"/>
        <v>1.4816322055702777E-2</v>
      </c>
      <c r="H20" s="52">
        <f>'Table Summer Peak'!E60</f>
        <v>24606.278955403854</v>
      </c>
      <c r="I20" s="96">
        <f t="shared" si="4"/>
        <v>1.1104450387020803E-2</v>
      </c>
      <c r="K20" s="52">
        <f>'Table NEL'!E60</f>
        <v>119562.96428621197</v>
      </c>
      <c r="L20" s="96">
        <f t="shared" si="5"/>
        <v>6.1520599539588603E-3</v>
      </c>
    </row>
    <row r="21" spans="3:12" x14ac:dyDescent="0.2">
      <c r="C21">
        <v>2019</v>
      </c>
      <c r="E21" s="52">
        <f>'Table Customers'!E63</f>
        <v>5062604.7553858915</v>
      </c>
      <c r="F21" s="96">
        <f t="shared" si="3"/>
        <v>1.4572654216674134E-2</v>
      </c>
      <c r="H21" s="52">
        <f>'Table Summer Peak'!E61</f>
        <v>24893.09445872483</v>
      </c>
      <c r="I21" s="96">
        <f t="shared" si="4"/>
        <v>1.1656191650952104E-2</v>
      </c>
      <c r="K21" s="52">
        <f>'Table NEL'!E61</f>
        <v>120277.08401589832</v>
      </c>
      <c r="L21" s="96">
        <f t="shared" si="5"/>
        <v>5.9727502906073929E-3</v>
      </c>
    </row>
    <row r="22" spans="3:12" x14ac:dyDescent="0.2">
      <c r="C22">
        <v>2020</v>
      </c>
      <c r="E22" s="52">
        <f>'Table Customers'!E64</f>
        <v>5134692.4093091562</v>
      </c>
      <c r="F22" s="96">
        <f t="shared" si="3"/>
        <v>1.4239241933033326E-2</v>
      </c>
      <c r="H22" s="52">
        <f>'Table Summer Peak'!E62</f>
        <v>25205.928535800045</v>
      </c>
      <c r="I22" s="96">
        <f t="shared" si="4"/>
        <v>1.2567102800092773E-2</v>
      </c>
      <c r="K22" s="52">
        <f>'Table NEL'!E62</f>
        <v>121585.15266596977</v>
      </c>
      <c r="L22" s="96">
        <f t="shared" si="5"/>
        <v>1.0875460282181013E-2</v>
      </c>
    </row>
    <row r="23" spans="3:12" x14ac:dyDescent="0.2">
      <c r="C23">
        <v>2021</v>
      </c>
      <c r="E23" s="52">
        <f>'Table Customers'!E65</f>
        <v>5206210.5991372587</v>
      </c>
      <c r="F23" s="96">
        <f t="shared" si="3"/>
        <v>1.3928427279975052E-2</v>
      </c>
      <c r="H23" s="52">
        <f>'Table Summer Peak'!E63</f>
        <v>25316.416253234296</v>
      </c>
      <c r="I23" s="96">
        <f t="shared" si="4"/>
        <v>4.3834019951824021E-3</v>
      </c>
      <c r="K23" s="52">
        <f>'Table NEL'!E63</f>
        <v>121781.98672731742</v>
      </c>
      <c r="L23" s="96">
        <f t="shared" si="5"/>
        <v>1.6188988295997603E-3</v>
      </c>
    </row>
    <row r="24" spans="3:12" x14ac:dyDescent="0.2">
      <c r="C24">
        <v>2022</v>
      </c>
      <c r="E24" s="52">
        <f>'Table Customers'!E66</f>
        <v>5277414.6843705336</v>
      </c>
      <c r="F24" s="96">
        <f t="shared" si="3"/>
        <v>1.3676758532410186E-2</v>
      </c>
      <c r="H24" s="52">
        <f>'Table Summer Peak'!E64</f>
        <v>25540.189209268094</v>
      </c>
      <c r="I24" s="96">
        <f t="shared" si="4"/>
        <v>8.8390455345435954E-3</v>
      </c>
      <c r="K24" s="52">
        <f>'Table NEL'!E64</f>
        <v>121965.69607954987</v>
      </c>
      <c r="L24" s="96">
        <f t="shared" si="5"/>
        <v>1.508510061047058E-3</v>
      </c>
    </row>
    <row r="25" spans="3:12" x14ac:dyDescent="0.2">
      <c r="C25">
        <v>2023</v>
      </c>
      <c r="E25" s="52">
        <f>'Table Customers'!E67</f>
        <v>5348386.5435879529</v>
      </c>
      <c r="F25" s="96">
        <f t="shared" si="3"/>
        <v>1.3448224833952856E-2</v>
      </c>
      <c r="H25" s="52">
        <f>'Table Summer Peak'!E65</f>
        <v>25832.903255827194</v>
      </c>
      <c r="I25" s="96">
        <f t="shared" si="4"/>
        <v>1.146091926573822E-2</v>
      </c>
      <c r="K25" s="52">
        <f>'Table NEL'!E65</f>
        <v>122767.65544048569</v>
      </c>
      <c r="L25" s="96">
        <f t="shared" si="5"/>
        <v>6.5752862215679841E-3</v>
      </c>
    </row>
    <row r="26" spans="3:12" x14ac:dyDescent="0.2">
      <c r="C26">
        <v>2024</v>
      </c>
      <c r="E26" s="52">
        <f>'Table Customers'!E68</f>
        <v>5419165.1501442604</v>
      </c>
      <c r="F26" s="96">
        <f t="shared" si="3"/>
        <v>1.3233637094005898E-2</v>
      </c>
      <c r="H26" s="52">
        <f>'Table Summer Peak'!E66</f>
        <v>26180.278517781553</v>
      </c>
      <c r="I26" s="96">
        <f t="shared" si="4"/>
        <v>1.3447008201681744E-2</v>
      </c>
      <c r="K26" s="52">
        <f>'Table NEL'!E66</f>
        <v>123636.56442865705</v>
      </c>
      <c r="L26" s="96">
        <f t="shared" si="5"/>
        <v>7.0776702955981886E-3</v>
      </c>
    </row>
    <row r="27" spans="3:12" x14ac:dyDescent="0.2">
      <c r="C27">
        <v>2025</v>
      </c>
      <c r="E27" s="52">
        <f>'Table Customers'!E69</f>
        <v>5489800.7663489617</v>
      </c>
      <c r="F27" s="96">
        <f t="shared" si="3"/>
        <v>1.3034409221284023E-2</v>
      </c>
      <c r="H27" s="52">
        <f>'Table Summer Peak'!E67</f>
        <v>26572.456021134902</v>
      </c>
      <c r="I27" s="96">
        <f t="shared" si="4"/>
        <v>1.4979882780352508E-2</v>
      </c>
      <c r="K27" s="52">
        <f>'Table NEL'!E67</f>
        <v>124463.00531190111</v>
      </c>
      <c r="L27" s="96">
        <f t="shared" si="5"/>
        <v>6.6844374644602425E-3</v>
      </c>
    </row>
    <row r="28" spans="3:12" x14ac:dyDescent="0.2">
      <c r="C28">
        <v>2026</v>
      </c>
      <c r="E28" s="52">
        <f>'Table Customers'!E70</f>
        <v>5560363.0364645999</v>
      </c>
      <c r="F28" s="96">
        <f t="shared" si="3"/>
        <v>1.2853338967812157E-2</v>
      </c>
      <c r="H28" s="52">
        <f>'Table Summer Peak'!E68</f>
        <v>27067.6000853683</v>
      </c>
      <c r="I28" s="96">
        <f t="shared" si="4"/>
        <v>1.8633733511105487E-2</v>
      </c>
      <c r="K28" s="52">
        <f>'Table NEL'!E68</f>
        <v>125830.8156531014</v>
      </c>
      <c r="L28" s="96">
        <f t="shared" si="5"/>
        <v>1.0989693987965213E-2</v>
      </c>
    </row>
    <row r="29" spans="3:12" x14ac:dyDescent="0.2">
      <c r="C29">
        <v>2027</v>
      </c>
      <c r="E29" s="52">
        <f>'Table Customers'!E71</f>
        <v>5630894.3815557882</v>
      </c>
      <c r="F29" s="96">
        <f t="shared" si="3"/>
        <v>1.268466548472592E-2</v>
      </c>
      <c r="H29" s="52">
        <f>'Table Summer Peak'!E69</f>
        <v>27665.219158029031</v>
      </c>
      <c r="I29" s="96">
        <f t="shared" si="4"/>
        <v>2.2078760982721213E-2</v>
      </c>
      <c r="K29" s="52">
        <f>'Table NEL'!E69</f>
        <v>127182.78436050306</v>
      </c>
      <c r="L29" s="96">
        <f t="shared" si="5"/>
        <v>1.0744337151313274E-2</v>
      </c>
    </row>
    <row r="30" spans="3:12" x14ac:dyDescent="0.2">
      <c r="C30">
        <v>2028</v>
      </c>
      <c r="E30" s="52">
        <f>'Table Customers'!E72</f>
        <v>5701408.063369344</v>
      </c>
      <c r="F30" s="96">
        <f t="shared" si="3"/>
        <v>1.2522643302372365E-2</v>
      </c>
      <c r="H30" s="52">
        <f>'Table Summer Peak'!E70</f>
        <v>28224.724306714037</v>
      </c>
      <c r="I30" s="96">
        <f t="shared" si="4"/>
        <v>2.0224135781791771E-2</v>
      </c>
      <c r="K30" s="52">
        <f>'Table NEL'!E70</f>
        <v>128994.83370369811</v>
      </c>
      <c r="L30" s="96">
        <f t="shared" si="5"/>
        <v>1.4247599251001945E-2</v>
      </c>
    </row>
    <row r="31" spans="3:12" x14ac:dyDescent="0.2">
      <c r="C31">
        <v>2029</v>
      </c>
      <c r="E31" s="52">
        <f>'Table Customers'!E73</f>
        <v>5771681.5364081329</v>
      </c>
      <c r="F31" s="96">
        <f t="shared" si="3"/>
        <v>1.2325634695450931E-2</v>
      </c>
      <c r="H31" s="52">
        <f>'Table Summer Peak'!E71</f>
        <v>28804.814369193406</v>
      </c>
      <c r="I31" s="96">
        <f t="shared" si="4"/>
        <v>2.0552550174648753E-2</v>
      </c>
      <c r="K31" s="52">
        <f>'Table NEL'!E71</f>
        <v>130940.1443333858</v>
      </c>
      <c r="L31" s="96">
        <f t="shared" si="5"/>
        <v>1.5080531319231621E-2</v>
      </c>
    </row>
    <row r="32" spans="3:12" x14ac:dyDescent="0.2">
      <c r="C32">
        <v>2030</v>
      </c>
      <c r="E32" s="52">
        <f>'Table Customers'!E74</f>
        <v>5841653.6633599391</v>
      </c>
      <c r="F32" s="96">
        <f t="shared" si="3"/>
        <v>1.212335200936116E-2</v>
      </c>
      <c r="H32" s="52">
        <f>'Table Summer Peak'!E72</f>
        <v>29397.661783698291</v>
      </c>
      <c r="I32" s="96">
        <f t="shared" si="4"/>
        <v>2.0581539145030317E-2</v>
      </c>
      <c r="K32" s="52">
        <f>'Table NEL'!E72</f>
        <v>133247.20346915175</v>
      </c>
      <c r="L32" s="96">
        <f t="shared" si="5"/>
        <v>1.7619188885968813E-2</v>
      </c>
    </row>
    <row r="36" spans="3:3" x14ac:dyDescent="0.2">
      <c r="C36" t="s">
        <v>49</v>
      </c>
    </row>
    <row r="38" spans="3:3" x14ac:dyDescent="0.2">
      <c r="C38" t="s">
        <v>50</v>
      </c>
    </row>
    <row r="39" spans="3:3" x14ac:dyDescent="0.2">
      <c r="C39" t="s">
        <v>110</v>
      </c>
    </row>
  </sheetData>
  <mergeCells count="3">
    <mergeCell ref="E7:F7"/>
    <mergeCell ref="H7:I7"/>
    <mergeCell ref="K7:L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118"/>
  <sheetViews>
    <sheetView zoomScale="80" zoomScaleNormal="80" zoomScaleSheetLayoutView="70" workbookViewId="0">
      <selection activeCell="U154" sqref="U154"/>
    </sheetView>
  </sheetViews>
  <sheetFormatPr defaultRowHeight="12.75" x14ac:dyDescent="0.2"/>
  <cols>
    <col min="1" max="1" width="11.5703125" customWidth="1"/>
    <col min="2" max="2" width="17.7109375" customWidth="1"/>
    <col min="4" max="4" width="11.7109375" bestFit="1" customWidth="1"/>
    <col min="5" max="5" width="18" customWidth="1"/>
    <col min="8" max="8" width="11" customWidth="1"/>
    <col min="9" max="9" width="11.42578125" customWidth="1"/>
    <col min="10" max="10" width="11.7109375" bestFit="1" customWidth="1"/>
  </cols>
  <sheetData>
    <row r="1" spans="1:9" x14ac:dyDescent="0.2">
      <c r="A1" s="1" t="s">
        <v>26</v>
      </c>
    </row>
    <row r="2" spans="1:9" x14ac:dyDescent="0.2">
      <c r="A2" s="1" t="s">
        <v>1</v>
      </c>
    </row>
    <row r="4" spans="1:9" ht="18.75" x14ac:dyDescent="0.3">
      <c r="A4" s="160" t="s">
        <v>27</v>
      </c>
      <c r="B4" s="161"/>
      <c r="C4" s="161"/>
      <c r="D4" s="161"/>
      <c r="E4" s="161"/>
      <c r="F4" s="161"/>
      <c r="G4" s="161"/>
      <c r="H4" s="161"/>
      <c r="I4" s="161"/>
    </row>
    <row r="5" spans="1:9" ht="18.75" x14ac:dyDescent="0.3">
      <c r="B5" s="39"/>
      <c r="C5" s="39"/>
      <c r="D5" s="39"/>
      <c r="E5" s="39"/>
      <c r="F5" s="39"/>
      <c r="G5" s="39"/>
      <c r="H5" s="39"/>
    </row>
    <row r="6" spans="1:9" x14ac:dyDescent="0.2">
      <c r="B6" s="162" t="s">
        <v>28</v>
      </c>
      <c r="C6" s="162"/>
      <c r="D6" s="162"/>
      <c r="E6" s="162"/>
      <c r="F6" s="162"/>
      <c r="G6" s="162"/>
      <c r="H6" s="162"/>
    </row>
    <row r="7" spans="1:9" x14ac:dyDescent="0.2">
      <c r="A7" s="40"/>
      <c r="B7" s="40"/>
      <c r="C7" s="40"/>
      <c r="D7" s="40"/>
      <c r="E7" s="40"/>
      <c r="F7" s="40"/>
      <c r="G7" s="40"/>
      <c r="H7" s="40"/>
    </row>
    <row r="8" spans="1:9" x14ac:dyDescent="0.2">
      <c r="B8" s="41" t="s">
        <v>29</v>
      </c>
      <c r="C8" s="40"/>
      <c r="F8" s="42">
        <f>AVERAGE(F18:F52)</f>
        <v>2044.6708497009963</v>
      </c>
      <c r="G8" s="43">
        <f>(D52/D17)^(1/35)-1</f>
        <v>2.6273128359701081E-2</v>
      </c>
    </row>
    <row r="9" spans="1:9" x14ac:dyDescent="0.2">
      <c r="B9" s="40"/>
      <c r="C9" s="40"/>
      <c r="F9" s="44"/>
      <c r="G9" s="44"/>
    </row>
    <row r="10" spans="1:9" x14ac:dyDescent="0.2">
      <c r="B10" s="41" t="s">
        <v>30</v>
      </c>
      <c r="C10" s="40"/>
      <c r="F10" s="42">
        <f>AVERAGE(C59:C67)</f>
        <v>1288.1093874498781</v>
      </c>
      <c r="G10" s="43">
        <f>(B67/B58)^(1/9)-1</f>
        <v>1.0119742870702053E-2</v>
      </c>
    </row>
    <row r="11" spans="1:9" x14ac:dyDescent="0.2">
      <c r="B11" s="41" t="s">
        <v>31</v>
      </c>
      <c r="C11" s="40"/>
      <c r="F11" s="42">
        <f>AVERAGE(F59:F67)</f>
        <v>537.58284670819319</v>
      </c>
      <c r="G11" s="43">
        <f>(E67/E58)^(1/9)-1</f>
        <v>4.4151274966510723E-3</v>
      </c>
      <c r="I11" s="43"/>
    </row>
    <row r="12" spans="1:9" x14ac:dyDescent="0.2">
      <c r="A12" s="40"/>
      <c r="H12" s="40"/>
    </row>
    <row r="13" spans="1:9" x14ac:dyDescent="0.2">
      <c r="B13" s="163" t="s">
        <v>32</v>
      </c>
      <c r="C13" s="163"/>
      <c r="D13" s="163"/>
      <c r="E13" s="163"/>
      <c r="F13" s="163"/>
      <c r="G13" s="163"/>
      <c r="H13" s="163"/>
    </row>
    <row r="14" spans="1:9" x14ac:dyDescent="0.2">
      <c r="A14" s="45"/>
      <c r="B14" s="46"/>
      <c r="C14" s="46"/>
      <c r="D14" s="47"/>
      <c r="E14" s="47"/>
      <c r="F14" s="47"/>
      <c r="G14" s="47"/>
      <c r="H14" s="47"/>
    </row>
    <row r="15" spans="1:9" x14ac:dyDescent="0.2">
      <c r="A15" s="40"/>
      <c r="B15" s="40"/>
      <c r="C15" s="40"/>
      <c r="D15" s="44"/>
      <c r="E15" s="40"/>
      <c r="F15" s="46" t="s">
        <v>33</v>
      </c>
      <c r="G15" s="46"/>
      <c r="H15" s="46"/>
    </row>
    <row r="16" spans="1:9" x14ac:dyDescent="0.2">
      <c r="A16" s="40"/>
      <c r="B16" s="40"/>
      <c r="C16" s="44"/>
      <c r="D16" s="48"/>
      <c r="E16" s="49"/>
      <c r="F16" s="50" t="s">
        <v>34</v>
      </c>
      <c r="G16" s="40"/>
      <c r="H16" s="44" t="s">
        <v>35</v>
      </c>
    </row>
    <row r="17" spans="1:11" x14ac:dyDescent="0.2">
      <c r="A17" s="40"/>
      <c r="B17" s="44">
        <v>1980</v>
      </c>
      <c r="D17" s="42">
        <v>48400.033000000003</v>
      </c>
      <c r="E17" s="49"/>
      <c r="F17" s="42"/>
      <c r="G17" s="40"/>
      <c r="H17" s="43"/>
      <c r="J17" s="51"/>
      <c r="K17" s="52"/>
    </row>
    <row r="18" spans="1:11" x14ac:dyDescent="0.2">
      <c r="A18" s="40"/>
      <c r="B18" s="44">
        <v>1981</v>
      </c>
      <c r="D18" s="42">
        <v>49997.084000000003</v>
      </c>
      <c r="E18" s="49"/>
      <c r="F18" s="42">
        <f>+D18-D17</f>
        <v>1597.0509999999995</v>
      </c>
      <c r="G18" s="40"/>
      <c r="H18" s="43">
        <f>(D18/D17)-1</f>
        <v>3.2996898989717582E-2</v>
      </c>
      <c r="J18" s="51"/>
      <c r="K18" s="52"/>
    </row>
    <row r="19" spans="1:11" x14ac:dyDescent="0.2">
      <c r="A19" s="40"/>
      <c r="B19" s="44">
        <v>1982</v>
      </c>
      <c r="D19" s="42">
        <v>50375.165000000001</v>
      </c>
      <c r="E19" s="49"/>
      <c r="F19" s="42">
        <f t="shared" ref="F19:F49" si="0">+D19-D18</f>
        <v>378.08099999999831</v>
      </c>
      <c r="G19" s="40"/>
      <c r="H19" s="43">
        <f t="shared" ref="H19:H49" si="1">(D19/D18)-1</f>
        <v>7.5620610193987137E-3</v>
      </c>
      <c r="J19" s="51"/>
      <c r="K19" s="52"/>
    </row>
    <row r="20" spans="1:11" x14ac:dyDescent="0.2">
      <c r="A20" s="40"/>
      <c r="B20" s="44">
        <v>1983</v>
      </c>
      <c r="D20" s="42">
        <v>52599.883000000002</v>
      </c>
      <c r="E20" s="49"/>
      <c r="F20" s="42">
        <f t="shared" si="0"/>
        <v>2224.7180000000008</v>
      </c>
      <c r="G20" s="40"/>
      <c r="H20" s="43">
        <f t="shared" si="1"/>
        <v>4.4162991823451181E-2</v>
      </c>
      <c r="J20" s="51"/>
      <c r="K20" s="52"/>
    </row>
    <row r="21" spans="1:11" x14ac:dyDescent="0.2">
      <c r="A21" s="40"/>
      <c r="B21" s="44">
        <v>1984</v>
      </c>
      <c r="D21" s="42">
        <v>53032.936000000002</v>
      </c>
      <c r="E21" s="49"/>
      <c r="F21" s="42">
        <f t="shared" si="0"/>
        <v>433.05299999999988</v>
      </c>
      <c r="G21" s="40"/>
      <c r="H21" s="43">
        <f t="shared" si="1"/>
        <v>8.2329650809298549E-3</v>
      </c>
      <c r="J21" s="51"/>
      <c r="K21" s="52"/>
    </row>
    <row r="22" spans="1:11" x14ac:dyDescent="0.2">
      <c r="A22" s="40"/>
      <c r="B22" s="44">
        <v>1985</v>
      </c>
      <c r="D22" s="42">
        <v>56235.609000000004</v>
      </c>
      <c r="E22" s="49"/>
      <c r="F22" s="42">
        <f t="shared" si="0"/>
        <v>3202.6730000000025</v>
      </c>
      <c r="G22" s="40"/>
      <c r="H22" s="43">
        <f t="shared" si="1"/>
        <v>6.0390263891857643E-2</v>
      </c>
      <c r="J22" s="51"/>
      <c r="K22" s="52"/>
    </row>
    <row r="23" spans="1:11" x14ac:dyDescent="0.2">
      <c r="A23" s="40"/>
      <c r="B23" s="44">
        <v>1986</v>
      </c>
      <c r="D23" s="42">
        <v>58453.212</v>
      </c>
      <c r="E23" s="49"/>
      <c r="F23" s="42">
        <f t="shared" si="0"/>
        <v>2217.6029999999955</v>
      </c>
      <c r="G23" s="40"/>
      <c r="H23" s="43">
        <f t="shared" si="1"/>
        <v>3.9434142164264552E-2</v>
      </c>
      <c r="J23" s="51"/>
      <c r="K23" s="52"/>
    </row>
    <row r="24" spans="1:11" x14ac:dyDescent="0.2">
      <c r="A24" s="40"/>
      <c r="B24" s="44">
        <v>1987</v>
      </c>
      <c r="D24" s="42">
        <v>61996.769</v>
      </c>
      <c r="E24" s="49"/>
      <c r="F24" s="42">
        <f t="shared" si="0"/>
        <v>3543.5570000000007</v>
      </c>
      <c r="G24" s="40"/>
      <c r="H24" s="43">
        <f t="shared" si="1"/>
        <v>6.0622109183666506E-2</v>
      </c>
      <c r="J24" s="51"/>
      <c r="K24" s="52"/>
    </row>
    <row r="25" spans="1:11" x14ac:dyDescent="0.2">
      <c r="A25" s="40"/>
      <c r="B25" s="44">
        <v>1988</v>
      </c>
      <c r="D25" s="42">
        <v>65135.637000000002</v>
      </c>
      <c r="E25" s="49"/>
      <c r="F25" s="42">
        <f t="shared" si="0"/>
        <v>3138.8680000000022</v>
      </c>
      <c r="G25" s="40"/>
      <c r="H25" s="43">
        <f t="shared" si="1"/>
        <v>5.062954167821232E-2</v>
      </c>
      <c r="J25" s="51"/>
      <c r="K25" s="52"/>
    </row>
    <row r="26" spans="1:11" x14ac:dyDescent="0.2">
      <c r="A26" s="40"/>
      <c r="B26" s="44">
        <v>1989</v>
      </c>
      <c r="D26" s="42">
        <v>70298.942999999999</v>
      </c>
      <c r="E26" s="40"/>
      <c r="F26" s="42">
        <f t="shared" si="0"/>
        <v>5163.3059999999969</v>
      </c>
      <c r="G26" s="40"/>
      <c r="H26" s="43">
        <f t="shared" si="1"/>
        <v>7.9270062254860552E-2</v>
      </c>
      <c r="J26" s="51"/>
      <c r="K26" s="52"/>
    </row>
    <row r="27" spans="1:11" x14ac:dyDescent="0.2">
      <c r="A27" s="40"/>
      <c r="B27" s="44">
        <v>1990</v>
      </c>
      <c r="D27" s="42">
        <v>71528.278000000006</v>
      </c>
      <c r="E27" s="40"/>
      <c r="F27" s="42">
        <f t="shared" si="0"/>
        <v>1229.3350000000064</v>
      </c>
      <c r="G27" s="40"/>
      <c r="H27" s="43">
        <f t="shared" si="1"/>
        <v>1.7487247283362484E-2</v>
      </c>
      <c r="J27" s="51"/>
      <c r="K27" s="52"/>
    </row>
    <row r="28" spans="1:11" x14ac:dyDescent="0.2">
      <c r="A28" s="40"/>
      <c r="B28" s="44">
        <v>1991</v>
      </c>
      <c r="D28" s="42">
        <v>73425.659</v>
      </c>
      <c r="E28" s="40"/>
      <c r="F28" s="42">
        <f t="shared" si="0"/>
        <v>1897.3809999999939</v>
      </c>
      <c r="G28" s="40"/>
      <c r="H28" s="43">
        <f t="shared" si="1"/>
        <v>2.6526306141467559E-2</v>
      </c>
      <c r="J28" s="51"/>
      <c r="K28" s="52"/>
    </row>
    <row r="29" spans="1:11" x14ac:dyDescent="0.2">
      <c r="A29" s="40"/>
      <c r="B29" s="44">
        <v>1992</v>
      </c>
      <c r="D29" s="42">
        <v>73321.114000000001</v>
      </c>
      <c r="E29" s="40"/>
      <c r="F29" s="42">
        <f t="shared" si="0"/>
        <v>-104.54499999999825</v>
      </c>
      <c r="G29" s="40"/>
      <c r="H29" s="43">
        <f t="shared" si="1"/>
        <v>-1.4238210650584504E-3</v>
      </c>
      <c r="J29" s="51"/>
      <c r="K29" s="52"/>
    </row>
    <row r="30" spans="1:11" x14ac:dyDescent="0.2">
      <c r="A30" s="40"/>
      <c r="B30" s="44">
        <v>1993</v>
      </c>
      <c r="D30" s="42">
        <v>76074.236000000004</v>
      </c>
      <c r="E30" s="40"/>
      <c r="F30" s="42">
        <f t="shared" si="0"/>
        <v>2753.122000000003</v>
      </c>
      <c r="G30" s="40"/>
      <c r="H30" s="43">
        <f t="shared" si="1"/>
        <v>3.7548829386307547E-2</v>
      </c>
      <c r="J30" s="51"/>
      <c r="K30" s="52"/>
    </row>
    <row r="31" spans="1:11" x14ac:dyDescent="0.2">
      <c r="A31" s="40"/>
      <c r="B31" s="44">
        <v>1994</v>
      </c>
      <c r="D31" s="42">
        <v>80673.307000000001</v>
      </c>
      <c r="E31" s="40"/>
      <c r="F31" s="42">
        <f t="shared" si="0"/>
        <v>4599.0709999999963</v>
      </c>
      <c r="G31" s="40"/>
      <c r="H31" s="43">
        <f t="shared" si="1"/>
        <v>6.0455040258307724E-2</v>
      </c>
      <c r="I31" s="53"/>
      <c r="J31" s="51"/>
      <c r="K31" s="52"/>
    </row>
    <row r="32" spans="1:11" x14ac:dyDescent="0.2">
      <c r="A32" s="40"/>
      <c r="B32" s="44">
        <v>1995</v>
      </c>
      <c r="D32" s="42">
        <v>84546.115000000005</v>
      </c>
      <c r="E32" s="40"/>
      <c r="F32" s="42">
        <f t="shared" si="0"/>
        <v>3872.8080000000045</v>
      </c>
      <c r="G32" s="40"/>
      <c r="H32" s="43">
        <f t="shared" si="1"/>
        <v>4.8006064756958677E-2</v>
      </c>
      <c r="J32" s="51"/>
      <c r="K32" s="52"/>
    </row>
    <row r="33" spans="1:13" x14ac:dyDescent="0.2">
      <c r="A33" s="40"/>
      <c r="B33" s="44">
        <v>1996</v>
      </c>
      <c r="D33" s="42">
        <v>85028.048999999999</v>
      </c>
      <c r="E33" s="40"/>
      <c r="F33" s="42">
        <f t="shared" si="0"/>
        <v>481.93399999999383</v>
      </c>
      <c r="G33" s="40"/>
      <c r="H33" s="43">
        <f t="shared" si="1"/>
        <v>5.7002500942828771E-3</v>
      </c>
      <c r="J33" s="51"/>
      <c r="K33" s="52"/>
    </row>
    <row r="34" spans="1:13" x14ac:dyDescent="0.2">
      <c r="A34" s="40"/>
      <c r="B34" s="44">
        <v>1997</v>
      </c>
      <c r="D34" s="42">
        <v>87055.570999999996</v>
      </c>
      <c r="E34" s="40"/>
      <c r="F34" s="42">
        <f t="shared" si="0"/>
        <v>2027.5219999999972</v>
      </c>
      <c r="G34" s="40"/>
      <c r="H34" s="43">
        <f t="shared" si="1"/>
        <v>2.3845331321197261E-2</v>
      </c>
      <c r="J34" s="51"/>
      <c r="K34" s="52"/>
    </row>
    <row r="35" spans="1:13" x14ac:dyDescent="0.2">
      <c r="A35" s="40"/>
      <c r="B35" s="44">
        <v>1998</v>
      </c>
      <c r="D35" s="42">
        <v>92802.236000000004</v>
      </c>
      <c r="E35" s="40"/>
      <c r="F35" s="42">
        <f t="shared" si="0"/>
        <v>5746.6650000000081</v>
      </c>
      <c r="G35" s="40"/>
      <c r="H35" s="43">
        <f t="shared" si="1"/>
        <v>6.6011456061783935E-2</v>
      </c>
      <c r="J35" s="51"/>
      <c r="K35" s="52"/>
    </row>
    <row r="36" spans="1:13" x14ac:dyDescent="0.2">
      <c r="A36" s="40"/>
      <c r="B36" s="44">
        <v>1999</v>
      </c>
      <c r="D36" s="42">
        <v>91682.822</v>
      </c>
      <c r="E36" s="40"/>
      <c r="F36" s="42">
        <f t="shared" si="0"/>
        <v>-1119.4140000000043</v>
      </c>
      <c r="G36" s="40"/>
      <c r="H36" s="43">
        <f t="shared" si="1"/>
        <v>-1.2062360221579138E-2</v>
      </c>
      <c r="J36" s="51"/>
      <c r="K36" s="52"/>
    </row>
    <row r="37" spans="1:13" x14ac:dyDescent="0.2">
      <c r="A37" s="40"/>
      <c r="B37" s="44">
        <v>2000</v>
      </c>
      <c r="D37" s="42">
        <v>96313.286999999997</v>
      </c>
      <c r="E37" s="40"/>
      <c r="F37" s="42">
        <f t="shared" si="0"/>
        <v>4630.4649999999965</v>
      </c>
      <c r="G37" s="40"/>
      <c r="H37" s="43">
        <f t="shared" si="1"/>
        <v>5.0505262588884881E-2</v>
      </c>
      <c r="J37" s="51"/>
      <c r="K37" s="52"/>
    </row>
    <row r="38" spans="1:13" x14ac:dyDescent="0.2">
      <c r="A38" s="40"/>
      <c r="B38" s="44">
        <v>2001</v>
      </c>
      <c r="D38" s="42">
        <v>98612.129000000001</v>
      </c>
      <c r="E38" s="40"/>
      <c r="F38" s="42">
        <f t="shared" si="0"/>
        <v>2298.8420000000042</v>
      </c>
      <c r="G38" s="40"/>
      <c r="H38" s="43">
        <f t="shared" si="1"/>
        <v>2.3868378617376118E-2</v>
      </c>
      <c r="J38" s="51"/>
      <c r="K38" s="52"/>
    </row>
    <row r="39" spans="1:13" x14ac:dyDescent="0.2">
      <c r="A39" s="40"/>
      <c r="B39" s="44">
        <v>2002</v>
      </c>
      <c r="D39" s="42">
        <v>104657.202</v>
      </c>
      <c r="E39" s="40"/>
      <c r="F39" s="42">
        <f t="shared" si="0"/>
        <v>6045.073000000004</v>
      </c>
      <c r="G39" s="40"/>
      <c r="H39" s="43">
        <f t="shared" si="1"/>
        <v>6.1301515962605357E-2</v>
      </c>
      <c r="J39" s="51"/>
      <c r="K39" s="52"/>
    </row>
    <row r="40" spans="1:13" x14ac:dyDescent="0.2">
      <c r="A40" s="40"/>
      <c r="B40" s="44">
        <v>2003</v>
      </c>
      <c r="D40" s="42">
        <v>108214.4605</v>
      </c>
      <c r="E40" s="40"/>
      <c r="F40" s="42">
        <f t="shared" si="0"/>
        <v>3557.2584999999963</v>
      </c>
      <c r="G40" s="40"/>
      <c r="H40" s="43">
        <f t="shared" si="1"/>
        <v>3.3989619749245747E-2</v>
      </c>
      <c r="J40" s="51"/>
      <c r="K40" s="52"/>
    </row>
    <row r="41" spans="1:13" x14ac:dyDescent="0.2">
      <c r="A41" s="40"/>
      <c r="B41" s="44">
        <v>2004</v>
      </c>
      <c r="D41" s="42">
        <v>108121.9295</v>
      </c>
      <c r="E41" s="40"/>
      <c r="F41" s="42">
        <f t="shared" si="0"/>
        <v>-92.531000000002678</v>
      </c>
      <c r="G41" s="40"/>
      <c r="H41" s="43">
        <f t="shared" si="1"/>
        <v>-8.5507056610056864E-4</v>
      </c>
      <c r="I41" s="52"/>
      <c r="J41" s="51"/>
      <c r="K41" s="52"/>
    </row>
    <row r="42" spans="1:13" x14ac:dyDescent="0.2">
      <c r="A42" s="40"/>
      <c r="B42" s="44">
        <v>2005</v>
      </c>
      <c r="D42" s="42">
        <v>111442.88898999999</v>
      </c>
      <c r="E42" s="54"/>
      <c r="F42" s="42">
        <f t="shared" si="0"/>
        <v>3320.9594899999938</v>
      </c>
      <c r="G42" s="40"/>
      <c r="H42" s="43">
        <f t="shared" si="1"/>
        <v>3.0714948441610934E-2</v>
      </c>
      <c r="I42" s="52"/>
      <c r="J42" s="51"/>
      <c r="K42" s="52"/>
    </row>
    <row r="43" spans="1:13" x14ac:dyDescent="0.2">
      <c r="A43" s="40"/>
      <c r="B43" s="44">
        <v>2006</v>
      </c>
      <c r="D43" s="42">
        <v>113405.97957808789</v>
      </c>
      <c r="E43" s="40"/>
      <c r="F43" s="42">
        <f t="shared" si="0"/>
        <v>1963.0905880879</v>
      </c>
      <c r="G43" s="40"/>
      <c r="H43" s="43">
        <f t="shared" si="1"/>
        <v>1.7615216241065434E-2</v>
      </c>
      <c r="I43" s="52"/>
      <c r="J43" s="51"/>
      <c r="K43" s="52"/>
    </row>
    <row r="44" spans="1:13" x14ac:dyDescent="0.2">
      <c r="A44" s="40"/>
      <c r="B44" s="44">
        <v>2007</v>
      </c>
      <c r="D44" s="55">
        <v>114532.2145</v>
      </c>
      <c r="E44" s="40"/>
      <c r="F44" s="42">
        <f t="shared" si="0"/>
        <v>1126.2349219121097</v>
      </c>
      <c r="G44" s="40"/>
      <c r="H44" s="43">
        <f t="shared" si="1"/>
        <v>9.9310012232345368E-3</v>
      </c>
      <c r="I44" s="52"/>
      <c r="J44" s="51"/>
      <c r="K44" s="52"/>
    </row>
    <row r="45" spans="1:13" x14ac:dyDescent="0.2">
      <c r="A45" s="40"/>
      <c r="B45" s="44">
        <v>2008</v>
      </c>
      <c r="D45" s="55">
        <v>111100.357</v>
      </c>
      <c r="E45" s="40"/>
      <c r="F45" s="42">
        <f t="shared" si="0"/>
        <v>-3431.8574999999983</v>
      </c>
      <c r="G45" s="40"/>
      <c r="H45" s="43">
        <f t="shared" si="1"/>
        <v>-2.9964124198436748E-2</v>
      </c>
      <c r="I45" s="52"/>
      <c r="J45" s="51"/>
      <c r="K45" s="52"/>
    </row>
    <row r="46" spans="1:13" x14ac:dyDescent="0.2">
      <c r="A46" s="40"/>
      <c r="B46" s="44">
        <v>2009</v>
      </c>
      <c r="D46" s="55">
        <v>111237.416</v>
      </c>
      <c r="E46" s="40"/>
      <c r="F46" s="42">
        <f t="shared" si="0"/>
        <v>137.05899999999383</v>
      </c>
      <c r="G46" s="40"/>
      <c r="H46" s="43">
        <f t="shared" si="1"/>
        <v>1.2336504013212846E-3</v>
      </c>
      <c r="I46" s="52"/>
      <c r="J46" s="51"/>
      <c r="K46" s="52"/>
    </row>
    <row r="47" spans="1:13" x14ac:dyDescent="0.2">
      <c r="A47" s="40"/>
      <c r="B47" s="44">
        <v>2010</v>
      </c>
      <c r="D47" s="55">
        <v>114603.5325</v>
      </c>
      <c r="E47" s="40"/>
      <c r="F47" s="42">
        <f t="shared" si="0"/>
        <v>3366.1165000000037</v>
      </c>
      <c r="G47" s="40"/>
      <c r="H47" s="43">
        <f t="shared" si="1"/>
        <v>3.026064988780397E-2</v>
      </c>
      <c r="I47" s="52"/>
      <c r="J47" s="51"/>
      <c r="K47" s="52"/>
      <c r="M47" s="56"/>
    </row>
    <row r="48" spans="1:13" x14ac:dyDescent="0.2">
      <c r="A48" s="40"/>
      <c r="B48" s="44">
        <v>2011</v>
      </c>
      <c r="D48" s="55">
        <v>111542.2715</v>
      </c>
      <c r="E48" s="40"/>
      <c r="F48" s="42">
        <f t="shared" si="0"/>
        <v>-3061.2609999999986</v>
      </c>
      <c r="G48" s="40"/>
      <c r="H48" s="43">
        <f t="shared" si="1"/>
        <v>-2.6711750791800437E-2</v>
      </c>
      <c r="I48" s="52"/>
      <c r="J48" s="51"/>
      <c r="K48" s="52"/>
      <c r="M48" s="56"/>
    </row>
    <row r="49" spans="1:13" x14ac:dyDescent="0.2">
      <c r="A49" s="40"/>
      <c r="B49" s="44">
        <v>2012</v>
      </c>
      <c r="D49" s="55">
        <v>110865.505</v>
      </c>
      <c r="E49" s="40"/>
      <c r="F49" s="42">
        <f t="shared" si="0"/>
        <v>-676.7664999999979</v>
      </c>
      <c r="G49" s="40"/>
      <c r="H49" s="43">
        <f t="shared" si="1"/>
        <v>-6.067354473770048E-3</v>
      </c>
      <c r="I49" s="52"/>
      <c r="J49" s="51"/>
      <c r="K49" s="52"/>
      <c r="M49" s="56"/>
    </row>
    <row r="50" spans="1:13" x14ac:dyDescent="0.2">
      <c r="A50" s="40"/>
      <c r="B50" s="44">
        <v>2013</v>
      </c>
      <c r="D50" s="55">
        <v>111655.211</v>
      </c>
      <c r="E50" s="40"/>
      <c r="F50" s="42">
        <f>+D50-D49</f>
        <v>789.70599999999104</v>
      </c>
      <c r="G50" s="40"/>
      <c r="H50" s="43">
        <f>(D50/D49)-1</f>
        <v>7.1230992904420809E-3</v>
      </c>
      <c r="I50" s="52"/>
      <c r="J50" s="51"/>
      <c r="K50" s="52"/>
      <c r="M50" s="56"/>
    </row>
    <row r="51" spans="1:13" x14ac:dyDescent="0.2">
      <c r="A51" s="40"/>
      <c r="B51" s="44">
        <v>2014</v>
      </c>
      <c r="D51" s="57">
        <v>115968</v>
      </c>
      <c r="E51" s="40"/>
      <c r="F51" s="42">
        <f>+D51-D50</f>
        <v>4312.7890000000043</v>
      </c>
      <c r="G51" s="40"/>
      <c r="H51" s="43">
        <f>(D51/D50)-1</f>
        <v>3.8625953606410857E-2</v>
      </c>
      <c r="I51" s="52"/>
      <c r="J51" s="51"/>
      <c r="K51" s="52"/>
      <c r="M51" s="56"/>
    </row>
    <row r="52" spans="1:13" x14ac:dyDescent="0.2">
      <c r="A52" s="40"/>
      <c r="B52" s="44">
        <v>2015</v>
      </c>
      <c r="D52" s="55">
        <v>119963.51273953487</v>
      </c>
      <c r="E52" s="40"/>
      <c r="F52" s="42">
        <f>+D52-D51</f>
        <v>3995.5127395348682</v>
      </c>
      <c r="G52" s="40"/>
      <c r="H52" s="43">
        <f>(D52/D51)-1</f>
        <v>3.4453579776618337E-2</v>
      </c>
      <c r="I52" s="52"/>
      <c r="J52" s="51"/>
      <c r="K52" s="52"/>
      <c r="M52" s="56"/>
    </row>
    <row r="53" spans="1:13" x14ac:dyDescent="0.2">
      <c r="A53" s="40"/>
      <c r="B53" s="44"/>
      <c r="D53" s="42"/>
      <c r="E53" s="40"/>
      <c r="F53" s="58"/>
      <c r="G53" s="40"/>
      <c r="H53" s="43"/>
    </row>
    <row r="54" spans="1:13" x14ac:dyDescent="0.2">
      <c r="A54" s="163" t="s">
        <v>36</v>
      </c>
      <c r="B54" s="163"/>
      <c r="C54" s="163"/>
      <c r="D54" s="163"/>
      <c r="E54" s="163"/>
      <c r="F54" s="163"/>
      <c r="G54" s="163"/>
      <c r="H54" s="163"/>
      <c r="I54" s="163"/>
    </row>
    <row r="55" spans="1:13" x14ac:dyDescent="0.2">
      <c r="A55" s="40"/>
      <c r="C55" s="40"/>
      <c r="D55" s="40"/>
      <c r="E55" s="40"/>
      <c r="F55" s="40"/>
      <c r="G55" s="55"/>
      <c r="H55" s="40"/>
    </row>
    <row r="56" spans="1:13" x14ac:dyDescent="0.2">
      <c r="A56" s="40"/>
      <c r="B56" s="59" t="s">
        <v>37</v>
      </c>
      <c r="C56" s="164" t="s">
        <v>33</v>
      </c>
      <c r="D56" s="164"/>
      <c r="E56" s="60"/>
      <c r="F56" s="164" t="s">
        <v>33</v>
      </c>
      <c r="G56" s="164"/>
      <c r="H56" s="164" t="s">
        <v>38</v>
      </c>
      <c r="I56" s="164"/>
      <c r="J56" s="61"/>
    </row>
    <row r="57" spans="1:13" x14ac:dyDescent="0.2">
      <c r="A57" s="40"/>
      <c r="B57" s="62" t="s">
        <v>39</v>
      </c>
      <c r="C57" s="63" t="s">
        <v>34</v>
      </c>
      <c r="D57" s="64" t="s">
        <v>35</v>
      </c>
      <c r="E57" s="65" t="s">
        <v>39</v>
      </c>
      <c r="F57" s="66" t="s">
        <v>34</v>
      </c>
      <c r="G57" s="67" t="s">
        <v>35</v>
      </c>
      <c r="H57" s="66" t="s">
        <v>34</v>
      </c>
      <c r="I57" s="67" t="s">
        <v>35</v>
      </c>
      <c r="J57" s="68"/>
      <c r="M57" t="s">
        <v>40</v>
      </c>
    </row>
    <row r="58" spans="1:13" x14ac:dyDescent="0.2">
      <c r="A58" s="44">
        <v>2016</v>
      </c>
      <c r="B58" s="69">
        <v>122220.78635667355</v>
      </c>
      <c r="C58" s="42">
        <f>+B58-D52</f>
        <v>2257.2736171386787</v>
      </c>
      <c r="D58" s="43">
        <f>(B58/D52)-1</f>
        <v>1.881633478039002E-2</v>
      </c>
      <c r="E58" s="57">
        <v>119624.75969152738</v>
      </c>
      <c r="F58" s="42">
        <f>+E58-D52</f>
        <v>-338.75304800749291</v>
      </c>
      <c r="G58" s="43">
        <f>(E58/D52)-1</f>
        <v>-2.8238006729845999E-3</v>
      </c>
      <c r="H58" s="42">
        <f>E58-B58</f>
        <v>-2596.0266651461716</v>
      </c>
      <c r="I58" s="43">
        <f>(E58/B58)-1</f>
        <v>-2.1240467702198007E-2</v>
      </c>
      <c r="J58" s="68"/>
      <c r="K58" s="70"/>
      <c r="M58" s="56">
        <v>0.56345304872635182</v>
      </c>
    </row>
    <row r="59" spans="1:13" x14ac:dyDescent="0.2">
      <c r="A59" s="44">
        <v>2017</v>
      </c>
      <c r="B59" s="69">
        <v>123712.97196987133</v>
      </c>
      <c r="C59" s="42">
        <f t="shared" ref="C59:C105" si="2">+B59-B58</f>
        <v>1492.1856131977838</v>
      </c>
      <c r="D59" s="43">
        <f>(B59/B58)-1</f>
        <v>1.2208934811163585E-2</v>
      </c>
      <c r="E59" s="57">
        <v>118831.90329271216</v>
      </c>
      <c r="F59" s="42">
        <f>+E59-E58</f>
        <v>-792.85639881521638</v>
      </c>
      <c r="G59" s="43">
        <f t="shared" ref="G59:G102" si="3">(E59/E58)-1</f>
        <v>-6.6278619982997888E-3</v>
      </c>
      <c r="H59" s="42">
        <f>E59-B59</f>
        <v>-4881.0686771591718</v>
      </c>
      <c r="I59" s="43">
        <f>(E59/B59)-1</f>
        <v>-3.9454784728216619E-2</v>
      </c>
      <c r="J59" s="68"/>
      <c r="K59" s="52"/>
      <c r="M59" s="56">
        <v>0.55741548048036871</v>
      </c>
    </row>
    <row r="60" spans="1:13" x14ac:dyDescent="0.2">
      <c r="A60" s="44">
        <v>2018</v>
      </c>
      <c r="B60" s="69">
        <v>125151.37260243431</v>
      </c>
      <c r="C60" s="42">
        <f t="shared" si="2"/>
        <v>1438.4006325629744</v>
      </c>
      <c r="D60" s="43">
        <f t="shared" ref="D60:D105" si="4">(B60/B59)-1</f>
        <v>1.1626918419786136E-2</v>
      </c>
      <c r="E60" s="57">
        <v>119562.96428621197</v>
      </c>
      <c r="F60" s="42">
        <f t="shared" ref="F60:F62" si="5">+E60-E59</f>
        <v>731.0609934998065</v>
      </c>
      <c r="G60" s="43">
        <f t="shared" si="3"/>
        <v>6.1520599539588439E-3</v>
      </c>
      <c r="H60" s="42">
        <f>E60-B60</f>
        <v>-5588.4083162223396</v>
      </c>
      <c r="I60" s="43">
        <f t="shared" ref="I60:I105" si="6">(E60/B60)-1</f>
        <v>-4.4653192370289974E-2</v>
      </c>
      <c r="J60" s="68"/>
      <c r="K60" s="52"/>
      <c r="M60" s="56">
        <v>0.55468525899660914</v>
      </c>
    </row>
    <row r="61" spans="1:13" x14ac:dyDescent="0.2">
      <c r="A61" s="44">
        <v>2019</v>
      </c>
      <c r="B61" s="69">
        <v>126737.99250999182</v>
      </c>
      <c r="C61" s="42">
        <f t="shared" si="2"/>
        <v>1586.6199075575132</v>
      </c>
      <c r="D61" s="43">
        <f t="shared" si="4"/>
        <v>1.2677606921641216E-2</v>
      </c>
      <c r="E61" s="57">
        <v>120277.08401589832</v>
      </c>
      <c r="F61" s="42">
        <f t="shared" si="5"/>
        <v>714.11972968635382</v>
      </c>
      <c r="G61" s="43">
        <f t="shared" si="3"/>
        <v>5.9727502906072871E-3</v>
      </c>
      <c r="H61" s="42">
        <f>E61-B61</f>
        <v>-6460.908494093499</v>
      </c>
      <c r="I61" s="43">
        <f t="shared" si="6"/>
        <v>-5.0978466410410705E-2</v>
      </c>
      <c r="J61" s="68"/>
      <c r="K61" s="52"/>
      <c r="M61" s="56">
        <v>0.55156906085639901</v>
      </c>
    </row>
    <row r="62" spans="1:13" x14ac:dyDescent="0.2">
      <c r="A62" s="44">
        <v>2020</v>
      </c>
      <c r="B62" s="69">
        <v>128467.13145630853</v>
      </c>
      <c r="C62" s="42">
        <f>+B62-B61</f>
        <v>1729.1389463167143</v>
      </c>
      <c r="D62" s="43">
        <f t="shared" si="4"/>
        <v>1.3643414354858052E-2</v>
      </c>
      <c r="E62" s="57">
        <v>121585.15266596977</v>
      </c>
      <c r="F62" s="42">
        <f t="shared" si="5"/>
        <v>1308.068650071451</v>
      </c>
      <c r="G62" s="43">
        <f t="shared" si="3"/>
        <v>1.0875460282181004E-2</v>
      </c>
      <c r="H62" s="42">
        <f t="shared" ref="H62:H105" si="7">E62-B62</f>
        <v>-6881.9787903387623</v>
      </c>
      <c r="I62" s="43">
        <f>(E62/B62)-1</f>
        <v>-5.3569957640716148E-2</v>
      </c>
      <c r="J62" s="68"/>
      <c r="K62" s="52"/>
      <c r="M62" s="56">
        <v>0.54914308188816285</v>
      </c>
    </row>
    <row r="63" spans="1:13" x14ac:dyDescent="0.2">
      <c r="A63" s="44">
        <v>2021</v>
      </c>
      <c r="B63" s="69">
        <v>128798.45828231407</v>
      </c>
      <c r="C63" s="71">
        <f>+B63-B62</f>
        <v>331.3268260055338</v>
      </c>
      <c r="D63" s="72">
        <f t="shared" si="4"/>
        <v>2.5790785724690846E-3</v>
      </c>
      <c r="E63" s="73">
        <v>121781.98672731742</v>
      </c>
      <c r="F63" s="71">
        <f>+E63-E62</f>
        <v>196.83406134764664</v>
      </c>
      <c r="G63" s="72">
        <f t="shared" si="3"/>
        <v>1.6188988295997575E-3</v>
      </c>
      <c r="H63" s="71">
        <f t="shared" si="7"/>
        <v>-7016.4715549966495</v>
      </c>
      <c r="I63" s="72">
        <f>(E63/B63)-1</f>
        <v>-5.4476362905037323E-2</v>
      </c>
      <c r="J63" s="68"/>
      <c r="K63" s="52"/>
      <c r="M63" s="56">
        <v>0.54913196008135945</v>
      </c>
    </row>
    <row r="64" spans="1:13" x14ac:dyDescent="0.2">
      <c r="A64" s="44">
        <v>2022</v>
      </c>
      <c r="B64" s="69">
        <v>129580.74726029688</v>
      </c>
      <c r="C64" s="71">
        <f>+B64-B63</f>
        <v>782.28897798281105</v>
      </c>
      <c r="D64" s="72">
        <f t="shared" si="4"/>
        <v>6.0737448911702963E-3</v>
      </c>
      <c r="E64" s="73">
        <v>121965.69607954987</v>
      </c>
      <c r="F64" s="71">
        <f>+E64-E63</f>
        <v>183.7093522324576</v>
      </c>
      <c r="G64" s="72">
        <f t="shared" si="3"/>
        <v>1.5085100610470192E-3</v>
      </c>
      <c r="H64" s="71">
        <f t="shared" si="7"/>
        <v>-7615.0511807470029</v>
      </c>
      <c r="I64" s="72">
        <f>(E64/B64)-1</f>
        <v>-5.8766841075936882E-2</v>
      </c>
      <c r="J64" s="68"/>
      <c r="K64" s="52"/>
      <c r="M64" s="56">
        <v>0.54514179799274387</v>
      </c>
    </row>
    <row r="65" spans="1:13" x14ac:dyDescent="0.2">
      <c r="A65" s="44">
        <v>2023</v>
      </c>
      <c r="B65" s="69">
        <v>130940.08411986449</v>
      </c>
      <c r="C65" s="71">
        <f>+B65-B64</f>
        <v>1359.3368595676147</v>
      </c>
      <c r="D65" s="72">
        <f t="shared" si="4"/>
        <v>1.0490268718986728E-2</v>
      </c>
      <c r="E65" s="73">
        <v>122767.65544048569</v>
      </c>
      <c r="F65" s="71">
        <f>+E65-E64</f>
        <v>801.95936093581258</v>
      </c>
      <c r="G65" s="72">
        <f t="shared" si="3"/>
        <v>6.5752862215679997E-3</v>
      </c>
      <c r="H65" s="71">
        <f t="shared" si="7"/>
        <v>-8172.4286793788051</v>
      </c>
      <c r="I65" s="72">
        <f>(E65/B65)-1</f>
        <v>-6.2413498007971691E-2</v>
      </c>
      <c r="J65" s="68"/>
      <c r="K65" s="52"/>
      <c r="M65" s="56">
        <v>0.54250861392077276</v>
      </c>
    </row>
    <row r="66" spans="1:13" x14ac:dyDescent="0.2">
      <c r="A66" s="44">
        <v>2024</v>
      </c>
      <c r="B66" s="69">
        <v>132658.83902963065</v>
      </c>
      <c r="C66" s="71">
        <f t="shared" si="2"/>
        <v>1718.754909766154</v>
      </c>
      <c r="D66" s="72">
        <f>(B66/B65)-1</f>
        <v>1.3126270090011438E-2</v>
      </c>
      <c r="E66" s="73">
        <v>123636.56442865705</v>
      </c>
      <c r="F66" s="71">
        <f>+E66-E65</f>
        <v>868.90898817135894</v>
      </c>
      <c r="G66" s="72">
        <f t="shared" si="3"/>
        <v>7.0776702955981374E-3</v>
      </c>
      <c r="H66" s="71">
        <f t="shared" si="7"/>
        <v>-9022.2746009736002</v>
      </c>
      <c r="I66" s="72">
        <f>(E66/B66)-1</f>
        <v>-6.8011107793265024E-2</v>
      </c>
      <c r="J66" s="68"/>
      <c r="K66" s="52"/>
      <c r="M66" s="56">
        <v>0.53762609358460645</v>
      </c>
    </row>
    <row r="67" spans="1:13" x14ac:dyDescent="0.2">
      <c r="A67" s="44">
        <v>2025</v>
      </c>
      <c r="B67" s="69">
        <v>133813.77084372245</v>
      </c>
      <c r="C67" s="71">
        <f t="shared" si="2"/>
        <v>1154.931814091804</v>
      </c>
      <c r="D67" s="72">
        <f>(B67/B66)-1</f>
        <v>8.7060298623133914E-3</v>
      </c>
      <c r="E67" s="73">
        <v>124463.00531190111</v>
      </c>
      <c r="F67" s="71">
        <f>+E67-E66</f>
        <v>826.44088324406766</v>
      </c>
      <c r="G67" s="72">
        <f t="shared" si="3"/>
        <v>6.6844374644603466E-3</v>
      </c>
      <c r="H67" s="71">
        <f t="shared" si="7"/>
        <v>-9350.7655318213365</v>
      </c>
      <c r="I67" s="72">
        <f t="shared" si="6"/>
        <v>-6.9878947980188455E-2</v>
      </c>
      <c r="J67" s="68"/>
      <c r="K67" s="52"/>
      <c r="M67" s="56">
        <v>0.5346929774918725</v>
      </c>
    </row>
    <row r="68" spans="1:13" x14ac:dyDescent="0.2">
      <c r="A68" s="44">
        <v>2026</v>
      </c>
      <c r="B68" s="69">
        <v>135522.44771437984</v>
      </c>
      <c r="C68" s="71">
        <f t="shared" si="2"/>
        <v>1708.676870657393</v>
      </c>
      <c r="D68" s="72">
        <f>(B68/B67)-1</f>
        <v>1.2769065992863426E-2</v>
      </c>
      <c r="E68" s="73">
        <v>125830.8156531014</v>
      </c>
      <c r="F68" s="71">
        <f t="shared" ref="F68:F104" si="8">+E68-E67</f>
        <v>1367.810341200282</v>
      </c>
      <c r="G68" s="72">
        <f t="shared" si="3"/>
        <v>1.0989693987965232E-2</v>
      </c>
      <c r="H68" s="71">
        <f t="shared" si="7"/>
        <v>-9691.6320612784475</v>
      </c>
      <c r="I68" s="72">
        <f t="shared" si="6"/>
        <v>-7.1513112585628869E-2</v>
      </c>
      <c r="J68" s="68"/>
      <c r="K68" s="52"/>
      <c r="M68" s="56">
        <v>0.53068053011433935</v>
      </c>
    </row>
    <row r="69" spans="1:13" x14ac:dyDescent="0.2">
      <c r="A69" s="44">
        <v>2027</v>
      </c>
      <c r="B69" s="69">
        <v>137653.48466782438</v>
      </c>
      <c r="C69" s="71">
        <f t="shared" si="2"/>
        <v>2131.0369534445344</v>
      </c>
      <c r="D69" s="72">
        <f>(B69/B68)-1</f>
        <v>1.5724604959436617E-2</v>
      </c>
      <c r="E69" s="73">
        <v>127182.78436050306</v>
      </c>
      <c r="F69" s="71">
        <f t="shared" si="8"/>
        <v>1351.9687074016692</v>
      </c>
      <c r="G69" s="72">
        <f t="shared" si="3"/>
        <v>1.0744337151313177E-2</v>
      </c>
      <c r="H69" s="71">
        <f t="shared" si="7"/>
        <v>-10470.700307321313</v>
      </c>
      <c r="I69" s="72">
        <f>(E69/B69)-1</f>
        <v>-7.6065639257796192E-2</v>
      </c>
      <c r="J69" s="68"/>
      <c r="K69" s="52"/>
      <c r="M69" s="56">
        <v>0.5247955061054177</v>
      </c>
    </row>
    <row r="70" spans="1:13" x14ac:dyDescent="0.2">
      <c r="A70" s="44">
        <v>2028</v>
      </c>
      <c r="B70" s="69">
        <v>140219.04588579794</v>
      </c>
      <c r="C70" s="71">
        <f t="shared" si="2"/>
        <v>2565.5612179735617</v>
      </c>
      <c r="D70" s="72">
        <f t="shared" si="4"/>
        <v>1.8637822530716219E-2</v>
      </c>
      <c r="E70" s="73">
        <v>128994.83370369811</v>
      </c>
      <c r="F70" s="71">
        <f t="shared" si="8"/>
        <v>1812.0493431950454</v>
      </c>
      <c r="G70" s="72">
        <f t="shared" si="3"/>
        <v>1.4247599251002052E-2</v>
      </c>
      <c r="H70" s="71">
        <f t="shared" si="7"/>
        <v>-11224.212182099829</v>
      </c>
      <c r="I70" s="72">
        <f>(E70/B70)-1</f>
        <v>-8.004770044749443E-2</v>
      </c>
      <c r="J70" s="68"/>
      <c r="K70" s="52"/>
      <c r="M70" s="56">
        <v>0.52029575352654167</v>
      </c>
    </row>
    <row r="71" spans="1:13" x14ac:dyDescent="0.2">
      <c r="A71" s="44">
        <v>2029</v>
      </c>
      <c r="B71" s="69">
        <v>142183.31399140327</v>
      </c>
      <c r="C71" s="71">
        <f t="shared" si="2"/>
        <v>1964.2681056053261</v>
      </c>
      <c r="D71" s="72">
        <f t="shared" si="4"/>
        <v>1.4008568473680372E-2</v>
      </c>
      <c r="E71" s="73">
        <v>130940.1443333858</v>
      </c>
      <c r="F71" s="71">
        <f t="shared" si="8"/>
        <v>1945.310629687694</v>
      </c>
      <c r="G71" s="72">
        <f t="shared" si="3"/>
        <v>1.5080531319231705E-2</v>
      </c>
      <c r="H71" s="71">
        <f t="shared" si="7"/>
        <v>-11243.169658017461</v>
      </c>
      <c r="I71" s="72">
        <f>(E71/B71)-1</f>
        <v>-7.9075169528663891E-2</v>
      </c>
      <c r="J71" s="68"/>
      <c r="K71" s="52"/>
      <c r="M71" s="56">
        <v>0.51892384617743159</v>
      </c>
    </row>
    <row r="72" spans="1:13" x14ac:dyDescent="0.2">
      <c r="A72" s="44">
        <v>2030</v>
      </c>
      <c r="B72" s="69">
        <v>144640.72532015675</v>
      </c>
      <c r="C72" s="71">
        <f t="shared" si="2"/>
        <v>2457.4113287534856</v>
      </c>
      <c r="D72" s="72">
        <f t="shared" si="4"/>
        <v>1.7283401685953548E-2</v>
      </c>
      <c r="E72" s="73">
        <v>133247.20346915175</v>
      </c>
      <c r="F72" s="71">
        <f t="shared" si="8"/>
        <v>2307.0591357659432</v>
      </c>
      <c r="G72" s="72">
        <f t="shared" si="3"/>
        <v>1.7619188885968917E-2</v>
      </c>
      <c r="H72" s="71">
        <f t="shared" si="7"/>
        <v>-11393.521851005004</v>
      </c>
      <c r="I72" s="72">
        <f>(E72/B72)-1</f>
        <v>-7.8771188583200757E-2</v>
      </c>
      <c r="J72" s="68"/>
      <c r="K72" s="52"/>
      <c r="M72" s="56">
        <v>0.5174176125927592</v>
      </c>
    </row>
    <row r="73" spans="1:13" x14ac:dyDescent="0.2">
      <c r="A73" s="44">
        <v>2031</v>
      </c>
      <c r="B73" s="69">
        <v>146779.25038716092</v>
      </c>
      <c r="C73" s="71">
        <f t="shared" si="2"/>
        <v>2138.5250670041714</v>
      </c>
      <c r="D73" s="72">
        <f t="shared" si="4"/>
        <v>1.4785082571112884E-2</v>
      </c>
      <c r="E73" s="73">
        <v>135111.34686535556</v>
      </c>
      <c r="F73" s="71">
        <f t="shared" si="8"/>
        <v>1864.1433962038136</v>
      </c>
      <c r="G73" s="72">
        <f t="shared" si="3"/>
        <v>1.399011272034234E-2</v>
      </c>
      <c r="H73" s="71">
        <f>E73-B73</f>
        <v>-11667.903521805361</v>
      </c>
      <c r="I73" s="72">
        <f t="shared" si="6"/>
        <v>-7.9492867629646802E-2</v>
      </c>
      <c r="J73" s="68"/>
      <c r="K73" s="52"/>
      <c r="M73" s="56">
        <v>0.51555753360995615</v>
      </c>
    </row>
    <row r="74" spans="1:13" x14ac:dyDescent="0.2">
      <c r="A74" s="44">
        <v>2032</v>
      </c>
      <c r="B74" s="69">
        <v>149381.3467028077</v>
      </c>
      <c r="C74" s="71">
        <f t="shared" si="2"/>
        <v>2602.0963156467769</v>
      </c>
      <c r="D74" s="72">
        <f t="shared" si="4"/>
        <v>1.7727957519766635E-2</v>
      </c>
      <c r="E74" s="73">
        <v>137076.15104629812</v>
      </c>
      <c r="F74" s="71">
        <f>+E74-E73</f>
        <v>1964.8041809425631</v>
      </c>
      <c r="G74" s="72">
        <f t="shared" si="3"/>
        <v>1.4542110833226873E-2</v>
      </c>
      <c r="H74" s="71">
        <f>E74-B74</f>
        <v>-12305.195656509575</v>
      </c>
      <c r="I74" s="72">
        <f t="shared" si="6"/>
        <v>-8.2374378917540514E-2</v>
      </c>
      <c r="J74" s="68"/>
      <c r="K74" s="52"/>
      <c r="M74" s="56">
        <v>0.51200353673877597</v>
      </c>
    </row>
    <row r="75" spans="1:13" x14ac:dyDescent="0.2">
      <c r="A75" s="44">
        <v>2033</v>
      </c>
      <c r="B75" s="69">
        <v>150939.18496014038</v>
      </c>
      <c r="C75" s="71">
        <f t="shared" si="2"/>
        <v>1557.8382573326817</v>
      </c>
      <c r="D75" s="72">
        <f t="shared" si="4"/>
        <v>1.0428599632536395E-2</v>
      </c>
      <c r="E75" s="73">
        <v>138119.80753825477</v>
      </c>
      <c r="F75" s="71">
        <f>+E75-E74</f>
        <v>1043.6564919566445</v>
      </c>
      <c r="G75" s="72">
        <f t="shared" si="3"/>
        <v>7.6136985463222118E-3</v>
      </c>
      <c r="H75" s="71">
        <f>E75-B75</f>
        <v>-12819.377421885612</v>
      </c>
      <c r="I75" s="72">
        <f t="shared" si="6"/>
        <v>-8.4930744957122384E-2</v>
      </c>
      <c r="J75" s="68"/>
      <c r="K75" s="52"/>
      <c r="M75" s="56">
        <v>0.50837670918046696</v>
      </c>
    </row>
    <row r="76" spans="1:13" x14ac:dyDescent="0.2">
      <c r="A76" s="44">
        <v>2034</v>
      </c>
      <c r="B76" s="69">
        <v>152743.62051055548</v>
      </c>
      <c r="C76" s="71">
        <f t="shared" si="2"/>
        <v>1804.4355504151026</v>
      </c>
      <c r="D76" s="72">
        <f t="shared" si="4"/>
        <v>1.1954719053846929E-2</v>
      </c>
      <c r="E76" s="73">
        <v>139688.16804625888</v>
      </c>
      <c r="F76" s="71">
        <f t="shared" si="8"/>
        <v>1568.3605080041161</v>
      </c>
      <c r="G76" s="72">
        <f t="shared" si="3"/>
        <v>1.1355073077188749E-2</v>
      </c>
      <c r="H76" s="71">
        <f t="shared" si="7"/>
        <v>-13055.452464296599</v>
      </c>
      <c r="I76" s="72">
        <f t="shared" si="6"/>
        <v>-8.5472980283287092E-2</v>
      </c>
      <c r="J76" s="68"/>
      <c r="K76" s="52"/>
      <c r="M76" s="56">
        <v>0.50627594493707306</v>
      </c>
    </row>
    <row r="77" spans="1:13" x14ac:dyDescent="0.2">
      <c r="A77" s="44">
        <v>2035</v>
      </c>
      <c r="B77" s="69">
        <v>154563.88908313433</v>
      </c>
      <c r="C77" s="71">
        <f t="shared" si="2"/>
        <v>1820.2685725788469</v>
      </c>
      <c r="D77" s="72">
        <f t="shared" si="4"/>
        <v>1.1917149577144182E-2</v>
      </c>
      <c r="E77" s="73">
        <v>141446.62955916295</v>
      </c>
      <c r="F77" s="71">
        <f t="shared" si="8"/>
        <v>1758.4615129040612</v>
      </c>
      <c r="G77" s="72">
        <f t="shared" si="3"/>
        <v>1.2588478591269991E-2</v>
      </c>
      <c r="H77" s="71">
        <f t="shared" si="7"/>
        <v>-13117.259523971385</v>
      </c>
      <c r="I77" s="72">
        <f t="shared" si="6"/>
        <v>-8.4866262111948365E-2</v>
      </c>
      <c r="J77" s="68"/>
      <c r="K77" s="52"/>
      <c r="M77" s="56">
        <v>0.50482485729677218</v>
      </c>
    </row>
    <row r="78" spans="1:13" x14ac:dyDescent="0.2">
      <c r="A78" s="44">
        <v>2036</v>
      </c>
      <c r="B78" s="69">
        <v>156852.53376021437</v>
      </c>
      <c r="C78" s="71">
        <f t="shared" si="2"/>
        <v>2288.6446770800394</v>
      </c>
      <c r="D78" s="72">
        <f t="shared" si="4"/>
        <v>1.4807111095975767E-2</v>
      </c>
      <c r="E78" s="73">
        <v>143024.92366472349</v>
      </c>
      <c r="F78" s="71">
        <f t="shared" si="8"/>
        <v>1578.2941055605479</v>
      </c>
      <c r="G78" s="72">
        <f t="shared" si="3"/>
        <v>1.1158230567101635E-2</v>
      </c>
      <c r="H78" s="71">
        <f t="shared" si="7"/>
        <v>-13827.610095490876</v>
      </c>
      <c r="I78" s="72">
        <f t="shared" si="6"/>
        <v>-8.8156753123475817E-2</v>
      </c>
      <c r="J78" s="74"/>
      <c r="K78" s="52"/>
      <c r="M78" s="56">
        <v>0.50149153299207871</v>
      </c>
    </row>
    <row r="79" spans="1:13" x14ac:dyDescent="0.2">
      <c r="A79" s="44">
        <v>2037</v>
      </c>
      <c r="B79" s="69">
        <v>158321.98873844018</v>
      </c>
      <c r="C79" s="71">
        <f t="shared" si="2"/>
        <v>1469.4549782258109</v>
      </c>
      <c r="D79" s="72">
        <f t="shared" si="4"/>
        <v>9.3683853425805541E-3</v>
      </c>
      <c r="E79" s="73">
        <v>144233.50057559452</v>
      </c>
      <c r="F79" s="71">
        <f t="shared" si="8"/>
        <v>1208.5769108710228</v>
      </c>
      <c r="G79" s="72">
        <f t="shared" si="3"/>
        <v>8.4501140074308978E-3</v>
      </c>
      <c r="H79" s="71">
        <f t="shared" si="7"/>
        <v>-14088.488162845664</v>
      </c>
      <c r="I79" s="72">
        <f t="shared" si="6"/>
        <v>-8.8986301113996857E-2</v>
      </c>
      <c r="J79" s="52"/>
      <c r="M79" s="56">
        <v>0.50006013092575752</v>
      </c>
    </row>
    <row r="80" spans="1:13" x14ac:dyDescent="0.2">
      <c r="A80" s="44">
        <v>2038</v>
      </c>
      <c r="B80" s="69">
        <v>160223.43500465428</v>
      </c>
      <c r="C80" s="71">
        <f t="shared" si="2"/>
        <v>1901.4462662141013</v>
      </c>
      <c r="D80" s="72">
        <f t="shared" si="4"/>
        <v>1.2009994829937476E-2</v>
      </c>
      <c r="E80" s="73">
        <v>145885.20895398359</v>
      </c>
      <c r="F80" s="71">
        <f t="shared" si="8"/>
        <v>1651.7083783890703</v>
      </c>
      <c r="G80" s="72">
        <f t="shared" si="3"/>
        <v>1.1451627893641847E-2</v>
      </c>
      <c r="H80" s="71">
        <f t="shared" si="7"/>
        <v>-14338.226050670695</v>
      </c>
      <c r="I80" s="72">
        <f t="shared" si="6"/>
        <v>-8.9488944299903395E-2</v>
      </c>
      <c r="M80" s="56">
        <v>0.49859151548335917</v>
      </c>
    </row>
    <row r="81" spans="1:13" x14ac:dyDescent="0.2">
      <c r="A81" s="44">
        <v>2039</v>
      </c>
      <c r="B81" s="69">
        <v>162120.05748007636</v>
      </c>
      <c r="C81" s="71">
        <f t="shared" si="2"/>
        <v>1896.6224754220748</v>
      </c>
      <c r="D81" s="72">
        <f t="shared" si="4"/>
        <v>1.1837359967766137E-2</v>
      </c>
      <c r="E81" s="73">
        <v>147619.5635329115</v>
      </c>
      <c r="F81" s="71">
        <f t="shared" si="8"/>
        <v>1734.354578927916</v>
      </c>
      <c r="G81" s="72">
        <f t="shared" si="3"/>
        <v>1.1888488156979626E-2</v>
      </c>
      <c r="H81" s="71">
        <f t="shared" si="7"/>
        <v>-14500.493947164854</v>
      </c>
      <c r="I81" s="72">
        <f t="shared" si="6"/>
        <v>-8.9442936133592776E-2</v>
      </c>
      <c r="M81" s="56">
        <v>0.49742420425442174</v>
      </c>
    </row>
    <row r="82" spans="1:13" x14ac:dyDescent="0.2">
      <c r="A82" s="44">
        <v>2040</v>
      </c>
      <c r="B82" s="69">
        <v>164470.5989574359</v>
      </c>
      <c r="C82" s="71">
        <f t="shared" si="2"/>
        <v>2350.5414773595403</v>
      </c>
      <c r="D82" s="72">
        <f t="shared" si="4"/>
        <v>1.4498770318092324E-2</v>
      </c>
      <c r="E82" s="73">
        <v>149622.20172226676</v>
      </c>
      <c r="F82" s="71">
        <f t="shared" si="8"/>
        <v>2002.6381893552607</v>
      </c>
      <c r="G82" s="72">
        <f t="shared" si="3"/>
        <v>1.3566211289527175E-2</v>
      </c>
      <c r="H82" s="71">
        <f t="shared" si="7"/>
        <v>-14848.397235169134</v>
      </c>
      <c r="I82" s="72">
        <f t="shared" si="6"/>
        <v>-9.0279948691691758E-2</v>
      </c>
      <c r="M82" s="56">
        <v>0.49570572672907742</v>
      </c>
    </row>
    <row r="83" spans="1:13" x14ac:dyDescent="0.2">
      <c r="A83" s="44">
        <v>2041</v>
      </c>
      <c r="B83" s="69">
        <v>166089.85792119967</v>
      </c>
      <c r="C83" s="71">
        <f t="shared" si="2"/>
        <v>1619.258963763772</v>
      </c>
      <c r="D83" s="72">
        <f t="shared" si="4"/>
        <v>9.8452791807661644E-3</v>
      </c>
      <c r="E83" s="73">
        <v>151299.38048374793</v>
      </c>
      <c r="F83" s="71">
        <f t="shared" si="8"/>
        <v>1677.1787614811619</v>
      </c>
      <c r="G83" s="72">
        <f t="shared" si="3"/>
        <v>1.1209424418137992E-2</v>
      </c>
      <c r="H83" s="71">
        <f t="shared" si="7"/>
        <v>-14790.477437451744</v>
      </c>
      <c r="I83" s="72">
        <f t="shared" si="6"/>
        <v>-8.9051057196213645E-2</v>
      </c>
      <c r="M83" s="56">
        <v>0.49698861646603731</v>
      </c>
    </row>
    <row r="84" spans="1:13" x14ac:dyDescent="0.2">
      <c r="A84" s="44">
        <v>2042</v>
      </c>
      <c r="B84" s="69">
        <v>167725.13498177408</v>
      </c>
      <c r="C84" s="71">
        <f t="shared" si="2"/>
        <v>1635.2770605744154</v>
      </c>
      <c r="D84" s="72">
        <f t="shared" si="4"/>
        <v>9.8457370067126515E-3</v>
      </c>
      <c r="E84" s="73">
        <v>152979.16454310296</v>
      </c>
      <c r="F84" s="71">
        <f t="shared" si="8"/>
        <v>1679.7840593550354</v>
      </c>
      <c r="G84" s="72">
        <f t="shared" si="3"/>
        <v>1.1102385574774276E-2</v>
      </c>
      <c r="H84" s="71">
        <f t="shared" si="7"/>
        <v>-14745.970438671124</v>
      </c>
      <c r="I84" s="72">
        <f t="shared" si="6"/>
        <v>-8.7917475459319161E-2</v>
      </c>
      <c r="M84" s="56">
        <v>0.49691367891395849</v>
      </c>
    </row>
    <row r="85" spans="1:13" x14ac:dyDescent="0.2">
      <c r="A85" s="44">
        <v>2043</v>
      </c>
      <c r="B85" s="69">
        <v>169376.61832102161</v>
      </c>
      <c r="C85" s="71">
        <f t="shared" si="2"/>
        <v>1651.4833392475266</v>
      </c>
      <c r="D85" s="72">
        <f t="shared" si="4"/>
        <v>9.8463676265754252E-3</v>
      </c>
      <c r="E85" s="73">
        <v>154661.57390851545</v>
      </c>
      <c r="F85" s="71">
        <f t="shared" si="8"/>
        <v>1682.4093654124881</v>
      </c>
      <c r="G85" s="72">
        <f t="shared" si="3"/>
        <v>1.0997637295492302E-2</v>
      </c>
      <c r="H85" s="71">
        <f t="shared" si="7"/>
        <v>-14715.044412506162</v>
      </c>
      <c r="I85" s="72">
        <f t="shared" si="6"/>
        <v>-8.6877660909586485E-2</v>
      </c>
      <c r="M85" s="56">
        <v>0.49683905665152589</v>
      </c>
    </row>
    <row r="86" spans="1:13" x14ac:dyDescent="0.2">
      <c r="A86" s="44">
        <v>2044</v>
      </c>
      <c r="B86" s="69">
        <v>171044.46893917344</v>
      </c>
      <c r="C86" s="71">
        <f t="shared" si="2"/>
        <v>1667.8506181518314</v>
      </c>
      <c r="D86" s="72">
        <f t="shared" si="4"/>
        <v>9.8469944357415518E-3</v>
      </c>
      <c r="E86" s="73">
        <v>156346.62887595949</v>
      </c>
      <c r="F86" s="71">
        <f t="shared" si="8"/>
        <v>1685.0549674440408</v>
      </c>
      <c r="G86" s="72">
        <f t="shared" si="3"/>
        <v>1.0895110691429899E-2</v>
      </c>
      <c r="H86" s="71">
        <f t="shared" si="7"/>
        <v>-14697.840063213953</v>
      </c>
      <c r="I86" s="72">
        <f t="shared" si="6"/>
        <v>-8.5929934796317609E-2</v>
      </c>
      <c r="M86" s="56">
        <v>0.49540751242993658</v>
      </c>
    </row>
    <row r="87" spans="1:13" x14ac:dyDescent="0.2">
      <c r="A87" s="44">
        <v>2045</v>
      </c>
      <c r="B87" s="69">
        <v>172728.8494374544</v>
      </c>
      <c r="C87" s="71">
        <f t="shared" si="2"/>
        <v>1684.3804982809525</v>
      </c>
      <c r="D87" s="72">
        <f t="shared" si="4"/>
        <v>9.847617457188651E-3</v>
      </c>
      <c r="E87" s="73">
        <v>158034.35003350931</v>
      </c>
      <c r="F87" s="71">
        <f t="shared" si="8"/>
        <v>1687.7211575498222</v>
      </c>
      <c r="G87" s="72">
        <f t="shared" si="3"/>
        <v>1.0794739673528841E-2</v>
      </c>
      <c r="H87" s="71">
        <f t="shared" si="7"/>
        <v>-14694.499403945083</v>
      </c>
      <c r="I87" s="72">
        <f t="shared" si="6"/>
        <v>-8.5072641031317731E-2</v>
      </c>
      <c r="M87" s="56">
        <v>0.49669093139799109</v>
      </c>
    </row>
    <row r="88" spans="1:13" x14ac:dyDescent="0.2">
      <c r="A88" s="44">
        <v>2046</v>
      </c>
      <c r="B88" s="69">
        <v>174429.92403401301</v>
      </c>
      <c r="C88" s="71">
        <f t="shared" si="2"/>
        <v>1701.0745965586102</v>
      </c>
      <c r="D88" s="72">
        <f t="shared" si="4"/>
        <v>9.8482367137782134E-3</v>
      </c>
      <c r="E88" s="73">
        <v>159724.75826571381</v>
      </c>
      <c r="F88" s="71">
        <f t="shared" si="8"/>
        <v>1690.4082322044997</v>
      </c>
      <c r="G88" s="72">
        <f t="shared" si="3"/>
        <v>1.0696460812766873E-2</v>
      </c>
      <c r="H88" s="71">
        <f t="shared" si="7"/>
        <v>-14705.165768299194</v>
      </c>
      <c r="I88" s="72">
        <f t="shared" si="6"/>
        <v>-8.4304145918401963E-2</v>
      </c>
      <c r="M88" s="56">
        <v>0.49661751260252751</v>
      </c>
    </row>
    <row r="89" spans="1:13" x14ac:dyDescent="0.2">
      <c r="A89" s="44">
        <v>2047</v>
      </c>
      <c r="B89" s="69">
        <v>176147.85858001007</v>
      </c>
      <c r="C89" s="71">
        <f t="shared" si="2"/>
        <v>1717.9345459970646</v>
      </c>
      <c r="D89" s="72">
        <f t="shared" si="4"/>
        <v>9.8488522282569324E-3</v>
      </c>
      <c r="E89" s="73">
        <v>161417.87475803649</v>
      </c>
      <c r="F89" s="71">
        <f t="shared" si="8"/>
        <v>1693.1164923226752</v>
      </c>
      <c r="G89" s="72">
        <f t="shared" si="3"/>
        <v>1.0600213208687759E-2</v>
      </c>
      <c r="H89" s="71">
        <f t="shared" si="7"/>
        <v>-14729.983821973583</v>
      </c>
      <c r="I89" s="72">
        <f t="shared" si="6"/>
        <v>-8.3622837885837353E-2</v>
      </c>
      <c r="M89" s="56">
        <v>0.49654457760493448</v>
      </c>
    </row>
    <row r="90" spans="1:13" x14ac:dyDescent="0.2">
      <c r="A90" s="44">
        <v>2048</v>
      </c>
      <c r="B90" s="69">
        <v>177882.82057586682</v>
      </c>
      <c r="C90" s="71">
        <f t="shared" si="2"/>
        <v>1734.9619958567491</v>
      </c>
      <c r="D90" s="72">
        <f t="shared" si="4"/>
        <v>9.8494640232522634E-3</v>
      </c>
      <c r="E90" s="73">
        <v>163113.72100136202</v>
      </c>
      <c r="F90" s="71">
        <f t="shared" si="8"/>
        <v>1695.8462433255336</v>
      </c>
      <c r="G90" s="72">
        <f t="shared" si="3"/>
        <v>1.050593836567093E-2</v>
      </c>
      <c r="H90" s="71">
        <f t="shared" si="7"/>
        <v>-14769.099574504799</v>
      </c>
      <c r="I90" s="72">
        <f t="shared" si="6"/>
        <v>-8.3027127221685815E-2</v>
      </c>
      <c r="M90" s="56">
        <v>0.49511568492636854</v>
      </c>
    </row>
    <row r="91" spans="1:13" x14ac:dyDescent="0.2">
      <c r="A91" s="44">
        <v>2049</v>
      </c>
      <c r="B91" s="69">
        <v>179634.97918767587</v>
      </c>
      <c r="C91" s="71">
        <f t="shared" si="2"/>
        <v>1752.158611809049</v>
      </c>
      <c r="D91" s="72">
        <f t="shared" si="4"/>
        <v>9.8500721212801956E-3</v>
      </c>
      <c r="E91" s="73">
        <v>164812.31879657056</v>
      </c>
      <c r="F91" s="71">
        <f t="shared" si="8"/>
        <v>1698.5977952085377</v>
      </c>
      <c r="G91" s="72">
        <f t="shared" si="3"/>
        <v>1.0413580076407802E-2</v>
      </c>
      <c r="H91" s="71">
        <f t="shared" si="7"/>
        <v>-14822.66039110531</v>
      </c>
      <c r="I91" s="72">
        <f t="shared" si="6"/>
        <v>-8.2515445812027299E-2</v>
      </c>
      <c r="M91" s="56">
        <v>0.49640031759727021</v>
      </c>
    </row>
    <row r="92" spans="1:13" x14ac:dyDescent="0.2">
      <c r="A92" s="44">
        <v>2050</v>
      </c>
      <c r="B92" s="69">
        <v>181404.50526377399</v>
      </c>
      <c r="C92" s="71">
        <f t="shared" si="2"/>
        <v>1769.5260760981182</v>
      </c>
      <c r="D92" s="72">
        <f t="shared" si="4"/>
        <v>9.8506765447357036E-3</v>
      </c>
      <c r="E92" s="73">
        <v>166513.69025918056</v>
      </c>
      <c r="F92" s="71">
        <f t="shared" si="8"/>
        <v>1701.3714626099973</v>
      </c>
      <c r="G92" s="72">
        <f t="shared" si="3"/>
        <v>1.0323084312101827E-2</v>
      </c>
      <c r="H92" s="71">
        <f t="shared" si="7"/>
        <v>-14890.815004593431</v>
      </c>
      <c r="I92" s="72">
        <f t="shared" si="6"/>
        <v>-8.2086246882023262E-2</v>
      </c>
      <c r="M92" s="56">
        <v>0.49632906991968889</v>
      </c>
    </row>
    <row r="93" spans="1:13" x14ac:dyDescent="0.2">
      <c r="A93" s="44">
        <v>2051</v>
      </c>
      <c r="B93" s="69">
        <v>183191.57135148169</v>
      </c>
      <c r="C93" s="71">
        <f t="shared" si="2"/>
        <v>1787.0660877077025</v>
      </c>
      <c r="D93" s="72">
        <f t="shared" si="4"/>
        <v>9.8512773159034062E-3</v>
      </c>
      <c r="E93" s="73">
        <v>168217.85782406112</v>
      </c>
      <c r="F93" s="71">
        <f t="shared" si="8"/>
        <v>1704.1675648805685</v>
      </c>
      <c r="G93" s="72">
        <f t="shared" si="3"/>
        <v>1.0234399118943305E-2</v>
      </c>
      <c r="H93" s="71">
        <f t="shared" si="7"/>
        <v>-14973.713527420565</v>
      </c>
      <c r="I93" s="72">
        <f t="shared" si="6"/>
        <v>-8.1738004739809522E-2</v>
      </c>
      <c r="M93" s="56">
        <v>0.49625846079836333</v>
      </c>
    </row>
    <row r="94" spans="1:13" x14ac:dyDescent="0.2">
      <c r="A94" s="44">
        <v>2052</v>
      </c>
      <c r="B94" s="69">
        <v>184996.35171400782</v>
      </c>
      <c r="C94" s="71">
        <f t="shared" si="2"/>
        <v>1804.7803625261295</v>
      </c>
      <c r="D94" s="72">
        <f t="shared" si="4"/>
        <v>9.851874456949572E-3</v>
      </c>
      <c r="E94" s="73">
        <v>169924.84425021516</v>
      </c>
      <c r="F94" s="71">
        <f t="shared" si="8"/>
        <v>1706.9864261540351</v>
      </c>
      <c r="G94" s="72">
        <f t="shared" si="3"/>
        <v>1.0147474520448174E-2</v>
      </c>
      <c r="H94" s="71">
        <f t="shared" si="7"/>
        <v>-15071.507463792659</v>
      </c>
      <c r="I94" s="72">
        <f t="shared" si="6"/>
        <v>-8.1469214523171907E-2</v>
      </c>
      <c r="M94" s="56">
        <v>0.49483282078262519</v>
      </c>
    </row>
    <row r="95" spans="1:13" x14ac:dyDescent="0.2">
      <c r="A95" s="44">
        <v>2053</v>
      </c>
      <c r="B95" s="69">
        <v>186705.37142494536</v>
      </c>
      <c r="C95" s="71">
        <f t="shared" si="2"/>
        <v>1709.019710937544</v>
      </c>
      <c r="D95" s="72">
        <f t="shared" si="4"/>
        <v>9.2381265635961274E-3</v>
      </c>
      <c r="E95" s="73">
        <v>171634.67262563447</v>
      </c>
      <c r="F95" s="71">
        <f t="shared" si="8"/>
        <v>1709.8283754193108</v>
      </c>
      <c r="G95" s="72">
        <f t="shared" si="3"/>
        <v>1.0062262425273083E-2</v>
      </c>
      <c r="H95" s="71">
        <f t="shared" si="7"/>
        <v>-15070.698799310892</v>
      </c>
      <c r="I95" s="72">
        <f t="shared" si="6"/>
        <v>-8.0719149557886394E-2</v>
      </c>
      <c r="M95" s="56">
        <v>0.49618796008515054</v>
      </c>
    </row>
    <row r="96" spans="1:13" x14ac:dyDescent="0.2">
      <c r="A96" s="44">
        <v>2054</v>
      </c>
      <c r="B96" s="69">
        <v>188546.11007582763</v>
      </c>
      <c r="C96" s="71">
        <f t="shared" si="2"/>
        <v>1840.7386508822674</v>
      </c>
      <c r="D96" s="72">
        <f t="shared" si="4"/>
        <v>9.8590556706197319E-3</v>
      </c>
      <c r="E96" s="73">
        <v>173347.36637222714</v>
      </c>
      <c r="F96" s="71">
        <f t="shared" si="8"/>
        <v>1712.6937465926749</v>
      </c>
      <c r="G96" s="72">
        <f t="shared" si="3"/>
        <v>9.9787165401501454E-3</v>
      </c>
      <c r="H96" s="71">
        <f t="shared" si="7"/>
        <v>-15198.743703600485</v>
      </c>
      <c r="I96" s="72">
        <f t="shared" si="6"/>
        <v>-8.0610221539378357E-2</v>
      </c>
      <c r="M96" s="56">
        <v>0.49618715317308393</v>
      </c>
    </row>
    <row r="97" spans="1:13" x14ac:dyDescent="0.2">
      <c r="A97" s="44">
        <v>2055</v>
      </c>
      <c r="B97" s="69">
        <v>190405.09625807425</v>
      </c>
      <c r="C97" s="71">
        <f t="shared" si="2"/>
        <v>1858.9861822466191</v>
      </c>
      <c r="D97" s="72">
        <f t="shared" si="4"/>
        <v>9.8595838519235368E-3</v>
      </c>
      <c r="E97" s="73">
        <v>175062.94925081939</v>
      </c>
      <c r="F97" s="71">
        <f t="shared" si="8"/>
        <v>1715.5828785922495</v>
      </c>
      <c r="G97" s="72">
        <f t="shared" si="3"/>
        <v>9.8967922876220804E-3</v>
      </c>
      <c r="H97" s="71">
        <f t="shared" si="7"/>
        <v>-15342.147007254855</v>
      </c>
      <c r="I97" s="72">
        <f t="shared" si="6"/>
        <v>-8.0576346477933436E-2</v>
      </c>
      <c r="M97" s="56">
        <v>0.49618616945374688</v>
      </c>
    </row>
    <row r="98" spans="1:13" x14ac:dyDescent="0.2">
      <c r="A98" s="44">
        <v>2056</v>
      </c>
      <c r="B98" s="69">
        <v>192282.51127089257</v>
      </c>
      <c r="C98" s="71">
        <f t="shared" si="2"/>
        <v>1877.4150128183246</v>
      </c>
      <c r="D98" s="72">
        <f t="shared" si="4"/>
        <v>9.860109050199295E-3</v>
      </c>
      <c r="E98" s="73">
        <v>176781.4453662321</v>
      </c>
      <c r="F98" s="71">
        <f t="shared" si="8"/>
        <v>1718.4961154127086</v>
      </c>
      <c r="G98" s="72">
        <f t="shared" si="3"/>
        <v>9.8164467282597645E-3</v>
      </c>
      <c r="H98" s="71">
        <f t="shared" si="7"/>
        <v>-15501.065904660471</v>
      </c>
      <c r="I98" s="72">
        <f t="shared" si="6"/>
        <v>-8.0616098688362614E-2</v>
      </c>
      <c r="M98" s="56">
        <v>0.49482937358601037</v>
      </c>
    </row>
    <row r="99" spans="1:13" x14ac:dyDescent="0.2">
      <c r="A99" s="44">
        <v>2057</v>
      </c>
      <c r="B99" s="69">
        <v>194178.5382164632</v>
      </c>
      <c r="C99" s="71">
        <f t="shared" si="2"/>
        <v>1896.0269455706293</v>
      </c>
      <c r="D99" s="72">
        <f t="shared" si="4"/>
        <v>9.8606312817470787E-3</v>
      </c>
      <c r="E99" s="73">
        <v>178502.87917243355</v>
      </c>
      <c r="F99" s="71">
        <f t="shared" si="8"/>
        <v>1721.4338062014431</v>
      </c>
      <c r="G99" s="72">
        <f t="shared" si="3"/>
        <v>9.7376384870890842E-3</v>
      </c>
      <c r="H99" s="71">
        <f t="shared" si="7"/>
        <v>-15675.659044029657</v>
      </c>
      <c r="I99" s="72">
        <f t="shared" si="6"/>
        <v>-8.0728072154683694E-2</v>
      </c>
      <c r="M99" s="56">
        <v>0.49618391648336213</v>
      </c>
    </row>
    <row r="100" spans="1:13" x14ac:dyDescent="0.2">
      <c r="A100" s="44">
        <v>2058</v>
      </c>
      <c r="B100" s="69">
        <v>196093.36201788046</v>
      </c>
      <c r="C100" s="71">
        <f t="shared" si="2"/>
        <v>1914.823801417253</v>
      </c>
      <c r="D100" s="72">
        <f t="shared" si="4"/>
        <v>9.8611505628014573E-3</v>
      </c>
      <c r="E100" s="73">
        <v>180227.27547776964</v>
      </c>
      <c r="F100" s="71">
        <f t="shared" si="8"/>
        <v>1724.3963053360931</v>
      </c>
      <c r="G100" s="72">
        <f t="shared" si="3"/>
        <v>9.6603276839604124E-3</v>
      </c>
      <c r="H100" s="71">
        <f t="shared" si="7"/>
        <v>-15866.086540110817</v>
      </c>
      <c r="I100" s="72">
        <f t="shared" si="6"/>
        <v>-8.091088029111404E-2</v>
      </c>
      <c r="M100" s="56">
        <v>0.49618276624588803</v>
      </c>
    </row>
    <row r="101" spans="1:13" x14ac:dyDescent="0.2">
      <c r="A101" s="44">
        <v>2059</v>
      </c>
      <c r="B101" s="69">
        <v>198027.16943727143</v>
      </c>
      <c r="C101" s="71">
        <f t="shared" si="2"/>
        <v>1933.8074193909706</v>
      </c>
      <c r="D101" s="72">
        <f t="shared" si="4"/>
        <v>9.8616669095339393E-3</v>
      </c>
      <c r="E101" s="73">
        <v>181954.65945027227</v>
      </c>
      <c r="F101" s="71">
        <f t="shared" si="8"/>
        <v>1727.3839725026337</v>
      </c>
      <c r="G101" s="72">
        <f t="shared" si="3"/>
        <v>9.5844758676146835E-3</v>
      </c>
      <c r="H101" s="71">
        <f t="shared" si="7"/>
        <v>-16072.509986999154</v>
      </c>
      <c r="I101" s="72">
        <f t="shared" si="6"/>
        <v>-8.1163155705714418E-2</v>
      </c>
      <c r="M101" s="56">
        <v>0.49618167736740559</v>
      </c>
    </row>
    <row r="102" spans="1:13" x14ac:dyDescent="0.2">
      <c r="A102" s="44">
        <v>2060</v>
      </c>
      <c r="B102" s="69">
        <v>199980.14909409563</v>
      </c>
      <c r="C102" s="71">
        <f t="shared" si="2"/>
        <v>1952.9796568242018</v>
      </c>
      <c r="D102" s="72">
        <f t="shared" si="4"/>
        <v>9.8621803380511963E-3</v>
      </c>
      <c r="E102" s="73">
        <v>183685.05662304745</v>
      </c>
      <c r="F102" s="71">
        <f t="shared" si="8"/>
        <v>1730.3971727751778</v>
      </c>
      <c r="G102" s="72">
        <f t="shared" si="3"/>
        <v>9.5100459532233561E-3</v>
      </c>
      <c r="H102" s="71">
        <f t="shared" si="7"/>
        <v>-16295.092471048178</v>
      </c>
      <c r="I102" s="72">
        <f t="shared" si="6"/>
        <v>-8.1483549966656632E-2</v>
      </c>
      <c r="M102" s="56">
        <v>0.49482502124056255</v>
      </c>
    </row>
    <row r="103" spans="1:13" x14ac:dyDescent="0.2">
      <c r="A103" s="44">
        <v>2061</v>
      </c>
      <c r="B103" s="69">
        <v>201952.49148362642</v>
      </c>
      <c r="C103" s="71">
        <f t="shared" si="2"/>
        <v>1972.3423895307933</v>
      </c>
      <c r="D103" s="72">
        <f t="shared" si="4"/>
        <v>9.8626908643955069E-3</v>
      </c>
      <c r="E103" s="73">
        <v>185418.49289974451</v>
      </c>
      <c r="F103" s="71">
        <f t="shared" si="8"/>
        <v>1733.4362766970589</v>
      </c>
      <c r="G103" s="72">
        <f>(E103/E102)-1</f>
        <v>9.4370021631882128E-3</v>
      </c>
      <c r="H103" s="71">
        <f t="shared" si="7"/>
        <v>-16533.998583881912</v>
      </c>
      <c r="I103" s="72">
        <f t="shared" si="6"/>
        <v>-8.1870733371083082E-2</v>
      </c>
      <c r="M103" s="56">
        <v>0.49617990808062085</v>
      </c>
    </row>
    <row r="104" spans="1:13" x14ac:dyDescent="0.2">
      <c r="A104" s="44">
        <v>2062</v>
      </c>
      <c r="B104" s="69">
        <v>203944.38899561693</v>
      </c>
      <c r="C104" s="71">
        <f t="shared" si="2"/>
        <v>1991.8975119905081</v>
      </c>
      <c r="D104" s="72">
        <f t="shared" si="4"/>
        <v>9.8631985045454229E-3</v>
      </c>
      <c r="E104" s="73">
        <v>187154.99456010674</v>
      </c>
      <c r="F104" s="71">
        <f t="shared" si="8"/>
        <v>1736.5016603622353</v>
      </c>
      <c r="G104" s="72">
        <f>(E104/E103)-1</f>
        <v>9.365309971002489E-3</v>
      </c>
      <c r="H104" s="71">
        <f t="shared" si="7"/>
        <v>-16789.394435510185</v>
      </c>
      <c r="I104" s="72">
        <f t="shared" si="6"/>
        <v>-8.2323394716542153E-2</v>
      </c>
      <c r="M104" s="56">
        <v>0.49617933708686524</v>
      </c>
    </row>
    <row r="105" spans="1:13" x14ac:dyDescent="0.2">
      <c r="A105" s="44">
        <v>2063</v>
      </c>
      <c r="B105" s="69">
        <v>205956.03593315152</v>
      </c>
      <c r="C105" s="71">
        <f t="shared" si="2"/>
        <v>2011.6469375345914</v>
      </c>
      <c r="D105" s="72">
        <f t="shared" si="4"/>
        <v>9.8637032744148812E-3</v>
      </c>
      <c r="E105" s="73">
        <v>188894.58826560577</v>
      </c>
      <c r="F105" s="71">
        <f>+E105-E104</f>
        <v>1739.5937054990209</v>
      </c>
      <c r="G105" s="72">
        <f>(E105/E104)-1</f>
        <v>9.2949360479948062E-3</v>
      </c>
      <c r="H105" s="71">
        <f t="shared" si="7"/>
        <v>-17061.447667545755</v>
      </c>
      <c r="I105" s="72">
        <f t="shared" si="6"/>
        <v>-8.2840241074961796E-2</v>
      </c>
      <c r="M105" s="56">
        <v>0.49617904639525412</v>
      </c>
    </row>
    <row r="106" spans="1:13" x14ac:dyDescent="0.2">
      <c r="B106" s="69"/>
      <c r="C106" s="42"/>
      <c r="D106" s="43"/>
      <c r="E106" s="75"/>
      <c r="F106" s="42"/>
      <c r="G106" s="43"/>
      <c r="H106" s="42"/>
      <c r="I106" s="43"/>
      <c r="M106" s="56"/>
    </row>
    <row r="107" spans="1:13" x14ac:dyDescent="0.2">
      <c r="M107" s="56"/>
    </row>
    <row r="108" spans="1:13" x14ac:dyDescent="0.2">
      <c r="M108" s="56"/>
    </row>
    <row r="109" spans="1:13" x14ac:dyDescent="0.2">
      <c r="M109" s="56"/>
    </row>
    <row r="110" spans="1:13" x14ac:dyDescent="0.2">
      <c r="M110" s="56"/>
    </row>
    <row r="111" spans="1:13" x14ac:dyDescent="0.2">
      <c r="M111" s="56"/>
    </row>
    <row r="112" spans="1:13" x14ac:dyDescent="0.2">
      <c r="M112" s="56"/>
    </row>
    <row r="113" spans="13:13" x14ac:dyDescent="0.2">
      <c r="M113" s="56"/>
    </row>
    <row r="114" spans="13:13" x14ac:dyDescent="0.2">
      <c r="M114" s="56"/>
    </row>
    <row r="115" spans="13:13" x14ac:dyDescent="0.2">
      <c r="M115" s="56"/>
    </row>
    <row r="116" spans="13:13" x14ac:dyDescent="0.2">
      <c r="M116" s="56"/>
    </row>
    <row r="117" spans="13:13" x14ac:dyDescent="0.2">
      <c r="M117" s="56"/>
    </row>
    <row r="118" spans="13:13" x14ac:dyDescent="0.2">
      <c r="M118" s="56"/>
    </row>
  </sheetData>
  <mergeCells count="7">
    <mergeCell ref="A4:I4"/>
    <mergeCell ref="B6:H6"/>
    <mergeCell ref="B13:H13"/>
    <mergeCell ref="A54:I54"/>
    <mergeCell ref="C56:D56"/>
    <mergeCell ref="F56:G56"/>
    <mergeCell ref="H56:I56"/>
  </mergeCells>
  <printOptions horizontalCentered="1" headings="1" gridLines="1"/>
  <pageMargins left="0.32" right="0.24" top="0.33" bottom="0.27" header="0.5" footer="0.5"/>
  <pageSetup scale="5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Y750"/>
  <sheetViews>
    <sheetView zoomScaleNormal="100" workbookViewId="0">
      <pane xSplit="1" ySplit="6" topLeftCell="B34" activePane="bottomRight" state="frozen"/>
      <selection activeCell="U154" sqref="U154"/>
      <selection pane="topRight" activeCell="U154" sqref="U154"/>
      <selection pane="bottomLeft" activeCell="U154" sqref="U154"/>
      <selection pane="bottomRight" activeCell="U154" sqref="U154"/>
    </sheetView>
  </sheetViews>
  <sheetFormatPr defaultColWidth="9.140625" defaultRowHeight="12.75" x14ac:dyDescent="0.2"/>
  <cols>
    <col min="1" max="1" width="8.42578125" style="2" bestFit="1" customWidth="1"/>
    <col min="2" max="2" width="13.28515625" style="2" bestFit="1" customWidth="1"/>
    <col min="3" max="3" width="14.42578125" style="2" bestFit="1" customWidth="1"/>
    <col min="4" max="4" width="12.7109375" style="2" bestFit="1" customWidth="1"/>
    <col min="5" max="5" width="14.85546875" style="2" bestFit="1" customWidth="1"/>
    <col min="6" max="6" width="14.7109375" style="2" customWidth="1"/>
    <col min="7" max="7" width="13.28515625" style="2" bestFit="1" customWidth="1"/>
    <col min="8" max="8" width="13.85546875" style="2" customWidth="1"/>
    <col min="9" max="9" width="20.42578125" style="2" bestFit="1" customWidth="1"/>
    <col min="10" max="10" width="6.28515625" style="2" bestFit="1" customWidth="1"/>
    <col min="11" max="11" width="16.85546875" style="2" bestFit="1" customWidth="1"/>
    <col min="12" max="12" width="11.140625" style="2" bestFit="1" customWidth="1"/>
    <col min="13" max="13" width="19.85546875" style="2" bestFit="1" customWidth="1"/>
    <col min="14" max="14" width="11.85546875" style="2" bestFit="1" customWidth="1"/>
    <col min="15" max="15" width="15" style="2" bestFit="1" customWidth="1"/>
    <col min="16" max="16" width="12.28515625" style="2" bestFit="1" customWidth="1"/>
    <col min="17" max="17" width="14" style="2" customWidth="1"/>
    <col min="18" max="18" width="10.140625" style="2" bestFit="1" customWidth="1"/>
    <col min="19" max="19" width="28" style="2" bestFit="1" customWidth="1"/>
    <col min="20" max="20" width="6.28515625" style="2" bestFit="1" customWidth="1"/>
    <col min="21" max="23" width="9.140625" style="2"/>
    <col min="24" max="24" width="10.28515625" style="2" bestFit="1" customWidth="1"/>
    <col min="25" max="25" width="6.28515625" style="2" bestFit="1" customWidth="1"/>
    <col min="26" max="16384" width="9.140625" style="2"/>
  </cols>
  <sheetData>
    <row r="1" spans="1:24" x14ac:dyDescent="0.2">
      <c r="A1" s="1" t="s">
        <v>0</v>
      </c>
    </row>
    <row r="2" spans="1:24" x14ac:dyDescent="0.2">
      <c r="A2" s="1" t="s">
        <v>1</v>
      </c>
    </row>
    <row r="4" spans="1:24" x14ac:dyDescent="0.2">
      <c r="B4" s="3"/>
    </row>
    <row r="5" spans="1:24" x14ac:dyDescent="0.2">
      <c r="B5" s="3"/>
      <c r="I5" s="2" t="s">
        <v>2</v>
      </c>
      <c r="P5" s="4"/>
    </row>
    <row r="6" spans="1:24" ht="38.25" x14ac:dyDescent="0.2">
      <c r="B6" s="5" t="s">
        <v>3</v>
      </c>
      <c r="C6" s="2" t="s">
        <v>4</v>
      </c>
      <c r="D6" s="2" t="s">
        <v>5</v>
      </c>
      <c r="E6" s="2" t="s">
        <v>6</v>
      </c>
      <c r="G6" s="2" t="s">
        <v>7</v>
      </c>
      <c r="K6" s="2" t="s">
        <v>8</v>
      </c>
      <c r="M6" s="2" t="s">
        <v>9</v>
      </c>
      <c r="N6" s="2" t="s">
        <v>10</v>
      </c>
      <c r="O6" s="2" t="s">
        <v>11</v>
      </c>
      <c r="P6" s="6" t="s">
        <v>12</v>
      </c>
      <c r="Q6" s="7" t="s">
        <v>13</v>
      </c>
      <c r="S6" s="8" t="s">
        <v>14</v>
      </c>
      <c r="W6" s="9" t="s">
        <v>15</v>
      </c>
      <c r="X6" s="8" t="s">
        <v>16</v>
      </c>
    </row>
    <row r="7" spans="1:24" x14ac:dyDescent="0.2">
      <c r="A7" s="10">
        <v>39083</v>
      </c>
      <c r="B7" s="3">
        <v>8469671</v>
      </c>
      <c r="C7" s="11">
        <v>73956.217569160799</v>
      </c>
      <c r="D7" s="3">
        <f t="shared" ref="D7:D44" si="0">B7-C7</f>
        <v>8395714.7824308388</v>
      </c>
      <c r="E7" s="11">
        <v>52057.500003300607</v>
      </c>
      <c r="G7" s="3">
        <f>B7-E7</f>
        <v>8417613.4999966994</v>
      </c>
      <c r="H7" s="12"/>
      <c r="I7" s="3">
        <f>G7-C7</f>
        <v>8343657.2824275382</v>
      </c>
      <c r="J7" s="3"/>
      <c r="K7" s="11">
        <v>7817338.1730000004</v>
      </c>
      <c r="L7" s="11"/>
      <c r="M7" s="11">
        <f>K7*I7/D7</f>
        <v>7768866.8882419299</v>
      </c>
      <c r="N7" s="13">
        <f>K7-M7</f>
        <v>48471.284758070484</v>
      </c>
      <c r="O7" s="11">
        <v>7932169.6100000003</v>
      </c>
      <c r="Q7" s="14"/>
    </row>
    <row r="8" spans="1:24" x14ac:dyDescent="0.2">
      <c r="A8" s="10">
        <v>39114</v>
      </c>
      <c r="B8" s="3">
        <v>7527571</v>
      </c>
      <c r="C8" s="11">
        <v>66836.2859058428</v>
      </c>
      <c r="D8" s="3">
        <f t="shared" si="0"/>
        <v>7460734.7140941573</v>
      </c>
      <c r="E8" s="11">
        <v>847.0162265310064</v>
      </c>
      <c r="G8" s="3">
        <f>B8-E8</f>
        <v>7526723.983773469</v>
      </c>
      <c r="H8" s="12"/>
      <c r="I8" s="3">
        <f>G8-C8</f>
        <v>7459887.6978676263</v>
      </c>
      <c r="J8" s="3"/>
      <c r="K8" s="11">
        <v>6930713.3940000003</v>
      </c>
      <c r="L8" s="11"/>
      <c r="M8" s="11">
        <f t="shared" ref="M8:M71" si="1">K8*I8/D8</f>
        <v>6929926.5510239238</v>
      </c>
      <c r="N8" s="13">
        <f t="shared" ref="N8:N71" si="2">K8-M8</f>
        <v>786.84297607652843</v>
      </c>
      <c r="O8" s="11">
        <v>7042442.0940000005</v>
      </c>
      <c r="Q8" s="14"/>
    </row>
    <row r="9" spans="1:24" x14ac:dyDescent="0.2">
      <c r="A9" s="10">
        <v>39142</v>
      </c>
      <c r="B9" s="3">
        <v>8435515</v>
      </c>
      <c r="C9" s="11">
        <v>76417.807947387599</v>
      </c>
      <c r="D9" s="3">
        <f t="shared" si="0"/>
        <v>8359097.1920526121</v>
      </c>
      <c r="E9" s="11">
        <v>-178696.03145465069</v>
      </c>
      <c r="G9" s="3">
        <f t="shared" ref="G9:G72" si="3">B9-E9</f>
        <v>8614211.0314546507</v>
      </c>
      <c r="H9" s="12"/>
      <c r="I9" s="3">
        <f>G9-C9</f>
        <v>8537793.2235072628</v>
      </c>
      <c r="J9" s="3"/>
      <c r="K9" s="11">
        <v>7844528.9249999998</v>
      </c>
      <c r="L9" s="11"/>
      <c r="M9" s="11">
        <f t="shared" si="1"/>
        <v>8012224.808337911</v>
      </c>
      <c r="N9" s="13">
        <f t="shared" si="2"/>
        <v>-167695.88333791122</v>
      </c>
      <c r="O9" s="11">
        <v>7967937.9040000001</v>
      </c>
      <c r="Q9" s="14"/>
    </row>
    <row r="10" spans="1:24" x14ac:dyDescent="0.2">
      <c r="A10" s="10">
        <v>39173</v>
      </c>
      <c r="B10" s="3">
        <v>8579552</v>
      </c>
      <c r="C10" s="11">
        <v>79493.177117467203</v>
      </c>
      <c r="D10" s="3">
        <f t="shared" si="0"/>
        <v>8500058.8228825331</v>
      </c>
      <c r="E10" s="11">
        <v>-225727.71463203989</v>
      </c>
      <c r="G10" s="3">
        <f t="shared" si="3"/>
        <v>8805279.7146320399</v>
      </c>
      <c r="H10" s="12"/>
      <c r="I10" s="3">
        <f>G10-C10</f>
        <v>8725786.537514573</v>
      </c>
      <c r="J10" s="3"/>
      <c r="K10" s="11">
        <v>8002666.4050000003</v>
      </c>
      <c r="L10" s="11"/>
      <c r="M10" s="11">
        <f t="shared" si="1"/>
        <v>8215185.3576571606</v>
      </c>
      <c r="N10" s="13">
        <f t="shared" si="2"/>
        <v>-212518.95265716035</v>
      </c>
      <c r="O10" s="11">
        <v>8132695.1555000003</v>
      </c>
      <c r="Q10" s="14"/>
    </row>
    <row r="11" spans="1:24" x14ac:dyDescent="0.2">
      <c r="A11" s="10">
        <v>39203</v>
      </c>
      <c r="B11" s="3">
        <v>9663511</v>
      </c>
      <c r="C11" s="11">
        <v>85772.672029675203</v>
      </c>
      <c r="D11" s="3">
        <f t="shared" si="0"/>
        <v>9577738.3279703241</v>
      </c>
      <c r="E11" s="11">
        <v>-572174.33994074538</v>
      </c>
      <c r="G11" s="3">
        <f t="shared" si="3"/>
        <v>10235685.339940745</v>
      </c>
      <c r="H11" s="12"/>
      <c r="I11" s="3">
        <f>G11-C11</f>
        <v>10149912.667911069</v>
      </c>
      <c r="J11" s="3"/>
      <c r="K11" s="11">
        <v>8571665.2740000002</v>
      </c>
      <c r="L11" s="11"/>
      <c r="M11" s="11">
        <f t="shared" si="1"/>
        <v>9083736.7832018286</v>
      </c>
      <c r="N11" s="13">
        <f t="shared" si="2"/>
        <v>-512071.50920182839</v>
      </c>
      <c r="O11" s="11">
        <v>8701269.2670000009</v>
      </c>
      <c r="Q11" s="14"/>
    </row>
    <row r="12" spans="1:24" x14ac:dyDescent="0.2">
      <c r="A12" s="10">
        <v>39234</v>
      </c>
      <c r="B12" s="3">
        <v>10343275</v>
      </c>
      <c r="C12" s="11">
        <v>90130.701867375596</v>
      </c>
      <c r="D12" s="3">
        <f t="shared" si="0"/>
        <v>10253144.298132624</v>
      </c>
      <c r="E12" s="11">
        <v>-285086.51748255827</v>
      </c>
      <c r="G12" s="3">
        <f t="shared" si="3"/>
        <v>10628361.517482558</v>
      </c>
      <c r="H12" s="12"/>
      <c r="I12" s="3">
        <f t="shared" ref="I12:I44" si="4">G12-C12</f>
        <v>10538230.815615183</v>
      </c>
      <c r="J12" s="3"/>
      <c r="K12" s="11">
        <v>9786085.3369999994</v>
      </c>
      <c r="L12" s="11"/>
      <c r="M12" s="11">
        <f t="shared" si="1"/>
        <v>10058185.378449779</v>
      </c>
      <c r="N12" s="13">
        <f t="shared" si="2"/>
        <v>-272100.04144977964</v>
      </c>
      <c r="O12" s="11">
        <v>9917019.693</v>
      </c>
      <c r="Q12" s="14"/>
    </row>
    <row r="13" spans="1:24" x14ac:dyDescent="0.2">
      <c r="A13" s="10">
        <v>39264</v>
      </c>
      <c r="B13" s="3">
        <v>11373076</v>
      </c>
      <c r="C13" s="11">
        <v>99403.443204400799</v>
      </c>
      <c r="D13" s="3">
        <f t="shared" si="0"/>
        <v>11273672.556795599</v>
      </c>
      <c r="E13" s="11">
        <v>-74894.326509017497</v>
      </c>
      <c r="G13" s="3">
        <f t="shared" si="3"/>
        <v>11447970.326509017</v>
      </c>
      <c r="H13" s="12"/>
      <c r="I13" s="3">
        <f t="shared" si="4"/>
        <v>11348566.883304616</v>
      </c>
      <c r="J13" s="3"/>
      <c r="K13" s="11">
        <v>9997955.2080000006</v>
      </c>
      <c r="L13" s="11"/>
      <c r="M13" s="11">
        <f t="shared" si="1"/>
        <v>10064374.568505475</v>
      </c>
      <c r="N13" s="13">
        <f t="shared" si="2"/>
        <v>-66419.360505474731</v>
      </c>
      <c r="O13" s="11">
        <v>10143932.837000001</v>
      </c>
      <c r="Q13" s="14"/>
    </row>
    <row r="14" spans="1:24" x14ac:dyDescent="0.2">
      <c r="A14" s="10">
        <v>39295</v>
      </c>
      <c r="B14" s="3">
        <v>12110271</v>
      </c>
      <c r="C14" s="11">
        <v>99814.147509944407</v>
      </c>
      <c r="D14" s="3">
        <f t="shared" si="0"/>
        <v>12010456.852490056</v>
      </c>
      <c r="E14" s="11">
        <v>474402.62555800565</v>
      </c>
      <c r="G14" s="3">
        <f t="shared" si="3"/>
        <v>11635868.374441994</v>
      </c>
      <c r="H14" s="12"/>
      <c r="I14" s="3">
        <f t="shared" si="4"/>
        <v>11536054.226932051</v>
      </c>
      <c r="J14" s="3"/>
      <c r="K14" s="11">
        <v>11078397.839</v>
      </c>
      <c r="L14" s="11"/>
      <c r="M14" s="11">
        <f t="shared" si="1"/>
        <v>10640810.735832635</v>
      </c>
      <c r="N14" s="13">
        <f t="shared" si="2"/>
        <v>437587.10316736437</v>
      </c>
      <c r="O14" s="11">
        <v>11231296.380999999</v>
      </c>
      <c r="Q14" s="14"/>
    </row>
    <row r="15" spans="1:24" x14ac:dyDescent="0.2">
      <c r="A15" s="10">
        <v>39326</v>
      </c>
      <c r="B15" s="3">
        <v>10759821.5</v>
      </c>
      <c r="C15" s="11">
        <v>88635.667897433988</v>
      </c>
      <c r="D15" s="3">
        <f t="shared" si="0"/>
        <v>10671185.832102565</v>
      </c>
      <c r="E15" s="11">
        <v>58655.558931404725</v>
      </c>
      <c r="G15" s="3">
        <f t="shared" si="3"/>
        <v>10701165.941068595</v>
      </c>
      <c r="H15" s="12"/>
      <c r="I15" s="3">
        <f t="shared" si="4"/>
        <v>10612530.27317116</v>
      </c>
      <c r="J15" s="3"/>
      <c r="K15" s="11">
        <v>10330010.688999999</v>
      </c>
      <c r="L15" s="11"/>
      <c r="M15" s="11">
        <f t="shared" si="1"/>
        <v>10273230.443555497</v>
      </c>
      <c r="N15" s="13">
        <f t="shared" si="2"/>
        <v>56780.245444502681</v>
      </c>
      <c r="O15" s="11">
        <v>10468144.828</v>
      </c>
      <c r="Q15" s="14"/>
    </row>
    <row r="16" spans="1:24" x14ac:dyDescent="0.2">
      <c r="A16" s="10">
        <v>39356</v>
      </c>
      <c r="B16" s="3">
        <v>10632392</v>
      </c>
      <c r="C16" s="11">
        <v>88294.541621095195</v>
      </c>
      <c r="D16" s="3">
        <f t="shared" si="0"/>
        <v>10544097.458378905</v>
      </c>
      <c r="E16" s="11">
        <v>771742.2194798924</v>
      </c>
      <c r="G16" s="3">
        <f t="shared" si="3"/>
        <v>9860649.7805201076</v>
      </c>
      <c r="H16" s="12"/>
      <c r="I16" s="3">
        <f t="shared" si="4"/>
        <v>9772355.238899013</v>
      </c>
      <c r="J16" s="3"/>
      <c r="K16" s="11">
        <v>9430393.8330000006</v>
      </c>
      <c r="L16" s="11"/>
      <c r="M16" s="11">
        <f t="shared" si="1"/>
        <v>8740165.6654420886</v>
      </c>
      <c r="N16" s="13">
        <f t="shared" si="2"/>
        <v>690228.16755791195</v>
      </c>
      <c r="O16" s="11">
        <v>9430137.7369999997</v>
      </c>
      <c r="Q16" s="14"/>
    </row>
    <row r="17" spans="1:25" x14ac:dyDescent="0.2">
      <c r="A17" s="10">
        <v>39387</v>
      </c>
      <c r="B17" s="3">
        <v>8074326</v>
      </c>
      <c r="C17" s="11">
        <v>71330.497285927995</v>
      </c>
      <c r="D17" s="3">
        <f t="shared" si="0"/>
        <v>8002995.5027140724</v>
      </c>
      <c r="E17" s="11">
        <v>-9752.1141533767805</v>
      </c>
      <c r="G17" s="3">
        <f t="shared" si="3"/>
        <v>8084078.1141533768</v>
      </c>
      <c r="H17" s="12"/>
      <c r="I17" s="3">
        <f t="shared" si="4"/>
        <v>8012747.6168674491</v>
      </c>
      <c r="J17" s="3"/>
      <c r="K17" s="11">
        <v>7794712.6430000002</v>
      </c>
      <c r="L17" s="11"/>
      <c r="M17" s="11">
        <f t="shared" si="1"/>
        <v>7804210.9524094611</v>
      </c>
      <c r="N17" s="13">
        <f t="shared" si="2"/>
        <v>-9498.3094094609842</v>
      </c>
      <c r="O17" s="11">
        <v>8004243.7800000003</v>
      </c>
      <c r="Q17" s="14"/>
    </row>
    <row r="18" spans="1:25" x14ac:dyDescent="0.2">
      <c r="A18" s="10">
        <v>39417</v>
      </c>
      <c r="B18" s="3">
        <v>8563233</v>
      </c>
      <c r="C18" s="11">
        <v>72173.634749233199</v>
      </c>
      <c r="D18" s="3">
        <f t="shared" si="0"/>
        <v>8491059.3652507663</v>
      </c>
      <c r="E18" s="11">
        <v>295127.96618641168</v>
      </c>
      <c r="G18" s="3">
        <f t="shared" si="3"/>
        <v>8268105.0338135883</v>
      </c>
      <c r="H18" s="12"/>
      <c r="I18" s="3">
        <f t="shared" si="4"/>
        <v>8195931.3990643555</v>
      </c>
      <c r="J18" s="3"/>
      <c r="K18" s="11">
        <v>7690163.6260000002</v>
      </c>
      <c r="L18" s="11"/>
      <c r="M18" s="11">
        <f t="shared" si="1"/>
        <v>7422872.7906691059</v>
      </c>
      <c r="N18" s="13">
        <f t="shared" si="2"/>
        <v>267290.83533089422</v>
      </c>
      <c r="O18" s="11">
        <v>7758008.8590000002</v>
      </c>
      <c r="P18" s="15"/>
      <c r="Q18" s="14"/>
      <c r="S18" s="13">
        <f>SUM(M7:M18)</f>
        <v>105013790.92332682</v>
      </c>
      <c r="W18" s="3">
        <v>4496589.333333333</v>
      </c>
      <c r="X18" s="4">
        <f>S18/W18*1000</f>
        <v>23354.098659812422</v>
      </c>
    </row>
    <row r="19" spans="1:25" x14ac:dyDescent="0.2">
      <c r="A19" s="10">
        <v>39448</v>
      </c>
      <c r="B19" s="3">
        <v>8158564</v>
      </c>
      <c r="C19" s="11">
        <v>71866.509942663994</v>
      </c>
      <c r="D19" s="3">
        <f t="shared" si="0"/>
        <v>8086697.4900573362</v>
      </c>
      <c r="E19" s="11">
        <v>-216798.13963105809</v>
      </c>
      <c r="F19" s="11"/>
      <c r="G19" s="3">
        <f t="shared" si="3"/>
        <v>8375362.1396310581</v>
      </c>
      <c r="H19" s="12"/>
      <c r="I19" s="3">
        <f t="shared" si="4"/>
        <v>8303495.6296883943</v>
      </c>
      <c r="J19" s="3"/>
      <c r="K19" s="11">
        <v>7704555.1339999996</v>
      </c>
      <c r="L19" s="11"/>
      <c r="M19" s="11">
        <f t="shared" si="1"/>
        <v>7911108.330999122</v>
      </c>
      <c r="N19" s="13">
        <f t="shared" si="2"/>
        <v>-206553.19699912239</v>
      </c>
      <c r="O19" s="11">
        <v>7773957.2469999995</v>
      </c>
      <c r="Q19" s="14">
        <f t="shared" ref="Q19:Q82" si="5">M19/M7-1</f>
        <v>1.8309162044270799E-2</v>
      </c>
      <c r="S19" s="13">
        <f t="shared" ref="S19:S82" si="6">SUM(M8:M19)</f>
        <v>105156032.36608399</v>
      </c>
      <c r="W19" s="3">
        <v>4500489.75</v>
      </c>
      <c r="X19" s="4">
        <f t="shared" ref="X19:X82" si="7">S19/W19*1000</f>
        <v>23365.464251103782</v>
      </c>
    </row>
    <row r="20" spans="1:25" x14ac:dyDescent="0.2">
      <c r="A20" s="10">
        <v>39479</v>
      </c>
      <c r="B20" s="3">
        <v>7896972</v>
      </c>
      <c r="C20" s="11">
        <v>76623.658992241195</v>
      </c>
      <c r="D20" s="3">
        <f t="shared" si="0"/>
        <v>7820348.3410077589</v>
      </c>
      <c r="E20" s="11">
        <v>156208.82604281977</v>
      </c>
      <c r="F20" s="11"/>
      <c r="G20" s="3">
        <f t="shared" si="3"/>
        <v>7740763.1739571802</v>
      </c>
      <c r="H20" s="12"/>
      <c r="I20" s="3">
        <f t="shared" si="4"/>
        <v>7664139.5149649391</v>
      </c>
      <c r="J20" s="3"/>
      <c r="K20" s="11">
        <v>7299140.5180000002</v>
      </c>
      <c r="L20" s="11"/>
      <c r="M20" s="11">
        <f t="shared" si="1"/>
        <v>7153342.6428005649</v>
      </c>
      <c r="N20" s="13">
        <f t="shared" si="2"/>
        <v>145797.87519943528</v>
      </c>
      <c r="O20" s="11">
        <v>7368404.6550000003</v>
      </c>
      <c r="Q20" s="14">
        <f t="shared" si="5"/>
        <v>3.2239315977112382E-2</v>
      </c>
      <c r="S20" s="13">
        <f t="shared" si="6"/>
        <v>105379448.45786063</v>
      </c>
      <c r="W20" s="3">
        <v>4504013.75</v>
      </c>
      <c r="X20" s="4">
        <f t="shared" si="7"/>
        <v>23396.786579050884</v>
      </c>
    </row>
    <row r="21" spans="1:25" x14ac:dyDescent="0.2">
      <c r="A21" s="10">
        <v>39508</v>
      </c>
      <c r="B21" s="3">
        <v>8325921</v>
      </c>
      <c r="C21" s="11">
        <v>85210.752911065589</v>
      </c>
      <c r="D21" s="3">
        <f t="shared" si="0"/>
        <v>8240710.2470889343</v>
      </c>
      <c r="E21" s="11">
        <v>-140862.10288115405</v>
      </c>
      <c r="F21" s="11"/>
      <c r="G21" s="3">
        <f t="shared" si="3"/>
        <v>8466783.102881154</v>
      </c>
      <c r="H21" s="12"/>
      <c r="I21" s="3">
        <f t="shared" si="4"/>
        <v>8381572.3499700883</v>
      </c>
      <c r="J21" s="3"/>
      <c r="K21" s="11">
        <v>7665045.3049999997</v>
      </c>
      <c r="L21" s="11"/>
      <c r="M21" s="11">
        <f t="shared" si="1"/>
        <v>7796067.3125657951</v>
      </c>
      <c r="N21" s="13">
        <f t="shared" si="2"/>
        <v>-131022.00756579544</v>
      </c>
      <c r="O21" s="11">
        <v>7754317.085</v>
      </c>
      <c r="Q21" s="14">
        <f t="shared" si="5"/>
        <v>-2.6978461156902611E-2</v>
      </c>
      <c r="S21" s="13">
        <f t="shared" si="6"/>
        <v>105163290.9620885</v>
      </c>
      <c r="W21" s="3">
        <v>4506618.75</v>
      </c>
      <c r="X21" s="4">
        <f t="shared" si="7"/>
        <v>23335.297879832524</v>
      </c>
    </row>
    <row r="22" spans="1:25" x14ac:dyDescent="0.2">
      <c r="A22" s="10">
        <v>39539</v>
      </c>
      <c r="B22" s="3">
        <v>8619990</v>
      </c>
      <c r="C22" s="11">
        <v>84191.753445126393</v>
      </c>
      <c r="D22" s="3">
        <f t="shared" si="0"/>
        <v>8535798.2465548739</v>
      </c>
      <c r="E22" s="11">
        <v>-122798.41804212146</v>
      </c>
      <c r="F22" s="11"/>
      <c r="G22" s="3">
        <f t="shared" si="3"/>
        <v>8742788.4180421215</v>
      </c>
      <c r="H22" s="12"/>
      <c r="I22" s="3">
        <f t="shared" si="4"/>
        <v>8658596.6645969953</v>
      </c>
      <c r="J22" s="3"/>
      <c r="K22" s="11">
        <v>8131802.9970000004</v>
      </c>
      <c r="L22" s="11"/>
      <c r="M22" s="11">
        <f t="shared" si="1"/>
        <v>8248789.4246331519</v>
      </c>
      <c r="N22" s="13">
        <f t="shared" si="2"/>
        <v>-116986.42763315141</v>
      </c>
      <c r="O22" s="11">
        <v>8218531.1160000004</v>
      </c>
      <c r="Q22" s="14">
        <f t="shared" si="5"/>
        <v>4.0904818957820943E-3</v>
      </c>
      <c r="S22" s="13">
        <f t="shared" si="6"/>
        <v>105196895.02906451</v>
      </c>
      <c r="W22" s="3">
        <v>4508703.25</v>
      </c>
      <c r="X22" s="4">
        <f t="shared" si="7"/>
        <v>23331.962472594423</v>
      </c>
    </row>
    <row r="23" spans="1:25" x14ac:dyDescent="0.2">
      <c r="A23" s="10">
        <v>39569</v>
      </c>
      <c r="B23" s="3">
        <v>10292599</v>
      </c>
      <c r="C23" s="11">
        <v>95713.962309029201</v>
      </c>
      <c r="D23" s="3">
        <f t="shared" si="0"/>
        <v>10196885.037690971</v>
      </c>
      <c r="E23" s="11">
        <v>464377.38789721392</v>
      </c>
      <c r="F23" s="11"/>
      <c r="G23" s="3">
        <f t="shared" si="3"/>
        <v>9828221.6121027861</v>
      </c>
      <c r="H23" s="12"/>
      <c r="I23" s="3">
        <f t="shared" si="4"/>
        <v>9732507.6497937571</v>
      </c>
      <c r="J23" s="3"/>
      <c r="K23" s="11">
        <v>9054095.4790000003</v>
      </c>
      <c r="L23" s="11"/>
      <c r="M23" s="11">
        <f t="shared" si="1"/>
        <v>8641761.9876672309</v>
      </c>
      <c r="N23" s="13">
        <f t="shared" si="2"/>
        <v>412333.49133276939</v>
      </c>
      <c r="O23" s="11">
        <v>9153877.1520000007</v>
      </c>
      <c r="Q23" s="14">
        <f t="shared" si="5"/>
        <v>-4.865561454311651E-2</v>
      </c>
      <c r="S23" s="13">
        <f t="shared" si="6"/>
        <v>104754920.2335299</v>
      </c>
      <c r="W23" s="3">
        <v>4510378.583333333</v>
      </c>
      <c r="X23" s="4">
        <f t="shared" si="7"/>
        <v>23225.30543680265</v>
      </c>
    </row>
    <row r="24" spans="1:25" x14ac:dyDescent="0.2">
      <c r="A24" s="10">
        <v>39600</v>
      </c>
      <c r="B24" s="3">
        <v>10508760</v>
      </c>
      <c r="C24" s="11">
        <v>97078.567672720004</v>
      </c>
      <c r="D24" s="3">
        <f t="shared" si="0"/>
        <v>10411681.43232728</v>
      </c>
      <c r="E24" s="11">
        <v>70500.555545911193</v>
      </c>
      <c r="F24" s="11"/>
      <c r="G24" s="3">
        <f t="shared" si="3"/>
        <v>10438259.444454089</v>
      </c>
      <c r="H24" s="12"/>
      <c r="I24" s="3">
        <f t="shared" si="4"/>
        <v>10341180.876781369</v>
      </c>
      <c r="J24" s="3"/>
      <c r="K24" s="11">
        <v>10015222.795</v>
      </c>
      <c r="L24" s="11"/>
      <c r="M24" s="11">
        <f t="shared" si="1"/>
        <v>9947406.7774284985</v>
      </c>
      <c r="N24" s="13">
        <f t="shared" si="2"/>
        <v>67816.017571501434</v>
      </c>
      <c r="O24" s="11">
        <v>10105443.911</v>
      </c>
      <c r="Q24" s="14">
        <f t="shared" si="5"/>
        <v>-1.101377602948439E-2</v>
      </c>
      <c r="S24" s="13">
        <f t="shared" si="6"/>
        <v>104644141.63250861</v>
      </c>
      <c r="W24" s="3">
        <v>4511783.75</v>
      </c>
      <c r="X24" s="4">
        <f t="shared" si="7"/>
        <v>23193.518889842315</v>
      </c>
    </row>
    <row r="25" spans="1:25" x14ac:dyDescent="0.2">
      <c r="A25" s="10">
        <v>39630</v>
      </c>
      <c r="B25" s="3">
        <v>10745283</v>
      </c>
      <c r="C25" s="11">
        <v>99271.114556506393</v>
      </c>
      <c r="D25" s="3">
        <f t="shared" si="0"/>
        <v>10646011.885443494</v>
      </c>
      <c r="E25" s="11">
        <v>-497038.36985432357</v>
      </c>
      <c r="F25" s="11"/>
      <c r="G25" s="3">
        <f t="shared" si="3"/>
        <v>11242321.369854324</v>
      </c>
      <c r="H25" s="12"/>
      <c r="I25" s="3">
        <f t="shared" si="4"/>
        <v>11143050.255297817</v>
      </c>
      <c r="J25" s="3"/>
      <c r="K25" s="11">
        <v>9579253.9370000008</v>
      </c>
      <c r="L25" s="11"/>
      <c r="M25" s="11">
        <f t="shared" si="1"/>
        <v>10026487.775596147</v>
      </c>
      <c r="N25" s="13">
        <f t="shared" si="2"/>
        <v>-447233.83859614655</v>
      </c>
      <c r="O25" s="11">
        <v>9676714.2039999999</v>
      </c>
      <c r="Q25" s="14">
        <f t="shared" si="5"/>
        <v>-3.7644458333145892E-3</v>
      </c>
      <c r="S25" s="13">
        <f t="shared" si="6"/>
        <v>104606254.83959928</v>
      </c>
      <c r="W25" s="3">
        <v>4512353.666666667</v>
      </c>
      <c r="X25" s="4">
        <f t="shared" si="7"/>
        <v>23182.193278053324</v>
      </c>
    </row>
    <row r="26" spans="1:25" x14ac:dyDescent="0.2">
      <c r="A26" s="10">
        <v>39661</v>
      </c>
      <c r="B26" s="3">
        <v>11090020</v>
      </c>
      <c r="C26" s="11">
        <v>98840.191413177992</v>
      </c>
      <c r="D26" s="3">
        <f t="shared" si="0"/>
        <v>10991179.808586823</v>
      </c>
      <c r="E26" s="11">
        <v>-63116.513778897002</v>
      </c>
      <c r="F26" s="11"/>
      <c r="G26" s="3">
        <f t="shared" si="3"/>
        <v>11153136.513778897</v>
      </c>
      <c r="H26" s="12"/>
      <c r="I26" s="3">
        <f t="shared" si="4"/>
        <v>11054296.32236572</v>
      </c>
      <c r="J26" s="3"/>
      <c r="K26" s="11">
        <v>10261837.747</v>
      </c>
      <c r="L26" s="11"/>
      <c r="M26" s="11">
        <f t="shared" si="1"/>
        <v>10320766.036304239</v>
      </c>
      <c r="N26" s="13">
        <f t="shared" si="2"/>
        <v>-58928.289304239675</v>
      </c>
      <c r="O26" s="11">
        <v>10362505.873</v>
      </c>
      <c r="Q26" s="14">
        <f t="shared" si="5"/>
        <v>-3.0077097269539332E-2</v>
      </c>
      <c r="S26" s="13">
        <f t="shared" si="6"/>
        <v>104286210.14007089</v>
      </c>
      <c r="W26" s="3">
        <v>4512278.916666667</v>
      </c>
      <c r="X26" s="4">
        <f t="shared" si="7"/>
        <v>23111.649804021803</v>
      </c>
    </row>
    <row r="27" spans="1:25" x14ac:dyDescent="0.2">
      <c r="A27" s="10">
        <v>39692</v>
      </c>
      <c r="B27" s="3">
        <v>10640369</v>
      </c>
      <c r="C27" s="11">
        <v>86099.337725953592</v>
      </c>
      <c r="D27" s="3">
        <f t="shared" si="0"/>
        <v>10554269.662274046</v>
      </c>
      <c r="E27" s="11">
        <v>212664.91013371386</v>
      </c>
      <c r="F27" s="11"/>
      <c r="G27" s="3">
        <f t="shared" si="3"/>
        <v>10427704.089866286</v>
      </c>
      <c r="H27" s="12"/>
      <c r="I27" s="3">
        <f t="shared" si="4"/>
        <v>10341604.752140332</v>
      </c>
      <c r="J27" s="3"/>
      <c r="K27" s="11">
        <v>10219241.821</v>
      </c>
      <c r="L27" s="11"/>
      <c r="M27" s="11">
        <f t="shared" si="1"/>
        <v>10013327.606844002</v>
      </c>
      <c r="N27" s="13">
        <f t="shared" si="2"/>
        <v>205914.21415599808</v>
      </c>
      <c r="O27" s="11">
        <v>10299167.275</v>
      </c>
      <c r="Q27" s="14">
        <f t="shared" si="5"/>
        <v>-2.52990369620818E-2</v>
      </c>
      <c r="S27" s="13">
        <f t="shared" si="6"/>
        <v>104026307.3033594</v>
      </c>
      <c r="W27" s="3">
        <v>4511900.833333333</v>
      </c>
      <c r="X27" s="4">
        <f t="shared" si="7"/>
        <v>23055.982643684598</v>
      </c>
    </row>
    <row r="28" spans="1:25" x14ac:dyDescent="0.2">
      <c r="A28" s="10">
        <v>39722</v>
      </c>
      <c r="B28" s="3">
        <v>9367637</v>
      </c>
      <c r="C28" s="11">
        <v>78828.886598707599</v>
      </c>
      <c r="D28" s="3">
        <f t="shared" si="0"/>
        <v>9288808.1134012919</v>
      </c>
      <c r="E28" s="11">
        <v>-368198.31075802818</v>
      </c>
      <c r="F28" s="11"/>
      <c r="G28" s="3">
        <f t="shared" si="3"/>
        <v>9735835.3107580282</v>
      </c>
      <c r="H28" s="12"/>
      <c r="I28" s="3">
        <f t="shared" si="4"/>
        <v>9657006.4241593201</v>
      </c>
      <c r="J28" s="3"/>
      <c r="K28" s="11">
        <v>8552965.5869999994</v>
      </c>
      <c r="L28" s="11"/>
      <c r="M28" s="11">
        <f t="shared" si="1"/>
        <v>8891995.8955884073</v>
      </c>
      <c r="N28" s="13">
        <f t="shared" si="2"/>
        <v>-339030.30858840793</v>
      </c>
      <c r="O28" s="11">
        <v>8632523.1040000003</v>
      </c>
      <c r="Q28" s="14">
        <f t="shared" si="5"/>
        <v>1.7371550604200037E-2</v>
      </c>
      <c r="S28" s="13">
        <f t="shared" si="6"/>
        <v>104178137.53350574</v>
      </c>
      <c r="W28" s="3">
        <v>4511415.916666667</v>
      </c>
      <c r="X28" s="4">
        <f t="shared" si="7"/>
        <v>23092.11552600086</v>
      </c>
    </row>
    <row r="29" spans="1:25" x14ac:dyDescent="0.2">
      <c r="A29" s="10">
        <v>39753</v>
      </c>
      <c r="B29" s="3">
        <v>7648144</v>
      </c>
      <c r="C29" s="11">
        <v>63334.934125893204</v>
      </c>
      <c r="D29" s="3">
        <f t="shared" si="0"/>
        <v>7584809.0658741072</v>
      </c>
      <c r="E29" s="11">
        <v>-313766.71638458315</v>
      </c>
      <c r="F29" s="11"/>
      <c r="G29" s="3">
        <f>B29-E29</f>
        <v>7961910.7163845832</v>
      </c>
      <c r="H29" s="12"/>
      <c r="I29" s="3">
        <f t="shared" si="4"/>
        <v>7898575.7822586903</v>
      </c>
      <c r="J29" s="3"/>
      <c r="K29" s="11">
        <v>7313800.4759999998</v>
      </c>
      <c r="L29" s="11"/>
      <c r="M29" s="11">
        <f t="shared" si="1"/>
        <v>7616356.1685317345</v>
      </c>
      <c r="N29" s="13">
        <f t="shared" si="2"/>
        <v>-302555.6925317347</v>
      </c>
      <c r="O29" s="11">
        <v>7378389.8360000001</v>
      </c>
      <c r="Q29" s="14">
        <f t="shared" si="5"/>
        <v>-2.4070951570027588E-2</v>
      </c>
      <c r="S29" s="13">
        <f t="shared" si="6"/>
        <v>103990282.74962801</v>
      </c>
      <c r="W29" s="3">
        <v>4510666.75</v>
      </c>
      <c r="X29" s="4">
        <f t="shared" si="7"/>
        <v>23054.304055964236</v>
      </c>
    </row>
    <row r="30" spans="1:25" x14ac:dyDescent="0.2">
      <c r="A30" s="10">
        <v>39783</v>
      </c>
      <c r="B30" s="3">
        <v>7806098</v>
      </c>
      <c r="C30" s="11">
        <v>68667.513088557607</v>
      </c>
      <c r="D30" s="3">
        <f t="shared" si="0"/>
        <v>7737430.4869114421</v>
      </c>
      <c r="E30" s="11">
        <v>-379052.63617724553</v>
      </c>
      <c r="F30" s="11"/>
      <c r="G30" s="3">
        <f t="shared" si="3"/>
        <v>8185150.6361772455</v>
      </c>
      <c r="H30" s="12"/>
      <c r="I30" s="3">
        <f t="shared" si="4"/>
        <v>8116483.1230886877</v>
      </c>
      <c r="J30" s="3"/>
      <c r="K30" s="11">
        <v>6952468.6670000004</v>
      </c>
      <c r="L30" s="11"/>
      <c r="M30" s="11">
        <f>K30*I30/D30</f>
        <v>7293066.4378780695</v>
      </c>
      <c r="N30" s="13">
        <f t="shared" si="2"/>
        <v>-340597.7708780691</v>
      </c>
      <c r="O30" s="11">
        <v>7016955.7699999996</v>
      </c>
      <c r="Q30" s="14">
        <f>M30/M18-1</f>
        <v>-1.7487347075947346E-2</v>
      </c>
      <c r="S30" s="13">
        <f t="shared" si="6"/>
        <v>103860476.39683698</v>
      </c>
      <c r="T30" s="14">
        <f t="shared" ref="T30:T93" si="8">S30/S18-1</f>
        <v>-1.0982505405712883E-2</v>
      </c>
      <c r="W30" s="3">
        <v>4509730.166666667</v>
      </c>
      <c r="X30" s="4">
        <f t="shared" si="7"/>
        <v>23030.308368450496</v>
      </c>
      <c r="Y30" s="14">
        <f t="shared" ref="Y30:Y93" si="9">X30/X18-1</f>
        <v>-1.3864388263422955E-2</v>
      </c>
    </row>
    <row r="31" spans="1:25" x14ac:dyDescent="0.2">
      <c r="A31" s="10">
        <v>39814</v>
      </c>
      <c r="B31" s="3">
        <v>8007278</v>
      </c>
      <c r="C31" s="11">
        <v>66458.485783763201</v>
      </c>
      <c r="D31" s="3">
        <f t="shared" si="0"/>
        <v>7940819.5142162368</v>
      </c>
      <c r="E31" s="11">
        <v>-94834.89917990379</v>
      </c>
      <c r="F31" s="11"/>
      <c r="G31" s="3">
        <f t="shared" si="3"/>
        <v>8102112.8991799038</v>
      </c>
      <c r="H31" s="12"/>
      <c r="I31" s="3">
        <f t="shared" si="4"/>
        <v>8035654.4133961406</v>
      </c>
      <c r="J31" s="3"/>
      <c r="K31" s="11">
        <v>7458391.9630000005</v>
      </c>
      <c r="L31" s="11"/>
      <c r="M31" s="11">
        <f t="shared" si="1"/>
        <v>7547465.370170258</v>
      </c>
      <c r="N31" s="13">
        <f t="shared" si="2"/>
        <v>-89073.407170257531</v>
      </c>
      <c r="O31" s="11">
        <v>7513268.6620000005</v>
      </c>
      <c r="Q31" s="14">
        <f t="shared" si="5"/>
        <v>-4.5966120752506279E-2</v>
      </c>
      <c r="S31" s="13">
        <f t="shared" si="6"/>
        <v>103496833.43600813</v>
      </c>
      <c r="T31" s="14">
        <f t="shared" si="8"/>
        <v>-1.5778447443696164E-2</v>
      </c>
      <c r="W31" s="3">
        <v>4508500.5</v>
      </c>
      <c r="X31" s="4">
        <f t="shared" si="7"/>
        <v>22955.932562502352</v>
      </c>
      <c r="Y31" s="14">
        <f t="shared" si="9"/>
        <v>-1.7527222408263654E-2</v>
      </c>
    </row>
    <row r="32" spans="1:25" x14ac:dyDescent="0.2">
      <c r="A32" s="10">
        <v>39845</v>
      </c>
      <c r="B32" s="3">
        <v>7235663</v>
      </c>
      <c r="C32" s="11">
        <v>72594.889473426796</v>
      </c>
      <c r="D32" s="3">
        <f t="shared" si="0"/>
        <v>7163068.1105265729</v>
      </c>
      <c r="E32" s="11">
        <v>-98513.570368159562</v>
      </c>
      <c r="F32" s="11"/>
      <c r="G32" s="3">
        <f t="shared" si="3"/>
        <v>7334176.5703681596</v>
      </c>
      <c r="H32" s="12"/>
      <c r="I32" s="3">
        <f t="shared" si="4"/>
        <v>7261581.6808947325</v>
      </c>
      <c r="J32" s="3"/>
      <c r="K32" s="11">
        <v>6752703.9239999996</v>
      </c>
      <c r="L32" s="11"/>
      <c r="M32" s="11">
        <f t="shared" si="1"/>
        <v>6845573.7617465826</v>
      </c>
      <c r="N32" s="13">
        <f t="shared" si="2"/>
        <v>-92869.837746582925</v>
      </c>
      <c r="O32" s="11">
        <v>6835326.1199999992</v>
      </c>
      <c r="Q32" s="14">
        <f t="shared" si="5"/>
        <v>-4.3024484695100451E-2</v>
      </c>
      <c r="S32" s="13">
        <f t="shared" si="6"/>
        <v>103189064.55495411</v>
      </c>
      <c r="T32" s="14">
        <f t="shared" si="8"/>
        <v>-2.0785683878222438E-2</v>
      </c>
      <c r="W32" s="3">
        <v>4507130.583333333</v>
      </c>
      <c r="X32" s="4">
        <f t="shared" si="7"/>
        <v>22894.625005215334</v>
      </c>
      <c r="Y32" s="14">
        <f t="shared" si="9"/>
        <v>-2.1462843717400815E-2</v>
      </c>
    </row>
    <row r="33" spans="1:25" x14ac:dyDescent="0.2">
      <c r="A33" s="10">
        <v>39873</v>
      </c>
      <c r="B33" s="3">
        <v>8009351</v>
      </c>
      <c r="C33" s="11">
        <v>90141.778116962392</v>
      </c>
      <c r="D33" s="3">
        <f t="shared" si="0"/>
        <v>7919209.2218830381</v>
      </c>
      <c r="E33" s="11">
        <v>-165790.46787200961</v>
      </c>
      <c r="F33" s="11"/>
      <c r="G33" s="3">
        <f t="shared" si="3"/>
        <v>8175141.4678720096</v>
      </c>
      <c r="H33" s="12"/>
      <c r="I33" s="3">
        <f t="shared" si="4"/>
        <v>8084999.6897550477</v>
      </c>
      <c r="J33" s="3"/>
      <c r="K33" s="11">
        <v>7373744.0959999999</v>
      </c>
      <c r="L33" s="11"/>
      <c r="M33" s="11">
        <f t="shared" si="1"/>
        <v>7528115.1259086691</v>
      </c>
      <c r="N33" s="13">
        <f t="shared" si="2"/>
        <v>-154371.02990866918</v>
      </c>
      <c r="O33" s="11">
        <v>7460003.034</v>
      </c>
      <c r="Q33" s="14">
        <f t="shared" si="5"/>
        <v>-3.4370173564976514E-2</v>
      </c>
      <c r="S33" s="13">
        <f t="shared" si="6"/>
        <v>102921112.36829698</v>
      </c>
      <c r="T33" s="14">
        <f t="shared" si="8"/>
        <v>-2.1320924566727628E-2</v>
      </c>
      <c r="W33" s="3">
        <v>4505741.833333333</v>
      </c>
      <c r="X33" s="4">
        <f t="shared" si="7"/>
        <v>22842.212486940531</v>
      </c>
      <c r="Y33" s="14">
        <f t="shared" si="9"/>
        <v>-2.1130452048702675E-2</v>
      </c>
    </row>
    <row r="34" spans="1:25" x14ac:dyDescent="0.2">
      <c r="A34" s="10">
        <v>39904</v>
      </c>
      <c r="B34" s="3">
        <v>8493145</v>
      </c>
      <c r="C34" s="11">
        <v>91197.864158970799</v>
      </c>
      <c r="D34" s="3">
        <f t="shared" si="0"/>
        <v>8401947.1358410288</v>
      </c>
      <c r="E34" s="11">
        <v>82471.145538670942</v>
      </c>
      <c r="F34" s="11"/>
      <c r="G34" s="3">
        <f t="shared" si="3"/>
        <v>8410673.8544613291</v>
      </c>
      <c r="H34" s="12"/>
      <c r="I34" s="3">
        <f t="shared" si="4"/>
        <v>8319475.9903023578</v>
      </c>
      <c r="J34" s="3"/>
      <c r="K34" s="11">
        <v>8068103.0180000002</v>
      </c>
      <c r="L34" s="11"/>
      <c r="M34" s="11">
        <f>K34*I34/D34</f>
        <v>7988908.7922496302</v>
      </c>
      <c r="N34" s="13">
        <f t="shared" si="2"/>
        <v>79194.225750369951</v>
      </c>
      <c r="O34" s="11">
        <v>8152950.5530000003</v>
      </c>
      <c r="Q34" s="14">
        <f>M34/M22-1</f>
        <v>-3.1505305688547036E-2</v>
      </c>
      <c r="S34" s="13">
        <f t="shared" si="6"/>
        <v>102661231.73591347</v>
      </c>
      <c r="T34" s="14">
        <f t="shared" si="8"/>
        <v>-2.4103974670074302E-2</v>
      </c>
      <c r="W34" s="3">
        <v>4504420.25</v>
      </c>
      <c r="X34" s="4">
        <f t="shared" si="7"/>
        <v>22791.219743742487</v>
      </c>
      <c r="Y34" s="14">
        <f t="shared" si="9"/>
        <v>-2.3176049999526938E-2</v>
      </c>
    </row>
    <row r="35" spans="1:25" x14ac:dyDescent="0.2">
      <c r="A35" s="10">
        <v>39934</v>
      </c>
      <c r="B35" s="3">
        <v>9656281</v>
      </c>
      <c r="C35" s="11">
        <v>104863.5615507428</v>
      </c>
      <c r="D35" s="3">
        <f t="shared" si="0"/>
        <v>9551417.438449258</v>
      </c>
      <c r="E35" s="11">
        <v>-4639.0609318893403</v>
      </c>
      <c r="F35" s="11"/>
      <c r="G35" s="3">
        <f t="shared" si="3"/>
        <v>9660920.0609318893</v>
      </c>
      <c r="H35" s="12"/>
      <c r="I35" s="3">
        <f t="shared" si="4"/>
        <v>9556056.4993811473</v>
      </c>
      <c r="J35" s="3"/>
      <c r="K35" s="11">
        <v>8507630.0020000003</v>
      </c>
      <c r="L35" s="11"/>
      <c r="M35" s="11">
        <f t="shared" si="1"/>
        <v>8511762.1022060253</v>
      </c>
      <c r="N35" s="13">
        <f t="shared" si="2"/>
        <v>-4132.1002060249448</v>
      </c>
      <c r="O35" s="11">
        <v>8618451.2829999998</v>
      </c>
      <c r="Q35" s="14">
        <f t="shared" si="5"/>
        <v>-1.5043215220082451E-2</v>
      </c>
      <c r="S35" s="13">
        <f t="shared" si="6"/>
        <v>102531231.85045226</v>
      </c>
      <c r="T35" s="14">
        <f t="shared" si="8"/>
        <v>-2.1227531634030905E-2</v>
      </c>
      <c r="W35" s="3">
        <v>4503164.666666667</v>
      </c>
      <c r="X35" s="4">
        <f t="shared" si="7"/>
        <v>22768.705885753883</v>
      </c>
      <c r="Y35" s="14">
        <f t="shared" si="9"/>
        <v>-1.9659571422696698E-2</v>
      </c>
    </row>
    <row r="36" spans="1:25" x14ac:dyDescent="0.2">
      <c r="A36" s="10">
        <v>39965</v>
      </c>
      <c r="B36" s="3">
        <v>10367469</v>
      </c>
      <c r="C36" s="11">
        <v>111997.94115761521</v>
      </c>
      <c r="D36" s="3">
        <f t="shared" si="0"/>
        <v>10255471.058842385</v>
      </c>
      <c r="E36" s="11">
        <v>163796.59066889621</v>
      </c>
      <c r="F36" s="11"/>
      <c r="G36" s="3">
        <f t="shared" si="3"/>
        <v>10203672.409331104</v>
      </c>
      <c r="H36" s="12"/>
      <c r="I36" s="3">
        <f t="shared" si="4"/>
        <v>10091674.468173489</v>
      </c>
      <c r="J36" s="3"/>
      <c r="K36" s="11">
        <v>9860078.1809999999</v>
      </c>
      <c r="L36" s="11"/>
      <c r="M36" s="11">
        <f t="shared" si="1"/>
        <v>9702596.6591362078</v>
      </c>
      <c r="N36" s="13">
        <f t="shared" si="2"/>
        <v>157481.52186379209</v>
      </c>
      <c r="O36" s="11">
        <v>9950520.8550000004</v>
      </c>
      <c r="Q36" s="14">
        <f t="shared" si="5"/>
        <v>-2.4610446096140937E-2</v>
      </c>
      <c r="S36" s="13">
        <f t="shared" si="6"/>
        <v>102286421.73215997</v>
      </c>
      <c r="T36" s="14">
        <f t="shared" si="8"/>
        <v>-2.2530835109991321E-2</v>
      </c>
      <c r="W36" s="3">
        <v>4501802.666666667</v>
      </c>
      <c r="X36" s="4">
        <f t="shared" si="7"/>
        <v>22721.213990460703</v>
      </c>
      <c r="Y36" s="14">
        <f t="shared" si="9"/>
        <v>-2.0363658555858866E-2</v>
      </c>
    </row>
    <row r="37" spans="1:25" x14ac:dyDescent="0.2">
      <c r="A37" s="10">
        <v>39995</v>
      </c>
      <c r="B37" s="3">
        <v>11007925</v>
      </c>
      <c r="C37" s="11">
        <v>129650.22349953961</v>
      </c>
      <c r="D37" s="3">
        <f t="shared" si="0"/>
        <v>10878274.77650046</v>
      </c>
      <c r="E37" s="11">
        <v>135073.05386476591</v>
      </c>
      <c r="F37" s="11"/>
      <c r="G37" s="3">
        <f t="shared" si="3"/>
        <v>10872851.946135234</v>
      </c>
      <c r="H37" s="12"/>
      <c r="I37" s="3">
        <f t="shared" si="4"/>
        <v>10743201.722635694</v>
      </c>
      <c r="J37" s="3"/>
      <c r="K37" s="11">
        <v>9750264.3390000015</v>
      </c>
      <c r="L37" s="11"/>
      <c r="M37" s="11">
        <f t="shared" si="1"/>
        <v>9629197.5331584662</v>
      </c>
      <c r="N37" s="13">
        <f t="shared" si="2"/>
        <v>121066.80584153533</v>
      </c>
      <c r="O37" s="11">
        <v>9896531.4030000009</v>
      </c>
      <c r="Q37" s="14">
        <f t="shared" si="5"/>
        <v>-3.9624068899247189E-2</v>
      </c>
      <c r="S37" s="13">
        <f t="shared" si="6"/>
        <v>101889131.4897223</v>
      </c>
      <c r="T37" s="14">
        <f t="shared" si="8"/>
        <v>-2.5974769425053612E-2</v>
      </c>
      <c r="W37" s="3">
        <v>4500870.916666667</v>
      </c>
      <c r="X37" s="4">
        <f t="shared" si="7"/>
        <v>22637.647996619533</v>
      </c>
      <c r="Y37" s="14">
        <f t="shared" si="9"/>
        <v>-2.3489808531158896E-2</v>
      </c>
    </row>
    <row r="38" spans="1:25" x14ac:dyDescent="0.2">
      <c r="A38" s="10">
        <v>40026</v>
      </c>
      <c r="B38" s="3">
        <v>11448322</v>
      </c>
      <c r="C38" s="11">
        <v>129732.44346166559</v>
      </c>
      <c r="D38" s="3">
        <f t="shared" si="0"/>
        <v>11318589.556538334</v>
      </c>
      <c r="E38" s="11">
        <v>402985.27324448712</v>
      </c>
      <c r="F38" s="11"/>
      <c r="G38" s="3">
        <f t="shared" si="3"/>
        <v>11045336.726755513</v>
      </c>
      <c r="H38" s="12"/>
      <c r="I38" s="3">
        <f>G38-C38</f>
        <v>10915604.283293847</v>
      </c>
      <c r="J38" s="3"/>
      <c r="K38" s="11">
        <v>10567020.692000002</v>
      </c>
      <c r="L38" s="11"/>
      <c r="M38" s="11">
        <f t="shared" si="1"/>
        <v>10190794.157794962</v>
      </c>
      <c r="N38" s="13">
        <f t="shared" si="2"/>
        <v>376226.53420503996</v>
      </c>
      <c r="O38" s="11">
        <v>10678186.994000001</v>
      </c>
      <c r="Q38" s="14">
        <f t="shared" si="5"/>
        <v>-1.2593239499092412E-2</v>
      </c>
      <c r="S38" s="13">
        <f t="shared" si="6"/>
        <v>101759159.61121303</v>
      </c>
      <c r="T38" s="14">
        <f t="shared" si="8"/>
        <v>-2.4231876155665022E-2</v>
      </c>
      <c r="W38" s="3">
        <v>4500174.416666667</v>
      </c>
      <c r="X38" s="4">
        <f t="shared" si="7"/>
        <v>22612.270145428552</v>
      </c>
      <c r="Y38" s="14">
        <f t="shared" si="9"/>
        <v>-2.1607270048992766E-2</v>
      </c>
    </row>
    <row r="39" spans="1:25" x14ac:dyDescent="0.2">
      <c r="A39" s="10">
        <v>40057</v>
      </c>
      <c r="B39" s="3">
        <v>10342759</v>
      </c>
      <c r="C39" s="11">
        <v>119661.99634952639</v>
      </c>
      <c r="D39" s="3">
        <f t="shared" si="0"/>
        <v>10223097.003650473</v>
      </c>
      <c r="E39" s="11">
        <v>194513.2044335939</v>
      </c>
      <c r="F39" s="11"/>
      <c r="G39" s="3">
        <f t="shared" si="3"/>
        <v>10148245.795566406</v>
      </c>
      <c r="H39" s="12"/>
      <c r="I39" s="3">
        <f t="shared" si="4"/>
        <v>10028583.79921688</v>
      </c>
      <c r="J39" s="3"/>
      <c r="K39" s="11">
        <v>9852631.8579999991</v>
      </c>
      <c r="L39" s="11"/>
      <c r="M39" s="11">
        <f t="shared" si="1"/>
        <v>9665167.4336558133</v>
      </c>
      <c r="N39" s="13">
        <f t="shared" si="2"/>
        <v>187464.42434418574</v>
      </c>
      <c r="O39" s="11">
        <v>9993213.2349999994</v>
      </c>
      <c r="Q39" s="14">
        <f t="shared" si="5"/>
        <v>-3.476967765942518E-2</v>
      </c>
      <c r="S39" s="13">
        <f t="shared" si="6"/>
        <v>101410999.43802483</v>
      </c>
      <c r="T39" s="14">
        <f t="shared" si="8"/>
        <v>-2.514083151781854E-2</v>
      </c>
      <c r="W39" s="3">
        <v>4499573.25</v>
      </c>
      <c r="X39" s="4">
        <f t="shared" si="7"/>
        <v>22537.914998500099</v>
      </c>
      <c r="Y39" s="14">
        <f t="shared" si="9"/>
        <v>-2.2469987646629552E-2</v>
      </c>
    </row>
    <row r="40" spans="1:25" x14ac:dyDescent="0.2">
      <c r="A40" s="10">
        <v>40087</v>
      </c>
      <c r="B40" s="3">
        <v>10338743</v>
      </c>
      <c r="C40" s="11">
        <v>104474.66956530201</v>
      </c>
      <c r="D40" s="3">
        <f t="shared" si="0"/>
        <v>10234268.330434699</v>
      </c>
      <c r="E40" s="11">
        <v>943950.97633374482</v>
      </c>
      <c r="F40" s="11"/>
      <c r="G40" s="3">
        <f t="shared" si="3"/>
        <v>9394792.0236662552</v>
      </c>
      <c r="H40" s="12"/>
      <c r="I40" s="3">
        <f t="shared" si="4"/>
        <v>9290317.3541009538</v>
      </c>
      <c r="J40" s="3"/>
      <c r="K40" s="11">
        <v>9233544.1659999993</v>
      </c>
      <c r="L40" s="11"/>
      <c r="M40" s="11">
        <f t="shared" si="1"/>
        <v>8381894.3216631301</v>
      </c>
      <c r="N40" s="13">
        <f t="shared" si="2"/>
        <v>851649.8443368692</v>
      </c>
      <c r="O40" s="11">
        <v>9331106.3080000002</v>
      </c>
      <c r="P40" s="3"/>
      <c r="Q40" s="14">
        <f t="shared" si="5"/>
        <v>-5.7366375323942065E-2</v>
      </c>
      <c r="S40" s="13">
        <f t="shared" si="6"/>
        <v>100900897.86409955</v>
      </c>
      <c r="T40" s="14">
        <f t="shared" si="8"/>
        <v>-3.1458036657184052E-2</v>
      </c>
      <c r="W40" s="3">
        <v>4499014.666666667</v>
      </c>
      <c r="X40" s="4">
        <f t="shared" si="7"/>
        <v>22427.332502753834</v>
      </c>
      <c r="Y40" s="14">
        <f t="shared" si="9"/>
        <v>-2.8788311859019755E-2</v>
      </c>
    </row>
    <row r="41" spans="1:25" x14ac:dyDescent="0.2">
      <c r="A41" s="10">
        <v>40118</v>
      </c>
      <c r="B41" s="3">
        <v>8115012</v>
      </c>
      <c r="C41" s="11">
        <v>81152.433981231618</v>
      </c>
      <c r="D41" s="3">
        <f t="shared" si="0"/>
        <v>8033859.5660187686</v>
      </c>
      <c r="E41" s="11">
        <v>359166.77102785371</v>
      </c>
      <c r="F41" s="11"/>
      <c r="G41" s="3">
        <f t="shared" si="3"/>
        <v>7755845.2289721463</v>
      </c>
      <c r="H41" s="12"/>
      <c r="I41" s="3">
        <f t="shared" si="4"/>
        <v>7674692.7949909149</v>
      </c>
      <c r="J41" s="3"/>
      <c r="K41" s="11">
        <v>7996809.284</v>
      </c>
      <c r="L41" s="11"/>
      <c r="M41" s="11">
        <f t="shared" si="1"/>
        <v>7639298.9061476802</v>
      </c>
      <c r="N41" s="13">
        <f t="shared" si="2"/>
        <v>357510.37785231974</v>
      </c>
      <c r="O41" s="11">
        <v>8079339.5199999996</v>
      </c>
      <c r="P41" s="3"/>
      <c r="Q41" s="14">
        <f t="shared" si="5"/>
        <v>3.0122984151841337E-3</v>
      </c>
      <c r="S41" s="13">
        <f t="shared" si="6"/>
        <v>100923840.60171549</v>
      </c>
      <c r="T41" s="14">
        <f t="shared" si="8"/>
        <v>-2.9487775846282038E-2</v>
      </c>
      <c r="W41" s="3">
        <v>4498999.833333333</v>
      </c>
      <c r="X41" s="4">
        <f t="shared" si="7"/>
        <v>22432.505965873857</v>
      </c>
      <c r="Y41" s="14">
        <f t="shared" si="9"/>
        <v>-2.6971019753229908E-2</v>
      </c>
    </row>
    <row r="42" spans="1:25" x14ac:dyDescent="0.2">
      <c r="A42" s="10">
        <v>40148</v>
      </c>
      <c r="B42" s="3">
        <v>8215468</v>
      </c>
      <c r="C42" s="11">
        <v>74786.058557316399</v>
      </c>
      <c r="D42" s="3">
        <f t="shared" si="0"/>
        <v>8140681.9414426833</v>
      </c>
      <c r="E42" s="11">
        <v>263882.44847458135</v>
      </c>
      <c r="F42" s="11"/>
      <c r="G42" s="3">
        <f t="shared" si="3"/>
        <v>7951585.5515254186</v>
      </c>
      <c r="H42" s="12"/>
      <c r="I42" s="3">
        <f t="shared" si="4"/>
        <v>7876799.492968102</v>
      </c>
      <c r="J42" s="3"/>
      <c r="K42" s="11">
        <v>7341320.04</v>
      </c>
      <c r="L42" s="11"/>
      <c r="M42" s="11">
        <f t="shared" si="1"/>
        <v>7103349.1278423155</v>
      </c>
      <c r="N42" s="13">
        <f t="shared" si="2"/>
        <v>237970.91215768456</v>
      </c>
      <c r="O42" s="11">
        <v>7414515.557</v>
      </c>
      <c r="P42" s="3"/>
      <c r="Q42" s="14">
        <f t="shared" si="5"/>
        <v>-2.6013380194977676E-2</v>
      </c>
      <c r="S42" s="13">
        <f t="shared" si="6"/>
        <v>100734123.29167974</v>
      </c>
      <c r="T42" s="14">
        <f t="shared" si="8"/>
        <v>-3.0101470873403868E-2</v>
      </c>
      <c r="W42" s="3">
        <v>4499066.75</v>
      </c>
      <c r="X42" s="4">
        <f t="shared" si="7"/>
        <v>22390.00416957133</v>
      </c>
      <c r="Y42" s="14">
        <f t="shared" si="9"/>
        <v>-2.7802675875427174E-2</v>
      </c>
    </row>
    <row r="43" spans="1:25" x14ac:dyDescent="0.2">
      <c r="A43" s="10">
        <v>40179</v>
      </c>
      <c r="B43" s="3">
        <v>9390504</v>
      </c>
      <c r="C43" s="11">
        <v>183871.689519462</v>
      </c>
      <c r="D43" s="3">
        <f t="shared" si="0"/>
        <v>9206632.3104805388</v>
      </c>
      <c r="E43" s="11">
        <v>1124262.1849595802</v>
      </c>
      <c r="F43" s="11"/>
      <c r="G43" s="3">
        <f t="shared" si="3"/>
        <v>8266241.8150404198</v>
      </c>
      <c r="H43" s="12">
        <f t="shared" ref="H43:H106" si="10">G43/G31-1</f>
        <v>2.025754490253151E-2</v>
      </c>
      <c r="I43" s="3">
        <f t="shared" si="4"/>
        <v>8082370.1255209576</v>
      </c>
      <c r="J43" s="3"/>
      <c r="K43" s="11">
        <v>8657026.2540000007</v>
      </c>
      <c r="L43" s="11"/>
      <c r="M43" s="11">
        <f>K43*I43/D43</f>
        <v>7599878.8711839169</v>
      </c>
      <c r="N43" s="13">
        <f t="shared" si="2"/>
        <v>1057147.3828160837</v>
      </c>
      <c r="O43" s="11">
        <v>8839621.3279999997</v>
      </c>
      <c r="P43" s="3">
        <v>182595.07399999999</v>
      </c>
      <c r="Q43" s="14">
        <f>M43/M31-1</f>
        <v>6.9445169262798423E-3</v>
      </c>
      <c r="R43" s="11"/>
      <c r="S43" s="13">
        <f t="shared" si="6"/>
        <v>100786536.79269339</v>
      </c>
      <c r="T43" s="14">
        <f t="shared" si="8"/>
        <v>-2.6187242192202032E-2</v>
      </c>
      <c r="W43" s="3">
        <v>4499429.166666667</v>
      </c>
      <c r="X43" s="4">
        <f t="shared" si="7"/>
        <v>22399.84963856194</v>
      </c>
      <c r="Y43" s="14">
        <f t="shared" si="9"/>
        <v>-2.4223930891344114E-2</v>
      </c>
    </row>
    <row r="44" spans="1:25" x14ac:dyDescent="0.2">
      <c r="A44" s="10">
        <v>40210</v>
      </c>
      <c r="B44" s="3">
        <v>7653971</v>
      </c>
      <c r="C44" s="11">
        <v>148801.9816317028</v>
      </c>
      <c r="D44" s="3">
        <f t="shared" si="0"/>
        <v>7505169.0183682973</v>
      </c>
      <c r="E44" s="11">
        <v>37509.6268291343</v>
      </c>
      <c r="F44" s="11"/>
      <c r="G44" s="3">
        <f t="shared" si="3"/>
        <v>7616461.3731708657</v>
      </c>
      <c r="H44" s="12">
        <f t="shared" si="10"/>
        <v>3.8488956475796421E-2</v>
      </c>
      <c r="I44" s="3">
        <f t="shared" si="4"/>
        <v>7467659.391539163</v>
      </c>
      <c r="J44" s="3"/>
      <c r="K44" s="11">
        <v>6929803.4179999996</v>
      </c>
      <c r="L44" s="11"/>
      <c r="M44" s="11">
        <f>K44*I44/D44</f>
        <v>6895169.3758388879</v>
      </c>
      <c r="N44" s="13">
        <f t="shared" si="2"/>
        <v>34634.04216111172</v>
      </c>
      <c r="O44" s="11">
        <v>7076735.0499999998</v>
      </c>
      <c r="P44" s="3">
        <v>146931.63200000001</v>
      </c>
      <c r="Q44" s="14">
        <f t="shared" si="5"/>
        <v>7.244917054206379E-3</v>
      </c>
      <c r="R44" s="11"/>
      <c r="S44" s="13">
        <f t="shared" si="6"/>
        <v>100836132.40678571</v>
      </c>
      <c r="T44" s="14">
        <f t="shared" si="8"/>
        <v>-2.2802146315759386E-2</v>
      </c>
      <c r="W44" s="3">
        <v>4500093.75</v>
      </c>
      <c r="X44" s="4">
        <f t="shared" si="7"/>
        <v>22407.562599509332</v>
      </c>
      <c r="Y44" s="14">
        <f t="shared" si="9"/>
        <v>-2.1274094054611115E-2</v>
      </c>
    </row>
    <row r="45" spans="1:25" x14ac:dyDescent="0.2">
      <c r="A45" s="10">
        <v>40238</v>
      </c>
      <c r="B45" s="3">
        <v>7879751.5</v>
      </c>
      <c r="C45" s="11">
        <v>156882.31972620921</v>
      </c>
      <c r="D45" s="3">
        <f>B45-C45</f>
        <v>7722869.1802737908</v>
      </c>
      <c r="E45" s="11">
        <v>-588231.0125338342</v>
      </c>
      <c r="F45" s="11"/>
      <c r="G45" s="3">
        <f>B45-E45</f>
        <v>8467982.5125338342</v>
      </c>
      <c r="H45" s="12">
        <f t="shared" si="10"/>
        <v>3.5820914636484069E-2</v>
      </c>
      <c r="I45" s="3">
        <f>G45-C45</f>
        <v>8311100.192807625</v>
      </c>
      <c r="J45" s="3"/>
      <c r="K45" s="11">
        <v>7427271.5489999996</v>
      </c>
      <c r="L45" s="11"/>
      <c r="M45" s="11">
        <f>K45*I45/D45</f>
        <v>7992987.652904937</v>
      </c>
      <c r="N45" s="13">
        <f>K45-M45</f>
        <v>-565716.10390493739</v>
      </c>
      <c r="O45" s="11">
        <v>7584294.3449999997</v>
      </c>
      <c r="P45" s="3">
        <v>157022.796</v>
      </c>
      <c r="Q45" s="14">
        <f t="shared" si="5"/>
        <v>6.1751516710520038E-2</v>
      </c>
      <c r="R45" s="11"/>
      <c r="S45" s="13">
        <f t="shared" si="6"/>
        <v>101301004.93378198</v>
      </c>
      <c r="T45" s="14">
        <f t="shared" si="8"/>
        <v>-1.5741254609817457E-2</v>
      </c>
      <c r="W45" s="3">
        <v>4501237.5</v>
      </c>
      <c r="X45" s="4">
        <f t="shared" si="7"/>
        <v>22505.145514712782</v>
      </c>
      <c r="Y45" s="14">
        <f t="shared" si="9"/>
        <v>-1.4756318917025113E-2</v>
      </c>
    </row>
    <row r="46" spans="1:25" x14ac:dyDescent="0.2">
      <c r="A46" s="10">
        <v>40269</v>
      </c>
      <c r="B46" s="3">
        <v>8037871</v>
      </c>
      <c r="C46" s="11">
        <v>157068.02668771599</v>
      </c>
      <c r="D46" s="3">
        <f>B46-C46</f>
        <v>7880802.9733122839</v>
      </c>
      <c r="E46" s="11">
        <v>-416257.77615505829</v>
      </c>
      <c r="F46" s="11"/>
      <c r="G46" s="3">
        <f t="shared" si="3"/>
        <v>8454128.7761550583</v>
      </c>
      <c r="H46" s="12">
        <f t="shared" si="10"/>
        <v>5.1666397301424194E-3</v>
      </c>
      <c r="I46" s="3">
        <f t="shared" ref="I46:I109" si="11">G46-C46</f>
        <v>8297060.7494673422</v>
      </c>
      <c r="J46" s="3"/>
      <c r="K46" s="11">
        <v>7481070.8119999999</v>
      </c>
      <c r="L46" s="11"/>
      <c r="M46" s="11">
        <f t="shared" si="1"/>
        <v>7876215.051743987</v>
      </c>
      <c r="N46" s="13">
        <f t="shared" si="2"/>
        <v>-395144.2397439871</v>
      </c>
      <c r="O46" s="11">
        <v>7634483.4790000003</v>
      </c>
      <c r="P46" s="3">
        <v>153412.66699999999</v>
      </c>
      <c r="Q46" s="14">
        <f t="shared" si="5"/>
        <v>-1.4106274515860329E-2</v>
      </c>
      <c r="S46" s="13">
        <f t="shared" si="6"/>
        <v>101188311.19327633</v>
      </c>
      <c r="T46" s="14">
        <f t="shared" si="8"/>
        <v>-1.4347388178880371E-2</v>
      </c>
      <c r="W46" s="3">
        <v>4502717.833333333</v>
      </c>
      <c r="X46" s="4">
        <f t="shared" si="7"/>
        <v>22472.718686519886</v>
      </c>
      <c r="Y46" s="14">
        <f t="shared" si="9"/>
        <v>-1.3974726267559689E-2</v>
      </c>
    </row>
    <row r="47" spans="1:25" x14ac:dyDescent="0.2">
      <c r="A47" s="10">
        <v>40299</v>
      </c>
      <c r="B47" s="3">
        <v>10395115</v>
      </c>
      <c r="C47" s="11">
        <v>199283.66862024239</v>
      </c>
      <c r="D47" s="3">
        <f>B47-C47</f>
        <v>10195831.331379758</v>
      </c>
      <c r="E47" s="11">
        <v>733984.18700369447</v>
      </c>
      <c r="F47" s="11"/>
      <c r="G47" s="3">
        <f t="shared" si="3"/>
        <v>9661130.8129963055</v>
      </c>
      <c r="H47" s="12">
        <f t="shared" si="10"/>
        <v>2.1814906146389035E-5</v>
      </c>
      <c r="I47" s="3">
        <f t="shared" si="11"/>
        <v>9461847.1443760637</v>
      </c>
      <c r="J47" s="3"/>
      <c r="K47" s="11">
        <v>9040849.5409999993</v>
      </c>
      <c r="L47" s="11"/>
      <c r="M47" s="11">
        <f t="shared" si="1"/>
        <v>8390010.9399581738</v>
      </c>
      <c r="N47" s="13">
        <f t="shared" si="2"/>
        <v>650838.60104182549</v>
      </c>
      <c r="O47" s="11">
        <v>9240213.0599999987</v>
      </c>
      <c r="P47" s="3">
        <v>199363.519</v>
      </c>
      <c r="Q47" s="14">
        <f t="shared" si="5"/>
        <v>-1.4303872780501825E-2</v>
      </c>
      <c r="S47" s="13">
        <f t="shared" si="6"/>
        <v>101066560.03102848</v>
      </c>
      <c r="T47" s="14">
        <f t="shared" si="8"/>
        <v>-1.428512847246477E-2</v>
      </c>
      <c r="W47" s="3">
        <v>4504603.75</v>
      </c>
      <c r="X47" s="4">
        <f t="shared" si="7"/>
        <v>22436.281999505169</v>
      </c>
      <c r="Y47" s="14">
        <f t="shared" si="9"/>
        <v>-1.4600034271456286E-2</v>
      </c>
    </row>
    <row r="48" spans="1:25" x14ac:dyDescent="0.2">
      <c r="A48" s="10">
        <v>40330</v>
      </c>
      <c r="B48" s="3">
        <v>11409507</v>
      </c>
      <c r="C48" s="11">
        <v>209538.24517031841</v>
      </c>
      <c r="D48" s="3">
        <f>B48-C48</f>
        <v>11199968.754829682</v>
      </c>
      <c r="E48" s="11">
        <v>1107219.115820948</v>
      </c>
      <c r="F48" s="11"/>
      <c r="G48" s="3">
        <f t="shared" si="3"/>
        <v>10302287.884179052</v>
      </c>
      <c r="H48" s="12">
        <f t="shared" si="10"/>
        <v>9.6647041272870382E-3</v>
      </c>
      <c r="I48" s="3">
        <f t="shared" si="11"/>
        <v>10092749.639008734</v>
      </c>
      <c r="J48" s="3"/>
      <c r="K48" s="11">
        <v>10695623.290999999</v>
      </c>
      <c r="L48" s="11"/>
      <c r="M48" s="11">
        <f t="shared" si="1"/>
        <v>9638263.326642219</v>
      </c>
      <c r="N48" s="13">
        <f t="shared" si="2"/>
        <v>1057359.9643577803</v>
      </c>
      <c r="O48" s="11">
        <v>10904588.499</v>
      </c>
      <c r="P48" s="3">
        <v>208965.20800000001</v>
      </c>
      <c r="Q48" s="14">
        <f t="shared" si="5"/>
        <v>-6.6305273478941551E-3</v>
      </c>
      <c r="S48" s="13">
        <f t="shared" si="6"/>
        <v>101002226.69853449</v>
      </c>
      <c r="T48" s="14">
        <f t="shared" si="8"/>
        <v>-1.2554892544664353E-2</v>
      </c>
      <c r="W48" s="3">
        <v>4506603.75</v>
      </c>
      <c r="X48" s="4">
        <f t="shared" si="7"/>
        <v>22412.049583577096</v>
      </c>
      <c r="Y48" s="14">
        <f t="shared" si="9"/>
        <v>-1.360686128009736E-2</v>
      </c>
    </row>
    <row r="49" spans="1:25" x14ac:dyDescent="0.2">
      <c r="A49" s="10">
        <v>40360</v>
      </c>
      <c r="B49" s="3">
        <v>11649520</v>
      </c>
      <c r="C49" s="11">
        <v>210132.75766480441</v>
      </c>
      <c r="D49" s="3">
        <f t="shared" ref="D49:D112" si="12">B49-C49</f>
        <v>11439387.242335195</v>
      </c>
      <c r="E49" s="11">
        <v>600166.96815349907</v>
      </c>
      <c r="F49" s="11"/>
      <c r="G49" s="3">
        <f t="shared" si="3"/>
        <v>11049353.031846501</v>
      </c>
      <c r="H49" s="12">
        <f t="shared" si="10"/>
        <v>1.6233191308560491E-2</v>
      </c>
      <c r="I49" s="3">
        <f t="shared" si="11"/>
        <v>10839220.274181696</v>
      </c>
      <c r="J49" s="3"/>
      <c r="K49" s="11">
        <v>10234337.945</v>
      </c>
      <c r="L49" s="11"/>
      <c r="M49" s="11">
        <f t="shared" si="1"/>
        <v>9697393.8372966312</v>
      </c>
      <c r="N49" s="13">
        <f t="shared" si="2"/>
        <v>536944.10770336911</v>
      </c>
      <c r="O49" s="11">
        <v>10441919.721000001</v>
      </c>
      <c r="P49" s="3">
        <v>207581.77600000001</v>
      </c>
      <c r="Q49" s="14">
        <f t="shared" si="5"/>
        <v>7.0822416824796175E-3</v>
      </c>
      <c r="S49" s="13">
        <f t="shared" si="6"/>
        <v>101070423.00267264</v>
      </c>
      <c r="T49" s="14">
        <f t="shared" si="8"/>
        <v>-8.0352877198902606E-3</v>
      </c>
      <c r="W49" s="3">
        <v>4508636.833333333</v>
      </c>
      <c r="X49" s="4">
        <f t="shared" si="7"/>
        <v>22417.069003082488</v>
      </c>
      <c r="Y49" s="14">
        <f t="shared" si="9"/>
        <v>-9.743900672454342E-3</v>
      </c>
    </row>
    <row r="50" spans="1:25" x14ac:dyDescent="0.2">
      <c r="A50" s="10">
        <v>40391</v>
      </c>
      <c r="B50" s="3">
        <v>11521499</v>
      </c>
      <c r="C50" s="11">
        <v>208667.60937280557</v>
      </c>
      <c r="D50" s="3">
        <f t="shared" si="12"/>
        <v>11312831.390627194</v>
      </c>
      <c r="E50" s="11">
        <v>346542.13335066102</v>
      </c>
      <c r="F50" s="11"/>
      <c r="G50" s="3">
        <f t="shared" si="3"/>
        <v>11174956.866649339</v>
      </c>
      <c r="H50" s="12">
        <f t="shared" si="10"/>
        <v>1.1735281875095982E-2</v>
      </c>
      <c r="I50" s="3">
        <f t="shared" si="11"/>
        <v>10966289.257276533</v>
      </c>
      <c r="J50" s="3"/>
      <c r="K50" s="11">
        <v>10687427.754000001</v>
      </c>
      <c r="L50" s="11"/>
      <c r="M50" s="11">
        <f t="shared" si="1"/>
        <v>10360043.398482183</v>
      </c>
      <c r="N50" s="13">
        <f>K50-M50</f>
        <v>327384.35551781766</v>
      </c>
      <c r="O50" s="11">
        <v>10894853.421</v>
      </c>
      <c r="P50" s="3">
        <v>207425.66699999999</v>
      </c>
      <c r="Q50" s="14">
        <f t="shared" si="5"/>
        <v>1.6608052136718232E-2</v>
      </c>
      <c r="S50" s="13">
        <f t="shared" si="6"/>
        <v>101239672.24335988</v>
      </c>
      <c r="T50" s="14">
        <f t="shared" si="8"/>
        <v>-5.1050673947969916E-3</v>
      </c>
      <c r="W50" s="3">
        <v>4510954</v>
      </c>
      <c r="X50" s="4">
        <f t="shared" si="7"/>
        <v>22443.073514684449</v>
      </c>
      <c r="Y50" s="14">
        <f t="shared" si="9"/>
        <v>-7.4825141242312876E-3</v>
      </c>
    </row>
    <row r="51" spans="1:25" s="22" customFormat="1" x14ac:dyDescent="0.2">
      <c r="A51" s="16">
        <v>40422</v>
      </c>
      <c r="B51" s="3">
        <v>10666454</v>
      </c>
      <c r="C51" s="11">
        <v>193251.6042705912</v>
      </c>
      <c r="D51" s="17">
        <f t="shared" si="12"/>
        <v>10473202.39572941</v>
      </c>
      <c r="E51" s="11">
        <v>418469.72590752691</v>
      </c>
      <c r="F51" s="18"/>
      <c r="G51" s="17">
        <f t="shared" si="3"/>
        <v>10247984.274092473</v>
      </c>
      <c r="H51" s="19">
        <f t="shared" si="10"/>
        <v>9.8281496659886614E-3</v>
      </c>
      <c r="I51" s="17">
        <f t="shared" si="11"/>
        <v>10054732.669821883</v>
      </c>
      <c r="J51" s="17"/>
      <c r="K51" s="18">
        <v>10143338.036</v>
      </c>
      <c r="L51" s="18"/>
      <c r="M51" s="18">
        <f t="shared" si="1"/>
        <v>9738048.4476460945</v>
      </c>
      <c r="N51" s="20">
        <f t="shared" si="2"/>
        <v>405289.58835390583</v>
      </c>
      <c r="O51" s="18">
        <v>10335868.869000001</v>
      </c>
      <c r="P51" s="3">
        <v>192530.83300000001</v>
      </c>
      <c r="Q51" s="21">
        <f t="shared" si="5"/>
        <v>7.5405847328102737E-3</v>
      </c>
      <c r="S51" s="13">
        <f t="shared" si="6"/>
        <v>101312553.25735016</v>
      </c>
      <c r="T51" s="14">
        <f t="shared" si="8"/>
        <v>-9.7076432754061859E-4</v>
      </c>
      <c r="W51" s="3">
        <v>4513370.666666667</v>
      </c>
      <c r="X51" s="4">
        <f t="shared" si="7"/>
        <v>22447.204260352537</v>
      </c>
      <c r="Y51" s="14">
        <f t="shared" si="9"/>
        <v>-4.024806116874502E-3</v>
      </c>
    </row>
    <row r="52" spans="1:25" s="22" customFormat="1" x14ac:dyDescent="0.2">
      <c r="A52" s="16">
        <v>40452</v>
      </c>
      <c r="B52" s="3">
        <v>9299921</v>
      </c>
      <c r="C52" s="11">
        <v>172752.23836926121</v>
      </c>
      <c r="D52" s="17">
        <f t="shared" si="12"/>
        <v>9127168.7616307382</v>
      </c>
      <c r="E52" s="11">
        <v>-249191.71954384446</v>
      </c>
      <c r="F52" s="18"/>
      <c r="G52" s="17">
        <f t="shared" si="3"/>
        <v>9549112.7195438445</v>
      </c>
      <c r="H52" s="19">
        <f t="shared" si="10"/>
        <v>1.6426196076383848E-2</v>
      </c>
      <c r="I52" s="17">
        <f t="shared" si="11"/>
        <v>9376360.4811745826</v>
      </c>
      <c r="J52" s="17"/>
      <c r="K52" s="18">
        <v>8235791.7590000005</v>
      </c>
      <c r="L52" s="18"/>
      <c r="M52" s="18">
        <f t="shared" si="1"/>
        <v>8460646.9319269825</v>
      </c>
      <c r="N52" s="20">
        <f t="shared" si="2"/>
        <v>-224855.17292698193</v>
      </c>
      <c r="O52" s="18">
        <v>8406425.7740000002</v>
      </c>
      <c r="P52" s="3">
        <v>170633.98499999999</v>
      </c>
      <c r="Q52" s="21">
        <f t="shared" si="5"/>
        <v>9.3955622967369923E-3</v>
      </c>
      <c r="S52" s="13">
        <f t="shared" si="6"/>
        <v>101391305.86761402</v>
      </c>
      <c r="T52" s="14">
        <f t="shared" si="8"/>
        <v>4.8602937525390466E-3</v>
      </c>
      <c r="W52" s="3">
        <v>4515769.5</v>
      </c>
      <c r="X52" s="4">
        <f t="shared" si="7"/>
        <v>22452.719490579406</v>
      </c>
      <c r="Y52" s="14">
        <f t="shared" si="9"/>
        <v>1.1319664441793442E-3</v>
      </c>
    </row>
    <row r="53" spans="1:25" x14ac:dyDescent="0.2">
      <c r="A53" s="10">
        <v>40483</v>
      </c>
      <c r="B53" s="3">
        <v>7811927</v>
      </c>
      <c r="C53" s="11">
        <v>149069.77595533</v>
      </c>
      <c r="D53" s="3">
        <f t="shared" si="12"/>
        <v>7662857.2240446704</v>
      </c>
      <c r="E53" s="11">
        <v>34779.288312866352</v>
      </c>
      <c r="F53" s="11"/>
      <c r="G53" s="3">
        <f t="shared" si="3"/>
        <v>7777147.7116871336</v>
      </c>
      <c r="H53" s="12">
        <f t="shared" si="10"/>
        <v>2.7466358708927441E-3</v>
      </c>
      <c r="I53" s="3">
        <f t="shared" si="11"/>
        <v>7628077.935731804</v>
      </c>
      <c r="J53" s="3"/>
      <c r="K53" s="11">
        <v>7502443.4649999999</v>
      </c>
      <c r="L53" s="11"/>
      <c r="M53" s="11">
        <f t="shared" si="1"/>
        <v>7468392.2440661862</v>
      </c>
      <c r="N53" s="13">
        <f t="shared" si="2"/>
        <v>34051.220933813602</v>
      </c>
      <c r="O53" s="18">
        <v>7650107.727</v>
      </c>
      <c r="P53" s="3">
        <v>147664.26199999999</v>
      </c>
      <c r="Q53" s="14">
        <f t="shared" si="5"/>
        <v>-2.2372034944719621E-2</v>
      </c>
      <c r="S53" s="13">
        <f t="shared" si="6"/>
        <v>101220399.20553252</v>
      </c>
      <c r="T53" s="14">
        <f t="shared" si="8"/>
        <v>2.9384395406371056E-3</v>
      </c>
      <c r="W53" s="3">
        <v>4517958.333333333</v>
      </c>
      <c r="X53" s="4">
        <f t="shared" si="7"/>
        <v>22404.013436496763</v>
      </c>
      <c r="Y53" s="14">
        <f t="shared" si="9"/>
        <v>-1.2701447364124041E-3</v>
      </c>
    </row>
    <row r="54" spans="1:25" x14ac:dyDescent="0.2">
      <c r="A54" s="10">
        <v>40513</v>
      </c>
      <c r="B54" s="3">
        <v>8887492</v>
      </c>
      <c r="C54" s="11">
        <v>171251.0411126884</v>
      </c>
      <c r="D54" s="3">
        <f t="shared" si="12"/>
        <v>8716240.9588873107</v>
      </c>
      <c r="E54" s="11">
        <v>749690.57226427179</v>
      </c>
      <c r="F54" s="11"/>
      <c r="G54" s="3">
        <f t="shared" si="3"/>
        <v>8137801.4277357282</v>
      </c>
      <c r="H54" s="12">
        <f t="shared" si="10"/>
        <v>2.3418710017473865E-2</v>
      </c>
      <c r="I54" s="3">
        <f t="shared" si="11"/>
        <v>7966550.3866230398</v>
      </c>
      <c r="J54" s="3"/>
      <c r="K54" s="11">
        <v>7968391.693</v>
      </c>
      <c r="L54" s="11"/>
      <c r="M54" s="11">
        <f t="shared" si="1"/>
        <v>7283024.2098695617</v>
      </c>
      <c r="N54" s="13">
        <f>K54-M54</f>
        <v>685367.48313043825</v>
      </c>
      <c r="O54" s="18">
        <v>8139636.6040000003</v>
      </c>
      <c r="P54" s="3">
        <v>171244.91099999999</v>
      </c>
      <c r="Q54" s="14">
        <f t="shared" si="5"/>
        <v>2.5294417998263707E-2</v>
      </c>
      <c r="S54" s="13">
        <f t="shared" si="6"/>
        <v>101400074.28755978</v>
      </c>
      <c r="T54" s="14">
        <f t="shared" si="8"/>
        <v>6.6109772351097273E-3</v>
      </c>
      <c r="W54" s="3">
        <v>4520327.666666667</v>
      </c>
      <c r="X54" s="4">
        <f t="shared" si="7"/>
        <v>22432.018597964419</v>
      </c>
      <c r="Y54" s="14">
        <f t="shared" si="9"/>
        <v>1.876481490351356E-3</v>
      </c>
    </row>
    <row r="55" spans="1:25" x14ac:dyDescent="0.2">
      <c r="A55" s="10">
        <v>40544</v>
      </c>
      <c r="B55" s="3">
        <v>7922768</v>
      </c>
      <c r="C55" s="11">
        <v>153595.019605701</v>
      </c>
      <c r="D55" s="3">
        <f t="shared" si="12"/>
        <v>7769172.9803942991</v>
      </c>
      <c r="E55" s="11">
        <v>-282853.58211663458</v>
      </c>
      <c r="F55" s="11"/>
      <c r="G55" s="3">
        <f t="shared" si="3"/>
        <v>8205621.5821166346</v>
      </c>
      <c r="H55" s="12">
        <f t="shared" si="10"/>
        <v>-7.3334695839029074E-3</v>
      </c>
      <c r="I55" s="3">
        <f t="shared" si="11"/>
        <v>8052026.5625109337</v>
      </c>
      <c r="J55" s="3"/>
      <c r="K55" s="11">
        <v>7428031.5939999996</v>
      </c>
      <c r="L55" s="11"/>
      <c r="M55" s="11">
        <f t="shared" si="1"/>
        <v>7698465.1845173528</v>
      </c>
      <c r="N55" s="13">
        <f>K55-M55</f>
        <v>-270433.59051735327</v>
      </c>
      <c r="O55" s="18">
        <v>7581323.4469999997</v>
      </c>
      <c r="P55" s="3">
        <v>153291.853</v>
      </c>
      <c r="Q55" s="14">
        <f t="shared" si="5"/>
        <v>1.2972090082546073E-2</v>
      </c>
      <c r="S55" s="13">
        <f t="shared" si="6"/>
        <v>101498660.6008932</v>
      </c>
      <c r="T55" s="14">
        <f t="shared" si="8"/>
        <v>7.0656640347168675E-3</v>
      </c>
      <c r="W55" s="3">
        <v>4522902.583333333</v>
      </c>
      <c r="X55" s="4">
        <f t="shared" si="7"/>
        <v>22441.045043709459</v>
      </c>
      <c r="Y55" s="14">
        <f t="shared" si="9"/>
        <v>1.8390929319722638E-3</v>
      </c>
    </row>
    <row r="56" spans="1:25" x14ac:dyDescent="0.2">
      <c r="A56" s="10">
        <v>40575</v>
      </c>
      <c r="B56" s="3">
        <v>7253717</v>
      </c>
      <c r="C56" s="11">
        <v>144200.32985114891</v>
      </c>
      <c r="D56" s="3">
        <f t="shared" si="12"/>
        <v>7109516.6701488513</v>
      </c>
      <c r="E56" s="11">
        <v>14906.635231874883</v>
      </c>
      <c r="F56" s="11"/>
      <c r="G56" s="3">
        <f t="shared" si="3"/>
        <v>7238810.3647681251</v>
      </c>
      <c r="H56" s="12">
        <f t="shared" si="10"/>
        <v>-4.9583525721409671E-2</v>
      </c>
      <c r="I56" s="3">
        <f t="shared" si="11"/>
        <v>7094610.0349169765</v>
      </c>
      <c r="J56" s="3"/>
      <c r="K56" s="11">
        <v>6668738.3879999993</v>
      </c>
      <c r="L56" s="11"/>
      <c r="M56" s="11">
        <f t="shared" si="1"/>
        <v>6654755.9395131553</v>
      </c>
      <c r="N56" s="13">
        <f t="shared" si="2"/>
        <v>13982.448486844078</v>
      </c>
      <c r="O56" s="18">
        <v>6800802.7250000006</v>
      </c>
      <c r="P56" s="3">
        <v>132064.337</v>
      </c>
      <c r="Q56" s="14">
        <f t="shared" si="5"/>
        <v>-3.4866937013636856E-2</v>
      </c>
      <c r="S56" s="13">
        <f t="shared" si="6"/>
        <v>101258247.16456749</v>
      </c>
      <c r="T56" s="14">
        <f t="shared" si="8"/>
        <v>4.1861458557226339E-3</v>
      </c>
      <c r="W56" s="3">
        <v>4525296.75</v>
      </c>
      <c r="X56" s="4">
        <f t="shared" si="7"/>
        <v>22376.045761986214</v>
      </c>
      <c r="Y56" s="14">
        <f t="shared" si="9"/>
        <v>-1.4065268091143501E-3</v>
      </c>
    </row>
    <row r="57" spans="1:25" x14ac:dyDescent="0.2">
      <c r="A57" s="10">
        <v>40603</v>
      </c>
      <c r="B57" s="3">
        <v>8196116.5</v>
      </c>
      <c r="C57" s="11">
        <v>165380.44268487231</v>
      </c>
      <c r="D57" s="3">
        <f t="shared" si="12"/>
        <v>8030736.0573151279</v>
      </c>
      <c r="E57" s="11">
        <v>120463.2989401063</v>
      </c>
      <c r="F57" s="11"/>
      <c r="G57" s="3">
        <f t="shared" si="3"/>
        <v>8075653.2010598937</v>
      </c>
      <c r="H57" s="12">
        <f t="shared" si="10"/>
        <v>-4.6330907142667854E-2</v>
      </c>
      <c r="I57" s="3">
        <f t="shared" si="11"/>
        <v>7910272.7583750216</v>
      </c>
      <c r="J57" s="3"/>
      <c r="K57" s="11">
        <v>7482396.0779999997</v>
      </c>
      <c r="L57" s="11"/>
      <c r="M57" s="11">
        <f t="shared" si="1"/>
        <v>7370158.0329317199</v>
      </c>
      <c r="N57" s="13">
        <f t="shared" si="2"/>
        <v>112238.04506827984</v>
      </c>
      <c r="O57" s="18">
        <v>7656680.3389999997</v>
      </c>
      <c r="P57" s="3">
        <v>174284.261</v>
      </c>
      <c r="Q57" s="14">
        <f t="shared" si="5"/>
        <v>-7.7922004514401899E-2</v>
      </c>
      <c r="S57" s="13">
        <f t="shared" si="6"/>
        <v>100635417.54459424</v>
      </c>
      <c r="T57" s="14">
        <f t="shared" si="8"/>
        <v>-6.5703927579279231E-3</v>
      </c>
      <c r="W57" s="3">
        <v>4527785.25</v>
      </c>
      <c r="X57" s="4">
        <f t="shared" si="7"/>
        <v>22226.19050773096</v>
      </c>
      <c r="Y57" s="14">
        <f t="shared" si="9"/>
        <v>-1.2395165665534336E-2</v>
      </c>
    </row>
    <row r="58" spans="1:25" x14ac:dyDescent="0.2">
      <c r="A58" s="10">
        <v>40634</v>
      </c>
      <c r="B58" s="3">
        <v>9460285</v>
      </c>
      <c r="C58" s="11">
        <v>187986.37370643561</v>
      </c>
      <c r="D58" s="3">
        <f t="shared" si="12"/>
        <v>9272298.6262935642</v>
      </c>
      <c r="E58" s="11">
        <v>1078023.879715478</v>
      </c>
      <c r="F58" s="11"/>
      <c r="G58" s="3">
        <f t="shared" si="3"/>
        <v>8382261.120284522</v>
      </c>
      <c r="H58" s="12">
        <f t="shared" si="10"/>
        <v>-8.5008943882236565E-3</v>
      </c>
      <c r="I58" s="3">
        <f t="shared" si="11"/>
        <v>8194274.7465780862</v>
      </c>
      <c r="J58" s="3"/>
      <c r="K58" s="11">
        <v>9030384.3930000011</v>
      </c>
      <c r="L58" s="11"/>
      <c r="M58" s="11">
        <f t="shared" si="1"/>
        <v>7980486.1519038389</v>
      </c>
      <c r="N58" s="13">
        <f>K58-M58</f>
        <v>1049898.2410961622</v>
      </c>
      <c r="O58" s="18">
        <v>9198493.8669999987</v>
      </c>
      <c r="P58" s="3">
        <v>168109.47399999999</v>
      </c>
      <c r="Q58" s="14">
        <f t="shared" si="5"/>
        <v>1.323873198926484E-2</v>
      </c>
      <c r="S58" s="13">
        <f t="shared" si="6"/>
        <v>100739688.6447541</v>
      </c>
      <c r="T58" s="14">
        <f t="shared" si="8"/>
        <v>-4.4335412186624623E-3</v>
      </c>
      <c r="W58" s="3">
        <v>4530287.333333333</v>
      </c>
      <c r="X58" s="4">
        <f t="shared" si="7"/>
        <v>22236.93139804247</v>
      </c>
      <c r="Y58" s="14">
        <f t="shared" si="9"/>
        <v>-1.049215681317861E-2</v>
      </c>
    </row>
    <row r="59" spans="1:25" x14ac:dyDescent="0.2">
      <c r="A59" s="10">
        <v>40664</v>
      </c>
      <c r="B59" s="3">
        <v>10098308</v>
      </c>
      <c r="C59" s="11">
        <v>198292.64457133261</v>
      </c>
      <c r="D59" s="3">
        <f t="shared" si="12"/>
        <v>9900015.3554286677</v>
      </c>
      <c r="E59" s="11">
        <v>545548.90372926369</v>
      </c>
      <c r="F59" s="11"/>
      <c r="G59" s="3">
        <f t="shared" si="3"/>
        <v>9552759.0962707363</v>
      </c>
      <c r="H59" s="12">
        <f t="shared" si="10"/>
        <v>-1.1217291104244853E-2</v>
      </c>
      <c r="I59" s="3">
        <f t="shared" si="11"/>
        <v>9354466.451699404</v>
      </c>
      <c r="J59" s="3"/>
      <c r="K59" s="11">
        <v>8843049.5600000005</v>
      </c>
      <c r="L59" s="11"/>
      <c r="M59" s="11">
        <f t="shared" si="1"/>
        <v>8355745.6700685443</v>
      </c>
      <c r="N59" s="13">
        <f t="shared" si="2"/>
        <v>487303.88993145619</v>
      </c>
      <c r="O59" s="18">
        <v>9058096.4979999997</v>
      </c>
      <c r="P59" s="3">
        <v>215046.93799999999</v>
      </c>
      <c r="Q59" s="14">
        <f t="shared" si="5"/>
        <v>-4.0840554481804681E-3</v>
      </c>
      <c r="S59" s="13">
        <f t="shared" si="6"/>
        <v>100705423.37486447</v>
      </c>
      <c r="T59" s="14">
        <f t="shared" si="8"/>
        <v>-3.5732556451226749E-3</v>
      </c>
      <c r="W59" s="3">
        <v>4532627.583333333</v>
      </c>
      <c r="X59" s="4">
        <f t="shared" si="7"/>
        <v>22217.890511270471</v>
      </c>
      <c r="Y59" s="14">
        <f t="shared" si="9"/>
        <v>-9.7338537748595799E-3</v>
      </c>
    </row>
    <row r="60" spans="1:25" x14ac:dyDescent="0.2">
      <c r="A60" s="10">
        <v>40695</v>
      </c>
      <c r="B60" s="3">
        <v>10539641</v>
      </c>
      <c r="C60" s="11">
        <v>203786.3274172094</v>
      </c>
      <c r="D60" s="3">
        <f t="shared" si="12"/>
        <v>10335854.67258279</v>
      </c>
      <c r="E60" s="11">
        <v>408087.37402051315</v>
      </c>
      <c r="F60" s="11"/>
      <c r="G60" s="3">
        <f t="shared" si="3"/>
        <v>10131553.625979487</v>
      </c>
      <c r="H60" s="12">
        <f t="shared" si="10"/>
        <v>-1.6572460420345769E-2</v>
      </c>
      <c r="I60" s="3">
        <f t="shared" si="11"/>
        <v>9927767.2985622771</v>
      </c>
      <c r="J60" s="3"/>
      <c r="K60" s="11">
        <v>10107182.301000001</v>
      </c>
      <c r="L60" s="11"/>
      <c r="M60" s="11">
        <f t="shared" si="1"/>
        <v>9708123.5279598981</v>
      </c>
      <c r="N60" s="13">
        <f t="shared" si="2"/>
        <v>399058.77304010279</v>
      </c>
      <c r="O60" s="18">
        <v>10309364.151000001</v>
      </c>
      <c r="P60" s="3">
        <v>202181.85</v>
      </c>
      <c r="Q60" s="14">
        <f t="shared" si="5"/>
        <v>7.2482146368184619E-3</v>
      </c>
      <c r="S60" s="13">
        <f t="shared" si="6"/>
        <v>100775283.57618216</v>
      </c>
      <c r="T60" s="14">
        <f t="shared" si="8"/>
        <v>-2.2469120708565882E-3</v>
      </c>
      <c r="W60" s="3">
        <v>4534912.583333333</v>
      </c>
      <c r="X60" s="4">
        <f t="shared" si="7"/>
        <v>22222.100586139302</v>
      </c>
      <c r="Y60" s="14">
        <f t="shared" si="9"/>
        <v>-8.4753068535500242E-3</v>
      </c>
    </row>
    <row r="61" spans="1:25" x14ac:dyDescent="0.2">
      <c r="A61" s="10">
        <v>40725</v>
      </c>
      <c r="B61" s="3">
        <v>11211614</v>
      </c>
      <c r="C61" s="11">
        <v>215964.36599999998</v>
      </c>
      <c r="D61" s="3">
        <f>B61-C61</f>
        <v>10995649.634</v>
      </c>
      <c r="E61" s="11">
        <v>446402.32191172242</v>
      </c>
      <c r="F61" s="11"/>
      <c r="G61" s="3">
        <f t="shared" si="3"/>
        <v>10765211.678088278</v>
      </c>
      <c r="H61" s="12">
        <f t="shared" si="10"/>
        <v>-2.5715655291243755E-2</v>
      </c>
      <c r="I61" s="3">
        <f t="shared" si="11"/>
        <v>10549247.312088277</v>
      </c>
      <c r="J61" s="3"/>
      <c r="K61" s="11">
        <v>10831587.262999998</v>
      </c>
      <c r="L61" s="11"/>
      <c r="M61" s="11">
        <f t="shared" si="1"/>
        <v>10391845.559222769</v>
      </c>
      <c r="N61" s="13">
        <f t="shared" si="2"/>
        <v>439741.70377722941</v>
      </c>
      <c r="O61" s="11">
        <v>11047731.073999999</v>
      </c>
      <c r="P61" s="3">
        <v>216143.81099999999</v>
      </c>
      <c r="Q61" s="14">
        <f t="shared" si="5"/>
        <v>7.1612201543804987E-2</v>
      </c>
      <c r="S61" s="13">
        <f t="shared" si="6"/>
        <v>101469735.29810829</v>
      </c>
      <c r="T61" s="14">
        <f t="shared" si="8"/>
        <v>3.9508323362325015E-3</v>
      </c>
      <c r="W61" s="3">
        <v>4537154</v>
      </c>
      <c r="X61" s="4">
        <f t="shared" si="7"/>
        <v>22364.181444603444</v>
      </c>
      <c r="Y61" s="14">
        <f t="shared" si="9"/>
        <v>-2.359253944918982E-3</v>
      </c>
    </row>
    <row r="62" spans="1:25" x14ac:dyDescent="0.2">
      <c r="A62" s="10">
        <v>40756</v>
      </c>
      <c r="B62" s="3">
        <v>11325605</v>
      </c>
      <c r="C62" s="11">
        <v>214171.87099999998</v>
      </c>
      <c r="D62" s="3">
        <f t="shared" si="12"/>
        <v>11111433.129000001</v>
      </c>
      <c r="E62" s="11">
        <v>176797.11468968913</v>
      </c>
      <c r="F62" s="11"/>
      <c r="G62" s="3">
        <f t="shared" si="3"/>
        <v>11148807.885310311</v>
      </c>
      <c r="H62" s="12">
        <f t="shared" si="10"/>
        <v>-2.3399626191906719E-3</v>
      </c>
      <c r="I62" s="3">
        <f t="shared" si="11"/>
        <v>10934636.014310312</v>
      </c>
      <c r="J62" s="3"/>
      <c r="K62" s="11">
        <v>10352319.1</v>
      </c>
      <c r="L62" s="11"/>
      <c r="M62" s="11">
        <f t="shared" si="1"/>
        <v>10187600.46056094</v>
      </c>
      <c r="N62" s="13">
        <f t="shared" si="2"/>
        <v>164718.63943905942</v>
      </c>
      <c r="O62" s="11">
        <v>10567032.466</v>
      </c>
      <c r="P62" s="3">
        <v>214713.36600000001</v>
      </c>
      <c r="Q62" s="14">
        <f t="shared" si="5"/>
        <v>-1.6645001501297441E-2</v>
      </c>
      <c r="S62" s="13">
        <f t="shared" si="6"/>
        <v>101297292.36018705</v>
      </c>
      <c r="T62" s="14">
        <f t="shared" si="8"/>
        <v>5.6914562789844858E-4</v>
      </c>
      <c r="W62" s="3">
        <v>4539117.5</v>
      </c>
      <c r="X62" s="4">
        <f t="shared" si="7"/>
        <v>22316.51689126511</v>
      </c>
      <c r="Y62" s="14">
        <f t="shared" si="9"/>
        <v>-5.6390058757563866E-3</v>
      </c>
    </row>
    <row r="63" spans="1:25" x14ac:dyDescent="0.2">
      <c r="A63" s="10">
        <v>40787</v>
      </c>
      <c r="B63" s="3">
        <v>10530592</v>
      </c>
      <c r="C63" s="11">
        <v>198021.58000000002</v>
      </c>
      <c r="D63" s="3">
        <f t="shared" si="12"/>
        <v>10332570.42</v>
      </c>
      <c r="E63" s="11">
        <v>268604.11029650271</v>
      </c>
      <c r="F63" s="11"/>
      <c r="G63" s="3">
        <f t="shared" si="3"/>
        <v>10261987.889703497</v>
      </c>
      <c r="H63" s="12">
        <f t="shared" si="10"/>
        <v>1.3664751268622766E-3</v>
      </c>
      <c r="I63" s="3">
        <f t="shared" si="11"/>
        <v>10063966.309703497</v>
      </c>
      <c r="J63" s="3"/>
      <c r="K63" s="11">
        <v>9673442</v>
      </c>
      <c r="L63" s="11"/>
      <c r="M63" s="11">
        <f t="shared" si="1"/>
        <v>9421972.5034180619</v>
      </c>
      <c r="N63" s="13">
        <f t="shared" si="2"/>
        <v>251469.49658193812</v>
      </c>
      <c r="O63" s="11">
        <v>9870682.3800000008</v>
      </c>
      <c r="P63" s="3">
        <v>197241</v>
      </c>
      <c r="Q63" s="14">
        <f t="shared" si="5"/>
        <v>-3.2457832380617835E-2</v>
      </c>
      <c r="S63" s="13">
        <f t="shared" si="6"/>
        <v>100981216.415959</v>
      </c>
      <c r="T63" s="14">
        <f t="shared" si="8"/>
        <v>-3.2704421193443522E-3</v>
      </c>
      <c r="W63" s="3">
        <v>4540873.5</v>
      </c>
      <c r="X63" s="4">
        <f t="shared" si="7"/>
        <v>22238.280017260779</v>
      </c>
      <c r="Y63" s="14">
        <f t="shared" si="9"/>
        <v>-9.3073614276666383E-3</v>
      </c>
    </row>
    <row r="64" spans="1:25" x14ac:dyDescent="0.2">
      <c r="A64" s="10">
        <v>40817</v>
      </c>
      <c r="B64" s="3">
        <v>9050810</v>
      </c>
      <c r="C64" s="11">
        <v>174416.89799999999</v>
      </c>
      <c r="D64" s="3">
        <f t="shared" si="12"/>
        <v>8876393.102</v>
      </c>
      <c r="E64" s="11">
        <v>-543723.50084531493</v>
      </c>
      <c r="F64" s="11"/>
      <c r="G64" s="3">
        <f t="shared" si="3"/>
        <v>9594533.5008453149</v>
      </c>
      <c r="H64" s="12">
        <f t="shared" si="10"/>
        <v>4.756544679644259E-3</v>
      </c>
      <c r="I64" s="3">
        <f t="shared" si="11"/>
        <v>9420116.6028453149</v>
      </c>
      <c r="J64" s="3"/>
      <c r="K64" s="11">
        <v>8313026.4949999992</v>
      </c>
      <c r="L64" s="11"/>
      <c r="M64" s="11">
        <f t="shared" si="1"/>
        <v>8822240.9717070777</v>
      </c>
      <c r="N64" s="13">
        <f t="shared" si="2"/>
        <v>-509214.47670707852</v>
      </c>
      <c r="O64" s="11">
        <v>8483851.0749999993</v>
      </c>
      <c r="P64" s="3">
        <v>170824.58</v>
      </c>
      <c r="Q64" s="14">
        <f t="shared" si="5"/>
        <v>4.2738344087564828E-2</v>
      </c>
      <c r="S64" s="13">
        <f t="shared" si="6"/>
        <v>101342810.45573911</v>
      </c>
      <c r="T64" s="14">
        <f t="shared" si="8"/>
        <v>-4.7829950960709411E-4</v>
      </c>
      <c r="W64" s="3">
        <v>4542776.833333333</v>
      </c>
      <c r="X64" s="4">
        <f t="shared" si="7"/>
        <v>22308.5601987138</v>
      </c>
      <c r="Y64" s="14">
        <f t="shared" si="9"/>
        <v>-6.4205715448452105E-3</v>
      </c>
    </row>
    <row r="65" spans="1:25" x14ac:dyDescent="0.2">
      <c r="A65" s="10">
        <v>40848</v>
      </c>
      <c r="B65" s="3">
        <v>8021393</v>
      </c>
      <c r="C65" s="11">
        <v>157438.016</v>
      </c>
      <c r="D65" s="3">
        <f t="shared" si="12"/>
        <v>7863954.9840000002</v>
      </c>
      <c r="E65" s="11">
        <v>84334.380013857037</v>
      </c>
      <c r="F65" s="11"/>
      <c r="G65" s="3">
        <f t="shared" si="3"/>
        <v>7937058.619986143</v>
      </c>
      <c r="H65" s="12">
        <f t="shared" si="10"/>
        <v>2.0561639591684999E-2</v>
      </c>
      <c r="I65" s="3">
        <f>G65-C65</f>
        <v>7779620.6039861431</v>
      </c>
      <c r="J65" s="3"/>
      <c r="K65" s="11">
        <v>7423424</v>
      </c>
      <c r="L65" s="11"/>
      <c r="M65" s="11">
        <f t="shared" si="1"/>
        <v>7343813.9485826474</v>
      </c>
      <c r="N65" s="13">
        <f t="shared" si="2"/>
        <v>79610.051417352632</v>
      </c>
      <c r="O65" s="11">
        <v>7586718</v>
      </c>
      <c r="P65" s="3">
        <v>163293.89799999999</v>
      </c>
      <c r="Q65" s="14">
        <f t="shared" si="5"/>
        <v>-1.6680738157870523E-2</v>
      </c>
      <c r="S65" s="13">
        <f t="shared" si="6"/>
        <v>101218232.16025555</v>
      </c>
      <c r="T65" s="14">
        <f t="shared" si="8"/>
        <v>-2.1409175363640287E-5</v>
      </c>
      <c r="W65" s="3">
        <v>4544794.25</v>
      </c>
      <c r="X65" s="4">
        <f t="shared" si="7"/>
        <v>22271.246307851132</v>
      </c>
      <c r="Y65" s="14">
        <f t="shared" si="9"/>
        <v>-5.9260421808777775E-3</v>
      </c>
    </row>
    <row r="66" spans="1:25" x14ac:dyDescent="0.2">
      <c r="A66" s="10">
        <v>40878</v>
      </c>
      <c r="B66" s="3">
        <v>7931422</v>
      </c>
      <c r="C66" s="11">
        <v>157798.44399999999</v>
      </c>
      <c r="D66" s="3">
        <f t="shared" si="12"/>
        <v>7773623.5559999999</v>
      </c>
      <c r="E66" s="11">
        <v>-241576.92046247795</v>
      </c>
      <c r="F66" s="11"/>
      <c r="G66" s="3">
        <f t="shared" si="3"/>
        <v>8172998.920462478</v>
      </c>
      <c r="H66" s="12">
        <f t="shared" si="10"/>
        <v>4.3251845156588864E-3</v>
      </c>
      <c r="I66" s="3">
        <f t="shared" si="11"/>
        <v>8015200.4764624778</v>
      </c>
      <c r="J66" s="3"/>
      <c r="K66" s="11">
        <v>7404061.023</v>
      </c>
      <c r="L66" s="11"/>
      <c r="M66" s="11">
        <f t="shared" si="1"/>
        <v>7634153.2377782743</v>
      </c>
      <c r="N66" s="13">
        <f t="shared" si="2"/>
        <v>-230092.2147782743</v>
      </c>
      <c r="O66" s="11">
        <v>7560800.04</v>
      </c>
      <c r="P66" s="3">
        <v>156739.01699999999</v>
      </c>
      <c r="Q66" s="14">
        <f t="shared" si="5"/>
        <v>4.821198142289318E-2</v>
      </c>
      <c r="S66" s="13">
        <f t="shared" si="6"/>
        <v>101569361.18816426</v>
      </c>
      <c r="T66" s="14">
        <f t="shared" si="8"/>
        <v>1.6694948380846508E-3</v>
      </c>
      <c r="W66" s="3">
        <v>4547050.833333333</v>
      </c>
      <c r="X66" s="4">
        <f t="shared" si="7"/>
        <v>22337.414933561722</v>
      </c>
      <c r="Y66" s="14">
        <f t="shared" si="9"/>
        <v>-4.2173495884708645E-3</v>
      </c>
    </row>
    <row r="67" spans="1:25" x14ac:dyDescent="0.2">
      <c r="A67" s="10">
        <v>40909</v>
      </c>
      <c r="B67" s="3">
        <v>7979304</v>
      </c>
      <c r="C67" s="11">
        <v>162071.60399999999</v>
      </c>
      <c r="D67" s="3">
        <f t="shared" si="12"/>
        <v>7817232.3959999997</v>
      </c>
      <c r="E67" s="11">
        <v>-193498.53899823502</v>
      </c>
      <c r="F67" s="11"/>
      <c r="G67" s="3">
        <f t="shared" si="3"/>
        <v>8172802.538998235</v>
      </c>
      <c r="H67" s="12">
        <f t="shared" si="10"/>
        <v>-3.9995803840047195E-3</v>
      </c>
      <c r="I67" s="3">
        <f t="shared" si="11"/>
        <v>8010730.9349982347</v>
      </c>
      <c r="J67" s="3"/>
      <c r="K67" s="11">
        <v>7358778.4931979077</v>
      </c>
      <c r="L67" s="11"/>
      <c r="M67" s="11">
        <f t="shared" si="1"/>
        <v>7540929.0056956597</v>
      </c>
      <c r="N67" s="13">
        <f t="shared" si="2"/>
        <v>-182150.51249775197</v>
      </c>
      <c r="O67" s="11">
        <v>7519892.1339999996</v>
      </c>
      <c r="P67" s="3">
        <v>161113.44400000002</v>
      </c>
      <c r="Q67" s="14">
        <f t="shared" si="5"/>
        <v>-2.0463322889154534E-2</v>
      </c>
      <c r="S67" s="13">
        <f t="shared" si="6"/>
        <v>101411825.0093426</v>
      </c>
      <c r="T67" s="14">
        <f t="shared" si="8"/>
        <v>-8.5553435913854337E-4</v>
      </c>
      <c r="W67" s="3">
        <v>4549299.666666667</v>
      </c>
      <c r="X67" s="4">
        <f t="shared" si="7"/>
        <v>22291.744321087644</v>
      </c>
      <c r="Y67" s="14">
        <f t="shared" si="9"/>
        <v>-6.65302005013646E-3</v>
      </c>
    </row>
    <row r="68" spans="1:25" x14ac:dyDescent="0.2">
      <c r="A68" s="10">
        <v>40940</v>
      </c>
      <c r="B68" s="3">
        <v>7702146</v>
      </c>
      <c r="C68" s="11">
        <v>159613.859</v>
      </c>
      <c r="D68" s="3">
        <f t="shared" si="12"/>
        <v>7542532.1409999998</v>
      </c>
      <c r="E68" s="11">
        <v>72426.503122698516</v>
      </c>
      <c r="F68" s="11"/>
      <c r="G68" s="3">
        <f t="shared" si="3"/>
        <v>7629719.4968773015</v>
      </c>
      <c r="H68" s="12">
        <f t="shared" si="10"/>
        <v>5.4001847321731633E-2</v>
      </c>
      <c r="I68" s="3">
        <f t="shared" si="11"/>
        <v>7470105.6378773013</v>
      </c>
      <c r="J68" s="3"/>
      <c r="K68" s="11">
        <v>7121778.1245228592</v>
      </c>
      <c r="L68" s="11"/>
      <c r="M68" s="11">
        <f t="shared" si="1"/>
        <v>7053391.8749275701</v>
      </c>
      <c r="N68" s="13">
        <f t="shared" si="2"/>
        <v>68386.249595289119</v>
      </c>
      <c r="O68" s="11">
        <v>7280572</v>
      </c>
      <c r="P68" s="3">
        <v>158793.60399999999</v>
      </c>
      <c r="Q68" s="14">
        <f t="shared" si="5"/>
        <v>5.9902412505841385E-2</v>
      </c>
      <c r="S68" s="13">
        <f t="shared" si="6"/>
        <v>101810460.944757</v>
      </c>
      <c r="T68" s="14">
        <f t="shared" si="8"/>
        <v>5.4535190530411448E-3</v>
      </c>
      <c r="W68" s="3">
        <v>4551492.833333333</v>
      </c>
      <c r="X68" s="4">
        <f t="shared" si="7"/>
        <v>22368.586455665154</v>
      </c>
      <c r="Y68" s="14">
        <f t="shared" si="9"/>
        <v>-3.3336123819216468E-4</v>
      </c>
    </row>
    <row r="69" spans="1:25" x14ac:dyDescent="0.2">
      <c r="A69" s="10">
        <v>40969</v>
      </c>
      <c r="B69" s="3">
        <v>8639929</v>
      </c>
      <c r="C69" s="11">
        <v>179548.94899999999</v>
      </c>
      <c r="D69" s="3">
        <f t="shared" si="12"/>
        <v>8460380.0510000009</v>
      </c>
      <c r="E69" s="11">
        <v>265279.30784825888</v>
      </c>
      <c r="F69" s="11"/>
      <c r="G69" s="3">
        <f t="shared" si="3"/>
        <v>8374649.6921517411</v>
      </c>
      <c r="H69" s="12">
        <f t="shared" si="10"/>
        <v>3.7024434265281014E-2</v>
      </c>
      <c r="I69" s="3">
        <f t="shared" si="11"/>
        <v>8195100.7431517411</v>
      </c>
      <c r="J69" s="3"/>
      <c r="K69" s="11">
        <v>7968720.2680297131</v>
      </c>
      <c r="L69" s="11"/>
      <c r="M69" s="11">
        <f t="shared" si="1"/>
        <v>7718857.1904378906</v>
      </c>
      <c r="N69" s="13">
        <f t="shared" si="2"/>
        <v>249863.07759182248</v>
      </c>
      <c r="O69" s="11">
        <v>8149116.318</v>
      </c>
      <c r="P69" s="3">
        <v>180396.859</v>
      </c>
      <c r="Q69" s="14">
        <f t="shared" si="5"/>
        <v>4.7312304016833062E-2</v>
      </c>
      <c r="S69" s="13">
        <f t="shared" si="6"/>
        <v>102159160.10226318</v>
      </c>
      <c r="T69" s="14">
        <f t="shared" si="8"/>
        <v>1.5141215636072847E-2</v>
      </c>
      <c r="W69" s="3">
        <v>4553772.5</v>
      </c>
      <c r="X69" s="4">
        <f t="shared" si="7"/>
        <v>22433.962193382122</v>
      </c>
      <c r="Y69" s="14">
        <f t="shared" si="9"/>
        <v>9.3480565452226383E-3</v>
      </c>
    </row>
    <row r="70" spans="1:25" x14ac:dyDescent="0.2">
      <c r="A70" s="10">
        <v>41000</v>
      </c>
      <c r="B70" s="3">
        <v>8509236</v>
      </c>
      <c r="C70" s="11">
        <v>174621.68152319573</v>
      </c>
      <c r="D70" s="3">
        <f t="shared" si="12"/>
        <v>8334614.3184768045</v>
      </c>
      <c r="E70" s="11">
        <v>-163159.42113757692</v>
      </c>
      <c r="F70" s="11"/>
      <c r="G70" s="3">
        <f t="shared" si="3"/>
        <v>8672395.4211375769</v>
      </c>
      <c r="H70" s="12">
        <f t="shared" si="10"/>
        <v>3.4612892236314252E-2</v>
      </c>
      <c r="I70" s="3">
        <f t="shared" si="11"/>
        <v>8497773.7396143805</v>
      </c>
      <c r="J70" s="3"/>
      <c r="K70" s="11">
        <v>7842299.5860000001</v>
      </c>
      <c r="L70" s="11"/>
      <c r="M70" s="11">
        <f t="shared" si="1"/>
        <v>7995821.3942020452</v>
      </c>
      <c r="N70" s="13">
        <f t="shared" si="2"/>
        <v>-153521.80820204504</v>
      </c>
      <c r="O70" s="11">
        <v>8016770.5350000001</v>
      </c>
      <c r="P70" s="3">
        <v>174470.94899999999</v>
      </c>
      <c r="Q70" s="14">
        <f t="shared" si="5"/>
        <v>1.9215924952826757E-3</v>
      </c>
      <c r="S70" s="13">
        <f t="shared" si="6"/>
        <v>102174495.34456135</v>
      </c>
      <c r="T70" s="14">
        <f t="shared" si="8"/>
        <v>1.4242715250658788E-2</v>
      </c>
      <c r="W70" s="3">
        <v>4556004.5</v>
      </c>
      <c r="X70" s="4">
        <f t="shared" si="7"/>
        <v>22426.337670334029</v>
      </c>
      <c r="Y70" s="14">
        <f t="shared" si="9"/>
        <v>8.5176443143692993E-3</v>
      </c>
    </row>
    <row r="71" spans="1:25" x14ac:dyDescent="0.2">
      <c r="A71" s="10">
        <v>41030</v>
      </c>
      <c r="B71" s="3">
        <v>9894790</v>
      </c>
      <c r="C71" s="11">
        <v>205372.96460343874</v>
      </c>
      <c r="D71" s="3">
        <f t="shared" si="12"/>
        <v>9689417.035396561</v>
      </c>
      <c r="E71" s="11">
        <v>-57534.031609222293</v>
      </c>
      <c r="F71" s="11"/>
      <c r="G71" s="3">
        <f t="shared" si="3"/>
        <v>9952324.0316092223</v>
      </c>
      <c r="H71" s="12">
        <f t="shared" si="10"/>
        <v>4.1827175930194915E-2</v>
      </c>
      <c r="I71" s="3">
        <f t="shared" si="11"/>
        <v>9746951.0670057833</v>
      </c>
      <c r="J71" s="3"/>
      <c r="K71" s="11">
        <v>9116431.287363667</v>
      </c>
      <c r="L71" s="11"/>
      <c r="M71" s="11">
        <f t="shared" si="1"/>
        <v>9170563.0317126215</v>
      </c>
      <c r="N71" s="13">
        <f t="shared" si="2"/>
        <v>-54131.744348954409</v>
      </c>
      <c r="O71" s="11">
        <v>9321939.8550000004</v>
      </c>
      <c r="P71" s="3">
        <v>205508.68099999998</v>
      </c>
      <c r="Q71" s="14">
        <f t="shared" si="5"/>
        <v>9.7515816519268661E-2</v>
      </c>
      <c r="S71" s="13">
        <f t="shared" si="6"/>
        <v>102989312.70620544</v>
      </c>
      <c r="T71" s="14">
        <f t="shared" si="8"/>
        <v>2.2678910974232691E-2</v>
      </c>
      <c r="W71" s="3">
        <v>4558249.5</v>
      </c>
      <c r="X71" s="4">
        <f t="shared" si="7"/>
        <v>22594.049032683586</v>
      </c>
      <c r="Y71" s="14">
        <f t="shared" si="9"/>
        <v>1.6930433662111222E-2</v>
      </c>
    </row>
    <row r="72" spans="1:25" x14ac:dyDescent="0.2">
      <c r="A72" s="10">
        <v>41061</v>
      </c>
      <c r="B72" s="3">
        <v>10242699</v>
      </c>
      <c r="C72" s="11">
        <v>205879.921</v>
      </c>
      <c r="D72" s="3">
        <f t="shared" si="12"/>
        <v>10036819.079</v>
      </c>
      <c r="E72" s="11">
        <v>35469.395614406094</v>
      </c>
      <c r="F72" s="11"/>
      <c r="G72" s="3">
        <f t="shared" si="3"/>
        <v>10207229.604385594</v>
      </c>
      <c r="H72" s="12">
        <f t="shared" si="10"/>
        <v>7.4693360169419964E-3</v>
      </c>
      <c r="I72" s="3">
        <f t="shared" si="11"/>
        <v>10001349.683385594</v>
      </c>
      <c r="J72" s="3"/>
      <c r="K72" s="11">
        <v>9440381.8751888722</v>
      </c>
      <c r="L72" s="11"/>
      <c r="M72" s="11">
        <f t="shared" ref="M72:M83" si="13">K72*I72/D72</f>
        <v>9407020.245687874</v>
      </c>
      <c r="N72" s="13">
        <f t="shared" ref="N72:N135" si="14">K72-M72</f>
        <v>33361.629500998184</v>
      </c>
      <c r="O72" s="11">
        <v>9643564.682</v>
      </c>
      <c r="P72" s="3">
        <v>203182.96499999997</v>
      </c>
      <c r="Q72" s="14">
        <f t="shared" si="5"/>
        <v>-3.1015600636398077E-2</v>
      </c>
      <c r="S72" s="13">
        <f t="shared" si="6"/>
        <v>102688209.42393343</v>
      </c>
      <c r="T72" s="14">
        <f t="shared" si="8"/>
        <v>1.898209342477486E-2</v>
      </c>
      <c r="W72" s="3">
        <v>4560416.916666667</v>
      </c>
      <c r="X72" s="4">
        <f t="shared" si="7"/>
        <v>22517.285436918133</v>
      </c>
      <c r="Y72" s="14">
        <f t="shared" si="9"/>
        <v>1.3283390993331645E-2</v>
      </c>
    </row>
    <row r="73" spans="1:25" x14ac:dyDescent="0.2">
      <c r="A73" s="10">
        <v>41091</v>
      </c>
      <c r="B73" s="3">
        <v>11225750</v>
      </c>
      <c r="C73" s="11">
        <v>223288.74248104289</v>
      </c>
      <c r="D73" s="3">
        <f t="shared" si="12"/>
        <v>11002461.257518956</v>
      </c>
      <c r="E73" s="11">
        <v>-20761.111012168229</v>
      </c>
      <c r="F73" s="11"/>
      <c r="G73" s="3">
        <f t="shared" ref="G73:G136" si="15">B73-E73</f>
        <v>11246511.111012168</v>
      </c>
      <c r="H73" s="12">
        <f t="shared" si="10"/>
        <v>4.4708775574152204E-2</v>
      </c>
      <c r="I73" s="3">
        <f t="shared" si="11"/>
        <v>11023222.368531125</v>
      </c>
      <c r="J73" s="3"/>
      <c r="K73" s="11">
        <v>10318818.687670443</v>
      </c>
      <c r="L73" s="11"/>
      <c r="M73" s="11">
        <f t="shared" si="13"/>
        <v>10338289.798295146</v>
      </c>
      <c r="N73" s="13">
        <f t="shared" si="14"/>
        <v>-19471.110624702647</v>
      </c>
      <c r="O73" s="11">
        <v>10544138.489</v>
      </c>
      <c r="P73" s="3">
        <v>225319.92099999997</v>
      </c>
      <c r="Q73" s="14">
        <f t="shared" si="5"/>
        <v>-5.1536332620043535E-3</v>
      </c>
      <c r="S73" s="13">
        <f t="shared" si="6"/>
        <v>102634653.6630058</v>
      </c>
      <c r="T73" s="14">
        <f t="shared" si="8"/>
        <v>1.1480451402332781E-2</v>
      </c>
      <c r="W73" s="3">
        <v>4562703.25</v>
      </c>
      <c r="X73" s="4">
        <f t="shared" si="7"/>
        <v>22494.264483013616</v>
      </c>
      <c r="Y73" s="14">
        <f t="shared" si="9"/>
        <v>5.8165794590958608E-3</v>
      </c>
    </row>
    <row r="74" spans="1:25" x14ac:dyDescent="0.2">
      <c r="A74" s="10">
        <v>41122</v>
      </c>
      <c r="B74" s="3">
        <v>11202980</v>
      </c>
      <c r="C74" s="11">
        <v>226481.851</v>
      </c>
      <c r="D74" s="3">
        <f t="shared" si="12"/>
        <v>10976498.149</v>
      </c>
      <c r="E74" s="11">
        <v>-103013.65000393428</v>
      </c>
      <c r="F74" s="11"/>
      <c r="G74" s="3">
        <f t="shared" si="15"/>
        <v>11305993.650003934</v>
      </c>
      <c r="H74" s="12">
        <f t="shared" si="10"/>
        <v>1.4098885397489935E-2</v>
      </c>
      <c r="I74" s="3">
        <f t="shared" si="11"/>
        <v>11079511.799003934</v>
      </c>
      <c r="J74" s="3"/>
      <c r="K74" s="11">
        <v>10288183.238910183</v>
      </c>
      <c r="L74" s="11"/>
      <c r="M74" s="11">
        <f t="shared" si="13"/>
        <v>10384737.102716556</v>
      </c>
      <c r="N74" s="13">
        <f t="shared" si="14"/>
        <v>-96553.863806372508</v>
      </c>
      <c r="O74" s="11">
        <v>10514843.429</v>
      </c>
      <c r="P74" s="3">
        <v>226659.74199999997</v>
      </c>
      <c r="Q74" s="14">
        <f t="shared" si="5"/>
        <v>1.9350645220018947E-2</v>
      </c>
      <c r="S74" s="13">
        <f t="shared" si="6"/>
        <v>102831790.30516143</v>
      </c>
      <c r="T74" s="14">
        <f t="shared" si="8"/>
        <v>1.5148459640146106E-2</v>
      </c>
      <c r="W74" s="3">
        <v>4565141.333333333</v>
      </c>
      <c r="X74" s="4">
        <f t="shared" si="7"/>
        <v>22525.434109632846</v>
      </c>
      <c r="Y74" s="14">
        <f t="shared" si="9"/>
        <v>9.3615513292537589E-3</v>
      </c>
    </row>
    <row r="75" spans="1:25" x14ac:dyDescent="0.2">
      <c r="A75" s="10">
        <v>41153</v>
      </c>
      <c r="B75" s="3">
        <v>10233593</v>
      </c>
      <c r="C75" s="11">
        <v>202962.89411704201</v>
      </c>
      <c r="D75" s="3">
        <f t="shared" si="12"/>
        <v>10030630.105882958</v>
      </c>
      <c r="E75" s="11">
        <v>-49023.817671829835</v>
      </c>
      <c r="F75" s="11"/>
      <c r="G75" s="3">
        <f t="shared" si="15"/>
        <v>10282616.81767183</v>
      </c>
      <c r="H75" s="12">
        <f t="shared" si="10"/>
        <v>2.0102272766304718E-3</v>
      </c>
      <c r="I75" s="3">
        <f t="shared" si="11"/>
        <v>10079653.923554787</v>
      </c>
      <c r="J75" s="3"/>
      <c r="K75" s="11">
        <v>9373916.1858759075</v>
      </c>
      <c r="L75" s="11"/>
      <c r="M75" s="11">
        <f t="shared" si="13"/>
        <v>9419730.37233443</v>
      </c>
      <c r="N75" s="13">
        <f t="shared" si="14"/>
        <v>-45814.186458522454</v>
      </c>
      <c r="O75" s="11">
        <v>9577272.0368759073</v>
      </c>
      <c r="P75" s="3">
        <v>203355.85100000002</v>
      </c>
      <c r="Q75" s="14">
        <f t="shared" si="5"/>
        <v>-2.3796833230183001E-4</v>
      </c>
      <c r="S75" s="13">
        <f t="shared" si="6"/>
        <v>102829548.17407779</v>
      </c>
      <c r="T75" s="14">
        <f t="shared" si="8"/>
        <v>1.8303718490626952E-2</v>
      </c>
      <c r="W75" s="3">
        <v>4567889.75</v>
      </c>
      <c r="X75" s="4">
        <f t="shared" si="7"/>
        <v>22511.390117083673</v>
      </c>
      <c r="Y75" s="14">
        <f t="shared" si="9"/>
        <v>1.2281080173957459E-2</v>
      </c>
    </row>
    <row r="76" spans="1:25" x14ac:dyDescent="0.2">
      <c r="A76" s="10">
        <v>41183</v>
      </c>
      <c r="B76" s="3">
        <v>9654295</v>
      </c>
      <c r="C76" s="11">
        <v>190442.03687939679</v>
      </c>
      <c r="D76" s="3">
        <f t="shared" si="12"/>
        <v>9463852.9631206039</v>
      </c>
      <c r="E76" s="11">
        <v>-1737.2275259997696</v>
      </c>
      <c r="F76" s="11"/>
      <c r="G76" s="3">
        <f t="shared" si="15"/>
        <v>9656032.2275259998</v>
      </c>
      <c r="H76" s="12">
        <f t="shared" si="10"/>
        <v>6.4097672570810893E-3</v>
      </c>
      <c r="I76" s="3">
        <f t="shared" si="11"/>
        <v>9465590.1906466037</v>
      </c>
      <c r="J76" s="3"/>
      <c r="K76" s="11">
        <v>8914044.0984483454</v>
      </c>
      <c r="L76" s="11"/>
      <c r="M76" s="11">
        <f t="shared" si="13"/>
        <v>8915680.4005798493</v>
      </c>
      <c r="N76" s="13">
        <f t="shared" si="14"/>
        <v>-1636.3021315038204</v>
      </c>
      <c r="O76" s="11">
        <v>9109917.993448345</v>
      </c>
      <c r="P76" s="3">
        <v>195873.89500000002</v>
      </c>
      <c r="Q76" s="14">
        <f t="shared" si="5"/>
        <v>1.0591348521586719E-2</v>
      </c>
      <c r="S76" s="13">
        <f t="shared" si="6"/>
        <v>102922987.60295057</v>
      </c>
      <c r="T76" s="14">
        <f t="shared" si="8"/>
        <v>1.5592395159611305E-2</v>
      </c>
      <c r="W76" s="3">
        <v>4570715.666666667</v>
      </c>
      <c r="X76" s="4">
        <f t="shared" si="7"/>
        <v>22517.91516010233</v>
      </c>
      <c r="Y76" s="14">
        <f t="shared" si="9"/>
        <v>9.3845124707152561E-3</v>
      </c>
    </row>
    <row r="77" spans="1:25" x14ac:dyDescent="0.2">
      <c r="A77" s="10">
        <v>41214</v>
      </c>
      <c r="B77" s="3">
        <v>7423333</v>
      </c>
      <c r="C77" s="11">
        <v>148917.33127036318</v>
      </c>
      <c r="D77" s="3">
        <f t="shared" si="12"/>
        <v>7274415.6687296368</v>
      </c>
      <c r="E77" s="11">
        <v>-543889.30506297946</v>
      </c>
      <c r="F77" s="11"/>
      <c r="G77" s="3">
        <f t="shared" si="15"/>
        <v>7967222.3050629795</v>
      </c>
      <c r="H77" s="12">
        <f t="shared" si="10"/>
        <v>3.8003606274095159E-3</v>
      </c>
      <c r="I77" s="3">
        <f t="shared" si="11"/>
        <v>7818304.9737926163</v>
      </c>
      <c r="J77" s="3"/>
      <c r="K77" s="11">
        <v>6871525.0036185598</v>
      </c>
      <c r="L77" s="11"/>
      <c r="M77" s="11">
        <f t="shared" si="13"/>
        <v>7385291.2123611588</v>
      </c>
      <c r="N77" s="13">
        <f t="shared" si="14"/>
        <v>-513766.208742599</v>
      </c>
      <c r="O77" s="11">
        <v>7016295.9009999996</v>
      </c>
      <c r="P77" s="3">
        <v>144771.03700000001</v>
      </c>
      <c r="Q77" s="14">
        <f t="shared" si="5"/>
        <v>5.6479186522033764E-3</v>
      </c>
      <c r="S77" s="13">
        <f t="shared" si="6"/>
        <v>102964464.86672908</v>
      </c>
      <c r="T77" s="14">
        <f t="shared" si="8"/>
        <v>1.7252155754990728E-2</v>
      </c>
      <c r="W77" s="3">
        <v>4573614.333333333</v>
      </c>
      <c r="X77" s="4">
        <f t="shared" si="7"/>
        <v>22512.712564394715</v>
      </c>
      <c r="Y77" s="14">
        <f t="shared" si="9"/>
        <v>1.0842063044242956E-2</v>
      </c>
    </row>
    <row r="78" spans="1:25" x14ac:dyDescent="0.2">
      <c r="A78" s="10">
        <v>41244</v>
      </c>
      <c r="B78" s="3">
        <v>8157450</v>
      </c>
      <c r="C78" s="11">
        <v>164806.54975294133</v>
      </c>
      <c r="D78" s="3">
        <f t="shared" si="12"/>
        <v>7992643.4502470586</v>
      </c>
      <c r="E78" s="11">
        <v>-10660.431262062863</v>
      </c>
      <c r="F78" s="11"/>
      <c r="G78" s="3">
        <f t="shared" si="15"/>
        <v>8168110.4312620629</v>
      </c>
      <c r="H78" s="12">
        <f t="shared" si="10"/>
        <v>-5.9812674001169519E-4</v>
      </c>
      <c r="I78" s="3">
        <f t="shared" si="11"/>
        <v>8003303.8815091215</v>
      </c>
      <c r="J78" s="3"/>
      <c r="K78" s="11">
        <v>7513052.7083483301</v>
      </c>
      <c r="L78" s="11"/>
      <c r="M78" s="11">
        <f t="shared" si="13"/>
        <v>7523073.4708737899</v>
      </c>
      <c r="N78" s="13">
        <f t="shared" si="14"/>
        <v>-10020.762525459751</v>
      </c>
      <c r="O78" s="11">
        <v>7675796.0393483303</v>
      </c>
      <c r="P78" s="3">
        <v>162743.33100000001</v>
      </c>
      <c r="Q78" s="14">
        <f t="shared" si="5"/>
        <v>-1.4550371658089922E-2</v>
      </c>
      <c r="S78" s="13">
        <f t="shared" si="6"/>
        <v>102853385.09982459</v>
      </c>
      <c r="T78" s="14">
        <f t="shared" si="8"/>
        <v>1.2641842940033676E-2</v>
      </c>
      <c r="W78" s="3">
        <v>4576448.666666667</v>
      </c>
      <c r="X78" s="4">
        <f t="shared" si="7"/>
        <v>22474.497714565117</v>
      </c>
      <c r="Y78" s="14">
        <f t="shared" si="9"/>
        <v>6.1369133989372937E-3</v>
      </c>
    </row>
    <row r="79" spans="1:25" x14ac:dyDescent="0.2">
      <c r="A79" s="10">
        <v>41275</v>
      </c>
      <c r="B79" s="3">
        <v>8088864</v>
      </c>
      <c r="C79" s="11">
        <v>169045.98070822741</v>
      </c>
      <c r="D79" s="3">
        <f t="shared" si="12"/>
        <v>7919818.0192917725</v>
      </c>
      <c r="E79" s="11">
        <v>-67545.440343906172</v>
      </c>
      <c r="F79" s="11"/>
      <c r="G79" s="3">
        <f t="shared" si="15"/>
        <v>8156409.4403439062</v>
      </c>
      <c r="H79" s="12">
        <f t="shared" si="10"/>
        <v>-2.0058111738422424E-3</v>
      </c>
      <c r="I79" s="3">
        <f t="shared" si="11"/>
        <v>7987363.4596356787</v>
      </c>
      <c r="J79" s="3"/>
      <c r="K79" s="23">
        <v>7440640.8571988074</v>
      </c>
      <c r="L79" s="11"/>
      <c r="M79" s="11">
        <f t="shared" si="13"/>
        <v>7504099.5581331123</v>
      </c>
      <c r="N79" s="13">
        <f t="shared" si="14"/>
        <v>-63458.700934304856</v>
      </c>
      <c r="O79" s="11">
        <v>7611099.4071988072</v>
      </c>
      <c r="P79" s="3">
        <v>170458.55</v>
      </c>
      <c r="Q79" s="14">
        <f t="shared" si="5"/>
        <v>-4.8839403652692903E-3</v>
      </c>
      <c r="S79" s="13">
        <f t="shared" si="6"/>
        <v>102816555.65226205</v>
      </c>
      <c r="T79" s="14">
        <f t="shared" si="8"/>
        <v>1.385174404257139E-2</v>
      </c>
      <c r="W79" s="3">
        <v>4579361.5</v>
      </c>
      <c r="X79" s="4">
        <f t="shared" si="7"/>
        <v>22452.15968476436</v>
      </c>
      <c r="Y79" s="14">
        <f t="shared" si="9"/>
        <v>7.1961781620186738E-3</v>
      </c>
    </row>
    <row r="80" spans="1:25" x14ac:dyDescent="0.2">
      <c r="A80" s="10">
        <v>41306</v>
      </c>
      <c r="B80" s="3">
        <v>7467802</v>
      </c>
      <c r="C80" s="11">
        <v>158679.34496201589</v>
      </c>
      <c r="D80" s="3">
        <f t="shared" si="12"/>
        <v>7309122.6550379843</v>
      </c>
      <c r="E80" s="11">
        <v>74394.806871313602</v>
      </c>
      <c r="F80" s="11"/>
      <c r="G80" s="3">
        <f t="shared" si="15"/>
        <v>7393407.1931286864</v>
      </c>
      <c r="H80" s="12">
        <f t="shared" si="10"/>
        <v>-3.0972607032975885E-2</v>
      </c>
      <c r="I80" s="3">
        <f t="shared" si="11"/>
        <v>7234727.8481666707</v>
      </c>
      <c r="J80" s="3"/>
      <c r="K80" s="23">
        <v>6896297.8034819067</v>
      </c>
      <c r="L80" s="11"/>
      <c r="M80" s="11">
        <f t="shared" si="13"/>
        <v>6826104.8723421525</v>
      </c>
      <c r="N80" s="13">
        <f t="shared" si="14"/>
        <v>70192.931139754131</v>
      </c>
      <c r="O80" s="11">
        <v>7056147.7844819063</v>
      </c>
      <c r="P80" s="3">
        <v>159849.98100000003</v>
      </c>
      <c r="Q80" s="14">
        <f t="shared" si="5"/>
        <v>-3.2223787734429798E-2</v>
      </c>
      <c r="S80" s="13">
        <f t="shared" si="6"/>
        <v>102589268.64967662</v>
      </c>
      <c r="T80" s="14">
        <f t="shared" si="8"/>
        <v>7.6495843127770691E-3</v>
      </c>
      <c r="W80" s="3">
        <v>4582158</v>
      </c>
      <c r="X80" s="4">
        <f t="shared" si="7"/>
        <v>22388.854476357345</v>
      </c>
      <c r="Y80" s="14">
        <f t="shared" si="9"/>
        <v>9.06093048497425E-4</v>
      </c>
    </row>
    <row r="81" spans="1:25" x14ac:dyDescent="0.2">
      <c r="A81" s="10">
        <v>41334</v>
      </c>
      <c r="B81" s="3">
        <v>7936038</v>
      </c>
      <c r="C81" s="11">
        <v>170695.63486586095</v>
      </c>
      <c r="D81" s="3">
        <f t="shared" si="12"/>
        <v>7765342.3651341386</v>
      </c>
      <c r="E81" s="11">
        <v>-351877.37796083</v>
      </c>
      <c r="F81" s="11"/>
      <c r="G81" s="3">
        <f t="shared" si="15"/>
        <v>8287915.37796083</v>
      </c>
      <c r="H81" s="12">
        <f t="shared" si="10"/>
        <v>-1.0356769223695883E-2</v>
      </c>
      <c r="I81" s="3">
        <f>G81-C81</f>
        <v>8117219.7430949686</v>
      </c>
      <c r="J81" s="3"/>
      <c r="K81" s="23">
        <v>7318867.8091589771</v>
      </c>
      <c r="L81" s="11"/>
      <c r="M81" s="11">
        <f t="shared" si="13"/>
        <v>7650513.7164781326</v>
      </c>
      <c r="N81" s="13">
        <f t="shared" si="14"/>
        <v>-331645.90731915552</v>
      </c>
      <c r="O81" s="11">
        <v>7490007.1541589769</v>
      </c>
      <c r="P81" s="3">
        <v>171139.34499999997</v>
      </c>
      <c r="Q81" s="14">
        <f t="shared" si="5"/>
        <v>-8.8540922928878052E-3</v>
      </c>
      <c r="S81" s="13">
        <f t="shared" si="6"/>
        <v>102520925.17571688</v>
      </c>
      <c r="T81" s="14">
        <f t="shared" si="8"/>
        <v>3.5411907565758849E-3</v>
      </c>
      <c r="W81" s="3">
        <v>4584811.416666667</v>
      </c>
      <c r="X81" s="4">
        <f t="shared" si="7"/>
        <v>22360.990640320273</v>
      </c>
      <c r="Y81" s="14">
        <f t="shared" si="9"/>
        <v>-3.2527269339597265E-3</v>
      </c>
    </row>
    <row r="82" spans="1:25" x14ac:dyDescent="0.2">
      <c r="A82" s="10">
        <v>41365</v>
      </c>
      <c r="B82" s="3">
        <v>8967220</v>
      </c>
      <c r="C82" s="11">
        <v>189027.46634605288</v>
      </c>
      <c r="D82" s="3">
        <f t="shared" si="12"/>
        <v>8778192.5336539466</v>
      </c>
      <c r="E82" s="11">
        <v>268453.91900369525</v>
      </c>
      <c r="F82" s="11"/>
      <c r="G82" s="3">
        <f t="shared" si="15"/>
        <v>8698766.0809963048</v>
      </c>
      <c r="H82" s="12">
        <f t="shared" si="10"/>
        <v>3.040758473080496E-3</v>
      </c>
      <c r="I82" s="3">
        <f>G82-C82</f>
        <v>8509738.6146502513</v>
      </c>
      <c r="J82" s="3"/>
      <c r="K82" s="23">
        <v>8270589.6580165066</v>
      </c>
      <c r="L82" s="11"/>
      <c r="M82" s="11">
        <f t="shared" si="13"/>
        <v>8017659.2059155917</v>
      </c>
      <c r="N82" s="13">
        <f t="shared" si="14"/>
        <v>252930.4521009149</v>
      </c>
      <c r="O82" s="11">
        <v>8456993.2930165064</v>
      </c>
      <c r="P82" s="3">
        <v>186403.63500000001</v>
      </c>
      <c r="Q82" s="14">
        <f t="shared" si="5"/>
        <v>2.7311530156715058E-3</v>
      </c>
      <c r="S82" s="13">
        <f t="shared" si="6"/>
        <v>102542762.98743041</v>
      </c>
      <c r="T82" s="14">
        <f t="shared" si="8"/>
        <v>3.6043010697253131E-3</v>
      </c>
      <c r="W82" s="3">
        <v>4587517.333333333</v>
      </c>
      <c r="X82" s="4">
        <f t="shared" si="7"/>
        <v>22352.561426274082</v>
      </c>
      <c r="Y82" s="14">
        <f t="shared" si="9"/>
        <v>-3.2897143146800589E-3</v>
      </c>
    </row>
    <row r="83" spans="1:25" x14ac:dyDescent="0.2">
      <c r="A83" s="10">
        <v>41395</v>
      </c>
      <c r="B83" s="3">
        <v>9493988</v>
      </c>
      <c r="C83" s="11">
        <v>196428.36657620835</v>
      </c>
      <c r="D83" s="3">
        <f t="shared" si="12"/>
        <v>9297559.6334237922</v>
      </c>
      <c r="E83" s="11">
        <v>-636638.22125419788</v>
      </c>
      <c r="F83" s="11"/>
      <c r="G83" s="3">
        <f t="shared" si="15"/>
        <v>10130626.221254198</v>
      </c>
      <c r="H83" s="12">
        <f t="shared" si="10"/>
        <v>1.7915633482056714E-2</v>
      </c>
      <c r="I83" s="3">
        <f t="shared" si="11"/>
        <v>9934197.8546779901</v>
      </c>
      <c r="J83" s="3"/>
      <c r="K83" s="23">
        <v>8748504.383058114</v>
      </c>
      <c r="L83" s="11"/>
      <c r="M83" s="11">
        <f t="shared" si="13"/>
        <v>9347546.7650012635</v>
      </c>
      <c r="N83" s="13">
        <f t="shared" si="14"/>
        <v>-599042.38194314949</v>
      </c>
      <c r="O83" s="11">
        <v>8945753.8500581104</v>
      </c>
      <c r="P83" s="3">
        <v>197249.467</v>
      </c>
      <c r="Q83" s="14">
        <f t="shared" ref="Q83:Q113" si="16">M83/M71-1</f>
        <v>1.9299113116241218E-2</v>
      </c>
      <c r="S83" s="13">
        <f t="shared" ref="S83:S126" si="17">SUM(M72:M83)</f>
        <v>102719746.72071905</v>
      </c>
      <c r="T83" s="14">
        <f t="shared" si="8"/>
        <v>-2.6174170737052194E-3</v>
      </c>
      <c r="W83" s="3">
        <v>4590417.5</v>
      </c>
      <c r="X83" s="4">
        <f t="shared" ref="X83:X146" si="18">S83/W83*1000</f>
        <v>22376.994406438862</v>
      </c>
      <c r="Y83" s="14">
        <f t="shared" si="9"/>
        <v>-9.6067166151025951E-3</v>
      </c>
    </row>
    <row r="84" spans="1:25" x14ac:dyDescent="0.2">
      <c r="A84" s="10">
        <v>41426</v>
      </c>
      <c r="B84" s="3">
        <v>10459525</v>
      </c>
      <c r="C84" s="11">
        <v>189064.62407600172</v>
      </c>
      <c r="D84" s="3">
        <f t="shared" si="12"/>
        <v>10270460.375923999</v>
      </c>
      <c r="E84" s="11">
        <v>-12391.293743724003</v>
      </c>
      <c r="F84" s="11"/>
      <c r="G84" s="3">
        <f t="shared" si="15"/>
        <v>10471916.293743724</v>
      </c>
      <c r="H84" s="12">
        <f t="shared" si="10"/>
        <v>2.5931295720476921E-2</v>
      </c>
      <c r="I84" s="3">
        <f t="shared" si="11"/>
        <v>10282851.669667723</v>
      </c>
      <c r="J84" s="3"/>
      <c r="K84" s="23">
        <v>9638808.6484932285</v>
      </c>
      <c r="L84" s="11"/>
      <c r="M84" s="11">
        <f>K84*I84/D84</f>
        <v>9650437.855454877</v>
      </c>
      <c r="N84" s="13">
        <f t="shared" si="14"/>
        <v>-11629.206961648539</v>
      </c>
      <c r="O84" s="11">
        <v>9826784.015493229</v>
      </c>
      <c r="P84" s="3">
        <v>187975.36699999997</v>
      </c>
      <c r="Q84" s="14">
        <f t="shared" si="16"/>
        <v>2.5876165184037347E-2</v>
      </c>
      <c r="S84" s="13">
        <f t="shared" si="17"/>
        <v>102963164.33048606</v>
      </c>
      <c r="T84" s="14">
        <f t="shared" si="8"/>
        <v>2.6775703665988804E-3</v>
      </c>
      <c r="W84" s="3">
        <v>4593616.833333333</v>
      </c>
      <c r="X84" s="4">
        <f t="shared" si="18"/>
        <v>22414.39982180042</v>
      </c>
      <c r="Y84" s="14">
        <f t="shared" si="9"/>
        <v>-4.5691837679966429E-3</v>
      </c>
    </row>
    <row r="85" spans="1:25" x14ac:dyDescent="0.2">
      <c r="A85" s="10">
        <v>41456</v>
      </c>
      <c r="B85" s="3">
        <v>10649066</v>
      </c>
      <c r="C85" s="11">
        <v>194252.47652391711</v>
      </c>
      <c r="D85" s="3">
        <f t="shared" si="12"/>
        <v>10454813.523476083</v>
      </c>
      <c r="E85" s="11">
        <v>-410397.94067909382</v>
      </c>
      <c r="F85" s="11"/>
      <c r="G85" s="3">
        <f t="shared" si="15"/>
        <v>11059463.940679094</v>
      </c>
      <c r="H85" s="12">
        <f t="shared" si="10"/>
        <v>-1.6631572981768983E-2</v>
      </c>
      <c r="I85" s="3">
        <f t="shared" si="11"/>
        <v>10865211.464155177</v>
      </c>
      <c r="J85" s="3"/>
      <c r="K85" s="23">
        <v>9814502.6103855316</v>
      </c>
      <c r="L85" s="11"/>
      <c r="M85" s="11">
        <f>K85*I85/D85</f>
        <v>10199765.499201994</v>
      </c>
      <c r="N85" s="13">
        <f>K85-M85</f>
        <v>-385262.88881646283</v>
      </c>
      <c r="O85" s="11">
        <v>10012460.234385531</v>
      </c>
      <c r="P85" s="3">
        <v>197957.62400000001</v>
      </c>
      <c r="Q85" s="14">
        <f t="shared" si="16"/>
        <v>-1.339915032329575E-2</v>
      </c>
      <c r="S85" s="13">
        <f t="shared" si="17"/>
        <v>102824640.0313929</v>
      </c>
      <c r="T85" s="14">
        <f>S85/S73-1</f>
        <v>1.8510937739499855E-3</v>
      </c>
      <c r="W85" s="3">
        <v>4597268.5</v>
      </c>
      <c r="X85" s="4">
        <f t="shared" si="18"/>
        <v>22366.46391904082</v>
      </c>
      <c r="Y85" s="14">
        <f>X85/X73-1</f>
        <v>-5.6814733404287887E-3</v>
      </c>
    </row>
    <row r="86" spans="1:25" x14ac:dyDescent="0.2">
      <c r="A86" s="10">
        <v>41487</v>
      </c>
      <c r="B86" s="3">
        <v>11392218</v>
      </c>
      <c r="C86" s="11">
        <v>204570.26052256257</v>
      </c>
      <c r="D86" s="3">
        <f t="shared" si="12"/>
        <v>11187647.739477437</v>
      </c>
      <c r="E86" s="11">
        <v>111120.41767900251</v>
      </c>
      <c r="F86" s="11"/>
      <c r="G86" s="3">
        <f t="shared" si="15"/>
        <v>11281097.582320997</v>
      </c>
      <c r="H86" s="12">
        <f>G86/G74-1</f>
        <v>-2.2020238515637613E-3</v>
      </c>
      <c r="I86" s="3">
        <f t="shared" si="11"/>
        <v>11076527.321798434</v>
      </c>
      <c r="J86" s="3"/>
      <c r="K86" s="23">
        <v>10530133.33790097</v>
      </c>
      <c r="L86" s="11"/>
      <c r="M86" s="11">
        <f>K86*I86/D86</f>
        <v>10425543.629503716</v>
      </c>
      <c r="N86" s="13">
        <f>K86-M86</f>
        <v>104589.70839725435</v>
      </c>
      <c r="O86" s="11">
        <v>10731202.81390097</v>
      </c>
      <c r="P86" s="3">
        <v>201069.47600000002</v>
      </c>
      <c r="Q86" s="14">
        <f t="shared" si="16"/>
        <v>3.9294713369764089E-3</v>
      </c>
      <c r="S86" s="13">
        <f>SUM(M75:M86)</f>
        <v>102865446.55818006</v>
      </c>
      <c r="T86" s="14">
        <f>S86/S74-1</f>
        <v>3.2729424352861969E-4</v>
      </c>
      <c r="W86" s="3">
        <v>4601532.333333333</v>
      </c>
      <c r="X86" s="4">
        <f t="shared" si="18"/>
        <v>22354.6069236603</v>
      </c>
      <c r="Y86" s="14">
        <f>X86/X74-1</f>
        <v>-7.5837466723668312E-3</v>
      </c>
    </row>
    <row r="87" spans="1:25" x14ac:dyDescent="0.2">
      <c r="A87" s="10">
        <v>41518</v>
      </c>
      <c r="B87" s="3">
        <v>10228764</v>
      </c>
      <c r="C87" s="11">
        <v>183181.51380830863</v>
      </c>
      <c r="D87" s="3">
        <f t="shared" si="12"/>
        <v>10045582.486191692</v>
      </c>
      <c r="E87" s="11">
        <v>-109629.56006792001</v>
      </c>
      <c r="F87" s="11"/>
      <c r="G87" s="3">
        <f t="shared" si="15"/>
        <v>10338393.56006792</v>
      </c>
      <c r="H87" s="12">
        <f>G87/G75-1</f>
        <v>5.4243723543438982E-3</v>
      </c>
      <c r="I87" s="3">
        <f t="shared" si="11"/>
        <v>10155212.046259612</v>
      </c>
      <c r="J87" s="3"/>
      <c r="K87" s="23">
        <v>9450097.6733469889</v>
      </c>
      <c r="L87" s="11"/>
      <c r="M87" s="11">
        <f t="shared" ref="M87:M96" si="19">K87*I87/D87</f>
        <v>9553228.5820774641</v>
      </c>
      <c r="N87" s="13">
        <f t="shared" si="14"/>
        <v>-103130.90873047523</v>
      </c>
      <c r="O87" s="11">
        <v>9633417.9343469888</v>
      </c>
      <c r="P87" s="3">
        <v>183320.261</v>
      </c>
      <c r="Q87" s="14">
        <f t="shared" si="16"/>
        <v>1.417219012288462E-2</v>
      </c>
      <c r="S87" s="13">
        <f>SUM(M76:M87)</f>
        <v>102998944.7679231</v>
      </c>
      <c r="T87" s="14">
        <f>S87/S75-1</f>
        <v>1.6473532836938087E-3</v>
      </c>
      <c r="W87" s="3">
        <v>4606975.666666667</v>
      </c>
      <c r="X87" s="4">
        <f t="shared" si="18"/>
        <v>22357.171433129581</v>
      </c>
      <c r="Y87" s="14">
        <f>X87/X75-1</f>
        <v>-6.8506957212320918E-3</v>
      </c>
    </row>
    <row r="88" spans="1:25" x14ac:dyDescent="0.2">
      <c r="A88" s="10">
        <v>41548</v>
      </c>
      <c r="B88" s="3">
        <v>9968681</v>
      </c>
      <c r="C88" s="11">
        <v>181301.03388399078</v>
      </c>
      <c r="D88" s="3">
        <f t="shared" si="12"/>
        <v>9787379.9661160093</v>
      </c>
      <c r="E88" s="11">
        <v>215557.06320553273</v>
      </c>
      <c r="F88" s="11"/>
      <c r="G88" s="3">
        <f t="shared" si="15"/>
        <v>9753123.9367944673</v>
      </c>
      <c r="H88" s="12">
        <f>G88/G76-1</f>
        <v>1.0055031609328413E-2</v>
      </c>
      <c r="I88" s="3">
        <f t="shared" si="11"/>
        <v>9571822.9029104766</v>
      </c>
      <c r="J88" s="3"/>
      <c r="K88" s="23">
        <v>9211276.8499156088</v>
      </c>
      <c r="L88" s="11"/>
      <c r="M88" s="11">
        <f t="shared" si="19"/>
        <v>9008407.87037104</v>
      </c>
      <c r="N88" s="13">
        <f t="shared" si="14"/>
        <v>202868.97954456881</v>
      </c>
      <c r="O88" s="11">
        <v>9390018.3639156092</v>
      </c>
      <c r="P88" s="3">
        <v>178741.51399999997</v>
      </c>
      <c r="Q88" s="14">
        <f t="shared" si="16"/>
        <v>1.0400492797516536E-2</v>
      </c>
      <c r="S88" s="13">
        <f>SUM(M77:M88)</f>
        <v>103091672.23771429</v>
      </c>
      <c r="T88" s="14">
        <f>S88/S76-1</f>
        <v>1.6389403251142465E-3</v>
      </c>
      <c r="W88" s="3">
        <v>4613197.5</v>
      </c>
      <c r="X88" s="4">
        <f t="shared" si="18"/>
        <v>22347.118725724249</v>
      </c>
      <c r="Y88" s="14">
        <f>X88/X76-1</f>
        <v>-7.5849133085242881E-3</v>
      </c>
    </row>
    <row r="89" spans="1:25" x14ac:dyDescent="0.2">
      <c r="A89" s="10">
        <v>41579</v>
      </c>
      <c r="B89" s="3">
        <v>8505690</v>
      </c>
      <c r="C89" s="11">
        <v>157135.77539219937</v>
      </c>
      <c r="D89" s="3">
        <f t="shared" si="12"/>
        <v>8348554.2246078011</v>
      </c>
      <c r="E89" s="11">
        <v>522529.33537230548</v>
      </c>
      <c r="F89" s="11"/>
      <c r="G89" s="3">
        <f t="shared" si="15"/>
        <v>7983160.6646276945</v>
      </c>
      <c r="H89" s="12">
        <f>G89/G77-1</f>
        <v>2.0004913826223714E-3</v>
      </c>
      <c r="I89" s="3">
        <f t="shared" si="11"/>
        <v>7826024.8892354956</v>
      </c>
      <c r="J89" s="3"/>
      <c r="K89" s="23">
        <v>7856953.0761444457</v>
      </c>
      <c r="L89" s="11"/>
      <c r="M89" s="11">
        <f t="shared" si="19"/>
        <v>7365192.6636854829</v>
      </c>
      <c r="N89" s="13">
        <f t="shared" si="14"/>
        <v>491760.41245896276</v>
      </c>
      <c r="O89" s="11">
        <v>8021497.1101444457</v>
      </c>
      <c r="P89" s="3">
        <v>164544.03399999999</v>
      </c>
      <c r="Q89" s="14">
        <f t="shared" si="16"/>
        <v>-2.7214294057945621E-3</v>
      </c>
      <c r="S89" s="13">
        <f t="shared" si="17"/>
        <v>103071573.68903862</v>
      </c>
      <c r="T89" s="14">
        <f>S89/S77-1</f>
        <v>1.0402503664557194E-3</v>
      </c>
      <c r="W89" s="3">
        <v>4619956</v>
      </c>
      <c r="X89" s="4">
        <f t="shared" si="18"/>
        <v>22310.076911779812</v>
      </c>
      <c r="Y89" s="14">
        <f>X89/X77-1</f>
        <v>-9.0009434462990923E-3</v>
      </c>
    </row>
    <row r="90" spans="1:25" x14ac:dyDescent="0.2">
      <c r="A90" s="10">
        <v>41609</v>
      </c>
      <c r="B90" s="3">
        <v>8497355</v>
      </c>
      <c r="C90" s="11">
        <v>159075.37704623531</v>
      </c>
      <c r="D90" s="3">
        <f t="shared" si="12"/>
        <v>8338279.6229537651</v>
      </c>
      <c r="E90" s="11">
        <v>245448.01388167031</v>
      </c>
      <c r="F90" s="11"/>
      <c r="G90" s="3">
        <f t="shared" si="15"/>
        <v>8251906.9861183297</v>
      </c>
      <c r="H90" s="12">
        <f t="shared" si="10"/>
        <v>1.025898897443267E-2</v>
      </c>
      <c r="I90" s="3">
        <f t="shared" si="11"/>
        <v>8092831.6090720948</v>
      </c>
      <c r="J90" s="3"/>
      <c r="K90" s="23">
        <v>7881915.9252643762</v>
      </c>
      <c r="L90" s="11"/>
      <c r="M90" s="11">
        <f t="shared" si="19"/>
        <v>7649901.5653581861</v>
      </c>
      <c r="N90" s="13">
        <f t="shared" si="14"/>
        <v>232014.35990619007</v>
      </c>
      <c r="O90" s="11">
        <v>8036085.7002643766</v>
      </c>
      <c r="P90" s="3">
        <v>154169.77500000002</v>
      </c>
      <c r="Q90" s="14">
        <f t="shared" si="16"/>
        <v>1.6858547902718568E-2</v>
      </c>
      <c r="S90" s="13">
        <f t="shared" si="17"/>
        <v>103198401.78352302</v>
      </c>
      <c r="T90" s="14">
        <f t="shared" si="8"/>
        <v>3.3544514199856934E-3</v>
      </c>
      <c r="W90" s="3">
        <v>4626934.333333333</v>
      </c>
      <c r="X90" s="4">
        <f t="shared" si="18"/>
        <v>22303.839723866771</v>
      </c>
      <c r="Y90" s="14">
        <f t="shared" si="9"/>
        <v>-7.5934062182732021E-3</v>
      </c>
    </row>
    <row r="91" spans="1:25" x14ac:dyDescent="0.2">
      <c r="A91" s="10">
        <v>41640</v>
      </c>
      <c r="B91" s="3">
        <v>8633765</v>
      </c>
      <c r="C91" s="11">
        <v>381299.85840911628</v>
      </c>
      <c r="D91" s="3">
        <f t="shared" si="12"/>
        <v>8252465.141590884</v>
      </c>
      <c r="E91" s="11">
        <v>67586.237259056419</v>
      </c>
      <c r="F91" s="11"/>
      <c r="G91" s="3">
        <f t="shared" si="15"/>
        <v>8566178.7627409436</v>
      </c>
      <c r="H91" s="12">
        <f t="shared" si="10"/>
        <v>5.0238934839416327E-2</v>
      </c>
      <c r="I91" s="3">
        <f t="shared" si="11"/>
        <v>8184878.9043318275</v>
      </c>
      <c r="J91" s="3"/>
      <c r="K91" s="23">
        <v>7722287.132680011</v>
      </c>
      <c r="L91" s="11"/>
      <c r="M91" s="11">
        <f t="shared" si="19"/>
        <v>7659042.9600143814</v>
      </c>
      <c r="N91" s="13">
        <f t="shared" si="14"/>
        <v>63244.172665629536</v>
      </c>
      <c r="O91" s="11">
        <v>8103587.5096800113</v>
      </c>
      <c r="P91" s="3">
        <v>381300.37699999998</v>
      </c>
      <c r="Q91" s="14">
        <f t="shared" si="16"/>
        <v>2.0647833984736685E-2</v>
      </c>
      <c r="S91" s="13">
        <f t="shared" si="17"/>
        <v>103353345.1854043</v>
      </c>
      <c r="T91" s="14">
        <f t="shared" si="8"/>
        <v>5.2208472627477409E-3</v>
      </c>
      <c r="W91" s="3">
        <v>4633983.25</v>
      </c>
      <c r="X91" s="4">
        <f t="shared" si="18"/>
        <v>22303.348892209375</v>
      </c>
      <c r="Y91" s="14">
        <f t="shared" si="9"/>
        <v>-6.6279054952546046E-3</v>
      </c>
    </row>
    <row r="92" spans="1:25" x14ac:dyDescent="0.2">
      <c r="A92" s="10">
        <v>41671</v>
      </c>
      <c r="B92" s="3">
        <v>7957338</v>
      </c>
      <c r="C92" s="11">
        <v>344281.02748392033</v>
      </c>
      <c r="D92" s="3">
        <f t="shared" si="12"/>
        <v>7613056.9725160794</v>
      </c>
      <c r="E92" s="11">
        <v>132023.36653851718</v>
      </c>
      <c r="F92" s="11"/>
      <c r="G92" s="3">
        <f t="shared" si="15"/>
        <v>7825314.6334614828</v>
      </c>
      <c r="H92" s="12">
        <f t="shared" si="10"/>
        <v>5.8417915996051839E-2</v>
      </c>
      <c r="I92" s="3">
        <f>G92-C92</f>
        <v>7481033.6059775623</v>
      </c>
      <c r="J92" s="3"/>
      <c r="K92" s="23">
        <v>7222438.7404026352</v>
      </c>
      <c r="L92" s="11"/>
      <c r="M92" s="11">
        <f t="shared" si="19"/>
        <v>7097189.3589033885</v>
      </c>
      <c r="N92" s="13">
        <f t="shared" si="14"/>
        <v>125249.38149924669</v>
      </c>
      <c r="O92" s="11">
        <v>7548084.540402635</v>
      </c>
      <c r="P92" s="3">
        <v>325645.80000000005</v>
      </c>
      <c r="Q92" s="14">
        <f t="shared" si="16"/>
        <v>3.971290972390551E-2</v>
      </c>
      <c r="S92" s="13">
        <f t="shared" si="17"/>
        <v>103624429.67196554</v>
      </c>
      <c r="T92" s="14">
        <f t="shared" si="8"/>
        <v>1.0090344106300275E-2</v>
      </c>
      <c r="W92" s="3">
        <v>4641301.916666667</v>
      </c>
      <c r="X92" s="4">
        <f t="shared" si="18"/>
        <v>22326.586706168746</v>
      </c>
      <c r="Y92" s="14">
        <f t="shared" si="9"/>
        <v>-2.7811950028240329E-3</v>
      </c>
    </row>
    <row r="93" spans="1:25" x14ac:dyDescent="0.2">
      <c r="A93" s="10">
        <v>41699</v>
      </c>
      <c r="B93" s="3">
        <v>8490634</v>
      </c>
      <c r="C93" s="11">
        <v>376135.93025888689</v>
      </c>
      <c r="D93" s="3">
        <f t="shared" si="12"/>
        <v>8114498.0697411131</v>
      </c>
      <c r="E93" s="11">
        <v>-215150.73558101058</v>
      </c>
      <c r="F93" s="11"/>
      <c r="G93" s="3">
        <f t="shared" si="15"/>
        <v>8705784.7355810106</v>
      </c>
      <c r="H93" s="12">
        <f t="shared" si="10"/>
        <v>5.0419114887608085E-2</v>
      </c>
      <c r="I93" s="3">
        <f t="shared" si="11"/>
        <v>8329648.8053221237</v>
      </c>
      <c r="J93" s="3"/>
      <c r="K93" s="23">
        <v>7659978.4882180374</v>
      </c>
      <c r="L93" s="11"/>
      <c r="M93" s="11">
        <f t="shared" si="19"/>
        <v>7863077.9272850556</v>
      </c>
      <c r="N93" s="13">
        <f t="shared" si="14"/>
        <v>-203099.43906701822</v>
      </c>
      <c r="O93" s="11">
        <v>8054749.7902180376</v>
      </c>
      <c r="P93" s="3">
        <v>394771.30200000003</v>
      </c>
      <c r="Q93" s="14">
        <f t="shared" si="16"/>
        <v>2.7784305562264411E-2</v>
      </c>
      <c r="S93" s="13">
        <f t="shared" si="17"/>
        <v>103836993.88277246</v>
      </c>
      <c r="T93" s="14">
        <f t="shared" si="8"/>
        <v>1.2837074039274254E-2</v>
      </c>
      <c r="W93" s="3">
        <v>4648724.75</v>
      </c>
      <c r="X93" s="4">
        <f t="shared" si="18"/>
        <v>22336.662088408753</v>
      </c>
      <c r="Y93" s="14">
        <f t="shared" si="9"/>
        <v>-1.0879907917697995E-3</v>
      </c>
    </row>
    <row r="94" spans="1:25" x14ac:dyDescent="0.2">
      <c r="A94" s="10">
        <v>41730</v>
      </c>
      <c r="B94" s="3">
        <v>9229956</v>
      </c>
      <c r="C94" s="11">
        <v>404235.1523767414</v>
      </c>
      <c r="D94" s="3">
        <f t="shared" si="12"/>
        <v>8825720.8476232588</v>
      </c>
      <c r="E94" s="11">
        <v>300810.22483831272</v>
      </c>
      <c r="F94" s="11"/>
      <c r="G94" s="3">
        <f t="shared" si="15"/>
        <v>8929145.7751616873</v>
      </c>
      <c r="H94" s="12">
        <f t="shared" si="10"/>
        <v>2.6484180862005324E-2</v>
      </c>
      <c r="I94" s="3">
        <f t="shared" si="11"/>
        <v>8524910.6227849461</v>
      </c>
      <c r="J94" s="3"/>
      <c r="K94" s="23">
        <v>8341756.4463813454</v>
      </c>
      <c r="L94" s="11"/>
      <c r="M94" s="11">
        <f t="shared" si="19"/>
        <v>8057441.3546732096</v>
      </c>
      <c r="N94" s="13">
        <f t="shared" si="14"/>
        <v>284315.09170813579</v>
      </c>
      <c r="O94" s="11">
        <v>8745991.3473813459</v>
      </c>
      <c r="P94" s="3">
        <v>404234.90100000007</v>
      </c>
      <c r="Q94" s="14">
        <f t="shared" si="16"/>
        <v>4.9618158786626232E-3</v>
      </c>
      <c r="S94" s="13">
        <f t="shared" si="17"/>
        <v>103876776.03153008</v>
      </c>
      <c r="T94" s="14">
        <f t="shared" ref="T94:T125" si="20">S94/S82-1</f>
        <v>1.3009333913337251E-2</v>
      </c>
      <c r="W94" s="3">
        <v>4656230.833333333</v>
      </c>
      <c r="X94" s="4">
        <f t="shared" si="18"/>
        <v>22309.198093850966</v>
      </c>
      <c r="Y94" s="14">
        <f t="shared" ref="Y94:Y125" si="21">X94/X82-1</f>
        <v>-1.9399715136066975E-3</v>
      </c>
    </row>
    <row r="95" spans="1:25" x14ac:dyDescent="0.2">
      <c r="A95" s="10">
        <v>41760</v>
      </c>
      <c r="B95" s="3">
        <v>10400290</v>
      </c>
      <c r="C95" s="11">
        <v>456352.08554473054</v>
      </c>
      <c r="D95" s="3">
        <f t="shared" si="12"/>
        <v>9943937.9144552685</v>
      </c>
      <c r="E95" s="11">
        <v>228805.48007635772</v>
      </c>
      <c r="F95" s="11"/>
      <c r="G95" s="3">
        <f t="shared" si="15"/>
        <v>10171484.519923642</v>
      </c>
      <c r="H95" s="12">
        <f t="shared" si="10"/>
        <v>4.0331463995506578E-3</v>
      </c>
      <c r="I95" s="3">
        <f t="shared" si="11"/>
        <v>9715132.4343789108</v>
      </c>
      <c r="J95" s="3"/>
      <c r="K95" s="23">
        <v>9394723.2679032832</v>
      </c>
      <c r="L95" s="11"/>
      <c r="M95" s="11">
        <f t="shared" si="19"/>
        <v>9178554.9665734489</v>
      </c>
      <c r="N95" s="13">
        <f t="shared" si="14"/>
        <v>216168.30132983439</v>
      </c>
      <c r="O95" s="11">
        <v>9851075.4389032833</v>
      </c>
      <c r="P95" s="3">
        <v>456352.17099999997</v>
      </c>
      <c r="Q95" s="14">
        <f t="shared" si="16"/>
        <v>-1.8078732599717706E-2</v>
      </c>
      <c r="S95" s="13">
        <f t="shared" si="17"/>
        <v>103707784.23310225</v>
      </c>
      <c r="T95" s="14">
        <f t="shared" si="20"/>
        <v>9.618768970191649E-3</v>
      </c>
      <c r="W95" s="3">
        <v>4663802.583333333</v>
      </c>
      <c r="X95" s="4">
        <f t="shared" si="18"/>
        <v>22236.744025940261</v>
      </c>
      <c r="Y95" s="14">
        <f t="shared" si="21"/>
        <v>-6.2676147632340085E-3</v>
      </c>
    </row>
    <row r="96" spans="1:25" x14ac:dyDescent="0.2">
      <c r="A96" s="10">
        <v>41791</v>
      </c>
      <c r="B96" s="3">
        <v>10437993</v>
      </c>
      <c r="C96" s="11">
        <v>567584.67627681454</v>
      </c>
      <c r="D96" s="3">
        <f t="shared" si="12"/>
        <v>9870408.3237231858</v>
      </c>
      <c r="E96" s="11">
        <v>-359647.9812663421</v>
      </c>
      <c r="F96" s="11"/>
      <c r="G96" s="3">
        <f t="shared" si="15"/>
        <v>10797640.981266342</v>
      </c>
      <c r="H96" s="12">
        <f t="shared" si="10"/>
        <v>3.1104592357868333E-2</v>
      </c>
      <c r="I96" s="3">
        <f t="shared" si="11"/>
        <v>10230056.304989528</v>
      </c>
      <c r="J96" s="3"/>
      <c r="K96" s="23">
        <v>9342340.8031526133</v>
      </c>
      <c r="L96" s="11"/>
      <c r="M96" s="11">
        <f t="shared" si="19"/>
        <v>9682747.5928170774</v>
      </c>
      <c r="N96" s="13">
        <f t="shared" si="14"/>
        <v>-340406.78966446407</v>
      </c>
      <c r="O96" s="11">
        <v>9909924.8631526139</v>
      </c>
      <c r="P96" s="3">
        <v>567584.06000000006</v>
      </c>
      <c r="Q96" s="14">
        <f t="shared" si="16"/>
        <v>3.348007400922004E-3</v>
      </c>
      <c r="S96" s="13">
        <f t="shared" si="17"/>
        <v>103740093.97046445</v>
      </c>
      <c r="T96" s="14">
        <f t="shared" si="20"/>
        <v>7.5457047676259492E-3</v>
      </c>
      <c r="W96" s="3">
        <v>4671448.833333333</v>
      </c>
      <c r="X96" s="4">
        <f t="shared" si="18"/>
        <v>22207.263243519305</v>
      </c>
      <c r="Y96" s="14">
        <f t="shared" si="21"/>
        <v>-9.2412279573800271E-3</v>
      </c>
    </row>
    <row r="97" spans="1:25" x14ac:dyDescent="0.2">
      <c r="A97" s="10">
        <v>41821</v>
      </c>
      <c r="B97" s="3">
        <v>11387222</v>
      </c>
      <c r="C97" s="11">
        <v>568317.98575270048</v>
      </c>
      <c r="D97" s="3">
        <f t="shared" si="12"/>
        <v>10818904.0142473</v>
      </c>
      <c r="E97" s="11">
        <v>-163689.25041462108</v>
      </c>
      <c r="F97" s="11"/>
      <c r="G97" s="3">
        <f t="shared" si="15"/>
        <v>11550911.250414621</v>
      </c>
      <c r="H97" s="12">
        <f t="shared" si="10"/>
        <v>4.4436811076157046E-2</v>
      </c>
      <c r="I97" s="3">
        <f t="shared" si="11"/>
        <v>10982593.264661921</v>
      </c>
      <c r="J97" s="3"/>
      <c r="K97" s="23">
        <v>10283164.695867747</v>
      </c>
      <c r="L97" s="11"/>
      <c r="M97" s="11">
        <f>K97*I97/D97</f>
        <v>10438748.248392111</v>
      </c>
      <c r="N97" s="13">
        <f t="shared" si="14"/>
        <v>-155583.55252436362</v>
      </c>
      <c r="O97" s="11">
        <v>10851483.258867748</v>
      </c>
      <c r="P97" s="3">
        <v>568318.56300000008</v>
      </c>
      <c r="Q97" s="14">
        <f t="shared" si="16"/>
        <v>2.3430219960332899E-2</v>
      </c>
      <c r="S97" s="13">
        <f t="shared" si="17"/>
        <v>103979076.71965455</v>
      </c>
      <c r="T97" s="14">
        <f t="shared" si="20"/>
        <v>1.1227237828493219E-2</v>
      </c>
      <c r="W97" s="3">
        <v>4678806.833333333</v>
      </c>
      <c r="X97" s="4">
        <f t="shared" si="18"/>
        <v>22223.41729922979</v>
      </c>
      <c r="Y97" s="14">
        <f t="shared" si="21"/>
        <v>-6.395584940418475E-3</v>
      </c>
    </row>
    <row r="98" spans="1:25" x14ac:dyDescent="0.2">
      <c r="A98" s="10">
        <v>41852</v>
      </c>
      <c r="B98" s="3">
        <v>12124907</v>
      </c>
      <c r="C98" s="11">
        <v>653378.30976663041</v>
      </c>
      <c r="D98" s="3">
        <f t="shared" si="12"/>
        <v>11471528.69023337</v>
      </c>
      <c r="E98" s="11">
        <v>307238.36378229409</v>
      </c>
      <c r="F98" s="11"/>
      <c r="G98" s="3">
        <f t="shared" si="15"/>
        <v>11817668.636217706</v>
      </c>
      <c r="H98" s="12">
        <f t="shared" si="10"/>
        <v>4.7563727729612815E-2</v>
      </c>
      <c r="I98" s="3">
        <f t="shared" si="11"/>
        <v>11164290.326451076</v>
      </c>
      <c r="J98" s="3"/>
      <c r="K98" s="23">
        <v>10862430.091974344</v>
      </c>
      <c r="L98" s="12"/>
      <c r="M98" s="11">
        <f>K98*I98/D98</f>
        <v>10571505.025378896</v>
      </c>
      <c r="N98" s="13">
        <f>K98-M98</f>
        <v>290925.06659544818</v>
      </c>
      <c r="O98" s="11">
        <v>11516183.249974344</v>
      </c>
      <c r="P98" s="3">
        <v>653753.15800000005</v>
      </c>
      <c r="Q98" s="14">
        <f t="shared" si="16"/>
        <v>1.4000363056571707E-2</v>
      </c>
      <c r="S98" s="13">
        <f t="shared" si="17"/>
        <v>104125038.11552973</v>
      </c>
      <c r="T98" s="14">
        <f t="shared" si="20"/>
        <v>1.2245040482444791E-2</v>
      </c>
      <c r="W98" s="3">
        <v>4685654.75</v>
      </c>
      <c r="X98" s="4">
        <f t="shared" si="18"/>
        <v>22222.089264158811</v>
      </c>
      <c r="Y98" s="14">
        <f t="shared" si="21"/>
        <v>-5.9279798546236773E-3</v>
      </c>
    </row>
    <row r="99" spans="1:25" x14ac:dyDescent="0.2">
      <c r="A99" s="10">
        <v>41883</v>
      </c>
      <c r="B99" s="3">
        <v>10640900</v>
      </c>
      <c r="C99" s="11">
        <v>549725.12425526208</v>
      </c>
      <c r="D99" s="3">
        <f t="shared" si="12"/>
        <v>10091174.875744738</v>
      </c>
      <c r="E99" s="11">
        <v>-325369.44584413432</v>
      </c>
      <c r="F99" s="11"/>
      <c r="G99" s="3">
        <f t="shared" si="15"/>
        <v>10966269.445844134</v>
      </c>
      <c r="H99" s="12">
        <f t="shared" si="10"/>
        <v>6.0732441856478303E-2</v>
      </c>
      <c r="I99" s="3">
        <f t="shared" si="11"/>
        <v>10416544.321588872</v>
      </c>
      <c r="J99" s="3"/>
      <c r="K99" s="23">
        <v>9565930.3535074405</v>
      </c>
      <c r="L99" s="12"/>
      <c r="M99" s="11">
        <f t="shared" ref="M99:M108" si="22">K99*I99/D99</f>
        <v>9874364.3561314009</v>
      </c>
      <c r="N99" s="13">
        <f>K99-M99</f>
        <v>-308434.00262396038</v>
      </c>
      <c r="O99" s="11">
        <v>10115280.291507442</v>
      </c>
      <c r="P99" s="3">
        <v>549349.93800000008</v>
      </c>
      <c r="Q99" s="14">
        <f t="shared" si="16"/>
        <v>3.361541821122227E-2</v>
      </c>
      <c r="S99" s="13">
        <f t="shared" si="17"/>
        <v>104446173.88958366</v>
      </c>
      <c r="T99" s="14">
        <f t="shared" si="20"/>
        <v>1.4050912122657744E-2</v>
      </c>
      <c r="W99" s="3">
        <v>4691857.916666667</v>
      </c>
      <c r="X99" s="4">
        <f t="shared" si="18"/>
        <v>22261.154481802274</v>
      </c>
      <c r="Y99" s="14">
        <f t="shared" si="21"/>
        <v>-4.2946824295055919E-3</v>
      </c>
    </row>
    <row r="100" spans="1:25" x14ac:dyDescent="0.2">
      <c r="A100" s="10">
        <v>41913</v>
      </c>
      <c r="B100" s="3">
        <v>10073732</v>
      </c>
      <c r="C100" s="11">
        <v>514236.19213414652</v>
      </c>
      <c r="D100" s="3">
        <f t="shared" si="12"/>
        <v>9559495.8078658544</v>
      </c>
      <c r="E100" s="11">
        <v>-148818.18572106399</v>
      </c>
      <c r="F100" s="11"/>
      <c r="G100" s="3">
        <f t="shared" si="15"/>
        <v>10222550.185721064</v>
      </c>
      <c r="H100" s="12">
        <f t="shared" si="10"/>
        <v>4.813086063180716E-2</v>
      </c>
      <c r="I100" s="3">
        <f t="shared" si="11"/>
        <v>9708313.9935869183</v>
      </c>
      <c r="J100" s="3"/>
      <c r="K100" s="23">
        <v>9035791.3832478598</v>
      </c>
      <c r="L100" s="12"/>
      <c r="M100" s="11">
        <f t="shared" si="22"/>
        <v>9176456.7600873485</v>
      </c>
      <c r="N100" s="13">
        <f>K100-M100</f>
        <v>-140665.37683948874</v>
      </c>
      <c r="O100" s="11">
        <v>9552272.7272478603</v>
      </c>
      <c r="P100" s="3">
        <v>516481.34400000004</v>
      </c>
      <c r="Q100" s="14">
        <f t="shared" si="16"/>
        <v>1.865467151737521E-2</v>
      </c>
      <c r="S100" s="13">
        <f t="shared" si="17"/>
        <v>104614222.77929997</v>
      </c>
      <c r="T100" s="14">
        <f t="shared" si="20"/>
        <v>1.4768899451693018E-2</v>
      </c>
      <c r="W100" s="3">
        <v>4697649.25</v>
      </c>
      <c r="X100" s="4">
        <f t="shared" si="18"/>
        <v>22269.483567616287</v>
      </c>
      <c r="Y100" s="14">
        <f t="shared" si="21"/>
        <v>-3.4740567256482668E-3</v>
      </c>
    </row>
    <row r="101" spans="1:25" x14ac:dyDescent="0.2">
      <c r="A101" s="10">
        <v>41944</v>
      </c>
      <c r="B101" s="3">
        <v>8128958</v>
      </c>
      <c r="C101" s="11">
        <v>361611.10968608659</v>
      </c>
      <c r="D101" s="3">
        <f t="shared" si="12"/>
        <v>7767346.8903139131</v>
      </c>
      <c r="E101" s="11">
        <v>-190406.15703111142</v>
      </c>
      <c r="F101" s="11"/>
      <c r="G101" s="3">
        <f t="shared" si="15"/>
        <v>8319364.1570311114</v>
      </c>
      <c r="H101" s="12">
        <f t="shared" si="10"/>
        <v>4.2114083196783003E-2</v>
      </c>
      <c r="I101" s="3">
        <f t="shared" si="11"/>
        <v>7957753.0473450245</v>
      </c>
      <c r="J101" s="3"/>
      <c r="K101" s="23">
        <v>7358859.4206027668</v>
      </c>
      <c r="L101" s="12"/>
      <c r="M101" s="11">
        <f t="shared" si="22"/>
        <v>7539252.051728392</v>
      </c>
      <c r="N101" s="13">
        <f t="shared" si="14"/>
        <v>-180392.63112562522</v>
      </c>
      <c r="O101" s="11">
        <v>7720250.5306027671</v>
      </c>
      <c r="P101" s="3">
        <v>361391.11</v>
      </c>
      <c r="Q101" s="14">
        <f t="shared" si="16"/>
        <v>2.3632699915796973E-2</v>
      </c>
      <c r="S101" s="13">
        <f t="shared" si="17"/>
        <v>104788282.1673429</v>
      </c>
      <c r="T101" s="14">
        <f t="shared" si="20"/>
        <v>1.6655498862212958E-2</v>
      </c>
      <c r="W101" s="3">
        <v>4703211.25</v>
      </c>
      <c r="X101" s="4">
        <f t="shared" si="18"/>
        <v>22280.156386201641</v>
      </c>
      <c r="Y101" s="14">
        <f t="shared" si="21"/>
        <v>-1.341121579118032E-3</v>
      </c>
    </row>
    <row r="102" spans="1:25" x14ac:dyDescent="0.2">
      <c r="A102" s="10">
        <v>41974</v>
      </c>
      <c r="B102" s="3">
        <v>8457394</v>
      </c>
      <c r="C102" s="11">
        <v>420073.94179909502</v>
      </c>
      <c r="D102" s="3">
        <f t="shared" si="12"/>
        <v>8037320.0582009051</v>
      </c>
      <c r="E102" s="11">
        <v>-72851.783822117373</v>
      </c>
      <c r="F102" s="11"/>
      <c r="G102" s="3">
        <f t="shared" si="15"/>
        <v>8530245.7838221174</v>
      </c>
      <c r="H102" s="12">
        <f t="shared" si="10"/>
        <v>3.3730239346131619E-2</v>
      </c>
      <c r="I102" s="3">
        <f t="shared" si="11"/>
        <v>8110171.8420230225</v>
      </c>
      <c r="J102" s="3"/>
      <c r="K102" s="23">
        <v>7641396.3037575698</v>
      </c>
      <c r="L102" s="12"/>
      <c r="M102" s="11">
        <f t="shared" si="22"/>
        <v>7710659.3600486349</v>
      </c>
      <c r="N102" s="13">
        <f t="shared" si="14"/>
        <v>-69263.056291065179</v>
      </c>
      <c r="O102" s="11">
        <v>8061689.91875757</v>
      </c>
      <c r="P102" s="3">
        <v>420293.61499999999</v>
      </c>
      <c r="Q102" s="14">
        <f t="shared" si="16"/>
        <v>7.942297580087132E-3</v>
      </c>
      <c r="S102" s="13">
        <f t="shared" si="17"/>
        <v>104849039.96203335</v>
      </c>
      <c r="T102" s="14">
        <f t="shared" si="20"/>
        <v>1.5994803698344384E-2</v>
      </c>
      <c r="W102" s="3">
        <v>4708829.333333333</v>
      </c>
      <c r="X102" s="4">
        <f t="shared" si="18"/>
        <v>22266.476981830165</v>
      </c>
      <c r="Y102" s="14">
        <f t="shared" si="21"/>
        <v>-1.6751708449834757E-3</v>
      </c>
    </row>
    <row r="103" spans="1:25" x14ac:dyDescent="0.2">
      <c r="A103" s="10">
        <v>42005</v>
      </c>
      <c r="B103" s="3">
        <v>8447758</v>
      </c>
      <c r="C103" s="11">
        <v>443023.26890106068</v>
      </c>
      <c r="D103" s="3">
        <f t="shared" si="12"/>
        <v>8004734.7310989397</v>
      </c>
      <c r="E103" s="11">
        <v>-254587.45195674896</v>
      </c>
      <c r="F103" s="11"/>
      <c r="G103" s="3">
        <f t="shared" si="15"/>
        <v>8702345.451956749</v>
      </c>
      <c r="H103" s="12">
        <f t="shared" si="10"/>
        <v>1.5895849594929068E-2</v>
      </c>
      <c r="I103" s="3">
        <f t="shared" si="11"/>
        <v>8259322.1830556886</v>
      </c>
      <c r="J103" s="3"/>
      <c r="K103" s="23">
        <v>7569769.2782006413</v>
      </c>
      <c r="L103" s="12"/>
      <c r="M103" s="11">
        <f t="shared" si="22"/>
        <v>7810522.8243425768</v>
      </c>
      <c r="N103" s="13">
        <f t="shared" si="14"/>
        <v>-240753.54614193551</v>
      </c>
      <c r="O103" s="23">
        <v>8014092.697200641</v>
      </c>
      <c r="P103" s="24">
        <v>444323.41899999999</v>
      </c>
      <c r="Q103" s="14">
        <f t="shared" si="16"/>
        <v>1.9777910258373943E-2</v>
      </c>
      <c r="S103" s="13">
        <f t="shared" si="17"/>
        <v>105000519.82636155</v>
      </c>
      <c r="T103" s="14">
        <f t="shared" si="20"/>
        <v>1.5937313281949361E-2</v>
      </c>
      <c r="W103" s="3">
        <v>4714384</v>
      </c>
      <c r="X103" s="4">
        <f t="shared" si="18"/>
        <v>22272.373193690106</v>
      </c>
      <c r="Y103" s="14">
        <f t="shared" si="21"/>
        <v>-1.3888362088120276E-3</v>
      </c>
    </row>
    <row r="104" spans="1:25" x14ac:dyDescent="0.2">
      <c r="A104" s="10">
        <v>42036</v>
      </c>
      <c r="B104" s="3">
        <v>7676502</v>
      </c>
      <c r="C104" s="11">
        <v>476843.80740650056</v>
      </c>
      <c r="D104" s="3">
        <f t="shared" si="12"/>
        <v>7199658.1925934991</v>
      </c>
      <c r="E104" s="11">
        <v>-113262.27789223474</v>
      </c>
      <c r="F104" s="11"/>
      <c r="G104" s="3">
        <f t="shared" si="15"/>
        <v>7789764.2778922347</v>
      </c>
      <c r="H104" s="12">
        <f t="shared" si="10"/>
        <v>-4.5429937624785754E-3</v>
      </c>
      <c r="I104" s="3">
        <f t="shared" si="11"/>
        <v>7312920.4704857338</v>
      </c>
      <c r="J104" s="3"/>
      <c r="K104" s="23">
        <v>6776322.0433878656</v>
      </c>
      <c r="L104" s="12"/>
      <c r="M104" s="11">
        <f t="shared" si="22"/>
        <v>6882924.5583732324</v>
      </c>
      <c r="N104" s="13">
        <f t="shared" si="14"/>
        <v>-106602.51498536672</v>
      </c>
      <c r="O104" s="23">
        <v>7256241.2413878655</v>
      </c>
      <c r="P104" s="24">
        <v>479919.19799999997</v>
      </c>
      <c r="Q104" s="14">
        <f t="shared" si="16"/>
        <v>-3.0190092118841716E-2</v>
      </c>
      <c r="S104" s="13">
        <f t="shared" si="17"/>
        <v>104786255.0258314</v>
      </c>
      <c r="T104" s="14">
        <f t="shared" si="20"/>
        <v>1.1211886594153064E-2</v>
      </c>
      <c r="W104" s="3">
        <v>4719905.833333333</v>
      </c>
      <c r="X104" s="4">
        <f t="shared" si="18"/>
        <v>22200.920680620515</v>
      </c>
      <c r="Y104" s="14">
        <f t="shared" si="21"/>
        <v>-5.628537277196477E-3</v>
      </c>
    </row>
    <row r="105" spans="1:25" x14ac:dyDescent="0.2">
      <c r="A105" s="10">
        <v>42064</v>
      </c>
      <c r="B105" s="3">
        <v>9442613</v>
      </c>
      <c r="C105" s="11">
        <v>521623.24214881909</v>
      </c>
      <c r="D105" s="3">
        <f t="shared" si="12"/>
        <v>8920989.7578511816</v>
      </c>
      <c r="E105" s="11">
        <v>731490.9893482402</v>
      </c>
      <c r="F105" s="11"/>
      <c r="G105" s="3">
        <f t="shared" si="15"/>
        <v>8711122.0106517598</v>
      </c>
      <c r="H105" s="12">
        <f t="shared" si="10"/>
        <v>6.1307225400786258E-4</v>
      </c>
      <c r="I105" s="3">
        <f t="shared" si="11"/>
        <v>8189498.7685029404</v>
      </c>
      <c r="J105" s="3"/>
      <c r="K105" s="23">
        <v>8477643.4214381725</v>
      </c>
      <c r="L105" s="12"/>
      <c r="M105" s="11">
        <f t="shared" si="22"/>
        <v>7782505.3322780812</v>
      </c>
      <c r="N105" s="13">
        <f t="shared" si="14"/>
        <v>695138.08916009124</v>
      </c>
      <c r="O105" s="23">
        <v>8994891.3234381732</v>
      </c>
      <c r="P105" s="24">
        <v>517247.902</v>
      </c>
      <c r="Q105" s="14">
        <f t="shared" si="16"/>
        <v>-1.0246953642337187E-2</v>
      </c>
      <c r="S105" s="13">
        <f t="shared" si="17"/>
        <v>104705682.43082441</v>
      </c>
      <c r="T105" s="14">
        <f t="shared" si="20"/>
        <v>8.3658869114862089E-3</v>
      </c>
      <c r="W105" s="3">
        <v>4725434.25</v>
      </c>
      <c r="X105" s="4">
        <f t="shared" si="18"/>
        <v>22157.89637340196</v>
      </c>
      <c r="Y105" s="14">
        <f t="shared" si="21"/>
        <v>-8.0032421271915011E-3</v>
      </c>
    </row>
    <row r="106" spans="1:25" x14ac:dyDescent="0.2">
      <c r="A106" s="10">
        <v>42095</v>
      </c>
      <c r="B106" s="3">
        <v>10158631</v>
      </c>
      <c r="C106" s="11">
        <v>571592.51912795834</v>
      </c>
      <c r="D106" s="3">
        <f t="shared" si="12"/>
        <v>9587038.4808720425</v>
      </c>
      <c r="E106" s="11">
        <v>1161625.9937181305</v>
      </c>
      <c r="F106" s="11"/>
      <c r="G106" s="3">
        <f>B106-E106</f>
        <v>8997005.0062818695</v>
      </c>
      <c r="H106" s="12">
        <f t="shared" si="10"/>
        <v>7.5997450180449455E-3</v>
      </c>
      <c r="I106" s="3">
        <f t="shared" si="11"/>
        <v>8425412.487153912</v>
      </c>
      <c r="J106" s="3"/>
      <c r="K106" s="23">
        <v>9129379.7947578803</v>
      </c>
      <c r="L106" s="12"/>
      <c r="M106" s="11">
        <f t="shared" si="22"/>
        <v>8023206.6113212341</v>
      </c>
      <c r="N106" s="13">
        <f t="shared" si="14"/>
        <v>1106173.1834366461</v>
      </c>
      <c r="O106" s="23">
        <v>9700972.3627578802</v>
      </c>
      <c r="P106" s="24">
        <v>571592.56799999997</v>
      </c>
      <c r="Q106" s="14">
        <f t="shared" si="16"/>
        <v>-4.2488355602017247E-3</v>
      </c>
      <c r="S106" s="13">
        <f t="shared" si="17"/>
        <v>104671447.68747245</v>
      </c>
      <c r="T106" s="14">
        <f t="shared" si="20"/>
        <v>7.6501378489177707E-3</v>
      </c>
      <c r="W106" s="3">
        <v>4730934.833333333</v>
      </c>
      <c r="X106" s="4">
        <f t="shared" si="18"/>
        <v>22124.897377570262</v>
      </c>
      <c r="Y106" s="14">
        <f t="shared" si="21"/>
        <v>-8.2611986098909407E-3</v>
      </c>
    </row>
    <row r="107" spans="1:25" x14ac:dyDescent="0.2">
      <c r="A107" s="10">
        <v>42125</v>
      </c>
      <c r="B107" s="3">
        <v>10806023</v>
      </c>
      <c r="C107" s="11">
        <v>597264.48991897935</v>
      </c>
      <c r="D107" s="3">
        <f t="shared" si="12"/>
        <v>10208758.510081021</v>
      </c>
      <c r="E107" s="11">
        <v>441307.48957394063</v>
      </c>
      <c r="F107" s="11"/>
      <c r="G107" s="3">
        <f>B107-E107</f>
        <v>10364715.510426059</v>
      </c>
      <c r="H107" s="12">
        <f t="shared" ref="H107:H170" si="23">G107/G95-1</f>
        <v>1.8997324345715771E-2</v>
      </c>
      <c r="I107" s="3">
        <f t="shared" si="11"/>
        <v>9767451.0205070805</v>
      </c>
      <c r="J107" s="3"/>
      <c r="K107" s="23">
        <v>9735085.1057484709</v>
      </c>
      <c r="L107" s="12"/>
      <c r="M107" s="11">
        <f t="shared" si="22"/>
        <v>9314253.7221317366</v>
      </c>
      <c r="N107" s="13">
        <f t="shared" si="14"/>
        <v>420831.3836167343</v>
      </c>
      <c r="O107" s="23">
        <v>10332459.44374847</v>
      </c>
      <c r="P107" s="24">
        <v>597374.33799999999</v>
      </c>
      <c r="Q107" s="14">
        <f t="shared" si="16"/>
        <v>1.478432673252783E-2</v>
      </c>
      <c r="S107" s="13">
        <f t="shared" si="17"/>
        <v>104807146.44303074</v>
      </c>
      <c r="T107" s="14">
        <f t="shared" si="20"/>
        <v>1.0600575627548681E-2</v>
      </c>
      <c r="W107" s="3">
        <v>4736389.166666667</v>
      </c>
      <c r="X107" s="4">
        <f t="shared" si="18"/>
        <v>22128.069032129588</v>
      </c>
      <c r="Y107" s="14">
        <f t="shared" si="21"/>
        <v>-4.8871810407089544E-3</v>
      </c>
    </row>
    <row r="108" spans="1:25" x14ac:dyDescent="0.2">
      <c r="A108" s="10">
        <v>42156</v>
      </c>
      <c r="B108" s="3">
        <v>11385195</v>
      </c>
      <c r="C108" s="11">
        <v>613910.39584542776</v>
      </c>
      <c r="D108" s="3">
        <f t="shared" si="12"/>
        <v>10771284.604154572</v>
      </c>
      <c r="E108" s="11">
        <v>360807.51109022088</v>
      </c>
      <c r="F108" s="11"/>
      <c r="G108" s="3">
        <f t="shared" si="15"/>
        <v>11024387.488909779</v>
      </c>
      <c r="H108" s="12">
        <f t="shared" si="23"/>
        <v>2.099963390492765E-2</v>
      </c>
      <c r="I108" s="3">
        <f t="shared" si="11"/>
        <v>10410477.093064351</v>
      </c>
      <c r="J108" s="3"/>
      <c r="K108" s="23">
        <v>10263481.310760314</v>
      </c>
      <c r="L108" s="12"/>
      <c r="M108" s="11">
        <f t="shared" si="22"/>
        <v>9919683.7710102182</v>
      </c>
      <c r="N108" s="13">
        <f t="shared" si="14"/>
        <v>343797.53975009546</v>
      </c>
      <c r="O108" s="23">
        <v>10877291.551760314</v>
      </c>
      <c r="P108" s="24">
        <v>613810.24099999992</v>
      </c>
      <c r="Q108" s="14">
        <f t="shared" si="16"/>
        <v>2.446993231228145E-2</v>
      </c>
      <c r="S108" s="13">
        <f t="shared" si="17"/>
        <v>105044082.62122387</v>
      </c>
      <c r="T108" s="14">
        <f t="shared" si="20"/>
        <v>1.2569765467251859E-2</v>
      </c>
      <c r="W108" s="3">
        <v>4741972.833333333</v>
      </c>
      <c r="X108" s="4">
        <f t="shared" si="18"/>
        <v>22151.978999716019</v>
      </c>
      <c r="Y108" s="14">
        <f t="shared" si="21"/>
        <v>-2.4894667657627823E-3</v>
      </c>
    </row>
    <row r="109" spans="1:25" x14ac:dyDescent="0.2">
      <c r="A109" s="10">
        <v>42186</v>
      </c>
      <c r="B109" s="3">
        <v>11894253</v>
      </c>
      <c r="C109" s="11">
        <v>683875.40050056728</v>
      </c>
      <c r="D109" s="3">
        <f t="shared" si="12"/>
        <v>11210377.599499432</v>
      </c>
      <c r="E109" s="11">
        <v>138269.17272968777</v>
      </c>
      <c r="F109" s="11"/>
      <c r="G109" s="3">
        <f t="shared" si="15"/>
        <v>11755983.827270312</v>
      </c>
      <c r="H109" s="12">
        <f t="shared" si="23"/>
        <v>1.7753800753021132E-2</v>
      </c>
      <c r="I109" s="3">
        <f t="shared" si="11"/>
        <v>11072108.426769745</v>
      </c>
      <c r="J109" s="3"/>
      <c r="K109" s="23">
        <v>10656448.845201142</v>
      </c>
      <c r="L109" s="12"/>
      <c r="M109" s="11">
        <f>K109*I109/D109</f>
        <v>10525011.84827715</v>
      </c>
      <c r="N109" s="13">
        <f>K109-M109</f>
        <v>131436.99692399241</v>
      </c>
      <c r="O109" s="23">
        <v>11340324.518201143</v>
      </c>
      <c r="P109" s="24">
        <v>683875.67299999995</v>
      </c>
      <c r="Q109" s="14">
        <f t="shared" si="16"/>
        <v>8.2637877485287614E-3</v>
      </c>
      <c r="S109" s="13">
        <f>SUM(M98:M109)</f>
        <v>105130346.22110891</v>
      </c>
      <c r="T109" s="14">
        <f t="shared" si="20"/>
        <v>1.1072126602531762E-2</v>
      </c>
      <c r="W109" s="3">
        <v>4747582.666666667</v>
      </c>
      <c r="X109" s="4">
        <f t="shared" si="18"/>
        <v>22143.973807816208</v>
      </c>
      <c r="Y109" s="14">
        <f t="shared" si="21"/>
        <v>-3.574764868242597E-3</v>
      </c>
    </row>
    <row r="110" spans="1:25" x14ac:dyDescent="0.2">
      <c r="A110" s="10">
        <v>42217</v>
      </c>
      <c r="B110" s="25">
        <v>11883008.315783957</v>
      </c>
      <c r="C110" s="26">
        <v>622223.59545253729</v>
      </c>
      <c r="D110" s="27">
        <f t="shared" si="12"/>
        <v>11260784.720331419</v>
      </c>
      <c r="E110" s="11">
        <v>0</v>
      </c>
      <c r="F110" s="11"/>
      <c r="G110" s="3">
        <f t="shared" si="15"/>
        <v>11883008.315783957</v>
      </c>
      <c r="H110" s="12">
        <f t="shared" si="23"/>
        <v>5.5289822026320934E-3</v>
      </c>
      <c r="I110" s="3">
        <f>G110-C110</f>
        <v>11260784.720331419</v>
      </c>
      <c r="J110" s="3"/>
      <c r="K110" s="28">
        <f>M110</f>
        <v>10677489.456405235</v>
      </c>
      <c r="L110" s="12"/>
      <c r="M110" s="28">
        <f>O110-P110</f>
        <v>10677489.456405235</v>
      </c>
      <c r="N110" s="13">
        <f t="shared" si="14"/>
        <v>0</v>
      </c>
      <c r="O110" s="28">
        <v>11299713.051857773</v>
      </c>
      <c r="P110" s="27">
        <v>622223.59545253729</v>
      </c>
      <c r="Q110" s="14">
        <f>M110/M98-1</f>
        <v>1.0025481780683521E-2</v>
      </c>
      <c r="S110" s="13">
        <f>SUM(M99:M110)</f>
        <v>105236330.65213525</v>
      </c>
      <c r="T110" s="14">
        <f t="shared" si="20"/>
        <v>1.0672673515591091E-2</v>
      </c>
      <c r="W110" s="3">
        <v>4753274.1932036728</v>
      </c>
      <c r="X110" s="4">
        <f t="shared" si="18"/>
        <v>22139.755960765797</v>
      </c>
      <c r="Y110" s="14">
        <f t="shared" si="21"/>
        <v>-3.7050208202432655E-3</v>
      </c>
    </row>
    <row r="111" spans="1:25" x14ac:dyDescent="0.2">
      <c r="A111" s="10">
        <v>42248</v>
      </c>
      <c r="B111" s="25">
        <v>10918440.883903425</v>
      </c>
      <c r="C111" s="26">
        <v>570101.64488282963</v>
      </c>
      <c r="D111" s="27">
        <f t="shared" si="12"/>
        <v>10348339.239020595</v>
      </c>
      <c r="E111" s="11">
        <v>0</v>
      </c>
      <c r="F111" s="11"/>
      <c r="G111" s="3">
        <f t="shared" si="15"/>
        <v>10918440.883903425</v>
      </c>
      <c r="H111" s="12">
        <f t="shared" si="23"/>
        <v>-4.3614250203231064E-3</v>
      </c>
      <c r="I111" s="3">
        <f>G111-C111</f>
        <v>10348339.239020595</v>
      </c>
      <c r="J111" s="3"/>
      <c r="K111" s="28">
        <f>M111</f>
        <v>9813478.3436242305</v>
      </c>
      <c r="L111" s="12"/>
      <c r="M111" s="28">
        <f>O111-P111</f>
        <v>9813478.3436242305</v>
      </c>
      <c r="N111" s="13">
        <f t="shared" si="14"/>
        <v>0</v>
      </c>
      <c r="O111" s="28">
        <v>10383579.98850706</v>
      </c>
      <c r="P111" s="27">
        <v>570101.64488282963</v>
      </c>
      <c r="Q111" s="14">
        <f>M111/M99-1</f>
        <v>-6.1660690563198894E-3</v>
      </c>
      <c r="S111" s="13">
        <f>SUM(M100:M111)</f>
        <v>105175444.63962808</v>
      </c>
      <c r="T111" s="14">
        <f t="shared" si="20"/>
        <v>6.9822639057643965E-3</v>
      </c>
      <c r="W111" s="3">
        <v>4758978.9360600552</v>
      </c>
      <c r="X111" s="4">
        <f t="shared" si="18"/>
        <v>22100.422391594475</v>
      </c>
      <c r="Y111" s="14">
        <f t="shared" si="21"/>
        <v>-7.2202944523470647E-3</v>
      </c>
    </row>
    <row r="112" spans="1:25" x14ac:dyDescent="0.2">
      <c r="A112" s="10">
        <v>42278</v>
      </c>
      <c r="B112" s="25">
        <v>10212629.859842664</v>
      </c>
      <c r="C112" s="26">
        <v>514730.78563944838</v>
      </c>
      <c r="D112" s="27">
        <f t="shared" si="12"/>
        <v>9697899.0742032155</v>
      </c>
      <c r="E112" s="11">
        <v>0</v>
      </c>
      <c r="F112" s="11"/>
      <c r="G112" s="3">
        <f t="shared" si="15"/>
        <v>10212629.859842664</v>
      </c>
      <c r="H112" s="12">
        <f t="shared" si="23"/>
        <v>-9.7043552716002957E-4</v>
      </c>
      <c r="I112" s="3">
        <f>G112-C112</f>
        <v>9697899.0742032155</v>
      </c>
      <c r="J112" s="3"/>
      <c r="K112" s="28">
        <f t="shared" ref="K112:K175" si="24">M112</f>
        <v>9197322.4285161402</v>
      </c>
      <c r="L112" s="12"/>
      <c r="M112" s="28">
        <f>O112-P112</f>
        <v>9197322.4285161402</v>
      </c>
      <c r="N112" s="13">
        <f t="shared" si="14"/>
        <v>0</v>
      </c>
      <c r="O112" s="28">
        <v>9712053.2141555883</v>
      </c>
      <c r="P112" s="27">
        <v>514730.78563944838</v>
      </c>
      <c r="Q112" s="14">
        <f>M112/M100-1</f>
        <v>2.2738262680588317E-3</v>
      </c>
      <c r="S112" s="13">
        <f>SUM(M101:M112)</f>
        <v>105196310.30805686</v>
      </c>
      <c r="T112" s="14">
        <f t="shared" si="20"/>
        <v>5.5641337601377572E-3</v>
      </c>
      <c r="W112" s="3">
        <v>4764689.7582219206</v>
      </c>
      <c r="X112" s="4">
        <f t="shared" si="18"/>
        <v>22078.312680595987</v>
      </c>
      <c r="Y112" s="14">
        <f t="shared" si="21"/>
        <v>-8.5844328827766603E-3</v>
      </c>
    </row>
    <row r="113" spans="1:25" x14ac:dyDescent="0.2">
      <c r="A113" s="10">
        <v>42309</v>
      </c>
      <c r="B113" s="25">
        <v>8459488.7909992673</v>
      </c>
      <c r="C113" s="26">
        <v>408367.24934129551</v>
      </c>
      <c r="D113" s="27">
        <f t="shared" ref="D113:D176" si="25">B113-C113</f>
        <v>8051121.5416579721</v>
      </c>
      <c r="E113" s="11">
        <v>0</v>
      </c>
      <c r="F113" s="11"/>
      <c r="G113" s="3">
        <f t="shared" si="15"/>
        <v>8459488.7909992673</v>
      </c>
      <c r="H113" s="12">
        <f t="shared" si="23"/>
        <v>1.6843190335613434E-2</v>
      </c>
      <c r="I113" s="3">
        <f>G113-C113</f>
        <v>8051121.5416579721</v>
      </c>
      <c r="J113" s="3"/>
      <c r="K113" s="28">
        <f t="shared" si="24"/>
        <v>7682683.1313840365</v>
      </c>
      <c r="L113" s="12"/>
      <c r="M113" s="28">
        <f>O113-P113</f>
        <v>7682683.1313840365</v>
      </c>
      <c r="N113" s="13">
        <f t="shared" si="14"/>
        <v>0</v>
      </c>
      <c r="O113" s="28">
        <v>8091050.3807253316</v>
      </c>
      <c r="P113" s="27">
        <v>408367.24934129551</v>
      </c>
      <c r="Q113" s="14">
        <f t="shared" si="16"/>
        <v>1.9024576797742387E-2</v>
      </c>
      <c r="S113" s="13">
        <f>SUM(M102:M113)</f>
        <v>105339741.38771249</v>
      </c>
      <c r="T113" s="14">
        <f t="shared" si="20"/>
        <v>5.2626038805458908E-3</v>
      </c>
      <c r="W113" s="3">
        <v>4770384.8819023836</v>
      </c>
      <c r="X113" s="4">
        <f t="shared" si="18"/>
        <v>22082.021471127926</v>
      </c>
      <c r="Y113" s="14">
        <f t="shared" si="21"/>
        <v>-8.8928870892676093E-3</v>
      </c>
    </row>
    <row r="114" spans="1:25" x14ac:dyDescent="0.2">
      <c r="A114" s="10">
        <v>42339</v>
      </c>
      <c r="B114" s="25">
        <v>8678969.8890055567</v>
      </c>
      <c r="C114" s="26">
        <v>390227.52452308999</v>
      </c>
      <c r="D114" s="27">
        <f t="shared" si="25"/>
        <v>8288742.3644824671</v>
      </c>
      <c r="E114" s="11">
        <v>0</v>
      </c>
      <c r="F114" s="11"/>
      <c r="G114" s="3">
        <f t="shared" si="15"/>
        <v>8678969.8890055567</v>
      </c>
      <c r="H114" s="12">
        <f t="shared" si="23"/>
        <v>1.7434914415420444E-2</v>
      </c>
      <c r="I114" s="3">
        <f>G114-C114</f>
        <v>8288742.3644824671</v>
      </c>
      <c r="J114" s="3"/>
      <c r="K114" s="28">
        <f t="shared" si="24"/>
        <v>7873640.6823298568</v>
      </c>
      <c r="L114" s="12"/>
      <c r="M114" s="28">
        <f>O114-P114</f>
        <v>7873640.6823298568</v>
      </c>
      <c r="N114" s="13">
        <f t="shared" si="14"/>
        <v>0</v>
      </c>
      <c r="O114" s="28">
        <v>8263868.2068529464</v>
      </c>
      <c r="P114" s="27">
        <v>390227.52452308999</v>
      </c>
      <c r="Q114" s="14">
        <f>M114/M102-1</f>
        <v>2.1137144655317019E-2</v>
      </c>
      <c r="S114" s="13">
        <f t="shared" si="17"/>
        <v>105502722.70999373</v>
      </c>
      <c r="T114" s="14">
        <f>S114/S102-1</f>
        <v>6.2345134318548823E-3</v>
      </c>
      <c r="W114" s="3">
        <v>4776053.2757671969</v>
      </c>
      <c r="X114" s="4">
        <f t="shared" si="18"/>
        <v>22089.938411134328</v>
      </c>
      <c r="Y114" s="14">
        <f t="shared" si="21"/>
        <v>-7.9284464641575791E-3</v>
      </c>
    </row>
    <row r="115" spans="1:25" x14ac:dyDescent="0.2">
      <c r="A115" s="10">
        <v>42370</v>
      </c>
      <c r="B115" s="25">
        <v>8808803.1125975437</v>
      </c>
      <c r="C115" s="26">
        <v>466471.98171701847</v>
      </c>
      <c r="D115" s="27">
        <f t="shared" si="25"/>
        <v>8342331.1308805253</v>
      </c>
      <c r="E115" s="11">
        <v>0</v>
      </c>
      <c r="F115" s="11"/>
      <c r="G115" s="3">
        <f t="shared" si="15"/>
        <v>8808803.1125975437</v>
      </c>
      <c r="H115" s="12">
        <f t="shared" si="23"/>
        <v>1.2233214738315956E-2</v>
      </c>
      <c r="I115" s="3">
        <f t="shared" ref="I115:I178" si="26">G115-C115</f>
        <v>8342331.1308805253</v>
      </c>
      <c r="J115" s="3"/>
      <c r="K115" s="28">
        <f t="shared" si="24"/>
        <v>7897462.508391967</v>
      </c>
      <c r="L115" s="12"/>
      <c r="M115" s="28">
        <f t="shared" ref="M115:M178" si="27">O115-P115</f>
        <v>7897462.508391967</v>
      </c>
      <c r="N115" s="13">
        <f t="shared" si="14"/>
        <v>0</v>
      </c>
      <c r="O115" s="28">
        <v>8363934.4901089855</v>
      </c>
      <c r="P115" s="27">
        <v>466471.98171701847</v>
      </c>
      <c r="Q115" s="14">
        <f t="shared" ref="Q115:Q178" si="28">M115/M103-1</f>
        <v>1.1131096599376278E-2</v>
      </c>
      <c r="S115" s="13">
        <f t="shared" si="17"/>
        <v>105589662.39404312</v>
      </c>
      <c r="T115" s="14">
        <f>S115/S103-1</f>
        <v>5.6108538191603774E-3</v>
      </c>
      <c r="W115" s="3">
        <v>4781705.9653444979</v>
      </c>
      <c r="X115" s="4">
        <f t="shared" si="18"/>
        <v>22082.006538943664</v>
      </c>
      <c r="Y115" s="14">
        <f t="shared" si="21"/>
        <v>-8.5472101733807815E-3</v>
      </c>
    </row>
    <row r="116" spans="1:25" x14ac:dyDescent="0.2">
      <c r="A116" s="10">
        <v>42401</v>
      </c>
      <c r="B116" s="25">
        <v>8194553.2661054842</v>
      </c>
      <c r="C116" s="26">
        <v>462381.62034869753</v>
      </c>
      <c r="D116" s="27">
        <f t="shared" si="25"/>
        <v>7732171.6457567867</v>
      </c>
      <c r="E116" s="11">
        <v>0</v>
      </c>
      <c r="F116" s="11"/>
      <c r="G116" s="3">
        <f t="shared" si="15"/>
        <v>8194553.2661054842</v>
      </c>
      <c r="H116" s="12">
        <f t="shared" si="23"/>
        <v>5.19642153180504E-2</v>
      </c>
      <c r="I116" s="3">
        <f t="shared" si="26"/>
        <v>7732171.6457567867</v>
      </c>
      <c r="J116" s="3"/>
      <c r="K116" s="28">
        <f t="shared" si="24"/>
        <v>7320806.408904192</v>
      </c>
      <c r="L116" s="12"/>
      <c r="M116" s="28">
        <f t="shared" si="27"/>
        <v>7320806.408904192</v>
      </c>
      <c r="N116" s="13">
        <f t="shared" si="14"/>
        <v>0</v>
      </c>
      <c r="O116" s="28">
        <v>7783188.0292528896</v>
      </c>
      <c r="P116" s="27">
        <v>462381.62034869753</v>
      </c>
      <c r="Q116" s="14">
        <f t="shared" si="28"/>
        <v>6.3618574752249302E-2</v>
      </c>
      <c r="S116" s="13">
        <f t="shared" si="17"/>
        <v>106027544.24457407</v>
      </c>
      <c r="T116" s="14">
        <f>S116/S104-1</f>
        <v>1.1845916417536628E-2</v>
      </c>
      <c r="W116" s="3">
        <v>4787337.1875249622</v>
      </c>
      <c r="X116" s="4">
        <f>S116/W116*1000</f>
        <v>22147.498722434873</v>
      </c>
      <c r="Y116" s="14">
        <f t="shared" si="21"/>
        <v>-2.4062947187715178E-3</v>
      </c>
    </row>
    <row r="117" spans="1:25" x14ac:dyDescent="0.2">
      <c r="A117" s="10">
        <v>42430</v>
      </c>
      <c r="B117" s="25">
        <v>8995609.4587945845</v>
      </c>
      <c r="C117" s="26">
        <v>540336.738537631</v>
      </c>
      <c r="D117" s="27">
        <f t="shared" si="25"/>
        <v>8455272.7202569544</v>
      </c>
      <c r="E117" s="11">
        <v>0</v>
      </c>
      <c r="F117" s="11"/>
      <c r="G117" s="3">
        <f t="shared" si="15"/>
        <v>8995609.4587945845</v>
      </c>
      <c r="H117" s="12">
        <f t="shared" si="23"/>
        <v>3.2657957011158922E-2</v>
      </c>
      <c r="I117" s="3">
        <f t="shared" si="26"/>
        <v>8455272.7202569544</v>
      </c>
      <c r="J117" s="3"/>
      <c r="K117" s="28">
        <f t="shared" si="24"/>
        <v>8011829.9818514241</v>
      </c>
      <c r="L117" s="12"/>
      <c r="M117" s="28">
        <f t="shared" si="27"/>
        <v>8011829.9818514241</v>
      </c>
      <c r="N117" s="13">
        <f t="shared" si="14"/>
        <v>0</v>
      </c>
      <c r="O117" s="28">
        <v>8552166.7203890551</v>
      </c>
      <c r="P117" s="27">
        <v>540336.738537631</v>
      </c>
      <c r="Q117" s="14">
        <f t="shared" si="28"/>
        <v>2.9466687111952883E-2</v>
      </c>
      <c r="S117" s="13">
        <f t="shared" si="17"/>
        <v>106256868.89414743</v>
      </c>
      <c r="T117" s="14">
        <f>S117/S105-1</f>
        <v>1.4814730464584258E-2</v>
      </c>
      <c r="W117" s="3">
        <v>4792928.5257571125</v>
      </c>
      <c r="X117" s="4">
        <f>S117/W117*1000</f>
        <v>22169.508333605412</v>
      </c>
      <c r="Y117" s="14">
        <f t="shared" si="21"/>
        <v>5.240551723759701E-4</v>
      </c>
    </row>
    <row r="118" spans="1:25" x14ac:dyDescent="0.2">
      <c r="A118" s="10">
        <v>42461</v>
      </c>
      <c r="B118" s="25">
        <v>9297257.7504615486</v>
      </c>
      <c r="C118" s="26">
        <v>583115.82919480139</v>
      </c>
      <c r="D118" s="27">
        <f t="shared" si="25"/>
        <v>8714141.9212667476</v>
      </c>
      <c r="E118" s="11">
        <v>0</v>
      </c>
      <c r="F118" s="11"/>
      <c r="G118" s="3">
        <f t="shared" si="15"/>
        <v>9297257.7504615486</v>
      </c>
      <c r="H118" s="12">
        <f t="shared" si="23"/>
        <v>3.3372521630257834E-2</v>
      </c>
      <c r="I118" s="3">
        <f t="shared" si="26"/>
        <v>8714141.9212667476</v>
      </c>
      <c r="J118" s="3"/>
      <c r="K118" s="28">
        <f t="shared" si="24"/>
        <v>8289652.1296234466</v>
      </c>
      <c r="L118" s="12"/>
      <c r="M118" s="28">
        <f t="shared" si="27"/>
        <v>8289652.1296234466</v>
      </c>
      <c r="N118" s="13">
        <f t="shared" si="14"/>
        <v>0</v>
      </c>
      <c r="O118" s="28">
        <v>8872767.9588182475</v>
      </c>
      <c r="P118" s="27">
        <v>583115.82919480139</v>
      </c>
      <c r="Q118" s="14">
        <f t="shared" si="28"/>
        <v>3.3209355212944658E-2</v>
      </c>
      <c r="S118" s="13">
        <f t="shared" si="17"/>
        <v>106523314.41244964</v>
      </c>
      <c r="T118" s="14">
        <f>S118/S106-1</f>
        <v>1.7692186034404367E-2</v>
      </c>
      <c r="W118" s="3">
        <v>4798567.4868474109</v>
      </c>
      <c r="X118" s="4">
        <f>S118/W118*1000</f>
        <v>22198.982238850185</v>
      </c>
      <c r="Y118" s="14">
        <f t="shared" si="21"/>
        <v>3.3484838377162429E-3</v>
      </c>
    </row>
    <row r="119" spans="1:25" x14ac:dyDescent="0.2">
      <c r="A119" s="10">
        <v>42491</v>
      </c>
      <c r="B119" s="25">
        <v>10568988.114463476</v>
      </c>
      <c r="C119" s="26">
        <v>598605.86050821026</v>
      </c>
      <c r="D119" s="27">
        <f t="shared" si="25"/>
        <v>9970382.2539552655</v>
      </c>
      <c r="E119" s="11">
        <v>0</v>
      </c>
      <c r="F119" s="11"/>
      <c r="G119" s="3">
        <f t="shared" si="15"/>
        <v>10568988.114463476</v>
      </c>
      <c r="H119" s="12">
        <f t="shared" si="23"/>
        <v>1.9708462217987055E-2</v>
      </c>
      <c r="I119" s="3">
        <f>G119-C119</f>
        <v>9970382.2539552655</v>
      </c>
      <c r="J119" s="3"/>
      <c r="K119" s="28">
        <f t="shared" si="24"/>
        <v>9509735.0063876584</v>
      </c>
      <c r="L119" s="11"/>
      <c r="M119" s="28">
        <f t="shared" si="27"/>
        <v>9509735.0063876584</v>
      </c>
      <c r="N119" s="13">
        <f t="shared" si="14"/>
        <v>0</v>
      </c>
      <c r="O119" s="28">
        <v>10108340.866895869</v>
      </c>
      <c r="P119" s="27">
        <v>598605.86050821026</v>
      </c>
      <c r="Q119" s="14">
        <f t="shared" si="28"/>
        <v>2.09873265306737E-2</v>
      </c>
      <c r="S119" s="13">
        <f t="shared" si="17"/>
        <v>106718795.69670555</v>
      </c>
      <c r="T119" s="14">
        <f t="shared" si="20"/>
        <v>1.8239684206209139E-2</v>
      </c>
      <c r="W119" s="3">
        <v>4804308.0780511573</v>
      </c>
      <c r="X119" s="4">
        <f t="shared" si="18"/>
        <v>22213.145777278191</v>
      </c>
      <c r="Y119" s="14">
        <f t="shared" si="21"/>
        <v>3.8447432997914532E-3</v>
      </c>
    </row>
    <row r="120" spans="1:25" x14ac:dyDescent="0.2">
      <c r="A120" s="10">
        <v>42522</v>
      </c>
      <c r="B120" s="25">
        <v>11074872.688369358</v>
      </c>
      <c r="C120" s="26">
        <v>629857.35164141899</v>
      </c>
      <c r="D120" s="27">
        <f t="shared" si="25"/>
        <v>10445015.33672794</v>
      </c>
      <c r="E120" s="11">
        <v>0</v>
      </c>
      <c r="F120" s="11"/>
      <c r="G120" s="3">
        <f t="shared" si="15"/>
        <v>11074872.688369358</v>
      </c>
      <c r="H120" s="12">
        <f t="shared" si="23"/>
        <v>4.5794108298864433E-3</v>
      </c>
      <c r="I120" s="3">
        <f t="shared" si="26"/>
        <v>10445015.33672794</v>
      </c>
      <c r="J120" s="3"/>
      <c r="K120" s="28">
        <f t="shared" si="24"/>
        <v>9955675.1133548655</v>
      </c>
      <c r="L120" s="11"/>
      <c r="M120" s="28">
        <f t="shared" si="27"/>
        <v>9955675.1133548655</v>
      </c>
      <c r="N120" s="13">
        <f t="shared" si="14"/>
        <v>0</v>
      </c>
      <c r="O120" s="28">
        <v>10585532.464996284</v>
      </c>
      <c r="P120" s="27">
        <v>629857.35164141899</v>
      </c>
      <c r="Q120" s="14">
        <f t="shared" si="28"/>
        <v>3.6282751724232565E-3</v>
      </c>
      <c r="S120" s="13">
        <f t="shared" si="17"/>
        <v>106754787.03905019</v>
      </c>
      <c r="T120" s="14">
        <f>S120/S108-1</f>
        <v>1.628558577635375E-2</v>
      </c>
      <c r="W120" s="3">
        <v>4810089.3693169961</v>
      </c>
      <c r="X120" s="4">
        <f t="shared" si="18"/>
        <v>22193.930058769103</v>
      </c>
      <c r="Y120" s="14">
        <f t="shared" si="21"/>
        <v>1.8937838038588506E-3</v>
      </c>
    </row>
    <row r="121" spans="1:25" x14ac:dyDescent="0.2">
      <c r="A121" s="10">
        <v>42552</v>
      </c>
      <c r="B121" s="25">
        <v>11833884.051813323</v>
      </c>
      <c r="C121" s="26">
        <v>648939.79552758974</v>
      </c>
      <c r="D121" s="27">
        <f t="shared" si="25"/>
        <v>11184944.256285733</v>
      </c>
      <c r="E121" s="11">
        <v>0</v>
      </c>
      <c r="F121" s="11"/>
      <c r="G121" s="3">
        <f t="shared" si="15"/>
        <v>11833884.051813323</v>
      </c>
      <c r="H121" s="12">
        <f t="shared" si="23"/>
        <v>6.6264317548911933E-3</v>
      </c>
      <c r="I121" s="3">
        <f t="shared" si="26"/>
        <v>11184944.256285733</v>
      </c>
      <c r="J121" s="3"/>
      <c r="K121" s="28">
        <f t="shared" si="24"/>
        <v>10634231.542320203</v>
      </c>
      <c r="L121" s="11"/>
      <c r="M121" s="28">
        <f t="shared" si="27"/>
        <v>10634231.542320203</v>
      </c>
      <c r="N121" s="13">
        <f t="shared" si="14"/>
        <v>0</v>
      </c>
      <c r="O121" s="28">
        <v>11283171.337847793</v>
      </c>
      <c r="P121" s="27">
        <v>648939.79552758974</v>
      </c>
      <c r="Q121" s="14">
        <f t="shared" si="28"/>
        <v>1.0377156398254428E-2</v>
      </c>
      <c r="S121" s="13">
        <f>SUM(M110:M121)</f>
        <v>106864006.73309325</v>
      </c>
      <c r="T121" s="14">
        <f t="shared" si="20"/>
        <v>1.6490581209902322E-2</v>
      </c>
      <c r="W121" s="3">
        <v>4815925.5715711983</v>
      </c>
      <c r="X121" s="4">
        <f t="shared" si="18"/>
        <v>22189.713097710686</v>
      </c>
      <c r="Y121" s="14">
        <f t="shared" si="21"/>
        <v>2.0655411847685379E-3</v>
      </c>
    </row>
    <row r="122" spans="1:25" x14ac:dyDescent="0.2">
      <c r="A122" s="10">
        <v>42583</v>
      </c>
      <c r="B122" s="25">
        <v>11995478.804426113</v>
      </c>
      <c r="C122" s="26">
        <v>625840.76746875758</v>
      </c>
      <c r="D122" s="27">
        <f t="shared" si="25"/>
        <v>11369638.036957355</v>
      </c>
      <c r="E122" s="11">
        <v>0</v>
      </c>
      <c r="F122" s="11"/>
      <c r="G122" s="3">
        <f t="shared" si="15"/>
        <v>11995478.804426113</v>
      </c>
      <c r="H122" s="12">
        <f t="shared" si="23"/>
        <v>9.4648161183867874E-3</v>
      </c>
      <c r="I122" s="3">
        <f t="shared" si="26"/>
        <v>11369638.036957355</v>
      </c>
      <c r="J122" s="3"/>
      <c r="K122" s="28">
        <f t="shared" si="24"/>
        <v>10780821.990615385</v>
      </c>
      <c r="L122" s="11"/>
      <c r="M122" s="28">
        <f t="shared" si="27"/>
        <v>10780821.990615385</v>
      </c>
      <c r="N122" s="13">
        <f t="shared" si="14"/>
        <v>0</v>
      </c>
      <c r="O122" s="28">
        <v>11406662.758084143</v>
      </c>
      <c r="P122" s="27">
        <v>625840.76746875758</v>
      </c>
      <c r="Q122" s="14">
        <f t="shared" si="28"/>
        <v>9.6776058297263212E-3</v>
      </c>
      <c r="S122" s="13">
        <f>SUM(M111:M122)</f>
        <v>106967339.26730341</v>
      </c>
      <c r="T122" s="14">
        <f t="shared" si="20"/>
        <v>1.64487739589676E-2</v>
      </c>
      <c r="W122" s="3">
        <v>4821809.6449571652</v>
      </c>
      <c r="X122" s="4">
        <f t="shared" si="18"/>
        <v>22184.065142259191</v>
      </c>
      <c r="Y122" s="14">
        <f t="shared" si="21"/>
        <v>2.0013401038347922E-3</v>
      </c>
    </row>
    <row r="123" spans="1:25" x14ac:dyDescent="0.2">
      <c r="A123" s="10">
        <v>42614</v>
      </c>
      <c r="B123" s="25">
        <v>11061196.752127161</v>
      </c>
      <c r="C123" s="26">
        <v>594452.73818427173</v>
      </c>
      <c r="D123" s="27">
        <f t="shared" si="25"/>
        <v>10466744.01394289</v>
      </c>
      <c r="E123" s="11">
        <v>0</v>
      </c>
      <c r="F123" s="11"/>
      <c r="G123" s="3">
        <f t="shared" si="15"/>
        <v>11061196.752127161</v>
      </c>
      <c r="H123" s="12">
        <f t="shared" si="23"/>
        <v>1.3074748468363762E-2</v>
      </c>
      <c r="I123" s="3">
        <f t="shared" si="26"/>
        <v>10466744.01394289</v>
      </c>
      <c r="J123" s="3"/>
      <c r="K123" s="28">
        <f t="shared" si="24"/>
        <v>9924889.9468736537</v>
      </c>
      <c r="L123" s="11"/>
      <c r="M123" s="28">
        <f t="shared" si="27"/>
        <v>9924889.9468736537</v>
      </c>
      <c r="N123" s="13">
        <f t="shared" si="14"/>
        <v>0</v>
      </c>
      <c r="O123" s="28">
        <v>10519342.685057925</v>
      </c>
      <c r="P123" s="27">
        <v>594452.73818427173</v>
      </c>
      <c r="Q123" s="14">
        <f t="shared" si="28"/>
        <v>1.135291680974726E-2</v>
      </c>
      <c r="S123" s="13">
        <f>SUM(M112:M123)</f>
        <v>107078750.87055282</v>
      </c>
      <c r="T123" s="14">
        <f t="shared" si="20"/>
        <v>1.8096488562004298E-2</v>
      </c>
      <c r="W123" s="3">
        <v>4827707.7896875972</v>
      </c>
      <c r="X123" s="4">
        <f t="shared" si="18"/>
        <v>22180.039790163424</v>
      </c>
      <c r="Y123" s="14">
        <f t="shared" si="21"/>
        <v>3.6025283661198504E-3</v>
      </c>
    </row>
    <row r="124" spans="1:25" x14ac:dyDescent="0.2">
      <c r="A124" s="10">
        <v>42644</v>
      </c>
      <c r="B124" s="25">
        <v>10360328.189388869</v>
      </c>
      <c r="C124" s="26">
        <v>540505.36523279164</v>
      </c>
      <c r="D124" s="27">
        <f t="shared" si="25"/>
        <v>9819822.8241560776</v>
      </c>
      <c r="E124" s="11">
        <v>0</v>
      </c>
      <c r="F124" s="11"/>
      <c r="G124" s="3">
        <f t="shared" si="15"/>
        <v>10360328.189388869</v>
      </c>
      <c r="H124" s="12">
        <f t="shared" si="23"/>
        <v>1.4462320829522479E-2</v>
      </c>
      <c r="I124" s="3">
        <f t="shared" si="26"/>
        <v>9819822.8241560776</v>
      </c>
      <c r="J124" s="3"/>
      <c r="K124" s="28">
        <f t="shared" si="24"/>
        <v>9312006.6784193087</v>
      </c>
      <c r="L124" s="11"/>
      <c r="M124" s="28">
        <f t="shared" si="27"/>
        <v>9312006.6784193087</v>
      </c>
      <c r="N124" s="13">
        <f t="shared" si="14"/>
        <v>0</v>
      </c>
      <c r="O124" s="28">
        <v>9852512.0436521005</v>
      </c>
      <c r="P124" s="27">
        <v>540505.36523279164</v>
      </c>
      <c r="Q124" s="14">
        <f t="shared" si="28"/>
        <v>1.2469308409542412E-2</v>
      </c>
      <c r="S124" s="13">
        <f t="shared" si="17"/>
        <v>107193435.120456</v>
      </c>
      <c r="T124" s="14">
        <f t="shared" si="20"/>
        <v>1.8984742017574163E-2</v>
      </c>
      <c r="W124" s="3">
        <v>4833612.2982841963</v>
      </c>
      <c r="X124" s="4">
        <f t="shared" si="18"/>
        <v>22176.672125421977</v>
      </c>
      <c r="Y124" s="14">
        <f t="shared" si="21"/>
        <v>4.4550254473221251E-3</v>
      </c>
    </row>
    <row r="125" spans="1:25" x14ac:dyDescent="0.2">
      <c r="A125" s="10">
        <v>42675</v>
      </c>
      <c r="B125" s="25">
        <v>8615994.318781063</v>
      </c>
      <c r="C125" s="26">
        <v>443461.63037062966</v>
      </c>
      <c r="D125" s="27">
        <f t="shared" si="25"/>
        <v>8172532.688410433</v>
      </c>
      <c r="E125" s="11">
        <v>0</v>
      </c>
      <c r="F125" s="11"/>
      <c r="G125" s="3">
        <f t="shared" si="15"/>
        <v>8615994.318781063</v>
      </c>
      <c r="H125" s="12">
        <f t="shared" si="23"/>
        <v>1.8500589296638559E-2</v>
      </c>
      <c r="I125" s="3">
        <f t="shared" si="26"/>
        <v>8172532.688410433</v>
      </c>
      <c r="J125" s="3"/>
      <c r="K125" s="28">
        <f t="shared" si="24"/>
        <v>7797277.9504269129</v>
      </c>
      <c r="L125" s="11"/>
      <c r="M125" s="28">
        <f t="shared" si="27"/>
        <v>7797277.9504269129</v>
      </c>
      <c r="N125" s="13">
        <f t="shared" si="14"/>
        <v>0</v>
      </c>
      <c r="O125" s="28">
        <v>8240739.5807975428</v>
      </c>
      <c r="P125" s="27">
        <v>443461.63037062966</v>
      </c>
      <c r="Q125" s="14">
        <f t="shared" si="28"/>
        <v>1.491598925572668E-2</v>
      </c>
      <c r="S125" s="13">
        <f t="shared" si="17"/>
        <v>107308029.93949887</v>
      </c>
      <c r="T125" s="14">
        <f t="shared" si="20"/>
        <v>1.8685146990649271E-2</v>
      </c>
      <c r="W125" s="3">
        <v>4839508.8742758203</v>
      </c>
      <c r="X125" s="4">
        <f t="shared" si="18"/>
        <v>22173.330543909036</v>
      </c>
      <c r="Y125" s="14">
        <f t="shared" si="21"/>
        <v>4.1349961053382955E-3</v>
      </c>
    </row>
    <row r="126" spans="1:25" x14ac:dyDescent="0.2">
      <c r="A126" s="10">
        <v>42705</v>
      </c>
      <c r="B126" s="25">
        <v>8817793.1841988545</v>
      </c>
      <c r="C126" s="26">
        <v>401672.96024525131</v>
      </c>
      <c r="D126" s="27">
        <f t="shared" si="25"/>
        <v>8416120.2239536028</v>
      </c>
      <c r="E126" s="11">
        <v>0</v>
      </c>
      <c r="F126" s="11"/>
      <c r="G126" s="3">
        <f t="shared" si="15"/>
        <v>8817793.1841988545</v>
      </c>
      <c r="H126" s="12">
        <f t="shared" si="23"/>
        <v>1.5995365460267141E-2</v>
      </c>
      <c r="I126" s="3">
        <f t="shared" si="26"/>
        <v>8416120.2239536028</v>
      </c>
      <c r="J126" s="3"/>
      <c r="K126" s="28">
        <f t="shared" si="24"/>
        <v>7994378.8386917897</v>
      </c>
      <c r="L126" s="11"/>
      <c r="M126" s="28">
        <f t="shared" si="27"/>
        <v>7994378.8386917897</v>
      </c>
      <c r="N126" s="13">
        <f t="shared" si="14"/>
        <v>0</v>
      </c>
      <c r="O126" s="28">
        <v>8396051.7989370413</v>
      </c>
      <c r="P126" s="27">
        <v>401672.96024525131</v>
      </c>
      <c r="Q126" s="14">
        <f t="shared" si="28"/>
        <v>1.533447629035134E-2</v>
      </c>
      <c r="S126" s="13">
        <f t="shared" si="17"/>
        <v>107428768.09586079</v>
      </c>
      <c r="T126" s="14">
        <f>S126/S114-1</f>
        <v>1.8255883226458325E-2</v>
      </c>
      <c r="W126" s="3">
        <v>4845389.9019186413</v>
      </c>
      <c r="X126" s="4">
        <f t="shared" si="18"/>
        <v>22171.336109261701</v>
      </c>
      <c r="Y126" s="14">
        <f>X126/X114-1</f>
        <v>3.6848313749189288E-3</v>
      </c>
    </row>
    <row r="127" spans="1:25" x14ac:dyDescent="0.2">
      <c r="A127" s="10">
        <f>+A115+366</f>
        <v>42736</v>
      </c>
      <c r="B127" s="25">
        <v>8847227.7248073239</v>
      </c>
      <c r="C127" s="26">
        <v>414705.32106865261</v>
      </c>
      <c r="D127" s="27">
        <f t="shared" si="25"/>
        <v>8432522.4037386719</v>
      </c>
      <c r="E127" s="11">
        <v>0</v>
      </c>
      <c r="F127" s="11"/>
      <c r="G127" s="3">
        <f t="shared" si="15"/>
        <v>8847227.7248073239</v>
      </c>
      <c r="H127" s="12">
        <f t="shared" si="23"/>
        <v>4.3620695931809728E-3</v>
      </c>
      <c r="I127" s="3">
        <f t="shared" si="26"/>
        <v>8432522.4037386719</v>
      </c>
      <c r="J127" s="3"/>
      <c r="K127" s="28">
        <f t="shared" si="24"/>
        <v>7985713.2333589951</v>
      </c>
      <c r="L127" s="11"/>
      <c r="M127" s="28">
        <f t="shared" si="27"/>
        <v>7985713.2333589951</v>
      </c>
      <c r="N127" s="13">
        <f t="shared" si="14"/>
        <v>0</v>
      </c>
      <c r="O127" s="28">
        <v>8400418.554427648</v>
      </c>
      <c r="P127" s="27">
        <v>414705.32106865261</v>
      </c>
      <c r="Q127" s="14">
        <f t="shared" si="28"/>
        <v>1.1174567131309709E-2</v>
      </c>
      <c r="S127" s="13">
        <f t="shared" ref="S127:S190" si="29">SUM(M116:M127)</f>
        <v>107517018.82082781</v>
      </c>
      <c r="T127" s="14">
        <f t="shared" ref="T127:T190" si="30">S127/S115-1</f>
        <v>1.8253268199609485E-2</v>
      </c>
      <c r="W127" s="3">
        <v>4851263.1739119766</v>
      </c>
      <c r="X127" s="4">
        <f t="shared" si="18"/>
        <v>22162.685256699424</v>
      </c>
      <c r="Y127" s="14">
        <f t="shared" ref="Y127:Y190" si="31">X127/X115-1</f>
        <v>3.6535954109728763E-3</v>
      </c>
    </row>
    <row r="128" spans="1:25" x14ac:dyDescent="0.2">
      <c r="A128" s="10">
        <f t="shared" ref="A128:A191" si="32">+A116+366</f>
        <v>42767</v>
      </c>
      <c r="B128" s="25">
        <v>7987296.8638781561</v>
      </c>
      <c r="C128" s="26">
        <v>415216.36457891751</v>
      </c>
      <c r="D128" s="27">
        <f t="shared" si="25"/>
        <v>7572080.4992992384</v>
      </c>
      <c r="E128" s="11">
        <v>0</v>
      </c>
      <c r="F128" s="11"/>
      <c r="G128" s="3">
        <f t="shared" si="15"/>
        <v>7987296.8638781561</v>
      </c>
      <c r="H128" s="12">
        <f t="shared" si="23"/>
        <v>-2.5291970836846867E-2</v>
      </c>
      <c r="I128" s="3">
        <f t="shared" si="26"/>
        <v>7572080.4992992384</v>
      </c>
      <c r="J128" s="3"/>
      <c r="K128" s="28">
        <f t="shared" si="24"/>
        <v>7171119.5000204118</v>
      </c>
      <c r="L128" s="11"/>
      <c r="M128" s="28">
        <f t="shared" si="27"/>
        <v>7171119.5000204118</v>
      </c>
      <c r="N128" s="13">
        <f t="shared" si="14"/>
        <v>0</v>
      </c>
      <c r="O128" s="28">
        <v>7586335.8645993294</v>
      </c>
      <c r="P128" s="27">
        <v>415216.36457891751</v>
      </c>
      <c r="Q128" s="14">
        <f t="shared" si="28"/>
        <v>-2.0446778745811134E-2</v>
      </c>
      <c r="S128" s="13">
        <f t="shared" si="29"/>
        <v>107367331.91194405</v>
      </c>
      <c r="T128" s="14">
        <f t="shared" si="30"/>
        <v>1.2636222756225335E-2</v>
      </c>
      <c r="W128" s="3">
        <v>4857124.8344191546</v>
      </c>
      <c r="X128" s="4">
        <f t="shared" si="18"/>
        <v>22105.120945441729</v>
      </c>
      <c r="Y128" s="14">
        <f t="shared" si="31"/>
        <v>-1.9134339965088953E-3</v>
      </c>
    </row>
    <row r="129" spans="1:25" x14ac:dyDescent="0.2">
      <c r="A129" s="10">
        <f t="shared" si="32"/>
        <v>42796</v>
      </c>
      <c r="B129" s="25">
        <v>8977158.7783935312</v>
      </c>
      <c r="C129" s="26">
        <v>500437.49355396413</v>
      </c>
      <c r="D129" s="27">
        <f t="shared" si="25"/>
        <v>8476721.2848395668</v>
      </c>
      <c r="E129" s="11">
        <v>0</v>
      </c>
      <c r="F129" s="11"/>
      <c r="G129" s="3">
        <f t="shared" si="15"/>
        <v>8977158.7783935312</v>
      </c>
      <c r="H129" s="12">
        <f t="shared" si="23"/>
        <v>-2.051076192843726E-3</v>
      </c>
      <c r="I129" s="3">
        <f t="shared" si="26"/>
        <v>8476721.2848395668</v>
      </c>
      <c r="J129" s="3"/>
      <c r="K129" s="28">
        <f t="shared" si="24"/>
        <v>8034188.0812776703</v>
      </c>
      <c r="L129" s="11"/>
      <c r="M129" s="28">
        <f t="shared" si="27"/>
        <v>8034188.0812776703</v>
      </c>
      <c r="N129" s="13">
        <f t="shared" si="14"/>
        <v>0</v>
      </c>
      <c r="O129" s="28">
        <v>8534625.5748316348</v>
      </c>
      <c r="P129" s="27">
        <v>500437.49355396413</v>
      </c>
      <c r="Q129" s="14">
        <f t="shared" si="28"/>
        <v>2.7906357819489358E-3</v>
      </c>
      <c r="S129" s="13">
        <f t="shared" si="29"/>
        <v>107389690.01137029</v>
      </c>
      <c r="T129" s="14">
        <f t="shared" si="30"/>
        <v>1.0661156582275844E-2</v>
      </c>
      <c r="W129" s="3">
        <v>4862962.2869346803</v>
      </c>
      <c r="X129" s="4">
        <f t="shared" si="18"/>
        <v>22083.183803397806</v>
      </c>
      <c r="Y129" s="14">
        <f t="shared" si="31"/>
        <v>-3.8938405357755723E-3</v>
      </c>
    </row>
    <row r="130" spans="1:25" x14ac:dyDescent="0.2">
      <c r="A130" s="10">
        <f t="shared" si="32"/>
        <v>42827</v>
      </c>
      <c r="B130" s="25">
        <v>9245820.1920002718</v>
      </c>
      <c r="C130" s="26">
        <v>548136.4956326969</v>
      </c>
      <c r="D130" s="27">
        <f t="shared" si="25"/>
        <v>8697683.6963675749</v>
      </c>
      <c r="E130" s="11">
        <v>0</v>
      </c>
      <c r="F130" s="11"/>
      <c r="G130" s="3">
        <f t="shared" si="15"/>
        <v>9245820.1920002718</v>
      </c>
      <c r="H130" s="12">
        <f t="shared" si="23"/>
        <v>-5.5325516234852046E-3</v>
      </c>
      <c r="I130" s="3">
        <f t="shared" si="26"/>
        <v>8697683.6963675749</v>
      </c>
      <c r="J130" s="3"/>
      <c r="K130" s="28">
        <f t="shared" si="24"/>
        <v>8275542.4164101835</v>
      </c>
      <c r="L130" s="11"/>
      <c r="M130" s="28">
        <f t="shared" si="27"/>
        <v>8275542.4164101835</v>
      </c>
      <c r="N130" s="13">
        <f t="shared" si="14"/>
        <v>0</v>
      </c>
      <c r="O130" s="28">
        <v>8823678.9120428804</v>
      </c>
      <c r="P130" s="27">
        <v>548136.4956326969</v>
      </c>
      <c r="Q130" s="14">
        <f t="shared" si="28"/>
        <v>-1.7020874932545116E-3</v>
      </c>
      <c r="S130" s="13">
        <f t="shared" si="29"/>
        <v>107375580.29815702</v>
      </c>
      <c r="T130" s="14">
        <f t="shared" si="30"/>
        <v>8.000745098931894E-3</v>
      </c>
      <c r="W130" s="3">
        <v>4868836.2239348469</v>
      </c>
      <c r="X130" s="4">
        <f t="shared" si="18"/>
        <v>22053.643901658968</v>
      </c>
      <c r="Y130" s="14">
        <f t="shared" si="31"/>
        <v>-6.5470720967045759E-3</v>
      </c>
    </row>
    <row r="131" spans="1:25" x14ac:dyDescent="0.2">
      <c r="A131" s="10">
        <f t="shared" si="32"/>
        <v>42857</v>
      </c>
      <c r="B131" s="25">
        <v>10504682.402446391</v>
      </c>
      <c r="C131" s="26">
        <v>549160.10959578853</v>
      </c>
      <c r="D131" s="27">
        <f t="shared" si="25"/>
        <v>9955522.2928506024</v>
      </c>
      <c r="E131" s="11">
        <v>0</v>
      </c>
      <c r="F131" s="11"/>
      <c r="G131" s="3">
        <f t="shared" si="15"/>
        <v>10504682.402446391</v>
      </c>
      <c r="H131" s="12">
        <f t="shared" si="23"/>
        <v>-6.0843773614509544E-3</v>
      </c>
      <c r="I131" s="3">
        <f t="shared" si="26"/>
        <v>9955522.2928506024</v>
      </c>
      <c r="J131" s="3"/>
      <c r="K131" s="28">
        <f t="shared" si="24"/>
        <v>9497677.7969677113</v>
      </c>
      <c r="L131" s="11"/>
      <c r="M131" s="28">
        <f t="shared" si="27"/>
        <v>9497677.7969677113</v>
      </c>
      <c r="N131" s="13">
        <f t="shared" si="14"/>
        <v>0</v>
      </c>
      <c r="O131" s="28">
        <v>10046837.9065635</v>
      </c>
      <c r="P131" s="27">
        <v>549160.10959578853</v>
      </c>
      <c r="Q131" s="14">
        <f t="shared" si="28"/>
        <v>-1.2678806940307208E-3</v>
      </c>
      <c r="S131" s="13">
        <f t="shared" si="29"/>
        <v>107363523.08873709</v>
      </c>
      <c r="T131" s="14">
        <f t="shared" si="30"/>
        <v>6.0413668259886588E-3</v>
      </c>
      <c r="W131" s="3">
        <v>4874784.1598907011</v>
      </c>
      <c r="X131" s="4">
        <f t="shared" si="18"/>
        <v>22024.26190929945</v>
      </c>
      <c r="Y131" s="14">
        <f t="shared" si="31"/>
        <v>-8.5032471254904429E-3</v>
      </c>
    </row>
    <row r="132" spans="1:25" x14ac:dyDescent="0.2">
      <c r="A132" s="10">
        <f t="shared" si="32"/>
        <v>42888</v>
      </c>
      <c r="B132" s="25">
        <v>10996325.515224205</v>
      </c>
      <c r="C132" s="26">
        <v>569934.14067815104</v>
      </c>
      <c r="D132" s="27">
        <f t="shared" si="25"/>
        <v>10426391.374546055</v>
      </c>
      <c r="E132" s="11">
        <v>0</v>
      </c>
      <c r="F132" s="11"/>
      <c r="G132" s="3">
        <f t="shared" si="15"/>
        <v>10996325.515224205</v>
      </c>
      <c r="H132" s="12">
        <f t="shared" si="23"/>
        <v>-7.0923770733402058E-3</v>
      </c>
      <c r="I132" s="3">
        <f t="shared" si="26"/>
        <v>10426391.374546055</v>
      </c>
      <c r="J132" s="3"/>
      <c r="K132" s="28">
        <f t="shared" si="24"/>
        <v>9940521.7365542967</v>
      </c>
      <c r="L132" s="11"/>
      <c r="M132" s="28">
        <f t="shared" si="27"/>
        <v>9940521.7365542967</v>
      </c>
      <c r="N132" s="13">
        <f t="shared" si="14"/>
        <v>0</v>
      </c>
      <c r="O132" s="28">
        <v>10510455.877232447</v>
      </c>
      <c r="P132" s="27">
        <v>569934.14067815104</v>
      </c>
      <c r="Q132" s="14">
        <f t="shared" si="28"/>
        <v>-1.5220843014696062E-3</v>
      </c>
      <c r="S132" s="13">
        <f t="shared" si="29"/>
        <v>107348369.71193652</v>
      </c>
      <c r="T132" s="14">
        <f t="shared" si="30"/>
        <v>5.5602440822555277E-3</v>
      </c>
      <c r="W132" s="3">
        <v>4880764.0594026139</v>
      </c>
      <c r="X132" s="4">
        <f t="shared" si="18"/>
        <v>21994.1731264665</v>
      </c>
      <c r="Y132" s="14">
        <f t="shared" si="31"/>
        <v>-9.0005209430529254E-3</v>
      </c>
    </row>
    <row r="133" spans="1:25" x14ac:dyDescent="0.2">
      <c r="A133" s="10">
        <f t="shared" si="32"/>
        <v>42918</v>
      </c>
      <c r="B133" s="25">
        <v>11750677.731709536</v>
      </c>
      <c r="C133" s="26">
        <v>583495.77374630468</v>
      </c>
      <c r="D133" s="27">
        <f t="shared" si="25"/>
        <v>11167181.957963232</v>
      </c>
      <c r="E133" s="11">
        <v>0</v>
      </c>
      <c r="F133" s="11"/>
      <c r="G133" s="3">
        <f t="shared" si="15"/>
        <v>11750677.731709536</v>
      </c>
      <c r="H133" s="12">
        <f t="shared" si="23"/>
        <v>-7.0311927799425744E-3</v>
      </c>
      <c r="I133" s="3">
        <f t="shared" si="26"/>
        <v>11167181.957963232</v>
      </c>
      <c r="J133" s="3"/>
      <c r="K133" s="28">
        <f t="shared" si="24"/>
        <v>10620341.411255959</v>
      </c>
      <c r="L133" s="11"/>
      <c r="M133" s="28">
        <f t="shared" si="27"/>
        <v>10620341.411255959</v>
      </c>
      <c r="N133" s="13">
        <f t="shared" si="14"/>
        <v>0</v>
      </c>
      <c r="O133" s="28">
        <v>11203837.185002264</v>
      </c>
      <c r="P133" s="27">
        <v>583495.77374630468</v>
      </c>
      <c r="Q133" s="14">
        <f t="shared" si="28"/>
        <v>-1.3061715845631428E-3</v>
      </c>
      <c r="S133" s="13">
        <f t="shared" si="29"/>
        <v>107334479.58087227</v>
      </c>
      <c r="T133" s="14">
        <f t="shared" si="30"/>
        <v>4.4025379747747451E-3</v>
      </c>
      <c r="W133" s="3">
        <v>4886785.8704121001</v>
      </c>
      <c r="X133" s="4">
        <f t="shared" si="18"/>
        <v>21964.228109675863</v>
      </c>
      <c r="Y133" s="14">
        <f t="shared" si="31"/>
        <v>-1.0161690105767396E-2</v>
      </c>
    </row>
    <row r="134" spans="1:25" x14ac:dyDescent="0.2">
      <c r="A134" s="10">
        <f t="shared" si="32"/>
        <v>42949</v>
      </c>
      <c r="B134" s="25">
        <v>11913188.210152347</v>
      </c>
      <c r="C134" s="26">
        <v>560768.50148688117</v>
      </c>
      <c r="D134" s="27">
        <f t="shared" si="25"/>
        <v>11352419.708665466</v>
      </c>
      <c r="E134" s="11">
        <v>0</v>
      </c>
      <c r="F134" s="11"/>
      <c r="G134" s="3">
        <f t="shared" si="15"/>
        <v>11913188.210152347</v>
      </c>
      <c r="H134" s="12">
        <f t="shared" si="23"/>
        <v>-6.8601341901752821E-3</v>
      </c>
      <c r="I134" s="3">
        <f t="shared" si="26"/>
        <v>11352419.708665466</v>
      </c>
      <c r="J134" s="3"/>
      <c r="K134" s="28">
        <f t="shared" si="24"/>
        <v>10767643.01941473</v>
      </c>
      <c r="L134" s="11"/>
      <c r="M134" s="28">
        <f t="shared" si="27"/>
        <v>10767643.01941473</v>
      </c>
      <c r="N134" s="13">
        <f t="shared" si="14"/>
        <v>0</v>
      </c>
      <c r="O134" s="28">
        <v>11328411.520901611</v>
      </c>
      <c r="P134" s="27">
        <v>560768.50148688117</v>
      </c>
      <c r="Q134" s="14">
        <f t="shared" si="28"/>
        <v>-1.2224458591493237E-3</v>
      </c>
      <c r="S134" s="13">
        <f t="shared" si="29"/>
        <v>107321300.60967162</v>
      </c>
      <c r="T134" s="14">
        <f t="shared" si="30"/>
        <v>3.3090599877751981E-3</v>
      </c>
      <c r="W134" s="3">
        <v>4892837.0241789296</v>
      </c>
      <c r="X134" s="4">
        <f t="shared" si="18"/>
        <v>21934.37060734335</v>
      </c>
      <c r="Y134" s="14">
        <f t="shared" si="31"/>
        <v>-1.1255580675346488E-2</v>
      </c>
    </row>
    <row r="135" spans="1:25" x14ac:dyDescent="0.2">
      <c r="A135" s="10">
        <f t="shared" si="32"/>
        <v>42980</v>
      </c>
      <c r="B135" s="25">
        <v>10982746.776574139</v>
      </c>
      <c r="C135" s="26">
        <v>537563.7290953761</v>
      </c>
      <c r="D135" s="27">
        <f t="shared" si="25"/>
        <v>10445183.047478762</v>
      </c>
      <c r="E135" s="11">
        <v>0</v>
      </c>
      <c r="F135" s="11"/>
      <c r="G135" s="3">
        <f t="shared" si="15"/>
        <v>10982746.776574139</v>
      </c>
      <c r="H135" s="12">
        <f t="shared" si="23"/>
        <v>-7.0923587484270634E-3</v>
      </c>
      <c r="I135" s="3">
        <f t="shared" si="26"/>
        <v>10445183.047478762</v>
      </c>
      <c r="J135" s="3"/>
      <c r="K135" s="28">
        <f t="shared" si="24"/>
        <v>9907172.0038424768</v>
      </c>
      <c r="L135" s="11"/>
      <c r="M135" s="28">
        <f t="shared" si="27"/>
        <v>9907172.0038424768</v>
      </c>
      <c r="N135" s="13">
        <f t="shared" si="14"/>
        <v>0</v>
      </c>
      <c r="O135" s="28">
        <v>10444735.732937852</v>
      </c>
      <c r="P135" s="27">
        <v>537563.7290953761</v>
      </c>
      <c r="Q135" s="14">
        <f t="shared" si="28"/>
        <v>-1.785202972125477E-3</v>
      </c>
      <c r="S135" s="13">
        <f t="shared" si="29"/>
        <v>107303582.66664043</v>
      </c>
      <c r="T135" s="14">
        <f t="shared" si="30"/>
        <v>2.0996863921154407E-3</v>
      </c>
      <c r="W135" s="3">
        <v>4898894.2402407527</v>
      </c>
      <c r="X135" s="4">
        <f t="shared" si="18"/>
        <v>21903.633229152354</v>
      </c>
      <c r="Y135" s="14">
        <f t="shared" si="31"/>
        <v>-1.246195063787281E-2</v>
      </c>
    </row>
    <row r="136" spans="1:25" x14ac:dyDescent="0.2">
      <c r="A136" s="10">
        <f t="shared" si="32"/>
        <v>43010</v>
      </c>
      <c r="B136" s="25">
        <v>10297901.726722648</v>
      </c>
      <c r="C136" s="26">
        <v>496035.1630688422</v>
      </c>
      <c r="D136" s="27">
        <f t="shared" si="25"/>
        <v>9801866.5636538062</v>
      </c>
      <c r="E136" s="11">
        <v>0</v>
      </c>
      <c r="F136" s="11"/>
      <c r="G136" s="3">
        <f t="shared" si="15"/>
        <v>10297901.726722648</v>
      </c>
      <c r="H136" s="12">
        <f t="shared" si="23"/>
        <v>-6.0255294547675309E-3</v>
      </c>
      <c r="I136" s="3">
        <f t="shared" si="26"/>
        <v>9801866.5636538062</v>
      </c>
      <c r="J136" s="3"/>
      <c r="K136" s="28">
        <f t="shared" si="24"/>
        <v>9297110.279060781</v>
      </c>
      <c r="L136" s="11"/>
      <c r="M136" s="28">
        <f t="shared" si="27"/>
        <v>9297110.279060781</v>
      </c>
      <c r="N136" s="13">
        <f t="shared" ref="N136:N199" si="33">K136-M136</f>
        <v>0</v>
      </c>
      <c r="O136" s="28">
        <v>9793145.4421296231</v>
      </c>
      <c r="P136" s="27">
        <v>496035.1630688422</v>
      </c>
      <c r="Q136" s="14">
        <f t="shared" si="28"/>
        <v>-1.5996980965499175E-3</v>
      </c>
      <c r="S136" s="13">
        <f t="shared" si="29"/>
        <v>107288686.26728192</v>
      </c>
      <c r="T136" s="14">
        <f t="shared" si="30"/>
        <v>8.8859123433149279E-4</v>
      </c>
      <c r="W136" s="3">
        <v>4904952.2992104972</v>
      </c>
      <c r="X136" s="4">
        <f t="shared" si="18"/>
        <v>21873.543252306681</v>
      </c>
      <c r="Y136" s="14">
        <f t="shared" si="31"/>
        <v>-1.3668817007390754E-2</v>
      </c>
    </row>
    <row r="137" spans="1:25" x14ac:dyDescent="0.2">
      <c r="A137" s="10">
        <f t="shared" si="32"/>
        <v>43041</v>
      </c>
      <c r="B137" s="25">
        <v>8563161.1414516345</v>
      </c>
      <c r="C137" s="26">
        <v>410386.12407739041</v>
      </c>
      <c r="D137" s="27">
        <f t="shared" si="25"/>
        <v>8152775.0173742436</v>
      </c>
      <c r="E137" s="11">
        <v>0</v>
      </c>
      <c r="F137" s="11"/>
      <c r="G137" s="3">
        <f t="shared" ref="G137:G200" si="34">B137-E137</f>
        <v>8563161.1414516345</v>
      </c>
      <c r="H137" s="12">
        <f t="shared" si="23"/>
        <v>-6.1319884130219826E-3</v>
      </c>
      <c r="I137" s="3">
        <f t="shared" si="26"/>
        <v>8152775.0173742436</v>
      </c>
      <c r="J137" s="3"/>
      <c r="K137" s="28">
        <f t="shared" si="24"/>
        <v>7779821.3370959703</v>
      </c>
      <c r="L137" s="11"/>
      <c r="M137" s="28">
        <f t="shared" si="27"/>
        <v>7779821.3370959703</v>
      </c>
      <c r="N137" s="13">
        <f t="shared" si="33"/>
        <v>0</v>
      </c>
      <c r="O137" s="28">
        <v>8190207.4611733612</v>
      </c>
      <c r="P137" s="27">
        <v>410386.12407739041</v>
      </c>
      <c r="Q137" s="14">
        <f t="shared" si="28"/>
        <v>-2.2388086511635485E-3</v>
      </c>
      <c r="S137" s="13">
        <f t="shared" si="29"/>
        <v>107271229.65395096</v>
      </c>
      <c r="T137" s="14">
        <f t="shared" si="30"/>
        <v>-3.4294065009543573E-4</v>
      </c>
      <c r="W137" s="3">
        <v>4911001.4180521006</v>
      </c>
      <c r="X137" s="4">
        <f t="shared" si="18"/>
        <v>21843.04595385334</v>
      </c>
      <c r="Y137" s="14">
        <f t="shared" si="31"/>
        <v>-1.4895578695390266E-2</v>
      </c>
    </row>
    <row r="138" spans="1:25" x14ac:dyDescent="0.2">
      <c r="A138" s="10">
        <f t="shared" si="32"/>
        <v>43071</v>
      </c>
      <c r="B138" s="25">
        <v>8765716.2293519992</v>
      </c>
      <c r="C138" s="26">
        <v>362033.56057445385</v>
      </c>
      <c r="D138" s="27">
        <f t="shared" si="25"/>
        <v>8403682.6687775459</v>
      </c>
      <c r="E138" s="11">
        <v>0</v>
      </c>
      <c r="F138" s="11"/>
      <c r="G138" s="3">
        <f t="shared" si="34"/>
        <v>8765716.2293519992</v>
      </c>
      <c r="H138" s="12">
        <f t="shared" si="23"/>
        <v>-5.9058943387531038E-3</v>
      </c>
      <c r="I138" s="3">
        <f t="shared" si="26"/>
        <v>8403682.6687775459</v>
      </c>
      <c r="J138" s="3"/>
      <c r="K138" s="28">
        <f t="shared" si="24"/>
        <v>7984432.0435753679</v>
      </c>
      <c r="L138" s="11"/>
      <c r="M138" s="28">
        <f t="shared" si="27"/>
        <v>7984432.0435753679</v>
      </c>
      <c r="N138" s="13">
        <f t="shared" si="33"/>
        <v>0</v>
      </c>
      <c r="O138" s="28">
        <v>8346465.6041498221</v>
      </c>
      <c r="P138" s="27">
        <v>362033.56057445385</v>
      </c>
      <c r="Q138" s="14">
        <f t="shared" si="28"/>
        <v>-1.2442236372738336E-3</v>
      </c>
      <c r="S138" s="13">
        <f t="shared" si="29"/>
        <v>107261282.85883455</v>
      </c>
      <c r="T138" s="14">
        <f t="shared" si="30"/>
        <v>-1.5590352565226784E-3</v>
      </c>
      <c r="W138" s="3">
        <v>4917036.4354861341</v>
      </c>
      <c r="X138" s="4">
        <f t="shared" si="18"/>
        <v>21814.213554476115</v>
      </c>
      <c r="Y138" s="14">
        <f t="shared" si="31"/>
        <v>-1.6107398896740621E-2</v>
      </c>
    </row>
    <row r="139" spans="1:25" x14ac:dyDescent="0.2">
      <c r="A139" s="10">
        <f t="shared" si="32"/>
        <v>43102</v>
      </c>
      <c r="B139" s="25">
        <v>8870942.0426849313</v>
      </c>
      <c r="C139" s="26">
        <v>419496.51073982572</v>
      </c>
      <c r="D139" s="27">
        <f t="shared" si="25"/>
        <v>8451445.5319451056</v>
      </c>
      <c r="E139" s="11">
        <v>0</v>
      </c>
      <c r="F139" s="11"/>
      <c r="G139" s="3">
        <f t="shared" si="34"/>
        <v>8870942.0426849313</v>
      </c>
      <c r="H139" s="12">
        <f t="shared" si="23"/>
        <v>2.6804235875055316E-3</v>
      </c>
      <c r="I139" s="3">
        <f t="shared" si="26"/>
        <v>8451445.5319451056</v>
      </c>
      <c r="J139" s="3"/>
      <c r="K139" s="28">
        <f t="shared" si="24"/>
        <v>8003438.7237260304</v>
      </c>
      <c r="L139" s="11"/>
      <c r="M139" s="28">
        <f t="shared" si="27"/>
        <v>8003438.7237260304</v>
      </c>
      <c r="N139" s="13">
        <f t="shared" si="33"/>
        <v>0</v>
      </c>
      <c r="O139" s="28">
        <v>8422935.2344658561</v>
      </c>
      <c r="P139" s="27">
        <v>419496.51073982572</v>
      </c>
      <c r="Q139" s="14">
        <f t="shared" si="28"/>
        <v>2.2196502490210435E-3</v>
      </c>
      <c r="S139" s="13">
        <f t="shared" si="29"/>
        <v>107279008.3492016</v>
      </c>
      <c r="T139" s="14">
        <f t="shared" si="30"/>
        <v>-2.2137004377217329E-3</v>
      </c>
      <c r="W139" s="3">
        <v>4923062.8534045164</v>
      </c>
      <c r="X139" s="4">
        <f t="shared" si="18"/>
        <v>21791.110847795375</v>
      </c>
      <c r="Y139" s="14">
        <f t="shared" si="31"/>
        <v>-1.676576662982332E-2</v>
      </c>
    </row>
    <row r="140" spans="1:25" x14ac:dyDescent="0.2">
      <c r="A140" s="10">
        <f t="shared" si="32"/>
        <v>43133</v>
      </c>
      <c r="B140" s="25">
        <v>8017769.4211006192</v>
      </c>
      <c r="C140" s="26">
        <v>420012.45335875894</v>
      </c>
      <c r="D140" s="27">
        <f t="shared" si="25"/>
        <v>7597756.9677418601</v>
      </c>
      <c r="E140" s="11">
        <v>0</v>
      </c>
      <c r="F140" s="11"/>
      <c r="G140" s="3">
        <f t="shared" si="34"/>
        <v>8017769.4211006192</v>
      </c>
      <c r="H140" s="12">
        <f t="shared" si="23"/>
        <v>3.8151276635618458E-3</v>
      </c>
      <c r="I140" s="3">
        <f t="shared" si="26"/>
        <v>7597756.9677418601</v>
      </c>
      <c r="J140" s="3"/>
      <c r="K140" s="28">
        <f t="shared" si="24"/>
        <v>7195266.2510626754</v>
      </c>
      <c r="L140" s="11"/>
      <c r="M140" s="28">
        <f t="shared" si="27"/>
        <v>7195266.2510626754</v>
      </c>
      <c r="N140" s="13">
        <f t="shared" si="33"/>
        <v>0</v>
      </c>
      <c r="O140" s="28">
        <v>7615278.7044214346</v>
      </c>
      <c r="P140" s="27">
        <v>420012.45335875894</v>
      </c>
      <c r="Q140" s="14">
        <f t="shared" si="28"/>
        <v>3.3672219577702833E-3</v>
      </c>
      <c r="S140" s="13">
        <f t="shared" si="29"/>
        <v>107303155.10024387</v>
      </c>
      <c r="T140" s="14">
        <f t="shared" si="30"/>
        <v>-5.9773127037199281E-4</v>
      </c>
      <c r="W140" s="3">
        <v>4929078.1080070296</v>
      </c>
      <c r="X140" s="4">
        <f t="shared" si="18"/>
        <v>21769.416663520813</v>
      </c>
      <c r="Y140" s="14">
        <f t="shared" si="31"/>
        <v>-1.5186719979930374E-2</v>
      </c>
    </row>
    <row r="141" spans="1:25" x14ac:dyDescent="0.2">
      <c r="A141" s="10">
        <f t="shared" si="32"/>
        <v>43162</v>
      </c>
      <c r="B141" s="25">
        <v>9035659.8035288677</v>
      </c>
      <c r="C141" s="26">
        <v>506100.27754200523</v>
      </c>
      <c r="D141" s="27">
        <f t="shared" si="25"/>
        <v>8529559.5259868633</v>
      </c>
      <c r="E141" s="11">
        <v>0</v>
      </c>
      <c r="F141" s="11"/>
      <c r="G141" s="3">
        <f t="shared" si="34"/>
        <v>9035659.8035288677</v>
      </c>
      <c r="H141" s="12">
        <f t="shared" si="23"/>
        <v>6.5166526046234186E-3</v>
      </c>
      <c r="I141" s="3">
        <f t="shared" si="26"/>
        <v>8529559.5259868633</v>
      </c>
      <c r="J141" s="3"/>
      <c r="K141" s="28">
        <f t="shared" si="24"/>
        <v>8084142.4872713434</v>
      </c>
      <c r="L141" s="11"/>
      <c r="M141" s="28">
        <f t="shared" si="27"/>
        <v>8084142.4872713434</v>
      </c>
      <c r="N141" s="13">
        <f t="shared" si="33"/>
        <v>0</v>
      </c>
      <c r="O141" s="28">
        <v>8590242.7648133487</v>
      </c>
      <c r="P141" s="27">
        <v>506100.27754200523</v>
      </c>
      <c r="Q141" s="14">
        <f t="shared" si="28"/>
        <v>6.2177292202161283E-3</v>
      </c>
      <c r="S141" s="13">
        <f t="shared" si="29"/>
        <v>107353109.50623752</v>
      </c>
      <c r="T141" s="14">
        <f t="shared" si="30"/>
        <v>-3.4063330594302776E-4</v>
      </c>
      <c r="W141" s="3">
        <v>4935073.5826958241</v>
      </c>
      <c r="X141" s="4">
        <f t="shared" si="18"/>
        <v>21753.091966583201</v>
      </c>
      <c r="Y141" s="14">
        <f t="shared" si="31"/>
        <v>-1.4947656087697658E-2</v>
      </c>
    </row>
    <row r="142" spans="1:25" x14ac:dyDescent="0.2">
      <c r="A142" s="10">
        <f t="shared" si="32"/>
        <v>43193</v>
      </c>
      <c r="B142" s="25">
        <v>9319909.8209983576</v>
      </c>
      <c r="C142" s="26">
        <v>554296.93078116991</v>
      </c>
      <c r="D142" s="27">
        <f t="shared" si="25"/>
        <v>8765612.8902171869</v>
      </c>
      <c r="E142" s="11">
        <v>0</v>
      </c>
      <c r="F142" s="11"/>
      <c r="G142" s="3">
        <f t="shared" si="34"/>
        <v>9319909.8209983576</v>
      </c>
      <c r="H142" s="12">
        <f t="shared" si="23"/>
        <v>8.0133106051738512E-3</v>
      </c>
      <c r="I142" s="3">
        <f t="shared" si="26"/>
        <v>8765612.8902171869</v>
      </c>
      <c r="J142" s="3"/>
      <c r="K142" s="28">
        <f t="shared" si="24"/>
        <v>8340088.861064232</v>
      </c>
      <c r="L142" s="11"/>
      <c r="M142" s="28">
        <f t="shared" si="27"/>
        <v>8340088.861064232</v>
      </c>
      <c r="N142" s="13">
        <f t="shared" si="33"/>
        <v>0</v>
      </c>
      <c r="O142" s="28">
        <v>8894385.7918454017</v>
      </c>
      <c r="P142" s="27">
        <v>554296.93078116991</v>
      </c>
      <c r="Q142" s="14">
        <f t="shared" si="28"/>
        <v>7.7996633218935241E-3</v>
      </c>
      <c r="S142" s="13">
        <f t="shared" si="29"/>
        <v>107417655.95089157</v>
      </c>
      <c r="T142" s="14">
        <f t="shared" si="30"/>
        <v>3.91854950797077E-4</v>
      </c>
      <c r="W142" s="3">
        <v>4941091.3893120913</v>
      </c>
      <c r="X142" s="4">
        <f t="shared" si="18"/>
        <v>21739.661845405873</v>
      </c>
      <c r="Y142" s="14">
        <f t="shared" si="31"/>
        <v>-1.4237196249889394E-2</v>
      </c>
    </row>
    <row r="143" spans="1:25" x14ac:dyDescent="0.2">
      <c r="A143" s="10">
        <f t="shared" si="32"/>
        <v>43223</v>
      </c>
      <c r="B143" s="25">
        <v>10579453.238535425</v>
      </c>
      <c r="C143" s="26">
        <v>555497.53215222491</v>
      </c>
      <c r="D143" s="27">
        <f t="shared" si="25"/>
        <v>10023955.7063832</v>
      </c>
      <c r="E143" s="11">
        <v>0</v>
      </c>
      <c r="F143" s="11"/>
      <c r="G143" s="3">
        <f t="shared" si="34"/>
        <v>10579453.238535425</v>
      </c>
      <c r="H143" s="12">
        <f t="shared" si="23"/>
        <v>7.1178578489550226E-3</v>
      </c>
      <c r="I143" s="3">
        <f t="shared" si="26"/>
        <v>10023955.7063832</v>
      </c>
      <c r="J143" s="3"/>
      <c r="K143" s="28">
        <f t="shared" si="24"/>
        <v>9562852.3384616878</v>
      </c>
      <c r="L143" s="11"/>
      <c r="M143" s="28">
        <f t="shared" si="27"/>
        <v>9562852.3384616878</v>
      </c>
      <c r="N143" s="13">
        <f t="shared" si="33"/>
        <v>0</v>
      </c>
      <c r="O143" s="28">
        <v>10118349.870613912</v>
      </c>
      <c r="P143" s="27">
        <v>555497.53215222491</v>
      </c>
      <c r="Q143" s="14">
        <f t="shared" si="28"/>
        <v>6.8621554539136653E-3</v>
      </c>
      <c r="S143" s="13">
        <f t="shared" si="29"/>
        <v>107482830.49238554</v>
      </c>
      <c r="T143" s="14">
        <f t="shared" si="30"/>
        <v>1.1112470997234336E-3</v>
      </c>
      <c r="W143" s="3">
        <v>4947157.5934458831</v>
      </c>
      <c r="X143" s="4">
        <f t="shared" si="18"/>
        <v>21726.178813220235</v>
      </c>
      <c r="Y143" s="14">
        <f t="shared" si="31"/>
        <v>-1.3534305817229364E-2</v>
      </c>
    </row>
    <row r="144" spans="1:25" x14ac:dyDescent="0.2">
      <c r="A144" s="10">
        <f t="shared" si="32"/>
        <v>43254</v>
      </c>
      <c r="B144" s="25">
        <v>11066887.993827291</v>
      </c>
      <c r="C144" s="26">
        <v>576529.01764984836</v>
      </c>
      <c r="D144" s="27">
        <f t="shared" si="25"/>
        <v>10490358.976177443</v>
      </c>
      <c r="E144" s="11">
        <v>0</v>
      </c>
      <c r="F144" s="11"/>
      <c r="G144" s="3">
        <f t="shared" si="34"/>
        <v>11066887.993827291</v>
      </c>
      <c r="H144" s="12">
        <f t="shared" si="23"/>
        <v>6.4169143142764895E-3</v>
      </c>
      <c r="I144" s="3">
        <f t="shared" si="26"/>
        <v>10490358.976177443</v>
      </c>
      <c r="J144" s="3"/>
      <c r="K144" s="28">
        <f t="shared" si="24"/>
        <v>10001371.554350782</v>
      </c>
      <c r="L144" s="11"/>
      <c r="M144" s="28">
        <f t="shared" si="27"/>
        <v>10001371.554350782</v>
      </c>
      <c r="N144" s="13">
        <f t="shared" si="33"/>
        <v>0</v>
      </c>
      <c r="O144" s="28">
        <v>10577900.57200063</v>
      </c>
      <c r="P144" s="27">
        <v>576529.01764984836</v>
      </c>
      <c r="Q144" s="14">
        <f t="shared" si="28"/>
        <v>6.1213907488097963E-3</v>
      </c>
      <c r="S144" s="13">
        <f t="shared" si="29"/>
        <v>107543680.31018202</v>
      </c>
      <c r="T144" s="14">
        <f t="shared" si="30"/>
        <v>1.8194090769110272E-3</v>
      </c>
      <c r="W144" s="3">
        <v>4953243.1937119691</v>
      </c>
      <c r="X144" s="4">
        <f t="shared" si="18"/>
        <v>21711.770673143266</v>
      </c>
      <c r="Y144" s="14">
        <f t="shared" si="31"/>
        <v>-1.2839875893465913E-2</v>
      </c>
    </row>
    <row r="145" spans="1:25" x14ac:dyDescent="0.2">
      <c r="A145" s="10">
        <f t="shared" si="32"/>
        <v>43284</v>
      </c>
      <c r="B145" s="25">
        <v>11819273.561484005</v>
      </c>
      <c r="C145" s="26">
        <v>589849.88377414737</v>
      </c>
      <c r="D145" s="27">
        <f t="shared" si="25"/>
        <v>11229423.677709859</v>
      </c>
      <c r="E145" s="11">
        <v>0</v>
      </c>
      <c r="F145" s="11"/>
      <c r="G145" s="3">
        <f t="shared" si="34"/>
        <v>11819273.561484005</v>
      </c>
      <c r="H145" s="12">
        <f t="shared" si="23"/>
        <v>5.8376062505196558E-3</v>
      </c>
      <c r="I145" s="3">
        <f t="shared" si="26"/>
        <v>11229423.677709859</v>
      </c>
      <c r="J145" s="3"/>
      <c r="K145" s="28">
        <f t="shared" si="24"/>
        <v>10679390.891209088</v>
      </c>
      <c r="L145" s="11"/>
      <c r="M145" s="28">
        <f t="shared" si="27"/>
        <v>10679390.891209088</v>
      </c>
      <c r="N145" s="13">
        <f t="shared" si="33"/>
        <v>0</v>
      </c>
      <c r="O145" s="28">
        <v>11269240.774983237</v>
      </c>
      <c r="P145" s="27">
        <v>589849.88377414737</v>
      </c>
      <c r="Q145" s="14">
        <f t="shared" si="28"/>
        <v>5.5600359410805655E-3</v>
      </c>
      <c r="S145" s="13">
        <f t="shared" si="29"/>
        <v>107602729.79013515</v>
      </c>
      <c r="T145" s="14">
        <f t="shared" si="30"/>
        <v>2.4991988623819239E-3</v>
      </c>
      <c r="W145" s="3">
        <v>4959355.1695008744</v>
      </c>
      <c r="X145" s="4">
        <f t="shared" si="18"/>
        <v>21696.919480958375</v>
      </c>
      <c r="Y145" s="14">
        <f t="shared" si="31"/>
        <v>-1.2170180867850822E-2</v>
      </c>
    </row>
    <row r="146" spans="1:25" x14ac:dyDescent="0.2">
      <c r="A146" s="10">
        <f t="shared" si="32"/>
        <v>43315</v>
      </c>
      <c r="B146" s="25">
        <v>11981913.503804933</v>
      </c>
      <c r="C146" s="26">
        <v>567330.00851190905</v>
      </c>
      <c r="D146" s="27">
        <f t="shared" si="25"/>
        <v>11414583.495293025</v>
      </c>
      <c r="E146" s="11">
        <v>0</v>
      </c>
      <c r="F146" s="11"/>
      <c r="G146" s="3">
        <f t="shared" si="34"/>
        <v>11981913.503804933</v>
      </c>
      <c r="H146" s="12">
        <f t="shared" si="23"/>
        <v>5.7688414251710896E-3</v>
      </c>
      <c r="I146" s="3">
        <f>G146-C146</f>
        <v>11414583.495293025</v>
      </c>
      <c r="J146" s="3"/>
      <c r="K146" s="28">
        <f t="shared" si="24"/>
        <v>10826433.322052864</v>
      </c>
      <c r="L146" s="11"/>
      <c r="M146" s="28">
        <f t="shared" si="27"/>
        <v>10826433.322052864</v>
      </c>
      <c r="N146" s="13">
        <f t="shared" si="33"/>
        <v>0</v>
      </c>
      <c r="O146" s="28">
        <v>11393763.330564773</v>
      </c>
      <c r="P146" s="27">
        <v>567330.00851190905</v>
      </c>
      <c r="Q146" s="14">
        <f t="shared" si="28"/>
        <v>5.4599045057615037E-3</v>
      </c>
      <c r="S146" s="13">
        <f t="shared" si="29"/>
        <v>107661520.09277329</v>
      </c>
      <c r="T146" s="14">
        <f t="shared" si="30"/>
        <v>3.1701021248247141E-3</v>
      </c>
      <c r="W146" s="3">
        <v>4965479.0617063763</v>
      </c>
      <c r="X146" s="4">
        <f t="shared" si="18"/>
        <v>21682.000619649301</v>
      </c>
      <c r="Y146" s="14">
        <f t="shared" si="31"/>
        <v>-1.1505686313586727E-2</v>
      </c>
    </row>
    <row r="147" spans="1:25" x14ac:dyDescent="0.2">
      <c r="A147" s="10">
        <f t="shared" si="32"/>
        <v>43346</v>
      </c>
      <c r="B147" s="25">
        <v>11045420.731613673</v>
      </c>
      <c r="C147" s="26">
        <v>544062.3598709018</v>
      </c>
      <c r="D147" s="27">
        <f t="shared" si="25"/>
        <v>10501358.371742772</v>
      </c>
      <c r="E147" s="11">
        <v>0</v>
      </c>
      <c r="F147" s="11"/>
      <c r="G147" s="3">
        <f t="shared" si="34"/>
        <v>11045420.731613673</v>
      </c>
      <c r="H147" s="12">
        <f t="shared" si="23"/>
        <v>5.70658290813153E-3</v>
      </c>
      <c r="I147" s="3">
        <f t="shared" si="26"/>
        <v>10501358.371742772</v>
      </c>
      <c r="J147" s="3"/>
      <c r="K147" s="28">
        <f t="shared" si="24"/>
        <v>9960277.1234804839</v>
      </c>
      <c r="L147" s="11"/>
      <c r="M147" s="28">
        <f t="shared" si="27"/>
        <v>9960277.1234804839</v>
      </c>
      <c r="N147" s="13">
        <f t="shared" si="33"/>
        <v>0</v>
      </c>
      <c r="O147" s="28">
        <v>10504339.483351385</v>
      </c>
      <c r="P147" s="27">
        <v>544062.3598709018</v>
      </c>
      <c r="Q147" s="14">
        <f t="shared" si="28"/>
        <v>5.3602702786839096E-3</v>
      </c>
      <c r="S147" s="13">
        <f t="shared" si="29"/>
        <v>107714625.2124113</v>
      </c>
      <c r="T147" s="14">
        <f t="shared" si="30"/>
        <v>3.8306507159957537E-3</v>
      </c>
      <c r="W147" s="3">
        <v>4971598.8445650106</v>
      </c>
      <c r="X147" s="4">
        <f t="shared" ref="X147:X210" si="35">S147/W147*1000</f>
        <v>21665.992888820012</v>
      </c>
      <c r="Y147" s="14">
        <f t="shared" si="31"/>
        <v>-1.0849357174957497E-2</v>
      </c>
    </row>
    <row r="148" spans="1:25" x14ac:dyDescent="0.2">
      <c r="A148" s="10">
        <f t="shared" si="32"/>
        <v>43376</v>
      </c>
      <c r="B148" s="25">
        <v>10362644.818800356</v>
      </c>
      <c r="C148" s="26">
        <v>501986.60794144071</v>
      </c>
      <c r="D148" s="27">
        <f t="shared" si="25"/>
        <v>9860658.210858915</v>
      </c>
      <c r="E148" s="11">
        <v>0</v>
      </c>
      <c r="F148" s="11"/>
      <c r="G148" s="3">
        <f t="shared" si="34"/>
        <v>10362644.818800356</v>
      </c>
      <c r="H148" s="12">
        <f t="shared" si="23"/>
        <v>6.2870178601239779E-3</v>
      </c>
      <c r="I148" s="3">
        <f t="shared" si="26"/>
        <v>9860658.210858915</v>
      </c>
      <c r="J148" s="3"/>
      <c r="K148" s="28">
        <f t="shared" si="24"/>
        <v>9352728.5144896433</v>
      </c>
      <c r="L148" s="11"/>
      <c r="M148" s="28">
        <f t="shared" si="27"/>
        <v>9352728.5144896433</v>
      </c>
      <c r="N148" s="13">
        <f t="shared" si="33"/>
        <v>0</v>
      </c>
      <c r="O148" s="28">
        <v>9854715.1224310845</v>
      </c>
      <c r="P148" s="27">
        <v>501986.60794144071</v>
      </c>
      <c r="Q148" s="14">
        <f t="shared" si="28"/>
        <v>5.9823142631885151E-3</v>
      </c>
      <c r="S148" s="13">
        <f t="shared" si="29"/>
        <v>107770243.44784015</v>
      </c>
      <c r="T148" s="14">
        <f t="shared" si="30"/>
        <v>4.4884246169121234E-3</v>
      </c>
      <c r="W148" s="3">
        <v>4977710.992147197</v>
      </c>
      <c r="X148" s="4">
        <f t="shared" si="35"/>
        <v>21650.56260153668</v>
      </c>
      <c r="Y148" s="14">
        <f t="shared" si="31"/>
        <v>-1.0194080044461318E-2</v>
      </c>
    </row>
    <row r="149" spans="1:25" x14ac:dyDescent="0.2">
      <c r="A149" s="10">
        <f t="shared" si="32"/>
        <v>43407</v>
      </c>
      <c r="B149" s="25">
        <v>8625899.3691300042</v>
      </c>
      <c r="C149" s="26">
        <v>415731.04674257414</v>
      </c>
      <c r="D149" s="27">
        <f t="shared" si="25"/>
        <v>8210168.3223874299</v>
      </c>
      <c r="E149" s="11">
        <v>0</v>
      </c>
      <c r="F149" s="11"/>
      <c r="G149" s="3">
        <f t="shared" si="34"/>
        <v>8625899.3691300042</v>
      </c>
      <c r="H149" s="12">
        <f t="shared" si="23"/>
        <v>7.3265265761113252E-3</v>
      </c>
      <c r="I149" s="3">
        <f t="shared" si="26"/>
        <v>8210168.3223874299</v>
      </c>
      <c r="J149" s="3"/>
      <c r="K149" s="28">
        <f t="shared" si="24"/>
        <v>7834482.1870589387</v>
      </c>
      <c r="L149" s="11"/>
      <c r="M149" s="28">
        <f t="shared" si="27"/>
        <v>7834482.1870589387</v>
      </c>
      <c r="N149" s="13">
        <f t="shared" si="33"/>
        <v>0</v>
      </c>
      <c r="O149" s="28">
        <v>8250213.233801513</v>
      </c>
      <c r="P149" s="27">
        <v>415731.04674257414</v>
      </c>
      <c r="Q149" s="14">
        <f t="shared" si="28"/>
        <v>7.025977537855832E-3</v>
      </c>
      <c r="S149" s="13">
        <f t="shared" si="29"/>
        <v>107824904.29780315</v>
      </c>
      <c r="T149" s="14">
        <f t="shared" si="30"/>
        <v>5.1614458568089994E-3</v>
      </c>
      <c r="W149" s="3">
        <v>4983808.8175024549</v>
      </c>
      <c r="X149" s="4">
        <f t="shared" si="35"/>
        <v>21635.040236522884</v>
      </c>
      <c r="Y149" s="14">
        <f t="shared" si="31"/>
        <v>-9.5227432002797929E-3</v>
      </c>
    </row>
    <row r="150" spans="1:25" x14ac:dyDescent="0.2">
      <c r="A150" s="10">
        <f t="shared" si="32"/>
        <v>43437</v>
      </c>
      <c r="B150" s="25">
        <v>8837189.9807034936</v>
      </c>
      <c r="C150" s="26">
        <v>367105.07882820722</v>
      </c>
      <c r="D150" s="27">
        <f t="shared" si="25"/>
        <v>8470084.9018752873</v>
      </c>
      <c r="E150" s="11">
        <v>0</v>
      </c>
      <c r="F150" s="11"/>
      <c r="G150" s="3">
        <f t="shared" si="34"/>
        <v>8837189.9807034936</v>
      </c>
      <c r="H150" s="12">
        <f t="shared" si="23"/>
        <v>8.1537833853397856E-3</v>
      </c>
      <c r="I150" s="3">
        <f t="shared" si="26"/>
        <v>8470084.9018752873</v>
      </c>
      <c r="J150" s="3"/>
      <c r="K150" s="28">
        <f t="shared" si="24"/>
        <v>8047415.7978910422</v>
      </c>
      <c r="L150" s="11"/>
      <c r="M150" s="28">
        <f t="shared" si="27"/>
        <v>8047415.7978910422</v>
      </c>
      <c r="N150" s="13">
        <f t="shared" si="33"/>
        <v>0</v>
      </c>
      <c r="O150" s="28">
        <v>8414520.8767192494</v>
      </c>
      <c r="P150" s="27">
        <v>367105.07882820722</v>
      </c>
      <c r="Q150" s="14">
        <f t="shared" si="28"/>
        <v>7.8883199170507456E-3</v>
      </c>
      <c r="S150" s="13">
        <f t="shared" si="29"/>
        <v>107887888.05211881</v>
      </c>
      <c r="T150" s="14">
        <f t="shared" si="30"/>
        <v>5.8418580925321262E-3</v>
      </c>
      <c r="W150" s="3">
        <v>4989888.8308739215</v>
      </c>
      <c r="X150" s="4">
        <f t="shared" si="35"/>
        <v>21621.300936522766</v>
      </c>
      <c r="Y150" s="14">
        <f t="shared" si="31"/>
        <v>-8.8434367561128768E-3</v>
      </c>
    </row>
    <row r="151" spans="1:25" x14ac:dyDescent="0.2">
      <c r="A151" s="10">
        <f t="shared" si="32"/>
        <v>43468</v>
      </c>
      <c r="B151" s="25">
        <v>8942566.1930922251</v>
      </c>
      <c r="C151" s="26">
        <v>424300.192862747</v>
      </c>
      <c r="D151" s="27">
        <f t="shared" si="25"/>
        <v>8518266.0002294779</v>
      </c>
      <c r="E151" s="11">
        <v>0</v>
      </c>
      <c r="F151" s="11"/>
      <c r="G151" s="3">
        <f t="shared" si="34"/>
        <v>8942566.1930922251</v>
      </c>
      <c r="H151" s="12">
        <f t="shared" si="23"/>
        <v>8.0740185273058263E-3</v>
      </c>
      <c r="I151" s="3">
        <f t="shared" si="26"/>
        <v>8518266.0002294779</v>
      </c>
      <c r="J151" s="3"/>
      <c r="K151" s="28">
        <f t="shared" si="24"/>
        <v>8066401.9767404832</v>
      </c>
      <c r="L151" s="11"/>
      <c r="M151" s="28">
        <f t="shared" si="27"/>
        <v>8066401.9767404832</v>
      </c>
      <c r="N151" s="13">
        <f t="shared" si="33"/>
        <v>0</v>
      </c>
      <c r="O151" s="28">
        <v>8490942.1696032304</v>
      </c>
      <c r="P151" s="27">
        <v>424540.192862747</v>
      </c>
      <c r="Q151" s="14">
        <f t="shared" si="28"/>
        <v>7.8670250610901604E-3</v>
      </c>
      <c r="S151" s="13">
        <f t="shared" si="29"/>
        <v>107950851.30513325</v>
      </c>
      <c r="T151" s="14">
        <f t="shared" si="30"/>
        <v>6.2625761206214214E-3</v>
      </c>
      <c r="W151" s="3">
        <v>4995954.9216314675</v>
      </c>
      <c r="X151" s="4">
        <f t="shared" si="35"/>
        <v>21607.651189510947</v>
      </c>
      <c r="Y151" s="14">
        <f t="shared" si="31"/>
        <v>-8.4190135861288429E-3</v>
      </c>
    </row>
    <row r="152" spans="1:25" x14ac:dyDescent="0.2">
      <c r="A152" s="10">
        <f t="shared" si="32"/>
        <v>43499</v>
      </c>
      <c r="B152" s="25">
        <v>8075362.6544972556</v>
      </c>
      <c r="C152" s="26">
        <v>424878.69683363702</v>
      </c>
      <c r="D152" s="27">
        <f t="shared" si="25"/>
        <v>7650483.957663619</v>
      </c>
      <c r="E152" s="11">
        <v>0</v>
      </c>
      <c r="F152" s="11"/>
      <c r="G152" s="3">
        <f t="shared" si="34"/>
        <v>8075362.6544972556</v>
      </c>
      <c r="H152" s="12">
        <f t="shared" si="23"/>
        <v>7.1831990135642343E-3</v>
      </c>
      <c r="I152" s="3">
        <f t="shared" si="26"/>
        <v>7650483.957663619</v>
      </c>
      <c r="J152" s="3"/>
      <c r="K152" s="28">
        <f t="shared" si="24"/>
        <v>7245102.0700654155</v>
      </c>
      <c r="L152" s="11"/>
      <c r="M152" s="28">
        <f t="shared" si="27"/>
        <v>7245102.0700654155</v>
      </c>
      <c r="N152" s="13">
        <f t="shared" si="33"/>
        <v>0</v>
      </c>
      <c r="O152" s="28">
        <v>7669980.7668990521</v>
      </c>
      <c r="P152" s="27">
        <v>424878.69683363702</v>
      </c>
      <c r="Q152" s="14">
        <f t="shared" si="28"/>
        <v>6.9261952600265797E-3</v>
      </c>
      <c r="S152" s="13">
        <f t="shared" si="29"/>
        <v>108000687.124136</v>
      </c>
      <c r="T152" s="14">
        <f t="shared" si="30"/>
        <v>6.5005732892056134E-3</v>
      </c>
      <c r="W152" s="3">
        <v>5002005.3941404279</v>
      </c>
      <c r="X152" s="4">
        <f t="shared" si="35"/>
        <v>21591.477540318694</v>
      </c>
      <c r="Y152" s="14">
        <f t="shared" si="31"/>
        <v>-8.1738121858034862E-3</v>
      </c>
    </row>
    <row r="153" spans="1:25" x14ac:dyDescent="0.2">
      <c r="A153" s="10">
        <f t="shared" si="32"/>
        <v>43528</v>
      </c>
      <c r="B153" s="25">
        <v>9100368.4495274033</v>
      </c>
      <c r="C153" s="26">
        <v>511845.96581273089</v>
      </c>
      <c r="D153" s="27">
        <f t="shared" si="25"/>
        <v>8588522.4837146718</v>
      </c>
      <c r="E153" s="11">
        <v>0</v>
      </c>
      <c r="F153" s="11"/>
      <c r="G153" s="3">
        <f t="shared" si="34"/>
        <v>9100368.4495274033</v>
      </c>
      <c r="H153" s="12">
        <f t="shared" si="23"/>
        <v>7.1614743588801488E-3</v>
      </c>
      <c r="I153" s="3">
        <f t="shared" si="26"/>
        <v>8588522.4837146718</v>
      </c>
      <c r="J153" s="3"/>
      <c r="K153" s="28">
        <f t="shared" si="24"/>
        <v>8139915.6022973834</v>
      </c>
      <c r="L153" s="11"/>
      <c r="M153" s="28">
        <f t="shared" si="27"/>
        <v>8139915.6022973834</v>
      </c>
      <c r="N153" s="13">
        <f t="shared" si="33"/>
        <v>0</v>
      </c>
      <c r="O153" s="28">
        <v>8651761.568110114</v>
      </c>
      <c r="P153" s="27">
        <v>511845.96581273089</v>
      </c>
      <c r="Q153" s="14">
        <f t="shared" si="28"/>
        <v>6.8990761993441563E-3</v>
      </c>
      <c r="S153" s="13">
        <f t="shared" si="29"/>
        <v>108056460.23916203</v>
      </c>
      <c r="T153" s="14">
        <f t="shared" si="30"/>
        <v>6.5517499787337563E-3</v>
      </c>
      <c r="W153" s="3">
        <v>5008034.3611383447</v>
      </c>
      <c r="X153" s="4">
        <f t="shared" si="35"/>
        <v>21576.621174500167</v>
      </c>
      <c r="Y153" s="14">
        <f t="shared" si="31"/>
        <v>-8.1124463756290233E-3</v>
      </c>
    </row>
    <row r="154" spans="1:25" x14ac:dyDescent="0.2">
      <c r="A154" s="10">
        <f t="shared" si="32"/>
        <v>43559</v>
      </c>
      <c r="B154" s="25">
        <v>9379119.9374312516</v>
      </c>
      <c r="C154" s="26">
        <v>560547.63108850713</v>
      </c>
      <c r="D154" s="27">
        <f t="shared" si="25"/>
        <v>8818572.3063427452</v>
      </c>
      <c r="E154" s="11">
        <v>0</v>
      </c>
      <c r="F154" s="11"/>
      <c r="G154" s="3">
        <f t="shared" si="34"/>
        <v>9379119.9374312516</v>
      </c>
      <c r="H154" s="12">
        <f t="shared" si="23"/>
        <v>6.35307825613185E-3</v>
      </c>
      <c r="I154" s="3">
        <f t="shared" si="26"/>
        <v>8818572.3063427452</v>
      </c>
      <c r="J154" s="3"/>
      <c r="K154" s="28">
        <f t="shared" si="24"/>
        <v>8390344.8897327147</v>
      </c>
      <c r="L154" s="11"/>
      <c r="M154" s="28">
        <f t="shared" si="27"/>
        <v>8390344.8897327147</v>
      </c>
      <c r="N154" s="13">
        <f t="shared" si="33"/>
        <v>0</v>
      </c>
      <c r="O154" s="28">
        <v>8950892.5208212212</v>
      </c>
      <c r="P154" s="27">
        <v>560547.63108850713</v>
      </c>
      <c r="Q154" s="14">
        <f t="shared" si="28"/>
        <v>6.0258385139160264E-3</v>
      </c>
      <c r="S154" s="13">
        <f t="shared" si="29"/>
        <v>108106716.26783051</v>
      </c>
      <c r="T154" s="14">
        <f t="shared" si="30"/>
        <v>6.4147770758835598E-3</v>
      </c>
      <c r="W154" s="3">
        <v>5014071.0479267845</v>
      </c>
      <c r="X154" s="4">
        <f t="shared" si="35"/>
        <v>21560.667017777982</v>
      </c>
      <c r="Y154" s="14">
        <f t="shared" si="31"/>
        <v>-8.2335608024058926E-3</v>
      </c>
    </row>
    <row r="155" spans="1:25" x14ac:dyDescent="0.2">
      <c r="A155" s="10">
        <f t="shared" si="32"/>
        <v>43589</v>
      </c>
      <c r="B155" s="25">
        <v>10639385.289957296</v>
      </c>
      <c r="C155" s="26">
        <v>561927.5916194031</v>
      </c>
      <c r="D155" s="27">
        <f t="shared" si="25"/>
        <v>10077457.698337894</v>
      </c>
      <c r="E155" s="11">
        <v>0</v>
      </c>
      <c r="F155" s="11"/>
      <c r="G155" s="3">
        <f t="shared" si="34"/>
        <v>10639385.289957296</v>
      </c>
      <c r="H155" s="12">
        <f t="shared" si="23"/>
        <v>5.6649479014256876E-3</v>
      </c>
      <c r="I155" s="3">
        <f t="shared" si="26"/>
        <v>10077457.698337894</v>
      </c>
      <c r="J155" s="3"/>
      <c r="K155" s="28">
        <f t="shared" si="24"/>
        <v>9613742.2038599327</v>
      </c>
      <c r="L155" s="11"/>
      <c r="M155" s="28">
        <f t="shared" si="27"/>
        <v>9613742.2038599327</v>
      </c>
      <c r="N155" s="13">
        <f t="shared" si="33"/>
        <v>0</v>
      </c>
      <c r="O155" s="28">
        <v>10175669.795479337</v>
      </c>
      <c r="P155" s="27">
        <v>561927.5916194031</v>
      </c>
      <c r="Q155" s="14">
        <f t="shared" si="28"/>
        <v>5.3216199097383399E-3</v>
      </c>
      <c r="S155" s="13">
        <f t="shared" si="29"/>
        <v>108157606.13322878</v>
      </c>
      <c r="T155" s="14">
        <f t="shared" si="30"/>
        <v>6.2779854024317405E-3</v>
      </c>
      <c r="W155" s="3">
        <v>5020133.5707668057</v>
      </c>
      <c r="X155" s="4">
        <f t="shared" si="35"/>
        <v>21544.76661000638</v>
      </c>
      <c r="Y155" s="14">
        <f t="shared" si="31"/>
        <v>-8.3499360275662848E-3</v>
      </c>
    </row>
    <row r="156" spans="1:25" x14ac:dyDescent="0.2">
      <c r="A156" s="10">
        <f t="shared" si="32"/>
        <v>43620</v>
      </c>
      <c r="B156" s="25">
        <v>11123540.745462991</v>
      </c>
      <c r="C156" s="26">
        <v>583220.17800476379</v>
      </c>
      <c r="D156" s="27">
        <f t="shared" si="25"/>
        <v>10540320.567458227</v>
      </c>
      <c r="E156" s="11">
        <v>0</v>
      </c>
      <c r="F156" s="11"/>
      <c r="G156" s="3">
        <f t="shared" si="34"/>
        <v>11123540.745462991</v>
      </c>
      <c r="H156" s="12">
        <f t="shared" si="23"/>
        <v>5.1191221658066777E-3</v>
      </c>
      <c r="I156" s="3">
        <f t="shared" si="26"/>
        <v>10540320.567458227</v>
      </c>
      <c r="J156" s="3"/>
      <c r="K156" s="28">
        <f t="shared" si="24"/>
        <v>10048829.959281694</v>
      </c>
      <c r="L156" s="11"/>
      <c r="M156" s="28">
        <f t="shared" si="27"/>
        <v>10048829.959281694</v>
      </c>
      <c r="N156" s="13">
        <f t="shared" si="33"/>
        <v>0</v>
      </c>
      <c r="O156" s="28">
        <v>10632050.137286458</v>
      </c>
      <c r="P156" s="27">
        <v>583220.17800476379</v>
      </c>
      <c r="Q156" s="14">
        <f t="shared" si="28"/>
        <v>4.7451896645382963E-3</v>
      </c>
      <c r="S156" s="13">
        <f t="shared" si="29"/>
        <v>108205064.53815968</v>
      </c>
      <c r="T156" s="14">
        <f t="shared" si="30"/>
        <v>6.1499125385151565E-3</v>
      </c>
      <c r="W156" s="3">
        <v>5026201.9266546806</v>
      </c>
      <c r="X156" s="4">
        <f t="shared" si="35"/>
        <v>21528.196860602133</v>
      </c>
      <c r="Y156" s="14">
        <f t="shared" si="31"/>
        <v>-8.4550364548667822E-3</v>
      </c>
    </row>
    <row r="157" spans="1:25" x14ac:dyDescent="0.2">
      <c r="A157" s="10">
        <f t="shared" si="32"/>
        <v>43650</v>
      </c>
      <c r="B157" s="25">
        <v>11875449.92467376</v>
      </c>
      <c r="C157" s="26">
        <v>596296.42217037291</v>
      </c>
      <c r="D157" s="27">
        <f t="shared" si="25"/>
        <v>11279153.502503388</v>
      </c>
      <c r="E157" s="11">
        <v>0</v>
      </c>
      <c r="F157" s="11"/>
      <c r="G157" s="3">
        <f t="shared" si="34"/>
        <v>11875449.92467376</v>
      </c>
      <c r="H157" s="12">
        <f t="shared" si="23"/>
        <v>4.7529455086663397E-3</v>
      </c>
      <c r="I157" s="3">
        <f t="shared" si="26"/>
        <v>11279153.502503388</v>
      </c>
      <c r="J157" s="3"/>
      <c r="K157" s="28">
        <f t="shared" si="24"/>
        <v>10726506.440140402</v>
      </c>
      <c r="L157" s="11"/>
      <c r="M157" s="28">
        <f t="shared" si="27"/>
        <v>10726506.440140402</v>
      </c>
      <c r="N157" s="13">
        <f t="shared" si="33"/>
        <v>0</v>
      </c>
      <c r="O157" s="28">
        <v>11322802.862310775</v>
      </c>
      <c r="P157" s="27">
        <v>596296.42217037291</v>
      </c>
      <c r="Q157" s="14">
        <f t="shared" si="28"/>
        <v>4.4118198698108735E-3</v>
      </c>
      <c r="S157" s="13">
        <f t="shared" si="29"/>
        <v>108252180.08709101</v>
      </c>
      <c r="T157" s="14">
        <f t="shared" si="30"/>
        <v>6.0356303062434336E-3</v>
      </c>
      <c r="W157" s="3">
        <v>5032281.0168980584</v>
      </c>
      <c r="X157" s="4">
        <f t="shared" si="35"/>
        <v>21511.553055878147</v>
      </c>
      <c r="Y157" s="14">
        <f t="shared" si="31"/>
        <v>-8.5434443927816517E-3</v>
      </c>
    </row>
    <row r="158" spans="1:25" x14ac:dyDescent="0.2">
      <c r="A158" s="10">
        <f t="shared" si="32"/>
        <v>43681</v>
      </c>
      <c r="B158" s="25">
        <v>12039816.640508931</v>
      </c>
      <c r="C158" s="26">
        <v>573929.59986585099</v>
      </c>
      <c r="D158" s="27">
        <f t="shared" si="25"/>
        <v>11465887.040643081</v>
      </c>
      <c r="E158" s="11">
        <v>0</v>
      </c>
      <c r="F158" s="11"/>
      <c r="G158" s="3">
        <f t="shared" si="34"/>
        <v>12039816.640508931</v>
      </c>
      <c r="H158" s="12">
        <f t="shared" si="23"/>
        <v>4.8325450426269789E-3</v>
      </c>
      <c r="I158" s="3">
        <f t="shared" si="26"/>
        <v>11465887.040643081</v>
      </c>
      <c r="J158" s="3"/>
      <c r="K158" s="28">
        <f t="shared" si="24"/>
        <v>10874654.605198909</v>
      </c>
      <c r="L158" s="11"/>
      <c r="M158" s="28">
        <f t="shared" si="27"/>
        <v>10874654.605198909</v>
      </c>
      <c r="N158" s="13">
        <f t="shared" si="33"/>
        <v>0</v>
      </c>
      <c r="O158" s="28">
        <v>11448824.205064759</v>
      </c>
      <c r="P158" s="27">
        <v>574169.59986585099</v>
      </c>
      <c r="Q158" s="14">
        <f t="shared" si="28"/>
        <v>4.4540322478889838E-3</v>
      </c>
      <c r="S158" s="13">
        <f t="shared" si="29"/>
        <v>108300401.37023702</v>
      </c>
      <c r="T158" s="14">
        <f t="shared" si="30"/>
        <v>5.9341654930489263E-3</v>
      </c>
      <c r="W158" s="3">
        <v>5038364.6971142283</v>
      </c>
      <c r="X158" s="4">
        <f t="shared" si="35"/>
        <v>21495.14929561711</v>
      </c>
      <c r="Y158" s="14">
        <f t="shared" si="31"/>
        <v>-8.6178082599470684E-3</v>
      </c>
    </row>
    <row r="159" spans="1:25" x14ac:dyDescent="0.2">
      <c r="A159" s="10">
        <f t="shared" si="32"/>
        <v>43712</v>
      </c>
      <c r="B159" s="25">
        <v>11099342.819317812</v>
      </c>
      <c r="C159" s="26">
        <v>550656.03757818602</v>
      </c>
      <c r="D159" s="27">
        <f t="shared" si="25"/>
        <v>10548686.781739626</v>
      </c>
      <c r="E159" s="11">
        <v>0</v>
      </c>
      <c r="F159" s="11"/>
      <c r="G159" s="3">
        <f t="shared" si="34"/>
        <v>11099342.819317812</v>
      </c>
      <c r="H159" s="12">
        <f t="shared" si="23"/>
        <v>4.8818500457665781E-3</v>
      </c>
      <c r="I159" s="3">
        <f t="shared" si="26"/>
        <v>10548686.781739626</v>
      </c>
      <c r="J159" s="3"/>
      <c r="K159" s="28">
        <f t="shared" si="24"/>
        <v>10004964.055960746</v>
      </c>
      <c r="L159" s="11"/>
      <c r="M159" s="28">
        <f t="shared" si="27"/>
        <v>10004964.055960746</v>
      </c>
      <c r="N159" s="13">
        <f t="shared" si="33"/>
        <v>0</v>
      </c>
      <c r="O159" s="28">
        <v>10555620.093538933</v>
      </c>
      <c r="P159" s="27">
        <v>550656.03757818602</v>
      </c>
      <c r="Q159" s="14">
        <f t="shared" si="28"/>
        <v>4.4865149760660028E-3</v>
      </c>
      <c r="S159" s="13">
        <f t="shared" si="29"/>
        <v>108345088.30271728</v>
      </c>
      <c r="T159" s="14">
        <f t="shared" si="30"/>
        <v>5.8530871649298266E-3</v>
      </c>
      <c r="W159" s="3">
        <v>5044441.9411046291</v>
      </c>
      <c r="X159" s="4">
        <f t="shared" si="35"/>
        <v>21478.111864043367</v>
      </c>
      <c r="Y159" s="14">
        <f t="shared" si="31"/>
        <v>-8.671701580479807E-3</v>
      </c>
    </row>
    <row r="160" spans="1:25" x14ac:dyDescent="0.2">
      <c r="A160" s="10">
        <f t="shared" si="32"/>
        <v>43742</v>
      </c>
      <c r="B160" s="25">
        <v>10419902.568966189</v>
      </c>
      <c r="C160" s="26">
        <v>508025.07436687121</v>
      </c>
      <c r="D160" s="27">
        <f t="shared" si="25"/>
        <v>9911877.4945993181</v>
      </c>
      <c r="E160" s="11">
        <v>0</v>
      </c>
      <c r="F160" s="11"/>
      <c r="G160" s="3">
        <f t="shared" si="34"/>
        <v>10419902.568966189</v>
      </c>
      <c r="H160" s="12">
        <f t="shared" si="23"/>
        <v>5.5253992747057445E-3</v>
      </c>
      <c r="I160" s="3">
        <f t="shared" si="26"/>
        <v>9911877.4945993181</v>
      </c>
      <c r="J160" s="3"/>
      <c r="K160" s="28">
        <f t="shared" si="24"/>
        <v>9401141.2838541269</v>
      </c>
      <c r="L160" s="11"/>
      <c r="M160" s="28">
        <f t="shared" si="27"/>
        <v>9401141.2838541269</v>
      </c>
      <c r="N160" s="13">
        <f t="shared" si="33"/>
        <v>0</v>
      </c>
      <c r="O160" s="28">
        <v>9909166.3582209982</v>
      </c>
      <c r="P160" s="27">
        <v>508025.07436687121</v>
      </c>
      <c r="Q160" s="14">
        <f t="shared" si="28"/>
        <v>5.1763257416785891E-3</v>
      </c>
      <c r="S160" s="13">
        <f t="shared" si="29"/>
        <v>108393501.07208177</v>
      </c>
      <c r="T160" s="14">
        <f t="shared" si="30"/>
        <v>5.783206980907174E-3</v>
      </c>
      <c r="W160" s="3">
        <v>5050510.3735182602</v>
      </c>
      <c r="X160" s="4">
        <f t="shared" si="35"/>
        <v>21461.890592370619</v>
      </c>
      <c r="Y160" s="14">
        <f t="shared" si="31"/>
        <v>-8.7144160010266258E-3</v>
      </c>
    </row>
    <row r="161" spans="1:25" x14ac:dyDescent="0.2">
      <c r="A161" s="10">
        <f t="shared" si="32"/>
        <v>43773</v>
      </c>
      <c r="B161" s="25">
        <v>8681518.2553706579</v>
      </c>
      <c r="C161" s="26">
        <v>421154.29243450472</v>
      </c>
      <c r="D161" s="27">
        <f t="shared" si="25"/>
        <v>8260363.9629361536</v>
      </c>
      <c r="E161" s="11">
        <v>0</v>
      </c>
      <c r="F161" s="11"/>
      <c r="G161" s="3">
        <f t="shared" si="34"/>
        <v>8681518.2553706579</v>
      </c>
      <c r="H161" s="12">
        <f t="shared" si="23"/>
        <v>6.447894168543078E-3</v>
      </c>
      <c r="I161" s="3">
        <f t="shared" si="26"/>
        <v>8260363.9629361536</v>
      </c>
      <c r="J161" s="3"/>
      <c r="K161" s="28">
        <f t="shared" si="24"/>
        <v>7882255.4431664757</v>
      </c>
      <c r="L161" s="11"/>
      <c r="M161" s="28">
        <f t="shared" si="27"/>
        <v>7882255.4431664757</v>
      </c>
      <c r="N161" s="13">
        <f t="shared" si="33"/>
        <v>0</v>
      </c>
      <c r="O161" s="28">
        <v>8303409.73560098</v>
      </c>
      <c r="P161" s="27">
        <v>421154.29243450472</v>
      </c>
      <c r="Q161" s="14">
        <f t="shared" si="28"/>
        <v>6.0978192261957886E-3</v>
      </c>
      <c r="S161" s="13">
        <f t="shared" si="29"/>
        <v>108441274.32818931</v>
      </c>
      <c r="T161" s="14">
        <f t="shared" si="30"/>
        <v>5.7163976578527009E-3</v>
      </c>
      <c r="W161" s="3">
        <v>5056565.4293966489</v>
      </c>
      <c r="X161" s="4">
        <f t="shared" si="35"/>
        <v>21445.638515376348</v>
      </c>
      <c r="Y161" s="14">
        <f t="shared" si="31"/>
        <v>-8.754396528775632E-3</v>
      </c>
    </row>
    <row r="162" spans="1:25" x14ac:dyDescent="0.2">
      <c r="A162" s="10">
        <f t="shared" si="32"/>
        <v>43803</v>
      </c>
      <c r="B162" s="25">
        <v>8900710.5370925292</v>
      </c>
      <c r="C162" s="26">
        <v>372250.75886474136</v>
      </c>
      <c r="D162" s="27">
        <f t="shared" si="25"/>
        <v>8528459.7782277875</v>
      </c>
      <c r="E162" s="11">
        <v>0</v>
      </c>
      <c r="F162" s="11"/>
      <c r="G162" s="3">
        <f t="shared" si="34"/>
        <v>8900710.5370925292</v>
      </c>
      <c r="H162" s="12">
        <f t="shared" si="23"/>
        <v>7.1878681490085139E-3</v>
      </c>
      <c r="I162" s="3">
        <f t="shared" si="26"/>
        <v>8528459.7782277875</v>
      </c>
      <c r="J162" s="3"/>
      <c r="K162" s="28">
        <f t="shared" si="24"/>
        <v>8102752.5844534449</v>
      </c>
      <c r="L162" s="11"/>
      <c r="M162" s="28">
        <f t="shared" si="27"/>
        <v>8102752.5844534449</v>
      </c>
      <c r="N162" s="13">
        <f t="shared" si="33"/>
        <v>0</v>
      </c>
      <c r="O162" s="28">
        <v>8475003.3433181867</v>
      </c>
      <c r="P162" s="27">
        <v>372250.75886474136</v>
      </c>
      <c r="Q162" s="14">
        <f t="shared" si="28"/>
        <v>6.8763424125424244E-3</v>
      </c>
      <c r="S162" s="13">
        <f t="shared" si="29"/>
        <v>108496611.11475174</v>
      </c>
      <c r="T162" s="14">
        <f t="shared" si="30"/>
        <v>5.6421816537819414E-3</v>
      </c>
      <c r="W162" s="3">
        <v>5062604.7553858915</v>
      </c>
      <c r="X162" s="4">
        <f t="shared" si="35"/>
        <v>21430.985896998332</v>
      </c>
      <c r="Y162" s="14">
        <f t="shared" si="31"/>
        <v>-8.8022011294867086E-3</v>
      </c>
    </row>
    <row r="163" spans="1:25" x14ac:dyDescent="0.2">
      <c r="A163" s="10">
        <f t="shared" si="32"/>
        <v>43834</v>
      </c>
      <c r="B163" s="25">
        <v>9016209.2198111173</v>
      </c>
      <c r="C163" s="26">
        <v>429405.43617534538</v>
      </c>
      <c r="D163" s="27">
        <f t="shared" si="25"/>
        <v>8586803.7836357728</v>
      </c>
      <c r="E163" s="11">
        <v>0</v>
      </c>
      <c r="F163" s="11"/>
      <c r="G163" s="3">
        <f t="shared" si="34"/>
        <v>9016209.2198111173</v>
      </c>
      <c r="H163" s="12">
        <f t="shared" si="23"/>
        <v>8.2351111670584398E-3</v>
      </c>
      <c r="I163" s="3">
        <f t="shared" si="26"/>
        <v>8586803.7836357728</v>
      </c>
      <c r="J163" s="3"/>
      <c r="K163" s="28">
        <f t="shared" si="24"/>
        <v>8131460.5861076312</v>
      </c>
      <c r="L163" s="11"/>
      <c r="M163" s="28">
        <f t="shared" si="27"/>
        <v>8131460.5861076312</v>
      </c>
      <c r="N163" s="13">
        <f t="shared" si="33"/>
        <v>0</v>
      </c>
      <c r="O163" s="28">
        <v>8560866.0222829767</v>
      </c>
      <c r="P163" s="27">
        <v>429405.43617534538</v>
      </c>
      <c r="Q163" s="14">
        <f t="shared" si="28"/>
        <v>8.0653815114526406E-3</v>
      </c>
      <c r="S163" s="13">
        <f t="shared" si="29"/>
        <v>108561669.72411889</v>
      </c>
      <c r="T163" s="14">
        <f t="shared" si="30"/>
        <v>5.6583010842508052E-3</v>
      </c>
      <c r="W163" s="3">
        <v>5068631.1045191316</v>
      </c>
      <c r="X163" s="4">
        <f t="shared" si="35"/>
        <v>21418.341063986012</v>
      </c>
      <c r="Y163" s="14">
        <f t="shared" si="31"/>
        <v>-8.7612542365008705E-3</v>
      </c>
    </row>
    <row r="164" spans="1:25" x14ac:dyDescent="0.2">
      <c r="A164" s="10">
        <f t="shared" si="32"/>
        <v>43865</v>
      </c>
      <c r="B164" s="25">
        <v>8363012.3992034607</v>
      </c>
      <c r="C164" s="26">
        <v>429816.1297078908</v>
      </c>
      <c r="D164" s="27">
        <f t="shared" si="25"/>
        <v>7933196.2694955701</v>
      </c>
      <c r="E164" s="11">
        <v>0</v>
      </c>
      <c r="F164" s="11"/>
      <c r="G164" s="3">
        <f t="shared" si="34"/>
        <v>8363012.3992034607</v>
      </c>
      <c r="H164" s="12">
        <f t="shared" si="23"/>
        <v>3.5620659654957976E-2</v>
      </c>
      <c r="I164" s="3">
        <f t="shared" si="26"/>
        <v>7933196.2694955701</v>
      </c>
      <c r="J164" s="3"/>
      <c r="K164" s="28">
        <f t="shared" si="24"/>
        <v>7513374.4116489468</v>
      </c>
      <c r="L164" s="11"/>
      <c r="M164" s="28">
        <f t="shared" si="27"/>
        <v>7513374.4116489468</v>
      </c>
      <c r="N164" s="13">
        <f t="shared" si="33"/>
        <v>0</v>
      </c>
      <c r="O164" s="28">
        <v>7943190.5413568374</v>
      </c>
      <c r="P164" s="27">
        <v>429816.1297078908</v>
      </c>
      <c r="Q164" s="14">
        <f t="shared" si="28"/>
        <v>3.7028096911422725E-2</v>
      </c>
      <c r="S164" s="13">
        <f t="shared" si="29"/>
        <v>108829942.06570241</v>
      </c>
      <c r="T164" s="14">
        <f t="shared" si="30"/>
        <v>7.678237645037056E-3</v>
      </c>
      <c r="W164" s="3">
        <v>5074643.3624393037</v>
      </c>
      <c r="X164" s="4">
        <f t="shared" si="35"/>
        <v>21445.830631413974</v>
      </c>
      <c r="Y164" s="14">
        <f t="shared" si="31"/>
        <v>-6.7455739716166807E-3</v>
      </c>
    </row>
    <row r="165" spans="1:25" x14ac:dyDescent="0.2">
      <c r="A165" s="10">
        <f t="shared" si="32"/>
        <v>43894</v>
      </c>
      <c r="B165" s="25">
        <v>9188430.1405205373</v>
      </c>
      <c r="C165" s="26">
        <v>517675.77330239775</v>
      </c>
      <c r="D165" s="27">
        <f t="shared" si="25"/>
        <v>8670754.3672181387</v>
      </c>
      <c r="E165" s="11">
        <v>0</v>
      </c>
      <c r="F165" s="11"/>
      <c r="G165" s="3">
        <f t="shared" si="34"/>
        <v>9188430.1405205373</v>
      </c>
      <c r="H165" s="12">
        <f t="shared" si="23"/>
        <v>9.6767171001419516E-3</v>
      </c>
      <c r="I165" s="3">
        <f t="shared" si="26"/>
        <v>8670754.3672181387</v>
      </c>
      <c r="J165" s="3"/>
      <c r="K165" s="28">
        <f t="shared" si="24"/>
        <v>8217806.4439201979</v>
      </c>
      <c r="L165" s="11"/>
      <c r="M165" s="28">
        <f t="shared" si="27"/>
        <v>8217806.4439201979</v>
      </c>
      <c r="N165" s="13">
        <f t="shared" si="33"/>
        <v>0</v>
      </c>
      <c r="O165" s="28">
        <v>8735482.2172225956</v>
      </c>
      <c r="P165" s="27">
        <v>517675.77330239775</v>
      </c>
      <c r="Q165" s="14">
        <f t="shared" si="28"/>
        <v>9.5689986762061974E-3</v>
      </c>
      <c r="S165" s="13">
        <f t="shared" si="29"/>
        <v>108907832.90732522</v>
      </c>
      <c r="T165" s="14">
        <f t="shared" si="30"/>
        <v>7.8789612974443646E-3</v>
      </c>
      <c r="W165" s="3">
        <v>5080637.5119326133</v>
      </c>
      <c r="X165" s="4">
        <f t="shared" si="35"/>
        <v>21435.859702948575</v>
      </c>
      <c r="Y165" s="14">
        <f t="shared" si="31"/>
        <v>-6.5237958442699862E-3</v>
      </c>
    </row>
    <row r="166" spans="1:25" x14ac:dyDescent="0.2">
      <c r="A166" s="10">
        <f t="shared" si="32"/>
        <v>43925</v>
      </c>
      <c r="B166" s="25">
        <v>9473915.7985130083</v>
      </c>
      <c r="C166" s="26">
        <v>566889.92418177903</v>
      </c>
      <c r="D166" s="27">
        <f t="shared" si="25"/>
        <v>8907025.8743312284</v>
      </c>
      <c r="E166" s="11">
        <v>0</v>
      </c>
      <c r="F166" s="11"/>
      <c r="G166" s="3">
        <f t="shared" si="34"/>
        <v>9473915.7985130083</v>
      </c>
      <c r="H166" s="12">
        <f t="shared" si="23"/>
        <v>1.0107116841894248E-2</v>
      </c>
      <c r="I166" s="3">
        <f t="shared" si="26"/>
        <v>8907025.8743312284</v>
      </c>
      <c r="J166" s="3"/>
      <c r="K166" s="28">
        <f t="shared" si="24"/>
        <v>8474470.3131866194</v>
      </c>
      <c r="L166" s="11"/>
      <c r="M166" s="28">
        <f t="shared" si="27"/>
        <v>8474470.3131866194</v>
      </c>
      <c r="N166" s="13">
        <f t="shared" si="33"/>
        <v>0</v>
      </c>
      <c r="O166" s="28">
        <v>9041360.2373683993</v>
      </c>
      <c r="P166" s="27">
        <v>566889.92418177903</v>
      </c>
      <c r="Q166" s="14">
        <f t="shared" si="28"/>
        <v>1.0026455951393398E-2</v>
      </c>
      <c r="S166" s="13">
        <f t="shared" si="29"/>
        <v>108991958.33077912</v>
      </c>
      <c r="T166" s="14">
        <f t="shared" si="30"/>
        <v>8.188594506519431E-3</v>
      </c>
      <c r="W166" s="3">
        <v>5086633.8394448096</v>
      </c>
      <c r="X166" s="4">
        <f t="shared" si="35"/>
        <v>21427.128779270508</v>
      </c>
      <c r="Y166" s="14">
        <f t="shared" si="31"/>
        <v>-6.1936042329935326E-3</v>
      </c>
    </row>
    <row r="167" spans="1:25" x14ac:dyDescent="0.2">
      <c r="A167" s="10">
        <f t="shared" si="32"/>
        <v>43955</v>
      </c>
      <c r="B167" s="25">
        <v>10738660.767993974</v>
      </c>
      <c r="C167" s="26">
        <v>568451.64938284352</v>
      </c>
      <c r="D167" s="27">
        <f t="shared" si="25"/>
        <v>10170209.118611131</v>
      </c>
      <c r="E167" s="11">
        <v>0</v>
      </c>
      <c r="F167" s="11"/>
      <c r="G167" s="3">
        <f t="shared" si="34"/>
        <v>10738660.767993974</v>
      </c>
      <c r="H167" s="12">
        <f t="shared" si="23"/>
        <v>9.3309411522473074E-3</v>
      </c>
      <c r="I167" s="3">
        <f t="shared" si="26"/>
        <v>10170209.118611131</v>
      </c>
      <c r="J167" s="3"/>
      <c r="K167" s="28">
        <f t="shared" si="24"/>
        <v>9702166.7221428119</v>
      </c>
      <c r="L167" s="11"/>
      <c r="M167" s="28">
        <f t="shared" si="27"/>
        <v>9702166.7221428119</v>
      </c>
      <c r="N167" s="13">
        <f t="shared" si="33"/>
        <v>0</v>
      </c>
      <c r="O167" s="28">
        <v>10270618.371525655</v>
      </c>
      <c r="P167" s="27">
        <v>568451.64938284352</v>
      </c>
      <c r="Q167" s="14">
        <f t="shared" si="28"/>
        <v>9.1977209714835251E-3</v>
      </c>
      <c r="S167" s="13">
        <f t="shared" si="29"/>
        <v>109080382.849062</v>
      </c>
      <c r="T167" s="14">
        <f t="shared" si="30"/>
        <v>8.5317782893283844E-3</v>
      </c>
      <c r="W167" s="3">
        <v>5092644.9403755534</v>
      </c>
      <c r="X167" s="4">
        <f t="shared" si="35"/>
        <v>21419.200459912277</v>
      </c>
      <c r="Y167" s="14">
        <f t="shared" si="31"/>
        <v>-5.8281508622044509E-3</v>
      </c>
    </row>
    <row r="168" spans="1:25" x14ac:dyDescent="0.2">
      <c r="A168" s="10">
        <f t="shared" si="32"/>
        <v>43986</v>
      </c>
      <c r="B168" s="25">
        <v>11221913.331703998</v>
      </c>
      <c r="C168" s="26">
        <v>590009.03808444389</v>
      </c>
      <c r="D168" s="27">
        <f t="shared" si="25"/>
        <v>10631904.293619554</v>
      </c>
      <c r="E168" s="11">
        <v>0</v>
      </c>
      <c r="F168" s="11"/>
      <c r="G168" s="3">
        <f t="shared" si="34"/>
        <v>11221913.331703998</v>
      </c>
      <c r="H168" s="12">
        <f t="shared" si="23"/>
        <v>8.8436396730178224E-3</v>
      </c>
      <c r="I168" s="3">
        <f t="shared" si="26"/>
        <v>10631904.293619554</v>
      </c>
      <c r="J168" s="3"/>
      <c r="K168" s="28">
        <f t="shared" si="24"/>
        <v>10136067.119601635</v>
      </c>
      <c r="L168" s="11"/>
      <c r="M168" s="28">
        <f t="shared" si="27"/>
        <v>10136067.119601635</v>
      </c>
      <c r="N168" s="13">
        <f t="shared" si="33"/>
        <v>0</v>
      </c>
      <c r="O168" s="28">
        <v>10726076.157686079</v>
      </c>
      <c r="P168" s="27">
        <v>590009.03808444389</v>
      </c>
      <c r="Q168" s="14">
        <f t="shared" si="28"/>
        <v>8.6813251566033589E-3</v>
      </c>
      <c r="S168" s="13">
        <f t="shared" si="29"/>
        <v>109167620.00938195</v>
      </c>
      <c r="T168" s="14">
        <f t="shared" si="30"/>
        <v>8.8956600629614968E-3</v>
      </c>
      <c r="W168" s="3">
        <v>5098657.022548941</v>
      </c>
      <c r="X168" s="4">
        <f t="shared" si="35"/>
        <v>21411.053837625353</v>
      </c>
      <c r="Y168" s="14">
        <f t="shared" si="31"/>
        <v>-5.4413764299581224E-3</v>
      </c>
    </row>
    <row r="169" spans="1:25" x14ac:dyDescent="0.2">
      <c r="A169" s="10">
        <f t="shared" si="32"/>
        <v>44016</v>
      </c>
      <c r="B169" s="25">
        <v>11974215.79791737</v>
      </c>
      <c r="C169" s="26">
        <v>602836.73905843718</v>
      </c>
      <c r="D169" s="27">
        <f t="shared" si="25"/>
        <v>11371379.058858933</v>
      </c>
      <c r="E169" s="11">
        <v>0</v>
      </c>
      <c r="F169" s="11"/>
      <c r="G169" s="3">
        <f t="shared" si="34"/>
        <v>11974215.79791737</v>
      </c>
      <c r="H169" s="12">
        <f t="shared" si="23"/>
        <v>8.316811057272222E-3</v>
      </c>
      <c r="I169" s="3">
        <f t="shared" si="26"/>
        <v>11371379.058858933</v>
      </c>
      <c r="J169" s="3"/>
      <c r="K169" s="28">
        <f t="shared" si="24"/>
        <v>10814135.735296918</v>
      </c>
      <c r="L169" s="11"/>
      <c r="M169" s="28">
        <f t="shared" si="27"/>
        <v>10814135.735296918</v>
      </c>
      <c r="N169" s="13">
        <f t="shared" si="33"/>
        <v>0</v>
      </c>
      <c r="O169" s="28">
        <v>11416972.474355355</v>
      </c>
      <c r="P169" s="27">
        <v>602836.73905843718</v>
      </c>
      <c r="Q169" s="14">
        <f t="shared" si="28"/>
        <v>8.1694161697039025E-3</v>
      </c>
      <c r="S169" s="13">
        <f t="shared" si="29"/>
        <v>109255249.30453847</v>
      </c>
      <c r="T169" s="14">
        <f t="shared" si="30"/>
        <v>9.2660417244296855E-3</v>
      </c>
      <c r="W169" s="3">
        <v>5104673.5313588306</v>
      </c>
      <c r="X169" s="4">
        <f t="shared" si="35"/>
        <v>21402.984663635372</v>
      </c>
      <c r="Y169" s="14">
        <f t="shared" si="31"/>
        <v>-5.0469806601484146E-3</v>
      </c>
    </row>
    <row r="170" spans="1:25" x14ac:dyDescent="0.2">
      <c r="A170" s="10">
        <f t="shared" si="32"/>
        <v>44047</v>
      </c>
      <c r="B170" s="25">
        <v>12139256.225166311</v>
      </c>
      <c r="C170" s="26">
        <v>580856.70829469804</v>
      </c>
      <c r="D170" s="27">
        <f t="shared" si="25"/>
        <v>11558399.516871613</v>
      </c>
      <c r="E170" s="11">
        <v>0</v>
      </c>
      <c r="F170" s="11"/>
      <c r="G170" s="3">
        <f>B170-E170</f>
        <v>12139256.225166311</v>
      </c>
      <c r="H170" s="12">
        <f t="shared" si="23"/>
        <v>8.2592274971038382E-3</v>
      </c>
      <c r="I170" s="3">
        <f t="shared" si="26"/>
        <v>11558399.516871613</v>
      </c>
      <c r="J170" s="3"/>
      <c r="K170" s="28">
        <f t="shared" si="24"/>
        <v>10962525.94045404</v>
      </c>
      <c r="L170" s="11"/>
      <c r="M170" s="28">
        <f t="shared" si="27"/>
        <v>10962525.94045404</v>
      </c>
      <c r="N170" s="13">
        <f t="shared" si="33"/>
        <v>0</v>
      </c>
      <c r="O170" s="28">
        <v>11543382.648748739</v>
      </c>
      <c r="P170" s="27">
        <v>580856.70829469804</v>
      </c>
      <c r="Q170" s="14">
        <f t="shared" si="28"/>
        <v>8.0803794184987066E-3</v>
      </c>
      <c r="S170" s="13">
        <f t="shared" si="29"/>
        <v>109343120.63979359</v>
      </c>
      <c r="T170" s="14">
        <f t="shared" si="30"/>
        <v>9.6280277484097621E-3</v>
      </c>
      <c r="W170" s="3">
        <v>5110692.2164607793</v>
      </c>
      <c r="X170" s="4">
        <f t="shared" si="35"/>
        <v>21394.972737277287</v>
      </c>
      <c r="Y170" s="14">
        <f t="shared" si="31"/>
        <v>-4.66042626464791E-3</v>
      </c>
    </row>
    <row r="171" spans="1:25" x14ac:dyDescent="0.2">
      <c r="A171" s="10">
        <f t="shared" si="32"/>
        <v>44078</v>
      </c>
      <c r="B171" s="25">
        <v>11192684.909358686</v>
      </c>
      <c r="C171" s="26">
        <v>557346.15713166969</v>
      </c>
      <c r="D171" s="27">
        <f t="shared" si="25"/>
        <v>10635338.752227016</v>
      </c>
      <c r="E171" s="11">
        <v>0</v>
      </c>
      <c r="F171" s="11"/>
      <c r="G171" s="3">
        <f t="shared" si="34"/>
        <v>11192684.909358686</v>
      </c>
      <c r="H171" s="12">
        <f t="shared" ref="H171:H234" si="36">G171/G159-1</f>
        <v>8.4096952009100612E-3</v>
      </c>
      <c r="I171" s="3">
        <f t="shared" si="26"/>
        <v>10635338.752227016</v>
      </c>
      <c r="J171" s="3"/>
      <c r="K171" s="28">
        <f t="shared" si="24"/>
        <v>10087043.484050527</v>
      </c>
      <c r="L171" s="11"/>
      <c r="M171" s="28">
        <f t="shared" si="27"/>
        <v>10087043.484050527</v>
      </c>
      <c r="N171" s="13">
        <f t="shared" si="33"/>
        <v>0</v>
      </c>
      <c r="O171" s="28">
        <v>10644389.641182197</v>
      </c>
      <c r="P171" s="27">
        <v>557346.15713166969</v>
      </c>
      <c r="Q171" s="14">
        <f t="shared" si="28"/>
        <v>8.2038703618210196E-3</v>
      </c>
      <c r="S171" s="13">
        <f t="shared" si="29"/>
        <v>109425200.06788337</v>
      </c>
      <c r="T171" s="14">
        <f t="shared" si="30"/>
        <v>9.9691807177104685E-3</v>
      </c>
      <c r="W171" s="3">
        <v>5116705.4957252834</v>
      </c>
      <c r="X171" s="4">
        <f t="shared" si="35"/>
        <v>21385.870294724195</v>
      </c>
      <c r="Y171" s="14">
        <f t="shared" si="31"/>
        <v>-4.2946777585973761E-3</v>
      </c>
    </row>
    <row r="172" spans="1:25" x14ac:dyDescent="0.2">
      <c r="A172" s="10">
        <f t="shared" si="32"/>
        <v>44108</v>
      </c>
      <c r="B172" s="25">
        <v>10513055.246051883</v>
      </c>
      <c r="C172" s="26">
        <v>514151.84101362876</v>
      </c>
      <c r="D172" s="27">
        <f t="shared" si="25"/>
        <v>9998903.4050382543</v>
      </c>
      <c r="E172" s="11">
        <v>0</v>
      </c>
      <c r="F172" s="11"/>
      <c r="G172" s="3">
        <f t="shared" si="34"/>
        <v>10513055.246051883</v>
      </c>
      <c r="H172" s="12">
        <f t="shared" si="36"/>
        <v>8.9398798567592586E-3</v>
      </c>
      <c r="I172" s="3">
        <f t="shared" si="26"/>
        <v>9998903.4050382543</v>
      </c>
      <c r="J172" s="3"/>
      <c r="K172" s="28">
        <f t="shared" si="24"/>
        <v>9483601.2739305049</v>
      </c>
      <c r="L172" s="11"/>
      <c r="M172" s="28">
        <f t="shared" si="27"/>
        <v>9483601.2739305049</v>
      </c>
      <c r="N172" s="13">
        <f t="shared" si="33"/>
        <v>0</v>
      </c>
      <c r="O172" s="28">
        <v>9997753.1149441339</v>
      </c>
      <c r="P172" s="27">
        <v>514151.84101362876</v>
      </c>
      <c r="Q172" s="14">
        <f t="shared" si="28"/>
        <v>8.7712744215426852E-3</v>
      </c>
      <c r="S172" s="13">
        <f t="shared" si="29"/>
        <v>109507660.05795975</v>
      </c>
      <c r="T172" s="14">
        <f t="shared" si="30"/>
        <v>1.02788356761081E-2</v>
      </c>
      <c r="W172" s="3">
        <v>5122711.7739824029</v>
      </c>
      <c r="X172" s="4">
        <f t="shared" si="35"/>
        <v>21376.892725867408</v>
      </c>
      <c r="Y172" s="14">
        <f t="shared" si="31"/>
        <v>-3.960409085927652E-3</v>
      </c>
    </row>
    <row r="173" spans="1:25" x14ac:dyDescent="0.2">
      <c r="A173" s="10">
        <f t="shared" si="32"/>
        <v>44139</v>
      </c>
      <c r="B173" s="25">
        <v>8768822.8433922045</v>
      </c>
      <c r="C173" s="26">
        <v>426657.01357452717</v>
      </c>
      <c r="D173" s="27">
        <f t="shared" si="25"/>
        <v>8342165.8298176769</v>
      </c>
      <c r="E173" s="11">
        <v>0</v>
      </c>
      <c r="F173" s="11"/>
      <c r="G173" s="3">
        <f t="shared" si="34"/>
        <v>8768822.8433922045</v>
      </c>
      <c r="H173" s="12">
        <f t="shared" si="36"/>
        <v>1.0056373257930629E-2</v>
      </c>
      <c r="I173" s="3">
        <f>G173-C173</f>
        <v>8342165.8298176769</v>
      </c>
      <c r="J173" s="3"/>
      <c r="K173" s="28">
        <f t="shared" si="24"/>
        <v>7960254.9096411914</v>
      </c>
      <c r="L173" s="11"/>
      <c r="M173" s="28">
        <f t="shared" si="27"/>
        <v>7960254.9096411914</v>
      </c>
      <c r="N173" s="13">
        <f t="shared" si="33"/>
        <v>0</v>
      </c>
      <c r="O173" s="28">
        <v>8386911.9232157189</v>
      </c>
      <c r="P173" s="27">
        <v>426657.01357452717</v>
      </c>
      <c r="Q173" s="14">
        <f t="shared" si="28"/>
        <v>9.8955771018989225E-3</v>
      </c>
      <c r="S173" s="13">
        <f t="shared" si="29"/>
        <v>109585659.52443448</v>
      </c>
      <c r="T173" s="14">
        <f t="shared" si="30"/>
        <v>1.0553040835556526E-2</v>
      </c>
      <c r="W173" s="3">
        <v>5128707.9392531142</v>
      </c>
      <c r="X173" s="4">
        <f t="shared" si="35"/>
        <v>21367.108601702374</v>
      </c>
      <c r="Y173" s="14">
        <f t="shared" si="31"/>
        <v>-3.6618128025270869E-3</v>
      </c>
    </row>
    <row r="174" spans="1:25" x14ac:dyDescent="0.2">
      <c r="A174" s="10">
        <f t="shared" si="32"/>
        <v>44169</v>
      </c>
      <c r="B174" s="25">
        <v>8994975.9863372464</v>
      </c>
      <c r="C174" s="26">
        <v>377471.68839731766</v>
      </c>
      <c r="D174" s="27">
        <f t="shared" si="25"/>
        <v>8617504.2979399282</v>
      </c>
      <c r="E174" s="11">
        <v>0</v>
      </c>
      <c r="F174" s="11"/>
      <c r="G174" s="3">
        <f t="shared" si="34"/>
        <v>8994975.9863372464</v>
      </c>
      <c r="H174" s="12">
        <f t="shared" si="36"/>
        <v>1.0590777989226696E-2</v>
      </c>
      <c r="I174" s="3">
        <f t="shared" si="26"/>
        <v>8617504.2979399282</v>
      </c>
      <c r="J174" s="3"/>
      <c r="K174" s="28">
        <f t="shared" si="24"/>
        <v>8187288.5337879043</v>
      </c>
      <c r="L174" s="11"/>
      <c r="M174" s="28">
        <f t="shared" si="27"/>
        <v>8187288.5337879043</v>
      </c>
      <c r="N174" s="13">
        <f t="shared" si="33"/>
        <v>0</v>
      </c>
      <c r="O174" s="28">
        <v>8564760.2221852224</v>
      </c>
      <c r="P174" s="27">
        <v>377471.68839731766</v>
      </c>
      <c r="Q174" s="14">
        <f t="shared" si="28"/>
        <v>1.0432991560998195E-2</v>
      </c>
      <c r="S174" s="13">
        <f t="shared" si="29"/>
        <v>109670195.47376893</v>
      </c>
      <c r="T174" s="14">
        <f t="shared" si="30"/>
        <v>1.0816783556271137E-2</v>
      </c>
      <c r="W174" s="3">
        <v>5134692.4093091562</v>
      </c>
      <c r="X174" s="4">
        <f t="shared" si="35"/>
        <v>21358.668977899775</v>
      </c>
      <c r="Y174" s="14">
        <f t="shared" si="31"/>
        <v>-3.3744093457075408E-3</v>
      </c>
    </row>
    <row r="175" spans="1:25" x14ac:dyDescent="0.2">
      <c r="A175" s="10">
        <f t="shared" si="32"/>
        <v>44200</v>
      </c>
      <c r="B175" s="25">
        <v>9113180.5877991114</v>
      </c>
      <c r="C175" s="26">
        <v>434585.3177155407</v>
      </c>
      <c r="D175" s="27">
        <f t="shared" si="25"/>
        <v>8678595.2700835709</v>
      </c>
      <c r="E175" s="11">
        <v>0</v>
      </c>
      <c r="F175" s="11"/>
      <c r="G175" s="3">
        <f t="shared" si="34"/>
        <v>9113180.5877991114</v>
      </c>
      <c r="H175" s="12">
        <f t="shared" si="36"/>
        <v>1.0755226018371644E-2</v>
      </c>
      <c r="I175" s="3">
        <f t="shared" si="26"/>
        <v>8678595.2700835709</v>
      </c>
      <c r="J175" s="3"/>
      <c r="K175" s="28">
        <f t="shared" si="24"/>
        <v>8218354.7535500862</v>
      </c>
      <c r="L175" s="11"/>
      <c r="M175" s="28">
        <f t="shared" si="27"/>
        <v>8218354.7535500862</v>
      </c>
      <c r="N175" s="13">
        <f t="shared" si="33"/>
        <v>0</v>
      </c>
      <c r="O175" s="28">
        <v>8652940.0712656267</v>
      </c>
      <c r="P175" s="27">
        <v>434585.3177155407</v>
      </c>
      <c r="Q175" s="14">
        <f t="shared" si="28"/>
        <v>1.0686169664390954E-2</v>
      </c>
      <c r="S175" s="13">
        <f t="shared" si="29"/>
        <v>109757089.64121138</v>
      </c>
      <c r="T175" s="14">
        <f t="shared" si="30"/>
        <v>1.1011436358065785E-2</v>
      </c>
      <c r="W175" s="3">
        <v>5140667.1354770288</v>
      </c>
      <c r="X175" s="4">
        <f t="shared" si="35"/>
        <v>21350.748210042675</v>
      </c>
      <c r="Y175" s="14">
        <f t="shared" si="31"/>
        <v>-3.1558398356533734E-3</v>
      </c>
    </row>
    <row r="176" spans="1:25" x14ac:dyDescent="0.2">
      <c r="A176" s="10">
        <f t="shared" si="32"/>
        <v>44231</v>
      </c>
      <c r="B176" s="25">
        <v>8227143.2382289302</v>
      </c>
      <c r="C176" s="26">
        <v>434825.79391167068</v>
      </c>
      <c r="D176" s="27">
        <f t="shared" si="25"/>
        <v>7792317.4443172598</v>
      </c>
      <c r="E176" s="11">
        <v>0</v>
      </c>
      <c r="F176" s="11"/>
      <c r="G176" s="3">
        <f t="shared" si="34"/>
        <v>8227143.2382289302</v>
      </c>
      <c r="H176" s="12">
        <f t="shared" si="36"/>
        <v>-1.624643782513957E-2</v>
      </c>
      <c r="I176" s="3">
        <f t="shared" si="26"/>
        <v>7792317.4443172598</v>
      </c>
      <c r="J176" s="3"/>
      <c r="K176" s="28">
        <f t="shared" ref="K176:K239" si="37">M176</f>
        <v>7379316.196181776</v>
      </c>
      <c r="L176" s="11"/>
      <c r="M176" s="28">
        <f t="shared" si="27"/>
        <v>7379316.196181776</v>
      </c>
      <c r="N176" s="13">
        <f t="shared" si="33"/>
        <v>0</v>
      </c>
      <c r="O176" s="28">
        <v>7814141.9900934463</v>
      </c>
      <c r="P176" s="27">
        <v>434825.79391167068</v>
      </c>
      <c r="Q176" s="14">
        <f t="shared" si="28"/>
        <v>-1.7842610806047876E-2</v>
      </c>
      <c r="S176" s="13">
        <f t="shared" si="29"/>
        <v>109623031.42574421</v>
      </c>
      <c r="T176" s="14">
        <f t="shared" si="30"/>
        <v>7.2874187469749163E-3</v>
      </c>
      <c r="W176" s="3">
        <v>5146631.3909875574</v>
      </c>
      <c r="X176" s="4">
        <f t="shared" si="35"/>
        <v>21299.957797193103</v>
      </c>
      <c r="Y176" s="14">
        <f t="shared" si="31"/>
        <v>-6.8019204631409869E-3</v>
      </c>
    </row>
    <row r="177" spans="1:25" x14ac:dyDescent="0.2">
      <c r="A177" s="10">
        <f t="shared" si="32"/>
        <v>44260</v>
      </c>
      <c r="B177" s="25">
        <v>9275413.9013977032</v>
      </c>
      <c r="C177" s="26">
        <v>523590.93934804748</v>
      </c>
      <c r="D177" s="27">
        <f t="shared" ref="D177:D240" si="38">B177-C177</f>
        <v>8751822.9620496556</v>
      </c>
      <c r="E177" s="11">
        <v>0</v>
      </c>
      <c r="F177" s="11"/>
      <c r="G177" s="3">
        <f t="shared" si="34"/>
        <v>9275413.9013977032</v>
      </c>
      <c r="H177" s="12">
        <f t="shared" si="36"/>
        <v>9.4666618287242432E-3</v>
      </c>
      <c r="I177" s="3">
        <f t="shared" si="26"/>
        <v>8751822.9620496556</v>
      </c>
      <c r="J177" s="3"/>
      <c r="K177" s="28">
        <f t="shared" si="37"/>
        <v>8294587.1339358296</v>
      </c>
      <c r="L177" s="11"/>
      <c r="M177" s="28">
        <f t="shared" si="27"/>
        <v>8294587.1339358296</v>
      </c>
      <c r="N177" s="13">
        <f t="shared" si="33"/>
        <v>0</v>
      </c>
      <c r="O177" s="28">
        <v>8818178.0732838772</v>
      </c>
      <c r="P177" s="27">
        <v>523590.93934804748</v>
      </c>
      <c r="Q177" s="14">
        <f t="shared" si="28"/>
        <v>9.3432098382453255E-3</v>
      </c>
      <c r="S177" s="13">
        <f t="shared" si="29"/>
        <v>109699812.11575983</v>
      </c>
      <c r="T177" s="14">
        <f t="shared" si="30"/>
        <v>7.2720132913537405E-3</v>
      </c>
      <c r="W177" s="3">
        <v>5152582.4386543063</v>
      </c>
      <c r="X177" s="4">
        <f t="shared" si="35"/>
        <v>21290.258510528554</v>
      </c>
      <c r="Y177" s="14">
        <f t="shared" si="31"/>
        <v>-6.7924120813308564E-3</v>
      </c>
    </row>
    <row r="178" spans="1:25" x14ac:dyDescent="0.2">
      <c r="A178" s="10">
        <f t="shared" si="32"/>
        <v>44291</v>
      </c>
      <c r="B178" s="25">
        <v>9555123.5122250803</v>
      </c>
      <c r="C178" s="26">
        <v>573325.15715880622</v>
      </c>
      <c r="D178" s="27">
        <f t="shared" si="38"/>
        <v>8981798.3550662734</v>
      </c>
      <c r="E178" s="11">
        <v>0</v>
      </c>
      <c r="F178" s="11"/>
      <c r="G178" s="3">
        <f t="shared" si="34"/>
        <v>9555123.5122250803</v>
      </c>
      <c r="H178" s="12">
        <f t="shared" si="36"/>
        <v>8.5717157972649005E-3</v>
      </c>
      <c r="I178" s="3">
        <f t="shared" si="26"/>
        <v>8981798.3550662734</v>
      </c>
      <c r="J178" s="3"/>
      <c r="K178" s="28">
        <f t="shared" si="37"/>
        <v>8545535.0505850054</v>
      </c>
      <c r="L178" s="11"/>
      <c r="M178" s="28">
        <f t="shared" si="27"/>
        <v>8545535.0505850054</v>
      </c>
      <c r="N178" s="13">
        <f t="shared" si="33"/>
        <v>0</v>
      </c>
      <c r="O178" s="28">
        <v>9118860.2077438124</v>
      </c>
      <c r="P178" s="27">
        <v>573325.15715880622</v>
      </c>
      <c r="Q178" s="14">
        <f t="shared" si="28"/>
        <v>8.3857438603338608E-3</v>
      </c>
      <c r="S178" s="13">
        <f t="shared" si="29"/>
        <v>109770876.85315822</v>
      </c>
      <c r="T178" s="14">
        <f t="shared" si="30"/>
        <v>7.1465687405594114E-3</v>
      </c>
      <c r="W178" s="3">
        <v>5158534.3633331889</v>
      </c>
      <c r="X178" s="4">
        <f t="shared" si="35"/>
        <v>21279.469927235248</v>
      </c>
      <c r="Y178" s="14">
        <f t="shared" si="31"/>
        <v>-6.8912103696371352E-3</v>
      </c>
    </row>
    <row r="179" spans="1:25" x14ac:dyDescent="0.2">
      <c r="A179" s="10">
        <f t="shared" si="32"/>
        <v>44321</v>
      </c>
      <c r="B179" s="25">
        <v>10825296.207488185</v>
      </c>
      <c r="C179" s="26">
        <v>575071.08449255861</v>
      </c>
      <c r="D179" s="27">
        <f t="shared" si="38"/>
        <v>10250225.122995626</v>
      </c>
      <c r="E179" s="11">
        <v>0</v>
      </c>
      <c r="F179" s="11"/>
      <c r="G179" s="3">
        <f t="shared" si="34"/>
        <v>10825296.207488185</v>
      </c>
      <c r="H179" s="12">
        <f t="shared" si="36"/>
        <v>8.0676204757694769E-3</v>
      </c>
      <c r="I179" s="3">
        <f t="shared" ref="I179:I242" si="39">G179-C179</f>
        <v>10250225.122995626</v>
      </c>
      <c r="J179" s="3"/>
      <c r="K179" s="28">
        <f t="shared" si="37"/>
        <v>9778406.738106031</v>
      </c>
      <c r="L179" s="11"/>
      <c r="M179" s="28">
        <f t="shared" ref="M179:M242" si="40">O179-P179</f>
        <v>9778406.738106031</v>
      </c>
      <c r="N179" s="13">
        <f t="shared" si="33"/>
        <v>0</v>
      </c>
      <c r="O179" s="28">
        <v>10353477.82259859</v>
      </c>
      <c r="P179" s="27">
        <v>575071.08449255861</v>
      </c>
      <c r="Q179" s="14">
        <f t="shared" ref="Q179:Q242" si="41">M179/M167-1</f>
        <v>7.8580401828407531E-3</v>
      </c>
      <c r="S179" s="13">
        <f t="shared" si="29"/>
        <v>109847116.86912143</v>
      </c>
      <c r="T179" s="14">
        <f t="shared" si="30"/>
        <v>7.0290734230407104E-3</v>
      </c>
      <c r="W179" s="3">
        <v>5164495.9251123015</v>
      </c>
      <c r="X179" s="4">
        <f t="shared" si="35"/>
        <v>21269.668610830169</v>
      </c>
      <c r="Y179" s="14">
        <f t="shared" si="31"/>
        <v>-6.981205921386735E-3</v>
      </c>
    </row>
    <row r="180" spans="1:25" x14ac:dyDescent="0.2">
      <c r="A180" s="10">
        <f t="shared" si="32"/>
        <v>44352</v>
      </c>
      <c r="B180" s="25">
        <v>11193154.357662357</v>
      </c>
      <c r="C180" s="26">
        <v>480922.02704192</v>
      </c>
      <c r="D180" s="27">
        <f t="shared" si="38"/>
        <v>10712232.330620438</v>
      </c>
      <c r="E180" s="11">
        <v>0</v>
      </c>
      <c r="F180" s="11"/>
      <c r="G180" s="3">
        <f t="shared" si="34"/>
        <v>11193154.357662357</v>
      </c>
      <c r="H180" s="12">
        <f t="shared" si="36"/>
        <v>-2.5627513946655522E-3</v>
      </c>
      <c r="I180" s="3">
        <f t="shared" si="39"/>
        <v>10712232.330620438</v>
      </c>
      <c r="J180" s="3"/>
      <c r="K180" s="28">
        <f t="shared" si="37"/>
        <v>10217665.864011759</v>
      </c>
      <c r="L180" s="11"/>
      <c r="M180" s="28">
        <f t="shared" si="40"/>
        <v>10217665.864011759</v>
      </c>
      <c r="N180" s="13">
        <f t="shared" si="33"/>
        <v>0</v>
      </c>
      <c r="O180" s="28">
        <v>10698587.891053678</v>
      </c>
      <c r="P180" s="27">
        <v>480922.02704192</v>
      </c>
      <c r="Q180" s="14">
        <f t="shared" si="41"/>
        <v>8.0503358400541014E-3</v>
      </c>
      <c r="S180" s="13">
        <f t="shared" si="29"/>
        <v>109928715.61353156</v>
      </c>
      <c r="T180" s="14">
        <f t="shared" si="30"/>
        <v>6.9718072454469926E-3</v>
      </c>
      <c r="W180" s="3">
        <v>5170457.6175399153</v>
      </c>
      <c r="X180" s="4">
        <f t="shared" si="35"/>
        <v>21260.925771950384</v>
      </c>
      <c r="Y180" s="14">
        <f t="shared" si="31"/>
        <v>-7.0117083826649607E-3</v>
      </c>
    </row>
    <row r="181" spans="1:25" x14ac:dyDescent="0.2">
      <c r="A181" s="10">
        <f t="shared" si="32"/>
        <v>44382</v>
      </c>
      <c r="B181" s="25">
        <v>11918833.965237847</v>
      </c>
      <c r="C181" s="26">
        <v>465222.2055427226</v>
      </c>
      <c r="D181" s="27">
        <f t="shared" si="38"/>
        <v>11453611.759695124</v>
      </c>
      <c r="E181" s="11">
        <v>0</v>
      </c>
      <c r="F181" s="11"/>
      <c r="G181" s="3">
        <f t="shared" si="34"/>
        <v>11918833.965237847</v>
      </c>
      <c r="H181" s="12">
        <f t="shared" si="36"/>
        <v>-4.6250905791388464E-3</v>
      </c>
      <c r="I181" s="3">
        <f t="shared" si="39"/>
        <v>11453611.759695124</v>
      </c>
      <c r="J181" s="3"/>
      <c r="K181" s="28">
        <f t="shared" si="37"/>
        <v>10898945.736979203</v>
      </c>
      <c r="L181" s="11"/>
      <c r="M181" s="28">
        <f t="shared" si="40"/>
        <v>10898945.736979203</v>
      </c>
      <c r="N181" s="13">
        <f t="shared" si="33"/>
        <v>0</v>
      </c>
      <c r="O181" s="28">
        <v>11364167.942521926</v>
      </c>
      <c r="P181" s="27">
        <v>465222.2055427226</v>
      </c>
      <c r="Q181" s="14">
        <f t="shared" si="41"/>
        <v>7.8425131474417764E-3</v>
      </c>
      <c r="S181" s="13">
        <f t="shared" si="29"/>
        <v>110013525.61521384</v>
      </c>
      <c r="T181" s="14">
        <f t="shared" si="30"/>
        <v>6.9404107857713448E-3</v>
      </c>
      <c r="W181" s="3">
        <v>5176421.8651082572</v>
      </c>
      <c r="X181" s="4">
        <f t="shared" si="35"/>
        <v>21252.812943388853</v>
      </c>
      <c r="Y181" s="14">
        <f t="shared" si="31"/>
        <v>-7.0163915270036181E-3</v>
      </c>
    </row>
    <row r="182" spans="1:25" x14ac:dyDescent="0.2">
      <c r="A182" s="10">
        <f t="shared" si="32"/>
        <v>44413</v>
      </c>
      <c r="B182" s="25">
        <v>12132963.6668803</v>
      </c>
      <c r="C182" s="26">
        <v>491834.79450843239</v>
      </c>
      <c r="D182" s="27">
        <f t="shared" si="38"/>
        <v>11641128.872371867</v>
      </c>
      <c r="E182" s="11">
        <v>0</v>
      </c>
      <c r="F182" s="11"/>
      <c r="G182" s="3">
        <f t="shared" si="34"/>
        <v>12132963.6668803</v>
      </c>
      <c r="H182" s="12">
        <f t="shared" si="36"/>
        <v>-5.1836440135155648E-4</v>
      </c>
      <c r="I182" s="3">
        <f t="shared" si="39"/>
        <v>11641128.872371867</v>
      </c>
      <c r="J182" s="3"/>
      <c r="K182" s="28">
        <f t="shared" si="37"/>
        <v>11045564.175604016</v>
      </c>
      <c r="L182" s="11"/>
      <c r="M182" s="28">
        <f t="shared" si="40"/>
        <v>11045564.175604016</v>
      </c>
      <c r="N182" s="13">
        <f t="shared" si="33"/>
        <v>0</v>
      </c>
      <c r="O182" s="28">
        <v>11537398.970112449</v>
      </c>
      <c r="P182" s="27">
        <v>491834.79450843239</v>
      </c>
      <c r="Q182" s="14">
        <f t="shared" si="41"/>
        <v>7.5747355674249395E-3</v>
      </c>
      <c r="S182" s="13">
        <f t="shared" si="29"/>
        <v>110096563.85036384</v>
      </c>
      <c r="T182" s="14">
        <f t="shared" si="30"/>
        <v>6.8906320412447375E-3</v>
      </c>
      <c r="W182" s="3">
        <v>5182388.3407488931</v>
      </c>
      <c r="X182" s="4">
        <f t="shared" si="35"/>
        <v>21244.367772418627</v>
      </c>
      <c r="Y182" s="14">
        <f t="shared" si="31"/>
        <v>-7.0392688370317646E-3</v>
      </c>
    </row>
    <row r="183" spans="1:25" x14ac:dyDescent="0.2">
      <c r="A183" s="10">
        <f t="shared" si="32"/>
        <v>44444</v>
      </c>
      <c r="B183" s="25">
        <v>11183086.346451232</v>
      </c>
      <c r="C183" s="26">
        <v>473004.13711678819</v>
      </c>
      <c r="D183" s="27">
        <f t="shared" si="38"/>
        <v>10710082.209334444</v>
      </c>
      <c r="E183" s="11">
        <v>0</v>
      </c>
      <c r="F183" s="11"/>
      <c r="G183" s="3">
        <f t="shared" si="34"/>
        <v>11183086.346451232</v>
      </c>
      <c r="H183" s="12">
        <f t="shared" si="36"/>
        <v>-8.5757465569569202E-4</v>
      </c>
      <c r="I183" s="3">
        <f t="shared" si="39"/>
        <v>10710082.209334444</v>
      </c>
      <c r="J183" s="3"/>
      <c r="K183" s="28">
        <f t="shared" si="37"/>
        <v>10162257.145283781</v>
      </c>
      <c r="L183" s="11"/>
      <c r="M183" s="28">
        <f t="shared" si="40"/>
        <v>10162257.145283781</v>
      </c>
      <c r="N183" s="13">
        <f t="shared" si="33"/>
        <v>0</v>
      </c>
      <c r="O183" s="28">
        <v>10635261.282400569</v>
      </c>
      <c r="P183" s="27">
        <v>473004.13711678819</v>
      </c>
      <c r="Q183" s="14">
        <f t="shared" si="41"/>
        <v>7.4564624760644627E-3</v>
      </c>
      <c r="S183" s="13">
        <f t="shared" si="29"/>
        <v>110171777.5115971</v>
      </c>
      <c r="T183" s="14">
        <f t="shared" si="30"/>
        <v>6.8227194764147736E-3</v>
      </c>
      <c r="W183" s="3">
        <v>5188351.8338247621</v>
      </c>
      <c r="X183" s="4">
        <f t="shared" si="35"/>
        <v>21234.446128604272</v>
      </c>
      <c r="Y183" s="14">
        <f t="shared" si="31"/>
        <v>-7.0805706774196286E-3</v>
      </c>
    </row>
    <row r="184" spans="1:25" x14ac:dyDescent="0.2">
      <c r="A184" s="10">
        <f t="shared" si="32"/>
        <v>44474</v>
      </c>
      <c r="B184" s="25">
        <v>10505216.584771825</v>
      </c>
      <c r="C184" s="26">
        <v>433293.20409523469</v>
      </c>
      <c r="D184" s="27">
        <f t="shared" si="38"/>
        <v>10071923.38067659</v>
      </c>
      <c r="E184" s="11">
        <v>0</v>
      </c>
      <c r="F184" s="11"/>
      <c r="G184" s="3">
        <f t="shared" si="34"/>
        <v>10505216.584771825</v>
      </c>
      <c r="H184" s="12">
        <f t="shared" si="36"/>
        <v>-7.4561210766987962E-4</v>
      </c>
      <c r="I184" s="3">
        <f t="shared" si="39"/>
        <v>10071923.38067659</v>
      </c>
      <c r="J184" s="3"/>
      <c r="K184" s="28">
        <f t="shared" si="37"/>
        <v>9557005.465076901</v>
      </c>
      <c r="L184" s="11"/>
      <c r="M184" s="28">
        <f t="shared" si="40"/>
        <v>9557005.465076901</v>
      </c>
      <c r="N184" s="13">
        <f t="shared" si="33"/>
        <v>0</v>
      </c>
      <c r="O184" s="28">
        <v>9990298.6691721361</v>
      </c>
      <c r="P184" s="27">
        <v>433293.20409523469</v>
      </c>
      <c r="Q184" s="14">
        <f t="shared" si="41"/>
        <v>7.7401178124365533E-3</v>
      </c>
      <c r="S184" s="13">
        <f t="shared" si="29"/>
        <v>110245181.70274347</v>
      </c>
      <c r="T184" s="14">
        <f t="shared" si="30"/>
        <v>6.7348863485290344E-3</v>
      </c>
      <c r="W184" s="3">
        <v>5194311.2770014862</v>
      </c>
      <c r="X184" s="4">
        <f t="shared" si="35"/>
        <v>21224.215458720944</v>
      </c>
      <c r="Y184" s="14">
        <f t="shared" si="31"/>
        <v>-7.1421636953679091E-3</v>
      </c>
    </row>
    <row r="185" spans="1:25" x14ac:dyDescent="0.2">
      <c r="A185" s="10">
        <f t="shared" si="32"/>
        <v>44505</v>
      </c>
      <c r="B185" s="25">
        <v>8795207.1867731698</v>
      </c>
      <c r="C185" s="26">
        <v>388220.37685549597</v>
      </c>
      <c r="D185" s="27">
        <f t="shared" si="38"/>
        <v>8406986.8099176735</v>
      </c>
      <c r="E185" s="11">
        <v>0</v>
      </c>
      <c r="F185" s="11"/>
      <c r="G185" s="3">
        <f t="shared" si="34"/>
        <v>8795207.1867731698</v>
      </c>
      <c r="H185" s="12">
        <f t="shared" si="36"/>
        <v>3.0088808785602161E-3</v>
      </c>
      <c r="I185" s="3">
        <f t="shared" si="39"/>
        <v>8406986.8099176735</v>
      </c>
      <c r="J185" s="3"/>
      <c r="K185" s="28">
        <f t="shared" si="37"/>
        <v>8023926.7652761545</v>
      </c>
      <c r="L185" s="11"/>
      <c r="M185" s="28">
        <f t="shared" si="40"/>
        <v>8023926.7652761545</v>
      </c>
      <c r="N185" s="13">
        <f t="shared" si="33"/>
        <v>0</v>
      </c>
      <c r="O185" s="28">
        <v>8412147.1421316508</v>
      </c>
      <c r="P185" s="27">
        <v>388220.37685549597</v>
      </c>
      <c r="Q185" s="14">
        <f t="shared" si="41"/>
        <v>7.9987206889375884E-3</v>
      </c>
      <c r="S185" s="13">
        <f t="shared" si="29"/>
        <v>110308853.55837844</v>
      </c>
      <c r="T185" s="14">
        <f t="shared" si="30"/>
        <v>6.5993491947977656E-3</v>
      </c>
      <c r="W185" s="3">
        <v>5200264.5521364138</v>
      </c>
      <c r="X185" s="4">
        <f t="shared" si="35"/>
        <v>21212.161891467713</v>
      </c>
      <c r="Y185" s="14">
        <f t="shared" si="31"/>
        <v>-7.2516461222233985E-3</v>
      </c>
    </row>
    <row r="186" spans="1:25" x14ac:dyDescent="0.2">
      <c r="A186" s="10">
        <f t="shared" si="32"/>
        <v>44535</v>
      </c>
      <c r="B186" s="25">
        <v>9057367.1724016778</v>
      </c>
      <c r="C186" s="26">
        <v>369193.97645117942</v>
      </c>
      <c r="D186" s="27">
        <f t="shared" si="38"/>
        <v>8688173.1959504988</v>
      </c>
      <c r="E186" s="11">
        <v>0</v>
      </c>
      <c r="F186" s="11"/>
      <c r="G186" s="3">
        <f t="shared" si="34"/>
        <v>9057367.1724016778</v>
      </c>
      <c r="H186" s="12">
        <f t="shared" si="36"/>
        <v>6.9362259731653442E-3</v>
      </c>
      <c r="I186" s="3">
        <f t="shared" si="39"/>
        <v>8688173.1959504988</v>
      </c>
      <c r="J186" s="3"/>
      <c r="K186" s="28">
        <f t="shared" si="37"/>
        <v>8254973.3580410983</v>
      </c>
      <c r="L186" s="11"/>
      <c r="M186" s="28">
        <f t="shared" si="40"/>
        <v>8254973.3580410983</v>
      </c>
      <c r="N186" s="13">
        <f t="shared" si="33"/>
        <v>0</v>
      </c>
      <c r="O186" s="28">
        <v>8624167.3344922774</v>
      </c>
      <c r="P186" s="27">
        <v>369193.97645117942</v>
      </c>
      <c r="Q186" s="14">
        <f t="shared" si="41"/>
        <v>8.2670622848903808E-3</v>
      </c>
      <c r="S186" s="13">
        <f t="shared" si="29"/>
        <v>110376538.38263163</v>
      </c>
      <c r="T186" s="14">
        <f t="shared" si="30"/>
        <v>6.4406095549600639E-3</v>
      </c>
      <c r="W186" s="3">
        <v>5206210.5991372587</v>
      </c>
      <c r="X186" s="4">
        <f t="shared" si="35"/>
        <v>21200.936128270063</v>
      </c>
      <c r="Y186" s="14">
        <f t="shared" si="31"/>
        <v>-7.384956890006622E-3</v>
      </c>
    </row>
    <row r="187" spans="1:25" x14ac:dyDescent="0.2">
      <c r="A187" s="10">
        <f t="shared" si="32"/>
        <v>44566</v>
      </c>
      <c r="B187" s="25">
        <v>9102400.869268721</v>
      </c>
      <c r="C187" s="26">
        <v>366590.93483722652</v>
      </c>
      <c r="D187" s="27">
        <f t="shared" si="38"/>
        <v>8735809.9344314951</v>
      </c>
      <c r="E187" s="11">
        <v>0</v>
      </c>
      <c r="F187" s="11"/>
      <c r="G187" s="3">
        <f t="shared" si="34"/>
        <v>9102400.869268721</v>
      </c>
      <c r="H187" s="12">
        <f t="shared" si="36"/>
        <v>-1.1828711640832212E-3</v>
      </c>
      <c r="I187" s="3">
        <f t="shared" si="39"/>
        <v>8735809.9344314951</v>
      </c>
      <c r="J187" s="3"/>
      <c r="K187" s="28">
        <f t="shared" si="37"/>
        <v>8276113.823133559</v>
      </c>
      <c r="L187" s="11"/>
      <c r="M187" s="28">
        <f t="shared" si="40"/>
        <v>8276113.823133559</v>
      </c>
      <c r="N187" s="13">
        <f t="shared" si="33"/>
        <v>0</v>
      </c>
      <c r="O187" s="28">
        <v>8642704.7579707857</v>
      </c>
      <c r="P187" s="27">
        <v>366590.93483722652</v>
      </c>
      <c r="Q187" s="14">
        <f t="shared" si="41"/>
        <v>7.0280574781129701E-3</v>
      </c>
      <c r="S187" s="13">
        <f t="shared" si="29"/>
        <v>110434297.45221511</v>
      </c>
      <c r="T187" s="14">
        <f t="shared" si="30"/>
        <v>6.1700598404847984E-3</v>
      </c>
      <c r="W187" s="3">
        <v>5212150.8030214058</v>
      </c>
      <c r="X187" s="4">
        <f t="shared" si="35"/>
        <v>21187.855383654289</v>
      </c>
      <c r="Y187" s="14">
        <f t="shared" si="31"/>
        <v>-7.6293732091209376E-3</v>
      </c>
    </row>
    <row r="188" spans="1:25" x14ac:dyDescent="0.2">
      <c r="A188" s="10">
        <f t="shared" si="32"/>
        <v>44597</v>
      </c>
      <c r="B188" s="25">
        <v>8191052.5240460169</v>
      </c>
      <c r="C188" s="26">
        <v>354108.75261600886</v>
      </c>
      <c r="D188" s="27">
        <f t="shared" si="38"/>
        <v>7836943.7714300081</v>
      </c>
      <c r="E188" s="11">
        <v>0</v>
      </c>
      <c r="F188" s="11"/>
      <c r="G188" s="3">
        <f t="shared" si="34"/>
        <v>8191052.5240460169</v>
      </c>
      <c r="H188" s="12">
        <f t="shared" si="36"/>
        <v>-4.3867856846361297E-3</v>
      </c>
      <c r="I188" s="3">
        <f t="shared" si="39"/>
        <v>7836943.7714300081</v>
      </c>
      <c r="J188" s="3"/>
      <c r="K188" s="28">
        <f t="shared" si="37"/>
        <v>7425754.2712575821</v>
      </c>
      <c r="L188" s="11"/>
      <c r="M188" s="28">
        <f t="shared" si="40"/>
        <v>7425754.2712575821</v>
      </c>
      <c r="N188" s="13">
        <f t="shared" si="33"/>
        <v>0</v>
      </c>
      <c r="O188" s="28">
        <v>7779863.0238735909</v>
      </c>
      <c r="P188" s="27">
        <v>354108.75261600886</v>
      </c>
      <c r="Q188" s="14">
        <f t="shared" si="41"/>
        <v>6.293005183845457E-3</v>
      </c>
      <c r="S188" s="13">
        <f t="shared" si="29"/>
        <v>110480735.52729091</v>
      </c>
      <c r="T188" s="14">
        <f t="shared" si="30"/>
        <v>7.824123182797571E-3</v>
      </c>
      <c r="W188" s="3">
        <v>5218084.6942117466</v>
      </c>
      <c r="X188" s="4">
        <f t="shared" si="35"/>
        <v>21172.660468666527</v>
      </c>
      <c r="Y188" s="14">
        <f t="shared" si="31"/>
        <v>-5.9764122416876564E-3</v>
      </c>
    </row>
    <row r="189" spans="1:25" x14ac:dyDescent="0.2">
      <c r="A189" s="10">
        <f t="shared" si="32"/>
        <v>44626</v>
      </c>
      <c r="B189" s="25">
        <v>9222716.813941421</v>
      </c>
      <c r="C189" s="26">
        <v>417732.71770472854</v>
      </c>
      <c r="D189" s="27">
        <f t="shared" si="38"/>
        <v>8804984.0962366927</v>
      </c>
      <c r="E189" s="11">
        <v>0</v>
      </c>
      <c r="F189" s="11"/>
      <c r="G189" s="3">
        <f t="shared" si="34"/>
        <v>9222716.813941421</v>
      </c>
      <c r="H189" s="12">
        <f t="shared" si="36"/>
        <v>-5.681373145875579E-3</v>
      </c>
      <c r="I189" s="3">
        <f t="shared" si="39"/>
        <v>8804984.0962366927</v>
      </c>
      <c r="J189" s="3"/>
      <c r="K189" s="28">
        <f t="shared" si="37"/>
        <v>8350345.9954780452</v>
      </c>
      <c r="L189" s="11"/>
      <c r="M189" s="28">
        <f t="shared" si="40"/>
        <v>8350345.9954780452</v>
      </c>
      <c r="N189" s="13">
        <f t="shared" si="33"/>
        <v>0</v>
      </c>
      <c r="O189" s="28">
        <v>8768078.7131827734</v>
      </c>
      <c r="P189" s="27">
        <v>417732.71770472854</v>
      </c>
      <c r="Q189" s="14">
        <f t="shared" si="41"/>
        <v>6.7223191030314489E-3</v>
      </c>
      <c r="S189" s="13">
        <f t="shared" si="29"/>
        <v>110536494.38883312</v>
      </c>
      <c r="T189" s="14">
        <f t="shared" si="30"/>
        <v>7.6270164637144422E-3</v>
      </c>
      <c r="W189" s="3">
        <v>5224010.4107248057</v>
      </c>
      <c r="X189" s="4">
        <f t="shared" si="35"/>
        <v>21159.317401417033</v>
      </c>
      <c r="Y189" s="14">
        <f t="shared" si="31"/>
        <v>-6.1502827242219116E-3</v>
      </c>
    </row>
    <row r="190" spans="1:25" x14ac:dyDescent="0.2">
      <c r="A190" s="10">
        <f t="shared" si="32"/>
        <v>44657</v>
      </c>
      <c r="B190" s="25">
        <v>9486479.8507982381</v>
      </c>
      <c r="C190" s="26">
        <v>454024.69760624226</v>
      </c>
      <c r="D190" s="27">
        <f t="shared" si="38"/>
        <v>9032455.1531919949</v>
      </c>
      <c r="E190" s="11">
        <v>0</v>
      </c>
      <c r="F190" s="11"/>
      <c r="G190" s="3">
        <f t="shared" si="34"/>
        <v>9486479.8507982381</v>
      </c>
      <c r="H190" s="12">
        <f t="shared" si="36"/>
        <v>-7.1839638010976481E-3</v>
      </c>
      <c r="I190" s="3">
        <f t="shared" si="39"/>
        <v>9032455.1531919949</v>
      </c>
      <c r="J190" s="3"/>
      <c r="K190" s="28">
        <f t="shared" si="37"/>
        <v>8599325.9484978691</v>
      </c>
      <c r="L190" s="11"/>
      <c r="M190" s="28">
        <f t="shared" si="40"/>
        <v>8599325.9484978691</v>
      </c>
      <c r="N190" s="13">
        <f t="shared" si="33"/>
        <v>0</v>
      </c>
      <c r="O190" s="28">
        <v>9053350.6461041104</v>
      </c>
      <c r="P190" s="27">
        <v>454024.69760624226</v>
      </c>
      <c r="Q190" s="14">
        <f t="shared" si="41"/>
        <v>6.2946202425535613E-3</v>
      </c>
      <c r="S190" s="13">
        <f t="shared" si="29"/>
        <v>110590285.286746</v>
      </c>
      <c r="T190" s="14">
        <f t="shared" si="30"/>
        <v>7.4647161166792042E-3</v>
      </c>
      <c r="W190" s="3">
        <v>5229937.7340762047</v>
      </c>
      <c r="X190" s="4">
        <f t="shared" si="35"/>
        <v>21145.62178554889</v>
      </c>
      <c r="Y190" s="14">
        <f t="shared" si="31"/>
        <v>-6.2900129629192003E-3</v>
      </c>
    </row>
    <row r="191" spans="1:25" x14ac:dyDescent="0.2">
      <c r="A191" s="10">
        <f t="shared" si="32"/>
        <v>44687</v>
      </c>
      <c r="B191" s="25">
        <v>10775279.760024553</v>
      </c>
      <c r="C191" s="26">
        <v>468262.29768351698</v>
      </c>
      <c r="D191" s="27">
        <f t="shared" si="38"/>
        <v>10307017.462341037</v>
      </c>
      <c r="E191" s="11">
        <v>0</v>
      </c>
      <c r="F191" s="11"/>
      <c r="G191" s="3">
        <f t="shared" si="34"/>
        <v>10775279.760024553</v>
      </c>
      <c r="H191" s="12">
        <f t="shared" si="36"/>
        <v>-4.6203306131276101E-3</v>
      </c>
      <c r="I191" s="3">
        <f t="shared" si="39"/>
        <v>10307017.462341037</v>
      </c>
      <c r="J191" s="3"/>
      <c r="K191" s="28">
        <f t="shared" si="37"/>
        <v>9837379.0343789831</v>
      </c>
      <c r="L191" s="11"/>
      <c r="M191" s="28">
        <f t="shared" si="40"/>
        <v>9837379.0343789831</v>
      </c>
      <c r="N191" s="13">
        <f t="shared" si="33"/>
        <v>0</v>
      </c>
      <c r="O191" s="28">
        <v>10305641.3320625</v>
      </c>
      <c r="P191" s="27">
        <v>468262.29768351698</v>
      </c>
      <c r="Q191" s="14">
        <f t="shared" si="41"/>
        <v>6.0308696347370905E-3</v>
      </c>
      <c r="S191" s="13">
        <f t="shared" ref="S191:S254" si="42">SUM(M180:M191)</f>
        <v>110649257.58301893</v>
      </c>
      <c r="T191" s="14">
        <f t="shared" ref="T191:T254" si="43">S191/S179-1</f>
        <v>7.3023374373422101E-3</v>
      </c>
      <c r="W191" s="3">
        <v>5235872.7592082322</v>
      </c>
      <c r="X191" s="4">
        <f t="shared" si="35"/>
        <v>21132.915689828813</v>
      </c>
      <c r="Y191" s="14">
        <f t="shared" ref="Y191:Y254" si="44">X191/X179-1</f>
        <v>-6.429480567070267E-3</v>
      </c>
    </row>
    <row r="192" spans="1:25" x14ac:dyDescent="0.2">
      <c r="A192" s="10">
        <f t="shared" ref="A192:A255" si="45">+A180+366</f>
        <v>44718</v>
      </c>
      <c r="B192" s="25">
        <v>11257287.633494116</v>
      </c>
      <c r="C192" s="26">
        <v>487910.60086398001</v>
      </c>
      <c r="D192" s="27">
        <f t="shared" si="38"/>
        <v>10769377.032630136</v>
      </c>
      <c r="E192" s="11">
        <v>0</v>
      </c>
      <c r="F192" s="11"/>
      <c r="G192" s="3">
        <f t="shared" si="34"/>
        <v>11257287.633494116</v>
      </c>
      <c r="H192" s="12">
        <f t="shared" si="36"/>
        <v>5.7296874305905465E-3</v>
      </c>
      <c r="I192" s="3">
        <f t="shared" si="39"/>
        <v>10769377.032630136</v>
      </c>
      <c r="J192" s="3"/>
      <c r="K192" s="28">
        <f t="shared" si="37"/>
        <v>10271976.854754139</v>
      </c>
      <c r="L192" s="11"/>
      <c r="M192" s="28">
        <f t="shared" si="40"/>
        <v>10271976.854754139</v>
      </c>
      <c r="N192" s="13">
        <f t="shared" si="33"/>
        <v>0</v>
      </c>
      <c r="O192" s="28">
        <v>10759887.455618119</v>
      </c>
      <c r="P192" s="27">
        <v>487910.60086398001</v>
      </c>
      <c r="Q192" s="14">
        <f t="shared" si="41"/>
        <v>5.3154009404117186E-3</v>
      </c>
      <c r="S192" s="13">
        <f t="shared" si="42"/>
        <v>110703568.57376133</v>
      </c>
      <c r="T192" s="14">
        <f t="shared" si="43"/>
        <v>7.0486856496518868E-3</v>
      </c>
      <c r="W192" s="3">
        <v>5241808.9361729128</v>
      </c>
      <c r="X192" s="4">
        <f t="shared" si="35"/>
        <v>21119.34447091597</v>
      </c>
      <c r="Y192" s="14">
        <f t="shared" si="44"/>
        <v>-6.6592255931395838E-3</v>
      </c>
    </row>
    <row r="193" spans="1:25" x14ac:dyDescent="0.2">
      <c r="A193" s="10">
        <f t="shared" si="45"/>
        <v>44748</v>
      </c>
      <c r="B193" s="25">
        <v>11983941.693609759</v>
      </c>
      <c r="C193" s="26">
        <v>471954.21073289233</v>
      </c>
      <c r="D193" s="27">
        <f t="shared" si="38"/>
        <v>11511987.482876867</v>
      </c>
      <c r="E193" s="11">
        <v>0</v>
      </c>
      <c r="F193" s="11"/>
      <c r="G193" s="3">
        <f t="shared" si="34"/>
        <v>11983941.693609759</v>
      </c>
      <c r="H193" s="12">
        <f t="shared" si="36"/>
        <v>5.4625921094131336E-3</v>
      </c>
      <c r="I193" s="3">
        <f t="shared" si="39"/>
        <v>11511987.482876867</v>
      </c>
      <c r="J193" s="3"/>
      <c r="K193" s="28">
        <f t="shared" si="37"/>
        <v>10954291.545921899</v>
      </c>
      <c r="L193" s="11"/>
      <c r="M193" s="28">
        <f t="shared" si="40"/>
        <v>10954291.545921899</v>
      </c>
      <c r="N193" s="13">
        <f t="shared" si="33"/>
        <v>0</v>
      </c>
      <c r="O193" s="28">
        <v>11426245.756654792</v>
      </c>
      <c r="P193" s="27">
        <v>471954.21073289233</v>
      </c>
      <c r="Q193" s="14">
        <f t="shared" si="41"/>
        <v>5.0780883104053487E-3</v>
      </c>
      <c r="S193" s="13">
        <f t="shared" si="42"/>
        <v>110758914.38270402</v>
      </c>
      <c r="T193" s="14">
        <f t="shared" si="43"/>
        <v>6.7754284150229882E-3</v>
      </c>
      <c r="W193" s="3">
        <v>5247747.972941122</v>
      </c>
      <c r="X193" s="4">
        <f t="shared" si="35"/>
        <v>21105.989646188882</v>
      </c>
      <c r="Y193" s="14">
        <f t="shared" si="44"/>
        <v>-6.9084171394659943E-3</v>
      </c>
    </row>
    <row r="194" spans="1:25" x14ac:dyDescent="0.2">
      <c r="A194" s="10">
        <f t="shared" si="45"/>
        <v>44779</v>
      </c>
      <c r="B194" s="25">
        <v>12198155.189218815</v>
      </c>
      <c r="C194" s="26">
        <v>498965.33520517364</v>
      </c>
      <c r="D194" s="27">
        <f t="shared" si="38"/>
        <v>11699189.854013642</v>
      </c>
      <c r="E194" s="11">
        <v>0</v>
      </c>
      <c r="F194" s="11"/>
      <c r="G194" s="3">
        <f t="shared" si="34"/>
        <v>12198155.189218815</v>
      </c>
      <c r="H194" s="12">
        <f t="shared" si="36"/>
        <v>5.3730913673195602E-3</v>
      </c>
      <c r="I194" s="3">
        <f t="shared" si="39"/>
        <v>11699189.854013642</v>
      </c>
      <c r="J194" s="3"/>
      <c r="K194" s="28">
        <f t="shared" si="37"/>
        <v>11100425.133714907</v>
      </c>
      <c r="L194" s="11"/>
      <c r="M194" s="28">
        <f t="shared" si="40"/>
        <v>11100425.133714907</v>
      </c>
      <c r="N194" s="13">
        <f t="shared" si="33"/>
        <v>0</v>
      </c>
      <c r="O194" s="28">
        <v>11599390.46892008</v>
      </c>
      <c r="P194" s="27">
        <v>498965.33520517364</v>
      </c>
      <c r="Q194" s="14">
        <f t="shared" si="41"/>
        <v>4.9667864165834352E-3</v>
      </c>
      <c r="S194" s="13">
        <f t="shared" si="42"/>
        <v>110813775.34081492</v>
      </c>
      <c r="T194" s="14">
        <f t="shared" si="43"/>
        <v>6.514385784336385E-3</v>
      </c>
      <c r="W194" s="3">
        <v>5253688.1166445632</v>
      </c>
      <c r="X194" s="4">
        <f t="shared" si="35"/>
        <v>21092.568283552715</v>
      </c>
      <c r="Y194" s="14">
        <f t="shared" si="44"/>
        <v>-7.1453992179043579E-3</v>
      </c>
    </row>
    <row r="195" spans="1:25" x14ac:dyDescent="0.2">
      <c r="A195" s="10">
        <f t="shared" si="45"/>
        <v>44810</v>
      </c>
      <c r="B195" s="25">
        <v>11239901.262679687</v>
      </c>
      <c r="C195" s="26">
        <v>479891.41181051586</v>
      </c>
      <c r="D195" s="27">
        <f t="shared" si="38"/>
        <v>10760009.850869171</v>
      </c>
      <c r="E195" s="11">
        <v>0</v>
      </c>
      <c r="F195" s="11"/>
      <c r="G195" s="3">
        <f t="shared" si="34"/>
        <v>11239901.262679687</v>
      </c>
      <c r="H195" s="12">
        <f t="shared" si="36"/>
        <v>5.0804325808040396E-3</v>
      </c>
      <c r="I195" s="3">
        <f t="shared" si="39"/>
        <v>10760009.850869171</v>
      </c>
      <c r="J195" s="3"/>
      <c r="K195" s="28">
        <f t="shared" si="37"/>
        <v>10209401.598514525</v>
      </c>
      <c r="L195" s="11"/>
      <c r="M195" s="28">
        <f t="shared" si="40"/>
        <v>10209401.598514525</v>
      </c>
      <c r="N195" s="13">
        <f t="shared" si="33"/>
        <v>0</v>
      </c>
      <c r="O195" s="28">
        <v>10689293.010325041</v>
      </c>
      <c r="P195" s="27">
        <v>479891.41181051586</v>
      </c>
      <c r="Q195" s="14">
        <f t="shared" si="41"/>
        <v>4.639171451454871E-3</v>
      </c>
      <c r="S195" s="13">
        <f t="shared" si="42"/>
        <v>110860919.79404566</v>
      </c>
      <c r="T195" s="14">
        <f t="shared" si="43"/>
        <v>6.2551616939829913E-3</v>
      </c>
      <c r="W195" s="3">
        <v>5259625.7888092855</v>
      </c>
      <c r="X195" s="4">
        <f t="shared" si="35"/>
        <v>21077.720021435824</v>
      </c>
      <c r="Y195" s="14">
        <f t="shared" si="44"/>
        <v>-7.3807485356223168E-3</v>
      </c>
    </row>
    <row r="196" spans="1:25" x14ac:dyDescent="0.2">
      <c r="A196" s="10">
        <f t="shared" si="45"/>
        <v>44840</v>
      </c>
      <c r="B196" s="25">
        <v>10559257.78805331</v>
      </c>
      <c r="C196" s="26">
        <v>439600.47938923235</v>
      </c>
      <c r="D196" s="27">
        <f t="shared" si="38"/>
        <v>10119657.308664078</v>
      </c>
      <c r="E196" s="11">
        <v>0</v>
      </c>
      <c r="F196" s="11"/>
      <c r="G196" s="3">
        <f t="shared" si="34"/>
        <v>10559257.78805331</v>
      </c>
      <c r="H196" s="12">
        <f t="shared" si="36"/>
        <v>5.1442255231388678E-3</v>
      </c>
      <c r="I196" s="3">
        <f t="shared" si="39"/>
        <v>10119657.308664078</v>
      </c>
      <c r="J196" s="3"/>
      <c r="K196" s="28">
        <f t="shared" si="37"/>
        <v>9602090.5391806401</v>
      </c>
      <c r="L196" s="11"/>
      <c r="M196" s="28">
        <f t="shared" si="40"/>
        <v>9602090.5391806401</v>
      </c>
      <c r="N196" s="13">
        <f t="shared" si="33"/>
        <v>0</v>
      </c>
      <c r="O196" s="28">
        <v>10041691.018569872</v>
      </c>
      <c r="P196" s="27">
        <v>439600.47938923235</v>
      </c>
      <c r="Q196" s="14">
        <f t="shared" si="41"/>
        <v>4.717489622506621E-3</v>
      </c>
      <c r="S196" s="13">
        <f t="shared" si="42"/>
        <v>110906004.8681494</v>
      </c>
      <c r="T196" s="14">
        <f t="shared" si="43"/>
        <v>5.9941228741200447E-3</v>
      </c>
      <c r="W196" s="3">
        <v>5265560.2783003272</v>
      </c>
      <c r="X196" s="4">
        <f t="shared" si="35"/>
        <v>21062.526873958566</v>
      </c>
      <c r="Y196" s="14">
        <f t="shared" si="44"/>
        <v>-7.6181183270046526E-3</v>
      </c>
    </row>
    <row r="197" spans="1:25" x14ac:dyDescent="0.2">
      <c r="A197" s="10">
        <f t="shared" si="45"/>
        <v>44871</v>
      </c>
      <c r="B197" s="25">
        <v>8840522.2263902593</v>
      </c>
      <c r="C197" s="26">
        <v>393885.57225740817</v>
      </c>
      <c r="D197" s="27">
        <f t="shared" si="38"/>
        <v>8446636.6541328505</v>
      </c>
      <c r="E197" s="11">
        <v>0</v>
      </c>
      <c r="F197" s="11"/>
      <c r="G197" s="3">
        <f t="shared" si="34"/>
        <v>8840522.2263902593</v>
      </c>
      <c r="H197" s="12">
        <f t="shared" si="36"/>
        <v>5.1522424264476285E-3</v>
      </c>
      <c r="I197" s="3">
        <f t="shared" si="39"/>
        <v>8446636.6541328505</v>
      </c>
      <c r="J197" s="3"/>
      <c r="K197" s="28">
        <f t="shared" si="37"/>
        <v>8061602.9912774535</v>
      </c>
      <c r="L197" s="11"/>
      <c r="M197" s="28">
        <f t="shared" si="40"/>
        <v>8061602.9912774535</v>
      </c>
      <c r="N197" s="13">
        <f t="shared" si="33"/>
        <v>0</v>
      </c>
      <c r="O197" s="28">
        <v>8455488.5635348614</v>
      </c>
      <c r="P197" s="27">
        <v>393885.57225740817</v>
      </c>
      <c r="Q197" s="14">
        <f t="shared" si="41"/>
        <v>4.6954847798890142E-3</v>
      </c>
      <c r="S197" s="13">
        <f t="shared" si="42"/>
        <v>110943681.09415072</v>
      </c>
      <c r="T197" s="14">
        <f t="shared" si="43"/>
        <v>5.7550007573627937E-3</v>
      </c>
      <c r="W197" s="3">
        <v>5271490.1459577596</v>
      </c>
      <c r="X197" s="4">
        <f t="shared" si="35"/>
        <v>21045.980931828857</v>
      </c>
      <c r="Y197" s="14">
        <f t="shared" si="44"/>
        <v>-7.834230216095972E-3</v>
      </c>
    </row>
    <row r="198" spans="1:25" x14ac:dyDescent="0.2">
      <c r="A198" s="10">
        <f t="shared" si="45"/>
        <v>44901</v>
      </c>
      <c r="B198" s="25">
        <v>9108700.4680249803</v>
      </c>
      <c r="C198" s="26">
        <v>374568.74237968237</v>
      </c>
      <c r="D198" s="27">
        <f t="shared" si="38"/>
        <v>8734131.7256452981</v>
      </c>
      <c r="E198" s="11">
        <v>0</v>
      </c>
      <c r="F198" s="11"/>
      <c r="G198" s="3">
        <f t="shared" si="34"/>
        <v>9108700.4680249803</v>
      </c>
      <c r="H198" s="12">
        <f t="shared" si="36"/>
        <v>5.6675736608888805E-3</v>
      </c>
      <c r="I198" s="3">
        <f t="shared" si="39"/>
        <v>8734131.7256452981</v>
      </c>
      <c r="J198" s="3"/>
      <c r="K198" s="28">
        <f t="shared" si="37"/>
        <v>8298476.6957446616</v>
      </c>
      <c r="L198" s="11"/>
      <c r="M198" s="28">
        <f t="shared" si="40"/>
        <v>8298476.6957446616</v>
      </c>
      <c r="N198" s="13">
        <f t="shared" si="33"/>
        <v>0</v>
      </c>
      <c r="O198" s="28">
        <v>8673045.4381243438</v>
      </c>
      <c r="P198" s="27">
        <v>374568.74237968237</v>
      </c>
      <c r="Q198" s="14">
        <f t="shared" si="41"/>
        <v>5.2699549491805886E-3</v>
      </c>
      <c r="S198" s="13">
        <f t="shared" si="42"/>
        <v>110987184.43185426</v>
      </c>
      <c r="T198" s="14">
        <f t="shared" si="43"/>
        <v>5.5323899278827415E-3</v>
      </c>
      <c r="W198" s="3">
        <v>5277414.6843705336</v>
      </c>
      <c r="X198" s="4">
        <f t="shared" si="35"/>
        <v>21030.597569023954</v>
      </c>
      <c r="Y198" s="14">
        <f t="shared" si="44"/>
        <v>-8.034482921675079E-3</v>
      </c>
    </row>
    <row r="199" spans="1:25" x14ac:dyDescent="0.2">
      <c r="A199" s="10">
        <f t="shared" si="45"/>
        <v>44932</v>
      </c>
      <c r="B199" s="25">
        <v>9165226.2617506552</v>
      </c>
      <c r="C199" s="26">
        <v>371923.39922644926</v>
      </c>
      <c r="D199" s="27">
        <f t="shared" si="38"/>
        <v>8793302.8625242058</v>
      </c>
      <c r="E199" s="11">
        <v>0</v>
      </c>
      <c r="F199" s="11"/>
      <c r="G199" s="3">
        <f t="shared" si="34"/>
        <v>9165226.2617506552</v>
      </c>
      <c r="H199" s="12">
        <f t="shared" si="36"/>
        <v>6.9020682987104287E-3</v>
      </c>
      <c r="I199" s="3">
        <f t="shared" si="39"/>
        <v>8793302.8625242058</v>
      </c>
      <c r="J199" s="3"/>
      <c r="K199" s="28">
        <f t="shared" si="37"/>
        <v>8330433.8972694408</v>
      </c>
      <c r="L199" s="11"/>
      <c r="M199" s="28">
        <f t="shared" si="40"/>
        <v>8330433.8972694408</v>
      </c>
      <c r="N199" s="13">
        <f t="shared" si="33"/>
        <v>0</v>
      </c>
      <c r="O199" s="28">
        <v>8702357.2964958902</v>
      </c>
      <c r="P199" s="27">
        <v>371923.39922644926</v>
      </c>
      <c r="Q199" s="14">
        <f t="shared" si="41"/>
        <v>6.5634759618753424E-3</v>
      </c>
      <c r="S199" s="13">
        <f t="shared" si="42"/>
        <v>111041504.50599015</v>
      </c>
      <c r="T199" s="14">
        <f t="shared" si="43"/>
        <v>5.4983557443988307E-3</v>
      </c>
      <c r="W199" s="3">
        <v>5283334.878018246</v>
      </c>
      <c r="X199" s="4">
        <f t="shared" si="35"/>
        <v>21017.313320037229</v>
      </c>
      <c r="Y199" s="14">
        <f t="shared" si="44"/>
        <v>-8.049047934725273E-3</v>
      </c>
    </row>
    <row r="200" spans="1:25" x14ac:dyDescent="0.2">
      <c r="A200" s="10">
        <f t="shared" si="45"/>
        <v>44963</v>
      </c>
      <c r="B200" s="25">
        <v>8240337.53447707</v>
      </c>
      <c r="C200" s="26">
        <v>359266.08124807529</v>
      </c>
      <c r="D200" s="27">
        <f t="shared" si="38"/>
        <v>7881071.4532289943</v>
      </c>
      <c r="E200" s="11">
        <v>0</v>
      </c>
      <c r="F200" s="11"/>
      <c r="G200" s="3">
        <f t="shared" si="34"/>
        <v>8240337.53447707</v>
      </c>
      <c r="H200" s="12">
        <f t="shared" si="36"/>
        <v>6.0169325353940373E-3</v>
      </c>
      <c r="I200" s="3">
        <f>G200-C200</f>
        <v>7881071.4532289943</v>
      </c>
      <c r="J200" s="3"/>
      <c r="K200" s="28">
        <f t="shared" si="37"/>
        <v>7467407.8535747686</v>
      </c>
      <c r="L200" s="11"/>
      <c r="M200" s="28">
        <f t="shared" si="40"/>
        <v>7467407.8535747686</v>
      </c>
      <c r="N200" s="13">
        <f t="shared" ref="N200:N263" si="46">K200-M200</f>
        <v>0</v>
      </c>
      <c r="O200" s="28">
        <v>7826673.9348228443</v>
      </c>
      <c r="P200" s="27">
        <v>359266.08124807529</v>
      </c>
      <c r="Q200" s="14">
        <f t="shared" si="41"/>
        <v>5.6093402495707156E-3</v>
      </c>
      <c r="S200" s="13">
        <f t="shared" si="42"/>
        <v>111083158.08830734</v>
      </c>
      <c r="T200" s="14">
        <f t="shared" si="43"/>
        <v>5.4527385081322155E-3</v>
      </c>
      <c r="W200" s="3">
        <v>5289250.4270172492</v>
      </c>
      <c r="X200" s="4">
        <f t="shared" si="35"/>
        <v>21001.682491889522</v>
      </c>
      <c r="Y200" s="14">
        <f t="shared" si="44"/>
        <v>-8.0754129614478698E-3</v>
      </c>
    </row>
    <row r="201" spans="1:25" x14ac:dyDescent="0.2">
      <c r="A201" s="10">
        <f t="shared" si="45"/>
        <v>44992</v>
      </c>
      <c r="B201" s="25">
        <v>9282778.9553246852</v>
      </c>
      <c r="C201" s="26">
        <v>423822.37956293009</v>
      </c>
      <c r="D201" s="27">
        <f t="shared" si="38"/>
        <v>8858956.5757617559</v>
      </c>
      <c r="E201" s="11">
        <v>0</v>
      </c>
      <c r="F201" s="11"/>
      <c r="G201" s="3">
        <f t="shared" ref="G201:G264" si="47">B201-E201</f>
        <v>9282778.9553246852</v>
      </c>
      <c r="H201" s="12">
        <f t="shared" si="36"/>
        <v>6.5124130551716952E-3</v>
      </c>
      <c r="I201" s="3">
        <f t="shared" si="39"/>
        <v>8858956.5757617559</v>
      </c>
      <c r="J201" s="3"/>
      <c r="K201" s="28">
        <f t="shared" si="37"/>
        <v>8401357.6839003488</v>
      </c>
      <c r="L201" s="11"/>
      <c r="M201" s="28">
        <f t="shared" si="40"/>
        <v>8401357.6839003488</v>
      </c>
      <c r="N201" s="13">
        <f t="shared" si="46"/>
        <v>0</v>
      </c>
      <c r="O201" s="28">
        <v>8825180.0634632781</v>
      </c>
      <c r="P201" s="27">
        <v>423822.37956293009</v>
      </c>
      <c r="Q201" s="14">
        <f t="shared" si="41"/>
        <v>6.108931108953719E-3</v>
      </c>
      <c r="S201" s="13">
        <f t="shared" si="42"/>
        <v>111134169.77672964</v>
      </c>
      <c r="T201" s="14">
        <f t="shared" si="43"/>
        <v>5.4070412780966581E-3</v>
      </c>
      <c r="W201" s="3">
        <v>5295160.0670630019</v>
      </c>
      <c r="X201" s="4">
        <f t="shared" si="35"/>
        <v>20987.877301010656</v>
      </c>
      <c r="Y201" s="14">
        <f t="shared" si="44"/>
        <v>-8.1023455130407873E-3</v>
      </c>
    </row>
    <row r="202" spans="1:25" x14ac:dyDescent="0.2">
      <c r="A202" s="10">
        <f t="shared" si="45"/>
        <v>45023</v>
      </c>
      <c r="B202" s="25">
        <v>9547511.8255025856</v>
      </c>
      <c r="C202" s="26">
        <v>460649.93361787754</v>
      </c>
      <c r="D202" s="27">
        <f t="shared" si="38"/>
        <v>9086861.8918847088</v>
      </c>
      <c r="E202" s="11">
        <v>0</v>
      </c>
      <c r="F202" s="11"/>
      <c r="G202" s="3">
        <f t="shared" si="47"/>
        <v>9547511.8255025856</v>
      </c>
      <c r="H202" s="12">
        <f t="shared" si="36"/>
        <v>6.4335744832908492E-3</v>
      </c>
      <c r="I202" s="3">
        <f t="shared" si="39"/>
        <v>9086861.8918847088</v>
      </c>
      <c r="J202" s="3"/>
      <c r="K202" s="28">
        <f t="shared" si="37"/>
        <v>8650946.1181912944</v>
      </c>
      <c r="L202" s="11"/>
      <c r="M202" s="28">
        <f t="shared" si="40"/>
        <v>8650946.1181912944</v>
      </c>
      <c r="N202" s="13">
        <f t="shared" si="46"/>
        <v>0</v>
      </c>
      <c r="O202" s="28">
        <v>9111596.0518091712</v>
      </c>
      <c r="P202" s="27">
        <v>460649.93361787754</v>
      </c>
      <c r="Q202" s="14">
        <f t="shared" si="41"/>
        <v>6.0028158023759381E-3</v>
      </c>
      <c r="S202" s="13">
        <f t="shared" si="42"/>
        <v>111185789.94642308</v>
      </c>
      <c r="T202" s="14">
        <f t="shared" si="43"/>
        <v>5.3847827422908168E-3</v>
      </c>
      <c r="W202" s="3">
        <v>5301070.5929381996</v>
      </c>
      <c r="X202" s="4">
        <f t="shared" si="35"/>
        <v>20974.214169971401</v>
      </c>
      <c r="Y202" s="14">
        <f t="shared" si="44"/>
        <v>-8.106057003943512E-3</v>
      </c>
    </row>
    <row r="203" spans="1:25" x14ac:dyDescent="0.2">
      <c r="A203" s="10">
        <f t="shared" si="45"/>
        <v>45053</v>
      </c>
      <c r="B203" s="25">
        <v>10850884.952455524</v>
      </c>
      <c r="C203" s="26">
        <v>475076.70939635939</v>
      </c>
      <c r="D203" s="27">
        <f t="shared" si="38"/>
        <v>10375808.243059166</v>
      </c>
      <c r="E203" s="11">
        <v>0</v>
      </c>
      <c r="F203" s="11"/>
      <c r="G203" s="3">
        <f t="shared" si="47"/>
        <v>10850884.952455524</v>
      </c>
      <c r="H203" s="12">
        <f t="shared" si="36"/>
        <v>7.0165410193301359E-3</v>
      </c>
      <c r="I203" s="3">
        <f t="shared" si="39"/>
        <v>10375808.243059166</v>
      </c>
      <c r="J203" s="3"/>
      <c r="K203" s="28">
        <f t="shared" si="37"/>
        <v>9902874.5778030623</v>
      </c>
      <c r="L203" s="11"/>
      <c r="M203" s="28">
        <f t="shared" si="40"/>
        <v>9902874.5778030623</v>
      </c>
      <c r="N203" s="13">
        <f t="shared" si="46"/>
        <v>0</v>
      </c>
      <c r="O203" s="28">
        <v>10377951.287199421</v>
      </c>
      <c r="P203" s="27">
        <v>475076.70939635939</v>
      </c>
      <c r="Q203" s="14">
        <f t="shared" si="41"/>
        <v>6.6578245277719716E-3</v>
      </c>
      <c r="S203" s="13">
        <f t="shared" si="42"/>
        <v>111251285.48984714</v>
      </c>
      <c r="T203" s="14">
        <f t="shared" si="43"/>
        <v>5.4408671145083076E-3</v>
      </c>
      <c r="W203" s="3">
        <v>5306986.2470027842</v>
      </c>
      <c r="X203" s="4">
        <f t="shared" si="35"/>
        <v>20963.175767165085</v>
      </c>
      <c r="Y203" s="14">
        <f t="shared" si="44"/>
        <v>-8.0320162704961007E-3</v>
      </c>
    </row>
    <row r="204" spans="1:25" x14ac:dyDescent="0.2">
      <c r="A204" s="10">
        <f t="shared" si="45"/>
        <v>45084</v>
      </c>
      <c r="B204" s="25">
        <v>11339045.447899424</v>
      </c>
      <c r="C204" s="26">
        <v>495001.23439371301</v>
      </c>
      <c r="D204" s="27">
        <f t="shared" si="38"/>
        <v>10844044.213505711</v>
      </c>
      <c r="E204" s="11">
        <v>0</v>
      </c>
      <c r="F204" s="11"/>
      <c r="G204" s="3">
        <f t="shared" si="47"/>
        <v>11339045.447899424</v>
      </c>
      <c r="H204" s="12">
        <f t="shared" si="36"/>
        <v>7.262656606734641E-3</v>
      </c>
      <c r="I204" s="3">
        <f t="shared" si="39"/>
        <v>10844044.213505711</v>
      </c>
      <c r="J204" s="3"/>
      <c r="K204" s="28">
        <f t="shared" si="37"/>
        <v>10343031.588941671</v>
      </c>
      <c r="L204" s="11"/>
      <c r="M204" s="28">
        <f t="shared" si="40"/>
        <v>10343031.588941671</v>
      </c>
      <c r="N204" s="13">
        <f t="shared" si="46"/>
        <v>0</v>
      </c>
      <c r="O204" s="28">
        <v>10838032.823335383</v>
      </c>
      <c r="P204" s="27">
        <v>495001.23439371301</v>
      </c>
      <c r="Q204" s="14">
        <f t="shared" si="41"/>
        <v>6.9173378398577068E-3</v>
      </c>
      <c r="S204" s="13">
        <f t="shared" si="42"/>
        <v>111322340.2240347</v>
      </c>
      <c r="T204" s="14">
        <f t="shared" si="43"/>
        <v>5.5894462865584416E-3</v>
      </c>
      <c r="W204" s="3">
        <v>5312902.5182325356</v>
      </c>
      <c r="X204" s="4">
        <f t="shared" si="35"/>
        <v>20953.205868544475</v>
      </c>
      <c r="Y204" s="14">
        <f t="shared" si="44"/>
        <v>-7.8666552648113397E-3</v>
      </c>
    </row>
    <row r="205" spans="1:25" x14ac:dyDescent="0.2">
      <c r="A205" s="10">
        <f t="shared" si="45"/>
        <v>45114</v>
      </c>
      <c r="B205" s="25">
        <v>12071094.25968343</v>
      </c>
      <c r="C205" s="26">
        <v>478784.17076854385</v>
      </c>
      <c r="D205" s="27">
        <f t="shared" si="38"/>
        <v>11592310.088914886</v>
      </c>
      <c r="E205" s="11">
        <v>0</v>
      </c>
      <c r="F205" s="11"/>
      <c r="G205" s="3">
        <f t="shared" si="47"/>
        <v>12071094.25968343</v>
      </c>
      <c r="H205" s="12">
        <f t="shared" si="36"/>
        <v>7.2724457696704548E-3</v>
      </c>
      <c r="I205" s="3">
        <f t="shared" si="39"/>
        <v>11592310.088914886</v>
      </c>
      <c r="J205" s="3"/>
      <c r="K205" s="28">
        <f t="shared" si="37"/>
        <v>11030558.338502446</v>
      </c>
      <c r="L205" s="11"/>
      <c r="M205" s="28">
        <f t="shared" si="40"/>
        <v>11030558.338502446</v>
      </c>
      <c r="N205" s="13">
        <f t="shared" si="46"/>
        <v>0</v>
      </c>
      <c r="O205" s="28">
        <v>11509342.50927099</v>
      </c>
      <c r="P205" s="27">
        <v>478784.17076854385</v>
      </c>
      <c r="Q205" s="14">
        <f t="shared" si="41"/>
        <v>6.9622752197917581E-3</v>
      </c>
      <c r="S205" s="13">
        <f t="shared" si="42"/>
        <v>111398607.01661523</v>
      </c>
      <c r="T205" s="14">
        <f t="shared" si="43"/>
        <v>5.7755408445128165E-3</v>
      </c>
      <c r="W205" s="3">
        <v>5318820.6112213032</v>
      </c>
      <c r="X205" s="4">
        <f t="shared" si="35"/>
        <v>20944.230903669446</v>
      </c>
      <c r="Y205" s="14">
        <f t="shared" si="44"/>
        <v>-7.6641155061234478E-3</v>
      </c>
    </row>
    <row r="206" spans="1:25" x14ac:dyDescent="0.2">
      <c r="A206" s="10">
        <f t="shared" si="45"/>
        <v>45145</v>
      </c>
      <c r="B206" s="25">
        <v>12285976.526701692</v>
      </c>
      <c r="C206" s="26">
        <v>506199.83309562155</v>
      </c>
      <c r="D206" s="27">
        <f t="shared" si="38"/>
        <v>11779776.693606071</v>
      </c>
      <c r="E206" s="11">
        <v>0</v>
      </c>
      <c r="F206" s="11"/>
      <c r="G206" s="3">
        <f t="shared" si="47"/>
        <v>12285976.526701692</v>
      </c>
      <c r="H206" s="12">
        <f t="shared" si="36"/>
        <v>7.1995589595792442E-3</v>
      </c>
      <c r="I206" s="3">
        <f t="shared" si="39"/>
        <v>11779776.693606071</v>
      </c>
      <c r="J206" s="3"/>
      <c r="K206" s="28">
        <f t="shared" si="37"/>
        <v>11176701.131400628</v>
      </c>
      <c r="L206" s="11"/>
      <c r="M206" s="28">
        <f t="shared" si="40"/>
        <v>11176701.131400628</v>
      </c>
      <c r="N206" s="13">
        <f t="shared" si="46"/>
        <v>0</v>
      </c>
      <c r="O206" s="28">
        <v>11682900.964496249</v>
      </c>
      <c r="P206" s="27">
        <v>506199.83309562155</v>
      </c>
      <c r="Q206" s="14">
        <f t="shared" si="41"/>
        <v>6.8714483244476376E-3</v>
      </c>
      <c r="S206" s="13">
        <f t="shared" si="42"/>
        <v>111474883.01430094</v>
      </c>
      <c r="T206" s="14">
        <f t="shared" si="43"/>
        <v>5.9659340316917664E-3</v>
      </c>
      <c r="W206" s="3">
        <v>5324739.1209506663</v>
      </c>
      <c r="X206" s="4">
        <f t="shared" si="35"/>
        <v>20935.275979191727</v>
      </c>
      <c r="Y206" s="14">
        <f t="shared" si="44"/>
        <v>-7.4572381251286624E-3</v>
      </c>
    </row>
    <row r="207" spans="1:25" x14ac:dyDescent="0.2">
      <c r="A207" s="10">
        <f t="shared" si="45"/>
        <v>45176</v>
      </c>
      <c r="B207" s="25">
        <v>11315266.330021858</v>
      </c>
      <c r="C207" s="26">
        <v>486879.44220216287</v>
      </c>
      <c r="D207" s="27">
        <f t="shared" si="38"/>
        <v>10828386.887819696</v>
      </c>
      <c r="E207" s="11">
        <v>0</v>
      </c>
      <c r="F207" s="11"/>
      <c r="G207" s="3">
        <f t="shared" si="47"/>
        <v>11315266.330021858</v>
      </c>
      <c r="H207" s="12">
        <f t="shared" si="36"/>
        <v>6.7051360666672277E-3</v>
      </c>
      <c r="I207" s="3">
        <f t="shared" si="39"/>
        <v>10828386.887819696</v>
      </c>
      <c r="J207" s="3"/>
      <c r="K207" s="28">
        <f t="shared" si="37"/>
        <v>10274086.732213583</v>
      </c>
      <c r="L207" s="11"/>
      <c r="M207" s="28">
        <f t="shared" si="40"/>
        <v>10274086.732213583</v>
      </c>
      <c r="N207" s="13">
        <f t="shared" si="46"/>
        <v>0</v>
      </c>
      <c r="O207" s="28">
        <v>10760966.174415745</v>
      </c>
      <c r="P207" s="27">
        <v>486879.44220216287</v>
      </c>
      <c r="Q207" s="14">
        <f t="shared" si="41"/>
        <v>6.3358398702300089E-3</v>
      </c>
      <c r="S207" s="13">
        <f t="shared" si="42"/>
        <v>111539568.148</v>
      </c>
      <c r="T207" s="14">
        <f t="shared" si="43"/>
        <v>6.121619369703124E-3</v>
      </c>
      <c r="W207" s="3">
        <v>5330655.5916809067</v>
      </c>
      <c r="X207" s="4">
        <f t="shared" si="35"/>
        <v>20924.174565333044</v>
      </c>
      <c r="Y207" s="14">
        <f t="shared" si="44"/>
        <v>-7.2847279471700555E-3</v>
      </c>
    </row>
    <row r="208" spans="1:25" x14ac:dyDescent="0.2">
      <c r="A208" s="10">
        <f t="shared" si="45"/>
        <v>45206</v>
      </c>
      <c r="B208" s="25">
        <v>10624907.506314779</v>
      </c>
      <c r="C208" s="26">
        <v>446000.00225641567</v>
      </c>
      <c r="D208" s="27">
        <f t="shared" si="38"/>
        <v>10178907.504058363</v>
      </c>
      <c r="E208" s="11">
        <v>0</v>
      </c>
      <c r="F208" s="11"/>
      <c r="G208" s="3">
        <f t="shared" si="47"/>
        <v>10624907.506314779</v>
      </c>
      <c r="H208" s="12">
        <f t="shared" si="36"/>
        <v>6.2172663627688696E-3</v>
      </c>
      <c r="I208" s="3">
        <f t="shared" si="39"/>
        <v>10178907.504058363</v>
      </c>
      <c r="J208" s="3"/>
      <c r="K208" s="28">
        <f t="shared" si="37"/>
        <v>9658122.8841085285</v>
      </c>
      <c r="L208" s="11"/>
      <c r="M208" s="28">
        <f t="shared" si="40"/>
        <v>9658122.8841085285</v>
      </c>
      <c r="N208" s="13">
        <f t="shared" si="46"/>
        <v>0</v>
      </c>
      <c r="O208" s="28">
        <v>10104122.886364944</v>
      </c>
      <c r="P208" s="27">
        <v>446000.00225641567</v>
      </c>
      <c r="Q208" s="14">
        <f t="shared" si="41"/>
        <v>5.8354318467683797E-3</v>
      </c>
      <c r="S208" s="13">
        <f t="shared" si="42"/>
        <v>111595600.49292789</v>
      </c>
      <c r="T208" s="14">
        <f t="shared" si="43"/>
        <v>6.217838480417015E-3</v>
      </c>
      <c r="W208" s="3">
        <v>5336569.5519515006</v>
      </c>
      <c r="X208" s="4">
        <f t="shared" si="35"/>
        <v>20911.48619099682</v>
      </c>
      <c r="Y208" s="14">
        <f t="shared" si="44"/>
        <v>-7.1710618514861935E-3</v>
      </c>
    </row>
    <row r="209" spans="1:25" x14ac:dyDescent="0.2">
      <c r="A209" s="10">
        <f t="shared" si="45"/>
        <v>45237</v>
      </c>
      <c r="B209" s="25">
        <v>8886782.8715941869</v>
      </c>
      <c r="C209" s="26">
        <v>399633.80006322789</v>
      </c>
      <c r="D209" s="27">
        <f t="shared" si="38"/>
        <v>8487149.0715309586</v>
      </c>
      <c r="E209" s="11">
        <v>0</v>
      </c>
      <c r="F209" s="11"/>
      <c r="G209" s="3">
        <f t="shared" si="47"/>
        <v>8886782.8715941869</v>
      </c>
      <c r="H209" s="12">
        <f t="shared" si="36"/>
        <v>5.2327955316748831E-3</v>
      </c>
      <c r="I209" s="3">
        <f t="shared" si="39"/>
        <v>8487149.0715309586</v>
      </c>
      <c r="J209" s="3"/>
      <c r="K209" s="28">
        <f t="shared" si="37"/>
        <v>8100100.6062450279</v>
      </c>
      <c r="L209" s="11"/>
      <c r="M209" s="28">
        <f t="shared" si="40"/>
        <v>8100100.6062450279</v>
      </c>
      <c r="N209" s="13">
        <f t="shared" si="46"/>
        <v>0</v>
      </c>
      <c r="O209" s="28">
        <v>8499734.4063082561</v>
      </c>
      <c r="P209" s="27">
        <v>399633.80006322789</v>
      </c>
      <c r="Q209" s="14">
        <f t="shared" si="41"/>
        <v>4.7754292799122577E-3</v>
      </c>
      <c r="S209" s="13">
        <f t="shared" si="42"/>
        <v>111634098.10789546</v>
      </c>
      <c r="T209" s="14">
        <f t="shared" si="43"/>
        <v>6.2231305734197218E-3</v>
      </c>
      <c r="W209" s="3">
        <v>5342480.0258708782</v>
      </c>
      <c r="X209" s="4">
        <f t="shared" si="35"/>
        <v>20895.55741290731</v>
      </c>
      <c r="Y209" s="14">
        <f t="shared" si="44"/>
        <v>-7.1473750455629537E-3</v>
      </c>
    </row>
    <row r="210" spans="1:25" x14ac:dyDescent="0.2">
      <c r="A210" s="10">
        <f t="shared" si="45"/>
        <v>45267</v>
      </c>
      <c r="B210" s="25">
        <v>9157842.9687598106</v>
      </c>
      <c r="C210" s="26">
        <v>380022.12388062302</v>
      </c>
      <c r="D210" s="27">
        <f t="shared" si="38"/>
        <v>8777820.8448791876</v>
      </c>
      <c r="E210" s="11">
        <v>0</v>
      </c>
      <c r="F210" s="11"/>
      <c r="G210" s="3">
        <f t="shared" si="47"/>
        <v>9157842.9687598106</v>
      </c>
      <c r="H210" s="12">
        <f t="shared" si="36"/>
        <v>5.3951165599679385E-3</v>
      </c>
      <c r="I210" s="3">
        <f t="shared" si="39"/>
        <v>8777820.8448791876</v>
      </c>
      <c r="J210" s="3"/>
      <c r="K210" s="28">
        <f t="shared" si="37"/>
        <v>8339815.4053123016</v>
      </c>
      <c r="L210" s="11"/>
      <c r="M210" s="28">
        <f t="shared" si="40"/>
        <v>8339815.4053123016</v>
      </c>
      <c r="N210" s="13">
        <f t="shared" si="46"/>
        <v>0</v>
      </c>
      <c r="O210" s="28">
        <v>8719837.5291929245</v>
      </c>
      <c r="P210" s="27">
        <v>380022.12388062302</v>
      </c>
      <c r="Q210" s="14">
        <f t="shared" si="41"/>
        <v>4.9814816722733024E-3</v>
      </c>
      <c r="S210" s="13">
        <f t="shared" si="42"/>
        <v>111675436.8174631</v>
      </c>
      <c r="T210" s="14">
        <f t="shared" si="43"/>
        <v>6.2011879040990703E-3</v>
      </c>
      <c r="W210" s="3">
        <v>5348386.5435879529</v>
      </c>
      <c r="X210" s="4">
        <f t="shared" si="35"/>
        <v>20880.210491021444</v>
      </c>
      <c r="Y210" s="14">
        <f t="shared" si="44"/>
        <v>-7.1508704167311254E-3</v>
      </c>
    </row>
    <row r="211" spans="1:25" x14ac:dyDescent="0.2">
      <c r="A211" s="10">
        <f t="shared" si="45"/>
        <v>45298</v>
      </c>
      <c r="B211" s="25">
        <v>9219864.4194741026</v>
      </c>
      <c r="C211" s="26">
        <v>377257.83791778615</v>
      </c>
      <c r="D211" s="27">
        <f t="shared" si="38"/>
        <v>8842606.5815563165</v>
      </c>
      <c r="E211" s="11">
        <v>0</v>
      </c>
      <c r="F211" s="11"/>
      <c r="G211" s="3">
        <f t="shared" si="47"/>
        <v>9219864.4194741026</v>
      </c>
      <c r="H211" s="12">
        <f t="shared" si="36"/>
        <v>5.9614630520874456E-3</v>
      </c>
      <c r="I211" s="3">
        <f t="shared" si="39"/>
        <v>8842606.5815563165</v>
      </c>
      <c r="J211" s="3"/>
      <c r="K211" s="28">
        <f t="shared" si="37"/>
        <v>8376978.2400672287</v>
      </c>
      <c r="L211" s="11"/>
      <c r="M211" s="28">
        <f t="shared" si="40"/>
        <v>8376978.2400672287</v>
      </c>
      <c r="N211" s="13">
        <f t="shared" si="46"/>
        <v>0</v>
      </c>
      <c r="O211" s="28">
        <v>8754236.0779850148</v>
      </c>
      <c r="P211" s="27">
        <v>377257.83791778615</v>
      </c>
      <c r="Q211" s="14">
        <f t="shared" si="41"/>
        <v>5.5872651258950246E-3</v>
      </c>
      <c r="S211" s="13">
        <f t="shared" si="42"/>
        <v>111721981.16026089</v>
      </c>
      <c r="T211" s="14">
        <f t="shared" si="43"/>
        <v>6.1281289126808858E-3</v>
      </c>
      <c r="W211" s="3">
        <v>5354289.8059164835</v>
      </c>
      <c r="X211" s="4">
        <f t="shared" ref="X211:X274" si="48">S211/W211*1000</f>
        <v>20865.882350411484</v>
      </c>
      <c r="Y211" s="14">
        <f t="shared" si="44"/>
        <v>-7.2050583878090491E-3</v>
      </c>
    </row>
    <row r="212" spans="1:25" x14ac:dyDescent="0.2">
      <c r="A212" s="10">
        <f t="shared" si="45"/>
        <v>45329</v>
      </c>
      <c r="B212" s="25">
        <v>8505519.3963403925</v>
      </c>
      <c r="C212" s="26">
        <v>364498.87350662169</v>
      </c>
      <c r="D212" s="27">
        <f t="shared" si="38"/>
        <v>8141020.5228337711</v>
      </c>
      <c r="E212" s="11">
        <v>0</v>
      </c>
      <c r="F212" s="11"/>
      <c r="G212" s="3">
        <f t="shared" si="47"/>
        <v>8505519.3963403925</v>
      </c>
      <c r="H212" s="12">
        <f t="shared" si="36"/>
        <v>3.2180946563635127E-2</v>
      </c>
      <c r="I212" s="3">
        <f t="shared" si="39"/>
        <v>8141020.5228337711</v>
      </c>
      <c r="J212" s="3"/>
      <c r="K212" s="28">
        <f t="shared" si="37"/>
        <v>7714044.8369837515</v>
      </c>
      <c r="L212" s="11"/>
      <c r="M212" s="28">
        <f t="shared" si="40"/>
        <v>7714044.8369837515</v>
      </c>
      <c r="N212" s="13">
        <f t="shared" si="46"/>
        <v>0</v>
      </c>
      <c r="O212" s="28">
        <v>8078543.710490373</v>
      </c>
      <c r="P212" s="27">
        <v>364498.87350662169</v>
      </c>
      <c r="Q212" s="14">
        <f t="shared" si="41"/>
        <v>3.3028460242855662E-2</v>
      </c>
      <c r="S212" s="13">
        <f t="shared" si="42"/>
        <v>111968618.14366987</v>
      </c>
      <c r="T212" s="14">
        <f t="shared" si="43"/>
        <v>7.9711458568600957E-3</v>
      </c>
      <c r="W212" s="3">
        <v>5360189.6241739327</v>
      </c>
      <c r="X212" s="4">
        <f t="shared" si="48"/>
        <v>20888.928563031113</v>
      </c>
      <c r="Y212" s="14">
        <f t="shared" si="44"/>
        <v>-5.3688045661081096E-3</v>
      </c>
    </row>
    <row r="213" spans="1:25" x14ac:dyDescent="0.2">
      <c r="A213" s="10">
        <f t="shared" si="45"/>
        <v>45358</v>
      </c>
      <c r="B213" s="25">
        <v>9327724.5213926397</v>
      </c>
      <c r="C213" s="26">
        <v>430001.22056622966</v>
      </c>
      <c r="D213" s="27">
        <f t="shared" si="38"/>
        <v>8897723.3008264098</v>
      </c>
      <c r="E213" s="11">
        <v>0</v>
      </c>
      <c r="F213" s="11"/>
      <c r="G213" s="3">
        <f t="shared" si="47"/>
        <v>9327724.5213926397</v>
      </c>
      <c r="H213" s="12">
        <f t="shared" si="36"/>
        <v>4.8418222909609732E-3</v>
      </c>
      <c r="I213" s="3">
        <f t="shared" si="39"/>
        <v>8897723.3008264098</v>
      </c>
      <c r="J213" s="3"/>
      <c r="K213" s="28">
        <f t="shared" si="37"/>
        <v>8437908.7964500692</v>
      </c>
      <c r="L213" s="11"/>
      <c r="M213" s="28">
        <f t="shared" si="40"/>
        <v>8437908.7964500692</v>
      </c>
      <c r="N213" s="13">
        <f t="shared" si="46"/>
        <v>0</v>
      </c>
      <c r="O213" s="28">
        <v>8867910.0170162991</v>
      </c>
      <c r="P213" s="27">
        <v>430001.22056622966</v>
      </c>
      <c r="Q213" s="14">
        <f t="shared" si="41"/>
        <v>4.3506197361129484E-3</v>
      </c>
      <c r="S213" s="13">
        <f t="shared" si="42"/>
        <v>112005169.25621958</v>
      </c>
      <c r="T213" s="14">
        <f t="shared" si="43"/>
        <v>7.8373688420023679E-3</v>
      </c>
      <c r="W213" s="3">
        <v>5366085.1416573012</v>
      </c>
      <c r="X213" s="4">
        <f t="shared" si="48"/>
        <v>20872.790181191027</v>
      </c>
      <c r="Y213" s="14">
        <f t="shared" si="44"/>
        <v>-5.4835045092477275E-3</v>
      </c>
    </row>
    <row r="214" spans="1:25" x14ac:dyDescent="0.2">
      <c r="A214" s="10">
        <f t="shared" si="45"/>
        <v>45389</v>
      </c>
      <c r="B214" s="25">
        <v>9590889.948165454</v>
      </c>
      <c r="C214" s="26">
        <v>467372.27081316878</v>
      </c>
      <c r="D214" s="27">
        <f t="shared" si="38"/>
        <v>9123517.677352285</v>
      </c>
      <c r="E214" s="11">
        <v>0</v>
      </c>
      <c r="F214" s="11"/>
      <c r="G214" s="3">
        <f t="shared" si="47"/>
        <v>9590889.948165454</v>
      </c>
      <c r="H214" s="12">
        <f t="shared" si="36"/>
        <v>4.5433955417577554E-3</v>
      </c>
      <c r="I214" s="3">
        <f t="shared" si="39"/>
        <v>9123517.677352285</v>
      </c>
      <c r="J214" s="3"/>
      <c r="K214" s="28">
        <f t="shared" si="37"/>
        <v>8685621.3658760898</v>
      </c>
      <c r="L214" s="11"/>
      <c r="M214" s="28">
        <f t="shared" si="40"/>
        <v>8685621.3658760898</v>
      </c>
      <c r="N214" s="13">
        <f t="shared" si="46"/>
        <v>0</v>
      </c>
      <c r="O214" s="28">
        <v>9152993.6366892587</v>
      </c>
      <c r="P214" s="27">
        <v>467372.27081316878</v>
      </c>
      <c r="Q214" s="14">
        <f t="shared" si="41"/>
        <v>4.008260739467584E-3</v>
      </c>
      <c r="S214" s="13">
        <f t="shared" si="42"/>
        <v>112039844.50390439</v>
      </c>
      <c r="T214" s="14">
        <f t="shared" si="43"/>
        <v>7.681328323456027E-3</v>
      </c>
      <c r="W214" s="3">
        <v>5371981.0797538897</v>
      </c>
      <c r="X214" s="4">
        <f t="shared" si="48"/>
        <v>20856.336394438185</v>
      </c>
      <c r="Y214" s="14">
        <f t="shared" si="44"/>
        <v>-5.620128343210129E-3</v>
      </c>
    </row>
    <row r="215" spans="1:25" x14ac:dyDescent="0.2">
      <c r="A215" s="10">
        <f t="shared" si="45"/>
        <v>45419</v>
      </c>
      <c r="B215" s="25">
        <v>10911173.351124935</v>
      </c>
      <c r="C215" s="26">
        <v>481990.76179836824</v>
      </c>
      <c r="D215" s="27">
        <f t="shared" si="38"/>
        <v>10429182.589326566</v>
      </c>
      <c r="E215" s="11">
        <v>0</v>
      </c>
      <c r="F215" s="11"/>
      <c r="G215" s="3">
        <f t="shared" si="47"/>
        <v>10911173.351124935</v>
      </c>
      <c r="H215" s="12">
        <f t="shared" si="36"/>
        <v>5.5560812720409913E-3</v>
      </c>
      <c r="I215" s="3">
        <f t="shared" si="39"/>
        <v>10429182.589326566</v>
      </c>
      <c r="J215" s="3"/>
      <c r="K215" s="28">
        <f t="shared" si="37"/>
        <v>9953621.2661900166</v>
      </c>
      <c r="L215" s="11"/>
      <c r="M215" s="28">
        <f t="shared" si="40"/>
        <v>9953621.2661900166</v>
      </c>
      <c r="N215" s="13">
        <f t="shared" si="46"/>
        <v>0</v>
      </c>
      <c r="O215" s="28">
        <v>10435612.027988385</v>
      </c>
      <c r="P215" s="27">
        <v>481990.76179836824</v>
      </c>
      <c r="Q215" s="14">
        <f t="shared" si="41"/>
        <v>5.1244401802987838E-3</v>
      </c>
      <c r="S215" s="13">
        <f t="shared" si="42"/>
        <v>112090591.19229135</v>
      </c>
      <c r="T215" s="14">
        <f t="shared" si="43"/>
        <v>7.5442337474904697E-3</v>
      </c>
      <c r="W215" s="3">
        <v>5377880.392631474</v>
      </c>
      <c r="X215" s="4">
        <f t="shared" si="48"/>
        <v>20842.894041651194</v>
      </c>
      <c r="Y215" s="14">
        <f t="shared" si="44"/>
        <v>-5.7377625818646472E-3</v>
      </c>
    </row>
    <row r="216" spans="1:25" x14ac:dyDescent="0.2">
      <c r="A216" s="10">
        <f t="shared" si="45"/>
        <v>45450</v>
      </c>
      <c r="B216" s="25">
        <v>11407764.552069956</v>
      </c>
      <c r="C216" s="26">
        <v>502195.42235333181</v>
      </c>
      <c r="D216" s="27">
        <f t="shared" si="38"/>
        <v>10905569.129716625</v>
      </c>
      <c r="E216" s="11">
        <v>0</v>
      </c>
      <c r="F216" s="11"/>
      <c r="G216" s="3">
        <f t="shared" si="47"/>
        <v>11407764.552069956</v>
      </c>
      <c r="H216" s="12">
        <f t="shared" si="36"/>
        <v>6.0603958672078573E-3</v>
      </c>
      <c r="I216" s="3">
        <f t="shared" si="39"/>
        <v>10905569.129716625</v>
      </c>
      <c r="J216" s="3"/>
      <c r="K216" s="28">
        <f t="shared" si="37"/>
        <v>10401520.17031326</v>
      </c>
      <c r="L216" s="11"/>
      <c r="M216" s="28">
        <f t="shared" si="40"/>
        <v>10401520.17031326</v>
      </c>
      <c r="N216" s="13">
        <f t="shared" si="46"/>
        <v>0</v>
      </c>
      <c r="O216" s="28">
        <v>10903715.592666591</v>
      </c>
      <c r="P216" s="27">
        <v>502195.42235333181</v>
      </c>
      <c r="Q216" s="14">
        <f t="shared" si="41"/>
        <v>5.6548779599707721E-3</v>
      </c>
      <c r="S216" s="13">
        <f t="shared" si="42"/>
        <v>112149079.77366292</v>
      </c>
      <c r="T216" s="14">
        <f t="shared" si="43"/>
        <v>7.426537638037578E-3</v>
      </c>
      <c r="W216" s="3">
        <v>5383779.974923606</v>
      </c>
      <c r="X216" s="4">
        <f t="shared" si="48"/>
        <v>20830.918108843085</v>
      </c>
      <c r="Y216" s="14">
        <f t="shared" si="44"/>
        <v>-5.8362314802133941E-3</v>
      </c>
    </row>
    <row r="217" spans="1:25" x14ac:dyDescent="0.2">
      <c r="A217" s="10">
        <f t="shared" si="45"/>
        <v>45480</v>
      </c>
      <c r="B217" s="25">
        <v>12147070.121365981</v>
      </c>
      <c r="C217" s="26">
        <v>485713.51184416621</v>
      </c>
      <c r="D217" s="27">
        <f t="shared" si="38"/>
        <v>11661356.609521816</v>
      </c>
      <c r="E217" s="11">
        <v>0</v>
      </c>
      <c r="F217" s="11"/>
      <c r="G217" s="3">
        <f t="shared" si="47"/>
        <v>12147070.121365981</v>
      </c>
      <c r="H217" s="12">
        <f t="shared" si="36"/>
        <v>6.2940326740970054E-3</v>
      </c>
      <c r="I217" s="3">
        <f t="shared" si="39"/>
        <v>11661356.609521816</v>
      </c>
      <c r="J217" s="3"/>
      <c r="K217" s="28">
        <f t="shared" si="37"/>
        <v>11096069.175237549</v>
      </c>
      <c r="L217" s="11"/>
      <c r="M217" s="28">
        <f t="shared" si="40"/>
        <v>11096069.175237549</v>
      </c>
      <c r="N217" s="13">
        <f t="shared" si="46"/>
        <v>0</v>
      </c>
      <c r="O217" s="28">
        <v>11581782.687081715</v>
      </c>
      <c r="P217" s="27">
        <v>485713.51184416621</v>
      </c>
      <c r="Q217" s="14">
        <f t="shared" si="41"/>
        <v>5.939031799182537E-3</v>
      </c>
      <c r="S217" s="13">
        <f t="shared" si="42"/>
        <v>112214590.61039802</v>
      </c>
      <c r="T217" s="14">
        <f t="shared" si="43"/>
        <v>7.3248994366788001E-3</v>
      </c>
      <c r="W217" s="3">
        <v>5389680.6772275558</v>
      </c>
      <c r="X217" s="4">
        <f t="shared" si="48"/>
        <v>20820.266975096762</v>
      </c>
      <c r="Y217" s="14">
        <f t="shared" si="44"/>
        <v>-5.9187625051901893E-3</v>
      </c>
    </row>
    <row r="218" spans="1:25" x14ac:dyDescent="0.2">
      <c r="A218" s="10">
        <f t="shared" si="45"/>
        <v>45511</v>
      </c>
      <c r="B218" s="25">
        <v>12363271.410118619</v>
      </c>
      <c r="C218" s="26">
        <v>513463.80692779977</v>
      </c>
      <c r="D218" s="27">
        <f t="shared" si="38"/>
        <v>11849807.603190819</v>
      </c>
      <c r="E218" s="11">
        <v>0</v>
      </c>
      <c r="F218" s="11"/>
      <c r="G218" s="3">
        <f t="shared" si="47"/>
        <v>12363271.410118619</v>
      </c>
      <c r="H218" s="12">
        <f t="shared" si="36"/>
        <v>6.2913097098091786E-3</v>
      </c>
      <c r="I218" s="3">
        <f t="shared" si="39"/>
        <v>11849807.603190819</v>
      </c>
      <c r="J218" s="3"/>
      <c r="K218" s="28">
        <f t="shared" si="37"/>
        <v>11242937.905845124</v>
      </c>
      <c r="L218" s="11"/>
      <c r="M218" s="28">
        <f t="shared" si="40"/>
        <v>11242937.905845124</v>
      </c>
      <c r="N218" s="13">
        <f t="shared" si="46"/>
        <v>0</v>
      </c>
      <c r="O218" s="28">
        <v>11756401.712772924</v>
      </c>
      <c r="P218" s="27">
        <v>513463.80692779977</v>
      </c>
      <c r="Q218" s="14">
        <f t="shared" si="41"/>
        <v>5.9263259942063939E-3</v>
      </c>
      <c r="S218" s="13">
        <f t="shared" si="42"/>
        <v>112280827.38484253</v>
      </c>
      <c r="T218" s="14">
        <f t="shared" si="43"/>
        <v>7.2298292561401301E-3</v>
      </c>
      <c r="W218" s="3">
        <v>5395581.5099122506</v>
      </c>
      <c r="X218" s="4">
        <f t="shared" si="48"/>
        <v>20809.773178029252</v>
      </c>
      <c r="Y218" s="14">
        <f t="shared" si="44"/>
        <v>-5.9948004166372471E-3</v>
      </c>
    </row>
    <row r="219" spans="1:25" x14ac:dyDescent="0.2">
      <c r="A219" s="10">
        <f t="shared" si="45"/>
        <v>45542</v>
      </c>
      <c r="B219" s="25">
        <v>11379241.207164153</v>
      </c>
      <c r="C219" s="26">
        <v>493969.70601442695</v>
      </c>
      <c r="D219" s="27">
        <f t="shared" si="38"/>
        <v>10885271.501149727</v>
      </c>
      <c r="E219" s="11">
        <v>0</v>
      </c>
      <c r="F219" s="11"/>
      <c r="G219" s="3">
        <f t="shared" si="47"/>
        <v>11379241.207164153</v>
      </c>
      <c r="H219" s="12">
        <f t="shared" si="36"/>
        <v>5.6538551790474845E-3</v>
      </c>
      <c r="I219" s="3">
        <f t="shared" si="39"/>
        <v>10885271.501149727</v>
      </c>
      <c r="J219" s="3"/>
      <c r="K219" s="28">
        <f t="shared" si="37"/>
        <v>10327837.412738092</v>
      </c>
      <c r="L219" s="11"/>
      <c r="M219" s="28">
        <f t="shared" si="40"/>
        <v>10327837.412738092</v>
      </c>
      <c r="N219" s="13">
        <f t="shared" si="46"/>
        <v>0</v>
      </c>
      <c r="O219" s="28">
        <v>10821807.118752519</v>
      </c>
      <c r="P219" s="27">
        <v>493969.70601442695</v>
      </c>
      <c r="Q219" s="14">
        <f t="shared" si="41"/>
        <v>5.2316747877918512E-3</v>
      </c>
      <c r="S219" s="13">
        <f t="shared" si="42"/>
        <v>112334578.06536704</v>
      </c>
      <c r="T219" s="14">
        <f t="shared" si="43"/>
        <v>7.1276044059285226E-3</v>
      </c>
      <c r="W219" s="3">
        <v>5401480.7890994819</v>
      </c>
      <c r="X219" s="4">
        <f t="shared" si="48"/>
        <v>20796.996685069229</v>
      </c>
      <c r="Y219" s="14">
        <f t="shared" si="44"/>
        <v>-6.078035712554275E-3</v>
      </c>
    </row>
    <row r="220" spans="1:25" x14ac:dyDescent="0.2">
      <c r="A220" s="10">
        <f t="shared" si="45"/>
        <v>45572</v>
      </c>
      <c r="B220" s="25">
        <v>10677176.292162852</v>
      </c>
      <c r="C220" s="26">
        <v>452493.12566029432</v>
      </c>
      <c r="D220" s="27">
        <f t="shared" si="38"/>
        <v>10224683.166502558</v>
      </c>
      <c r="E220" s="11">
        <v>0</v>
      </c>
      <c r="F220" s="11"/>
      <c r="G220" s="3">
        <f t="shared" si="47"/>
        <v>10677176.292162852</v>
      </c>
      <c r="H220" s="12">
        <f t="shared" si="36"/>
        <v>4.9194579639406655E-3</v>
      </c>
      <c r="I220" s="3">
        <f t="shared" si="39"/>
        <v>10224683.166502558</v>
      </c>
      <c r="J220" s="3"/>
      <c r="K220" s="28">
        <f t="shared" si="37"/>
        <v>9701336.5685066134</v>
      </c>
      <c r="L220" s="11"/>
      <c r="M220" s="28">
        <f t="shared" si="40"/>
        <v>9701336.5685066134</v>
      </c>
      <c r="N220" s="13">
        <f t="shared" si="46"/>
        <v>0</v>
      </c>
      <c r="O220" s="28">
        <v>10153829.694166908</v>
      </c>
      <c r="P220" s="27">
        <v>452493.12566029432</v>
      </c>
      <c r="Q220" s="14">
        <f t="shared" si="41"/>
        <v>4.4743357396279659E-3</v>
      </c>
      <c r="S220" s="13">
        <f t="shared" si="42"/>
        <v>112377791.74976511</v>
      </c>
      <c r="T220" s="14">
        <f t="shared" si="43"/>
        <v>7.0091585455180905E-3</v>
      </c>
      <c r="W220" s="3">
        <v>5407378.204058378</v>
      </c>
      <c r="X220" s="4">
        <f t="shared" si="48"/>
        <v>20782.306602009576</v>
      </c>
      <c r="Y220" s="14">
        <f t="shared" si="44"/>
        <v>-6.1774465864057326E-3</v>
      </c>
    </row>
    <row r="221" spans="1:25" x14ac:dyDescent="0.2">
      <c r="A221" s="10">
        <f t="shared" si="45"/>
        <v>45603</v>
      </c>
      <c r="B221" s="25">
        <v>8916804.1499305908</v>
      </c>
      <c r="C221" s="26">
        <v>405466.28487490554</v>
      </c>
      <c r="D221" s="27">
        <f t="shared" si="38"/>
        <v>8511337.8650556859</v>
      </c>
      <c r="E221" s="11">
        <v>0</v>
      </c>
      <c r="F221" s="11"/>
      <c r="G221" s="3">
        <f t="shared" si="47"/>
        <v>8916804.1499305908</v>
      </c>
      <c r="H221" s="12">
        <f t="shared" si="36"/>
        <v>3.3781941980786101E-3</v>
      </c>
      <c r="I221" s="3">
        <f t="shared" si="39"/>
        <v>8511337.8650556859</v>
      </c>
      <c r="J221" s="3"/>
      <c r="K221" s="28">
        <f t="shared" si="37"/>
        <v>8122981.8748899503</v>
      </c>
      <c r="L221" s="11"/>
      <c r="M221" s="28">
        <f t="shared" si="40"/>
        <v>8122981.8748899503</v>
      </c>
      <c r="N221" s="13">
        <f t="shared" si="46"/>
        <v>0</v>
      </c>
      <c r="O221" s="28">
        <v>8528448.1597648561</v>
      </c>
      <c r="P221" s="27">
        <v>405466.28487490554</v>
      </c>
      <c r="Q221" s="14">
        <f t="shared" si="41"/>
        <v>2.8248128951979812E-3</v>
      </c>
      <c r="S221" s="13">
        <f t="shared" si="42"/>
        <v>112400673.01841006</v>
      </c>
      <c r="T221" s="14">
        <f t="shared" si="43"/>
        <v>6.8668527224871045E-3</v>
      </c>
      <c r="W221" s="3">
        <v>5413273.0945213437</v>
      </c>
      <c r="X221" s="4">
        <f t="shared" si="48"/>
        <v>20763.902181873724</v>
      </c>
      <c r="Y221" s="14">
        <f t="shared" si="44"/>
        <v>-6.3006326384125177E-3</v>
      </c>
    </row>
    <row r="222" spans="1:25" x14ac:dyDescent="0.2">
      <c r="A222" s="10">
        <f t="shared" si="45"/>
        <v>45633</v>
      </c>
      <c r="B222" s="25">
        <v>9190065.0593473595</v>
      </c>
      <c r="C222" s="26">
        <v>385555.27501276752</v>
      </c>
      <c r="D222" s="27">
        <f t="shared" si="38"/>
        <v>8804509.7843345925</v>
      </c>
      <c r="E222" s="11">
        <v>0</v>
      </c>
      <c r="F222" s="11"/>
      <c r="G222" s="3">
        <f t="shared" si="47"/>
        <v>9190065.0593473595</v>
      </c>
      <c r="H222" s="12">
        <f t="shared" si="36"/>
        <v>3.5185240342587853E-3</v>
      </c>
      <c r="I222" s="3">
        <f t="shared" si="39"/>
        <v>8804509.7843345925</v>
      </c>
      <c r="J222" s="3"/>
      <c r="K222" s="28">
        <f t="shared" si="37"/>
        <v>8364963.212101453</v>
      </c>
      <c r="L222" s="11"/>
      <c r="M222" s="28">
        <f t="shared" si="40"/>
        <v>8364963.212101453</v>
      </c>
      <c r="N222" s="13">
        <f t="shared" si="46"/>
        <v>0</v>
      </c>
      <c r="O222" s="28">
        <v>8750518.4871142209</v>
      </c>
      <c r="P222" s="27">
        <v>385555.27501276752</v>
      </c>
      <c r="Q222" s="14">
        <f t="shared" si="41"/>
        <v>3.0153912966865981E-3</v>
      </c>
      <c r="S222" s="13">
        <f t="shared" si="42"/>
        <v>112425820.82519922</v>
      </c>
      <c r="T222" s="14">
        <f t="shared" si="43"/>
        <v>6.7193290585703114E-3</v>
      </c>
      <c r="W222" s="3">
        <v>5419165.1501442604</v>
      </c>
      <c r="X222" s="4">
        <f t="shared" si="48"/>
        <v>20745.966899016981</v>
      </c>
      <c r="Y222" s="14">
        <f t="shared" si="44"/>
        <v>-6.4292259918637962E-3</v>
      </c>
    </row>
    <row r="223" spans="1:25" x14ac:dyDescent="0.2">
      <c r="A223" s="10">
        <f t="shared" si="45"/>
        <v>45664</v>
      </c>
      <c r="B223" s="25">
        <v>9268692.9135790747</v>
      </c>
      <c r="C223" s="26">
        <v>382639.3963109249</v>
      </c>
      <c r="D223" s="27">
        <f t="shared" si="38"/>
        <v>8886053.5172681492</v>
      </c>
      <c r="E223" s="11">
        <v>0</v>
      </c>
      <c r="F223" s="11"/>
      <c r="G223" s="3">
        <f t="shared" si="47"/>
        <v>9268692.9135790747</v>
      </c>
      <c r="H223" s="12">
        <f t="shared" si="36"/>
        <v>5.2960099935783767E-3</v>
      </c>
      <c r="I223" s="3">
        <f t="shared" si="39"/>
        <v>8886053.5172681492</v>
      </c>
      <c r="J223" s="3"/>
      <c r="K223" s="28">
        <f t="shared" si="37"/>
        <v>8417959.2034292407</v>
      </c>
      <c r="L223" s="11"/>
      <c r="M223" s="28">
        <f t="shared" si="40"/>
        <v>8417959.2034292407</v>
      </c>
      <c r="N223" s="13">
        <f t="shared" si="46"/>
        <v>0</v>
      </c>
      <c r="O223" s="28">
        <v>8800598.5997401662</v>
      </c>
      <c r="P223" s="27">
        <v>382639.3963109249</v>
      </c>
      <c r="Q223" s="14">
        <f t="shared" si="41"/>
        <v>4.892093806093456E-3</v>
      </c>
      <c r="S223" s="13">
        <f t="shared" si="42"/>
        <v>112466801.78856121</v>
      </c>
      <c r="T223" s="14">
        <f t="shared" si="43"/>
        <v>6.6667330865883834E-3</v>
      </c>
      <c r="W223" s="3">
        <v>5425054.8705699965</v>
      </c>
      <c r="X223" s="4">
        <f t="shared" si="48"/>
        <v>20730.998021545285</v>
      </c>
      <c r="Y223" s="14">
        <f t="shared" si="44"/>
        <v>-6.4643481929504976E-3</v>
      </c>
    </row>
    <row r="224" spans="1:25" x14ac:dyDescent="0.2">
      <c r="A224" s="10">
        <f t="shared" si="45"/>
        <v>45695</v>
      </c>
      <c r="B224" s="25">
        <v>8325436.3425028203</v>
      </c>
      <c r="C224" s="26">
        <v>369808.23537761421</v>
      </c>
      <c r="D224" s="27">
        <f t="shared" si="38"/>
        <v>7955628.1071252059</v>
      </c>
      <c r="E224" s="11">
        <v>0</v>
      </c>
      <c r="F224" s="11"/>
      <c r="G224" s="3">
        <f t="shared" si="47"/>
        <v>8325436.3425028203</v>
      </c>
      <c r="H224" s="12">
        <f t="shared" si="36"/>
        <v>-2.1172493465249742E-2</v>
      </c>
      <c r="I224" s="3">
        <f t="shared" si="39"/>
        <v>7955628.1071252059</v>
      </c>
      <c r="J224" s="3"/>
      <c r="K224" s="28">
        <f t="shared" si="37"/>
        <v>7537692.5611936664</v>
      </c>
      <c r="L224" s="11"/>
      <c r="M224" s="28">
        <f t="shared" si="40"/>
        <v>7537692.5611936664</v>
      </c>
      <c r="N224" s="13">
        <f t="shared" si="46"/>
        <v>0</v>
      </c>
      <c r="O224" s="28">
        <v>7907500.7965712808</v>
      </c>
      <c r="P224" s="27">
        <v>369808.23537761421</v>
      </c>
      <c r="Q224" s="14">
        <f t="shared" si="41"/>
        <v>-2.2861194032032683E-2</v>
      </c>
      <c r="S224" s="13">
        <f t="shared" si="42"/>
        <v>112290449.51277113</v>
      </c>
      <c r="T224" s="14">
        <f t="shared" si="43"/>
        <v>2.8742997318078611E-3</v>
      </c>
      <c r="W224" s="3">
        <v>5430942.1393867442</v>
      </c>
      <c r="X224" s="4">
        <f t="shared" si="48"/>
        <v>20676.05336805353</v>
      </c>
      <c r="Y224" s="14">
        <f t="shared" si="44"/>
        <v>-1.0190814446765173E-2</v>
      </c>
    </row>
    <row r="225" spans="1:25" x14ac:dyDescent="0.2">
      <c r="A225" s="10">
        <f t="shared" si="45"/>
        <v>45724</v>
      </c>
      <c r="B225" s="25">
        <v>9399764.8920057248</v>
      </c>
      <c r="C225" s="26">
        <v>436270.54782915814</v>
      </c>
      <c r="D225" s="27">
        <f t="shared" si="38"/>
        <v>8963494.3441765662</v>
      </c>
      <c r="E225" s="11">
        <v>0</v>
      </c>
      <c r="F225" s="11"/>
      <c r="G225" s="3">
        <f t="shared" si="47"/>
        <v>9399764.8920057248</v>
      </c>
      <c r="H225" s="12">
        <f t="shared" si="36"/>
        <v>7.7232523803489883E-3</v>
      </c>
      <c r="I225" s="3">
        <f t="shared" si="39"/>
        <v>8963494.3441765662</v>
      </c>
      <c r="J225" s="3"/>
      <c r="K225" s="28">
        <f t="shared" si="37"/>
        <v>8500128.5763347819</v>
      </c>
      <c r="L225" s="11"/>
      <c r="M225" s="28">
        <f t="shared" si="40"/>
        <v>8500128.5763347819</v>
      </c>
      <c r="N225" s="13">
        <f t="shared" si="46"/>
        <v>0</v>
      </c>
      <c r="O225" s="28">
        <v>8936399.1241639405</v>
      </c>
      <c r="P225" s="27">
        <v>436270.54782915814</v>
      </c>
      <c r="Q225" s="14">
        <f t="shared" si="41"/>
        <v>7.373838872362537E-3</v>
      </c>
      <c r="S225" s="13">
        <f t="shared" si="42"/>
        <v>112352669.29265586</v>
      </c>
      <c r="T225" s="14">
        <f t="shared" si="43"/>
        <v>3.1025357020919575E-3</v>
      </c>
      <c r="W225" s="3">
        <v>5436826.3774423553</v>
      </c>
      <c r="X225" s="4">
        <f t="shared" si="48"/>
        <v>20665.119960205517</v>
      </c>
      <c r="Y225" s="14">
        <f t="shared" si="44"/>
        <v>-9.9493272908308672E-3</v>
      </c>
    </row>
    <row r="226" spans="1:25" x14ac:dyDescent="0.2">
      <c r="A226" s="10">
        <f t="shared" si="45"/>
        <v>45755</v>
      </c>
      <c r="B226" s="25">
        <v>9676988.3303999882</v>
      </c>
      <c r="C226" s="26">
        <v>474193.14035599644</v>
      </c>
      <c r="D226" s="27">
        <f t="shared" si="38"/>
        <v>9202795.1900439914</v>
      </c>
      <c r="E226" s="11">
        <v>0</v>
      </c>
      <c r="F226" s="11"/>
      <c r="G226" s="3">
        <f t="shared" si="47"/>
        <v>9676988.3303999882</v>
      </c>
      <c r="H226" s="12">
        <f t="shared" si="36"/>
        <v>8.9771004254932674E-3</v>
      </c>
      <c r="I226" s="3">
        <f t="shared" si="39"/>
        <v>9202795.1900439914</v>
      </c>
      <c r="J226" s="3"/>
      <c r="K226" s="28">
        <f t="shared" si="37"/>
        <v>8760967.8394037206</v>
      </c>
      <c r="L226" s="11"/>
      <c r="M226" s="28">
        <f t="shared" si="40"/>
        <v>8760967.8394037206</v>
      </c>
      <c r="N226" s="13">
        <f t="shared" si="46"/>
        <v>0</v>
      </c>
      <c r="O226" s="28">
        <v>9235160.9797597174</v>
      </c>
      <c r="P226" s="27">
        <v>474193.14035599644</v>
      </c>
      <c r="Q226" s="14">
        <f t="shared" si="41"/>
        <v>8.6748512689778234E-3</v>
      </c>
      <c r="S226" s="13">
        <f t="shared" si="42"/>
        <v>112428015.76618347</v>
      </c>
      <c r="T226" s="14">
        <f t="shared" si="43"/>
        <v>3.4645823010361898E-3</v>
      </c>
      <c r="W226" s="3">
        <v>5442710.8664294444</v>
      </c>
      <c r="X226" s="4">
        <f t="shared" si="48"/>
        <v>20656.621034131673</v>
      </c>
      <c r="Y226" s="14">
        <f t="shared" si="44"/>
        <v>-9.5757642439912027E-3</v>
      </c>
    </row>
    <row r="227" spans="1:25" x14ac:dyDescent="0.2">
      <c r="A227" s="10">
        <f t="shared" si="45"/>
        <v>45785</v>
      </c>
      <c r="B227" s="25">
        <v>11012304.42490793</v>
      </c>
      <c r="C227" s="26">
        <v>489005.91580469668</v>
      </c>
      <c r="D227" s="27">
        <f t="shared" si="38"/>
        <v>10523298.509103233</v>
      </c>
      <c r="E227" s="11">
        <v>0</v>
      </c>
      <c r="F227" s="11"/>
      <c r="G227" s="3">
        <f t="shared" si="47"/>
        <v>11012304.42490793</v>
      </c>
      <c r="H227" s="12">
        <f t="shared" si="36"/>
        <v>9.2685791462170375E-3</v>
      </c>
      <c r="I227" s="3">
        <f>G227-C227</f>
        <v>10523298.509103233</v>
      </c>
      <c r="J227" s="3"/>
      <c r="K227" s="28">
        <f t="shared" si="37"/>
        <v>10043329.408204312</v>
      </c>
      <c r="L227" s="11"/>
      <c r="M227" s="28">
        <f t="shared" si="40"/>
        <v>10043329.408204312</v>
      </c>
      <c r="N227" s="13">
        <f t="shared" si="46"/>
        <v>0</v>
      </c>
      <c r="O227" s="28">
        <v>10532335.324009009</v>
      </c>
      <c r="P227" s="27">
        <v>489005.91580469668</v>
      </c>
      <c r="Q227" s="14">
        <f t="shared" si="41"/>
        <v>9.012613561961702E-3</v>
      </c>
      <c r="S227" s="13">
        <f t="shared" si="42"/>
        <v>112517723.90819776</v>
      </c>
      <c r="T227" s="14">
        <f t="shared" si="43"/>
        <v>3.810602757671866E-3</v>
      </c>
      <c r="W227" s="3">
        <v>5448597.6644468652</v>
      </c>
      <c r="X227" s="4">
        <f t="shared" si="48"/>
        <v>20650.767562155906</v>
      </c>
      <c r="Y227" s="14">
        <f t="shared" si="44"/>
        <v>-9.2178408195787709E-3</v>
      </c>
    </row>
    <row r="228" spans="1:25" x14ac:dyDescent="0.2">
      <c r="A228" s="10">
        <f t="shared" si="45"/>
        <v>45816</v>
      </c>
      <c r="B228" s="25">
        <v>11515894.670017218</v>
      </c>
      <c r="C228" s="26">
        <v>509494.68636727566</v>
      </c>
      <c r="D228" s="27">
        <f t="shared" si="38"/>
        <v>11006399.983649943</v>
      </c>
      <c r="E228" s="11">
        <v>0</v>
      </c>
      <c r="F228" s="11"/>
      <c r="G228" s="3">
        <f t="shared" si="47"/>
        <v>11515894.670017218</v>
      </c>
      <c r="H228" s="12">
        <f t="shared" si="36"/>
        <v>9.4786421523436193E-3</v>
      </c>
      <c r="I228" s="3">
        <f t="shared" si="39"/>
        <v>11006399.983649943</v>
      </c>
      <c r="J228" s="3"/>
      <c r="K228" s="28">
        <f t="shared" si="37"/>
        <v>10497573.324533131</v>
      </c>
      <c r="L228" s="11"/>
      <c r="M228" s="28">
        <f t="shared" si="40"/>
        <v>10497573.324533131</v>
      </c>
      <c r="N228" s="13">
        <f t="shared" si="46"/>
        <v>0</v>
      </c>
      <c r="O228" s="28">
        <v>11007068.010900406</v>
      </c>
      <c r="P228" s="27">
        <v>509494.68636727566</v>
      </c>
      <c r="Q228" s="14">
        <f t="shared" si="41"/>
        <v>9.2345304000864825E-3</v>
      </c>
      <c r="S228" s="13">
        <f t="shared" si="42"/>
        <v>112613777.06241763</v>
      </c>
      <c r="T228" s="14">
        <f t="shared" si="43"/>
        <v>4.1435675592929044E-3</v>
      </c>
      <c r="W228" s="3">
        <v>5454484.6348537058</v>
      </c>
      <c r="X228" s="4">
        <f t="shared" si="48"/>
        <v>20646.089337721278</v>
      </c>
      <c r="Y228" s="14">
        <f t="shared" si="44"/>
        <v>-8.8728096455501504E-3</v>
      </c>
    </row>
    <row r="229" spans="1:25" x14ac:dyDescent="0.2">
      <c r="A229" s="10">
        <f t="shared" si="45"/>
        <v>45846</v>
      </c>
      <c r="B229" s="25">
        <v>12262113.500657234</v>
      </c>
      <c r="C229" s="26">
        <v>492743.69023440371</v>
      </c>
      <c r="D229" s="27">
        <f t="shared" si="38"/>
        <v>11769369.81042283</v>
      </c>
      <c r="E229" s="11">
        <v>0</v>
      </c>
      <c r="F229" s="11"/>
      <c r="G229" s="3">
        <f t="shared" si="47"/>
        <v>12262113.500657234</v>
      </c>
      <c r="H229" s="12">
        <f t="shared" si="36"/>
        <v>9.4708747164387042E-3</v>
      </c>
      <c r="I229" s="3">
        <f t="shared" si="39"/>
        <v>11769369.81042283</v>
      </c>
      <c r="J229" s="3"/>
      <c r="K229" s="28">
        <f t="shared" si="37"/>
        <v>11198728.609669682</v>
      </c>
      <c r="L229" s="11"/>
      <c r="M229" s="28">
        <f t="shared" si="40"/>
        <v>11198728.609669682</v>
      </c>
      <c r="N229" s="13">
        <f t="shared" si="46"/>
        <v>0</v>
      </c>
      <c r="O229" s="28">
        <v>11691472.299904086</v>
      </c>
      <c r="P229" s="27">
        <v>492743.69023440371</v>
      </c>
      <c r="Q229" s="14">
        <f t="shared" si="41"/>
        <v>9.2518740475437955E-3</v>
      </c>
      <c r="S229" s="13">
        <f t="shared" si="42"/>
        <v>112716436.49684978</v>
      </c>
      <c r="T229" s="14">
        <f t="shared" si="43"/>
        <v>4.472198167118302E-3</v>
      </c>
      <c r="W229" s="3">
        <v>5460372.3790353136</v>
      </c>
      <c r="X229" s="4">
        <f t="shared" si="48"/>
        <v>20642.628134596827</v>
      </c>
      <c r="Y229" s="14">
        <f t="shared" si="44"/>
        <v>-8.53201549780358E-3</v>
      </c>
    </row>
    <row r="230" spans="1:25" x14ac:dyDescent="0.2">
      <c r="A230" s="10">
        <f t="shared" si="45"/>
        <v>45877</v>
      </c>
      <c r="B230" s="25">
        <v>12480613.887721861</v>
      </c>
      <c r="C230" s="26">
        <v>520802.80551210383</v>
      </c>
      <c r="D230" s="27">
        <f t="shared" si="38"/>
        <v>11959811.082209757</v>
      </c>
      <c r="E230" s="11">
        <v>0</v>
      </c>
      <c r="F230" s="11"/>
      <c r="G230" s="3">
        <f t="shared" si="47"/>
        <v>12480613.887721861</v>
      </c>
      <c r="H230" s="12">
        <f t="shared" si="36"/>
        <v>9.4912158530471302E-3</v>
      </c>
      <c r="I230" s="3">
        <f t="shared" si="39"/>
        <v>11959811.082209757</v>
      </c>
      <c r="J230" s="3"/>
      <c r="K230" s="28">
        <f t="shared" si="37"/>
        <v>11347181.45357188</v>
      </c>
      <c r="L230" s="11"/>
      <c r="M230" s="28">
        <f t="shared" si="40"/>
        <v>11347181.45357188</v>
      </c>
      <c r="N230" s="13">
        <f t="shared" si="46"/>
        <v>0</v>
      </c>
      <c r="O230" s="28">
        <v>11867984.259083984</v>
      </c>
      <c r="P230" s="27">
        <v>520802.80551210383</v>
      </c>
      <c r="Q230" s="14">
        <f t="shared" si="41"/>
        <v>9.2719134980332463E-3</v>
      </c>
      <c r="S230" s="13">
        <f t="shared" si="42"/>
        <v>112820680.04457654</v>
      </c>
      <c r="T230" s="14">
        <f t="shared" si="43"/>
        <v>4.808057371038732E-3</v>
      </c>
      <c r="W230" s="3">
        <v>5466260.3873963822</v>
      </c>
      <c r="X230" s="4">
        <f t="shared" si="48"/>
        <v>20639.463188528018</v>
      </c>
      <c r="Y230" s="14">
        <f t="shared" si="44"/>
        <v>-8.1841348314668494E-3</v>
      </c>
    </row>
    <row r="231" spans="1:25" x14ac:dyDescent="0.2">
      <c r="A231" s="10">
        <f t="shared" si="45"/>
        <v>45908</v>
      </c>
      <c r="B231" s="25">
        <v>11485366.819016553</v>
      </c>
      <c r="C231" s="26">
        <v>501163.70672470448</v>
      </c>
      <c r="D231" s="27">
        <f t="shared" si="38"/>
        <v>10984203.112291848</v>
      </c>
      <c r="E231" s="11">
        <v>0</v>
      </c>
      <c r="F231" s="11"/>
      <c r="G231" s="3">
        <f t="shared" si="47"/>
        <v>11485366.819016553</v>
      </c>
      <c r="H231" s="12">
        <f t="shared" si="36"/>
        <v>9.3262467962789142E-3</v>
      </c>
      <c r="I231" s="3">
        <f t="shared" si="39"/>
        <v>10984203.112291848</v>
      </c>
      <c r="J231" s="3"/>
      <c r="K231" s="28">
        <f t="shared" si="37"/>
        <v>10421570.255999029</v>
      </c>
      <c r="L231" s="11"/>
      <c r="M231" s="28">
        <f t="shared" si="40"/>
        <v>10421570.255999029</v>
      </c>
      <c r="N231" s="13">
        <f t="shared" si="46"/>
        <v>0</v>
      </c>
      <c r="O231" s="28">
        <v>10922733.962723734</v>
      </c>
      <c r="P231" s="27">
        <v>501163.70672470448</v>
      </c>
      <c r="Q231" s="14">
        <f t="shared" si="41"/>
        <v>9.0757473723712678E-3</v>
      </c>
      <c r="S231" s="13">
        <f t="shared" si="42"/>
        <v>112914412.88783747</v>
      </c>
      <c r="T231" s="14">
        <f t="shared" si="43"/>
        <v>5.1616771296636443E-3</v>
      </c>
      <c r="W231" s="3">
        <v>5472147.5063636675</v>
      </c>
      <c r="X231" s="4">
        <f t="shared" si="48"/>
        <v>20634.38764333876</v>
      </c>
      <c r="Y231" s="14">
        <f t="shared" si="44"/>
        <v>-7.8188713588251968E-3</v>
      </c>
    </row>
    <row r="232" spans="1:25" x14ac:dyDescent="0.2">
      <c r="A232" s="10">
        <f t="shared" si="45"/>
        <v>45938</v>
      </c>
      <c r="B232" s="25">
        <v>10773915.98127008</v>
      </c>
      <c r="C232" s="26">
        <v>459081.22618679854</v>
      </c>
      <c r="D232" s="27">
        <f t="shared" si="38"/>
        <v>10314834.755083282</v>
      </c>
      <c r="E232" s="11">
        <v>0</v>
      </c>
      <c r="F232" s="11"/>
      <c r="G232" s="3">
        <f t="shared" si="47"/>
        <v>10773915.98127008</v>
      </c>
      <c r="H232" s="12">
        <f t="shared" si="36"/>
        <v>9.0604188279850284E-3</v>
      </c>
      <c r="I232" s="3">
        <f t="shared" si="39"/>
        <v>10314834.755083282</v>
      </c>
      <c r="J232" s="3"/>
      <c r="K232" s="28">
        <f t="shared" si="37"/>
        <v>9786746.4177172929</v>
      </c>
      <c r="L232" s="11"/>
      <c r="M232" s="28">
        <f t="shared" si="40"/>
        <v>9786746.4177172929</v>
      </c>
      <c r="N232" s="13">
        <f t="shared" si="46"/>
        <v>0</v>
      </c>
      <c r="O232" s="28">
        <v>10245827.643904092</v>
      </c>
      <c r="P232" s="27">
        <v>459081.22618679854</v>
      </c>
      <c r="Q232" s="14">
        <f t="shared" si="41"/>
        <v>8.8039259959236116E-3</v>
      </c>
      <c r="S232" s="13">
        <f t="shared" si="42"/>
        <v>112999822.73704815</v>
      </c>
      <c r="T232" s="14">
        <f t="shared" si="43"/>
        <v>5.5351771697751406E-3</v>
      </c>
      <c r="W232" s="3">
        <v>5478033.5325776841</v>
      </c>
      <c r="X232" s="4">
        <f t="shared" si="48"/>
        <v>20627.807782672731</v>
      </c>
      <c r="Y232" s="14">
        <f t="shared" si="44"/>
        <v>-7.4341516702436383E-3</v>
      </c>
    </row>
    <row r="233" spans="1:25" x14ac:dyDescent="0.2">
      <c r="A233" s="10">
        <f t="shared" si="45"/>
        <v>45969</v>
      </c>
      <c r="B233" s="25">
        <v>8993451.7034586482</v>
      </c>
      <c r="C233" s="26">
        <v>411384.26362959412</v>
      </c>
      <c r="D233" s="27">
        <f t="shared" si="38"/>
        <v>8582067.4398290534</v>
      </c>
      <c r="E233" s="11">
        <v>0</v>
      </c>
      <c r="F233" s="11"/>
      <c r="G233" s="3">
        <f t="shared" si="47"/>
        <v>8993451.7034586482</v>
      </c>
      <c r="H233" s="12">
        <f t="shared" si="36"/>
        <v>8.5958547747910785E-3</v>
      </c>
      <c r="I233" s="3">
        <f t="shared" si="39"/>
        <v>8582067.4398290534</v>
      </c>
      <c r="J233" s="3"/>
      <c r="K233" s="28">
        <f t="shared" si="37"/>
        <v>8190373.1979709333</v>
      </c>
      <c r="L233" s="11"/>
      <c r="M233" s="28">
        <f t="shared" si="40"/>
        <v>8190373.1979709333</v>
      </c>
      <c r="N233" s="13">
        <f t="shared" si="46"/>
        <v>0</v>
      </c>
      <c r="O233" s="28">
        <v>8601757.4616005272</v>
      </c>
      <c r="P233" s="27">
        <v>411384.26362959412</v>
      </c>
      <c r="Q233" s="14">
        <f t="shared" si="41"/>
        <v>8.2963773795070583E-3</v>
      </c>
      <c r="S233" s="13">
        <f t="shared" si="42"/>
        <v>113067214.06012912</v>
      </c>
      <c r="T233" s="14">
        <f t="shared" si="43"/>
        <v>5.9300449349612983E-3</v>
      </c>
      <c r="W233" s="3">
        <v>5483918.0204521408</v>
      </c>
      <c r="X233" s="4">
        <f t="shared" si="48"/>
        <v>20617.962128253494</v>
      </c>
      <c r="Y233" s="14">
        <f t="shared" si="44"/>
        <v>-7.0285465777060185E-3</v>
      </c>
    </row>
    <row r="234" spans="1:25" x14ac:dyDescent="0.2">
      <c r="A234" s="10">
        <f t="shared" si="45"/>
        <v>45999</v>
      </c>
      <c r="B234" s="25">
        <v>9268461.8463639636</v>
      </c>
      <c r="C234" s="26">
        <v>391169.3702125845</v>
      </c>
      <c r="D234" s="27">
        <f t="shared" si="38"/>
        <v>8877292.4761513788</v>
      </c>
      <c r="E234" s="11">
        <v>0</v>
      </c>
      <c r="F234" s="11"/>
      <c r="G234" s="3">
        <f t="shared" si="47"/>
        <v>9268461.8463639636</v>
      </c>
      <c r="H234" s="12">
        <f t="shared" si="36"/>
        <v>8.5306019609583394E-3</v>
      </c>
      <c r="I234" s="3">
        <f t="shared" si="39"/>
        <v>8877292.4761513788</v>
      </c>
      <c r="J234" s="3"/>
      <c r="K234" s="28">
        <f t="shared" si="37"/>
        <v>8433996.3070672154</v>
      </c>
      <c r="L234" s="11"/>
      <c r="M234" s="28">
        <f t="shared" si="40"/>
        <v>8433996.3070672154</v>
      </c>
      <c r="N234" s="13">
        <f t="shared" si="46"/>
        <v>0</v>
      </c>
      <c r="O234" s="28">
        <v>8825165.6772798002</v>
      </c>
      <c r="P234" s="27">
        <v>391169.3702125845</v>
      </c>
      <c r="Q234" s="14">
        <f t="shared" si="41"/>
        <v>8.2526477660886943E-3</v>
      </c>
      <c r="S234" s="13">
        <f t="shared" si="42"/>
        <v>113136247.15509489</v>
      </c>
      <c r="T234" s="14">
        <f t="shared" si="43"/>
        <v>6.3190673163975308E-3</v>
      </c>
      <c r="W234" s="3">
        <v>5489800.7663489617</v>
      </c>
      <c r="X234" s="4">
        <f t="shared" si="48"/>
        <v>20608.443178592272</v>
      </c>
      <c r="Y234" s="14">
        <f t="shared" si="44"/>
        <v>-6.628937619254871E-3</v>
      </c>
    </row>
    <row r="235" spans="1:25" x14ac:dyDescent="0.2">
      <c r="A235" s="10">
        <f t="shared" si="45"/>
        <v>46030</v>
      </c>
      <c r="B235" s="25">
        <v>9360668.7822538596</v>
      </c>
      <c r="C235" s="26">
        <v>388209.23690540204</v>
      </c>
      <c r="D235" s="27">
        <f t="shared" si="38"/>
        <v>8972459.545348458</v>
      </c>
      <c r="E235" s="11">
        <v>0</v>
      </c>
      <c r="F235" s="11"/>
      <c r="G235" s="3">
        <f t="shared" si="47"/>
        <v>9360668.7822538596</v>
      </c>
      <c r="H235" s="12">
        <f t="shared" ref="H235:H298" si="49">G235/G223-1</f>
        <v>9.9232836315070738E-3</v>
      </c>
      <c r="I235" s="3">
        <f t="shared" si="39"/>
        <v>8972459.545348458</v>
      </c>
      <c r="J235" s="3"/>
      <c r="K235" s="28">
        <f t="shared" si="37"/>
        <v>8499720.1988670304</v>
      </c>
      <c r="L235" s="11"/>
      <c r="M235" s="28">
        <f t="shared" si="40"/>
        <v>8499720.1988670304</v>
      </c>
      <c r="N235" s="13">
        <f t="shared" si="46"/>
        <v>0</v>
      </c>
      <c r="O235" s="28">
        <v>8887929.435772432</v>
      </c>
      <c r="P235" s="27">
        <v>388209.23690540204</v>
      </c>
      <c r="Q235" s="14">
        <f t="shared" si="41"/>
        <v>9.7126861109617657E-3</v>
      </c>
      <c r="S235" s="13">
        <f t="shared" si="42"/>
        <v>113218008.15053266</v>
      </c>
      <c r="T235" s="14">
        <f t="shared" si="43"/>
        <v>6.6793609316260216E-3</v>
      </c>
      <c r="W235" s="3">
        <v>5495682.1270420393</v>
      </c>
      <c r="X235" s="4">
        <f t="shared" si="48"/>
        <v>20601.26578162744</v>
      </c>
      <c r="Y235" s="14">
        <f t="shared" si="44"/>
        <v>-6.2578868505518415E-3</v>
      </c>
    </row>
    <row r="236" spans="1:25" x14ac:dyDescent="0.2">
      <c r="A236" s="10">
        <f t="shared" si="45"/>
        <v>46061</v>
      </c>
      <c r="B236" s="25">
        <v>8407336.3121867143</v>
      </c>
      <c r="C236" s="26">
        <v>375195.29480792931</v>
      </c>
      <c r="D236" s="27">
        <f t="shared" si="38"/>
        <v>8032141.0173787847</v>
      </c>
      <c r="E236" s="11">
        <v>0</v>
      </c>
      <c r="F236" s="11"/>
      <c r="G236" s="3">
        <f t="shared" si="47"/>
        <v>8407336.3121867143</v>
      </c>
      <c r="H236" s="12">
        <f t="shared" si="49"/>
        <v>9.8373185878295466E-3</v>
      </c>
      <c r="I236" s="3">
        <f t="shared" si="39"/>
        <v>8032141.0173787847</v>
      </c>
      <c r="J236" s="3"/>
      <c r="K236" s="28">
        <f t="shared" si="37"/>
        <v>7610094.106332738</v>
      </c>
      <c r="L236" s="11"/>
      <c r="M236" s="28">
        <f t="shared" si="40"/>
        <v>7610094.106332738</v>
      </c>
      <c r="N236" s="13">
        <f t="shared" si="46"/>
        <v>0</v>
      </c>
      <c r="O236" s="28">
        <v>7985289.4011406675</v>
      </c>
      <c r="P236" s="27">
        <v>375195.29480792931</v>
      </c>
      <c r="Q236" s="14">
        <f t="shared" si="41"/>
        <v>9.6052664063026594E-3</v>
      </c>
      <c r="S236" s="13">
        <f t="shared" si="42"/>
        <v>113290409.69567175</v>
      </c>
      <c r="T236" s="14">
        <f t="shared" si="43"/>
        <v>8.9051222721028278E-3</v>
      </c>
      <c r="W236" s="3">
        <v>5501562.0326129859</v>
      </c>
      <c r="X236" s="4">
        <f t="shared" si="48"/>
        <v>20592.407942342892</v>
      </c>
      <c r="Y236" s="14">
        <f t="shared" si="44"/>
        <v>-4.0455218518578029E-3</v>
      </c>
    </row>
    <row r="237" spans="1:25" x14ac:dyDescent="0.2">
      <c r="A237" s="10">
        <f t="shared" si="45"/>
        <v>46090</v>
      </c>
      <c r="B237" s="25">
        <v>9498385.9701283537</v>
      </c>
      <c r="C237" s="26">
        <v>442631.69420369016</v>
      </c>
      <c r="D237" s="27">
        <f t="shared" si="38"/>
        <v>9055754.275924664</v>
      </c>
      <c r="E237" s="11">
        <v>0</v>
      </c>
      <c r="F237" s="11"/>
      <c r="G237" s="3">
        <f t="shared" si="47"/>
        <v>9498385.9701283537</v>
      </c>
      <c r="H237" s="12">
        <f t="shared" si="49"/>
        <v>1.0491866472799094E-2</v>
      </c>
      <c r="I237" s="3">
        <f t="shared" si="39"/>
        <v>9055754.275924664</v>
      </c>
      <c r="J237" s="3"/>
      <c r="K237" s="28">
        <f t="shared" si="37"/>
        <v>8587526.9363186173</v>
      </c>
      <c r="L237" s="11"/>
      <c r="M237" s="28">
        <f t="shared" si="40"/>
        <v>8587526.9363186173</v>
      </c>
      <c r="N237" s="13">
        <f t="shared" si="46"/>
        <v>0</v>
      </c>
      <c r="O237" s="28">
        <v>9030158.630522307</v>
      </c>
      <c r="P237" s="27">
        <v>442631.69420369016</v>
      </c>
      <c r="Q237" s="14">
        <f t="shared" si="41"/>
        <v>1.0282004466045436E-2</v>
      </c>
      <c r="S237" s="13">
        <f t="shared" si="42"/>
        <v>113377808.05565557</v>
      </c>
      <c r="T237" s="14">
        <f t="shared" si="43"/>
        <v>9.124293792517113E-3</v>
      </c>
      <c r="W237" s="3">
        <v>5507440.0925818617</v>
      </c>
      <c r="X237" s="4">
        <f t="shared" si="48"/>
        <v>20586.29892467965</v>
      </c>
      <c r="Y237" s="14">
        <f t="shared" si="44"/>
        <v>-3.8142065314719087E-3</v>
      </c>
    </row>
    <row r="238" spans="1:25" x14ac:dyDescent="0.2">
      <c r="A238" s="10">
        <f t="shared" si="45"/>
        <v>46121</v>
      </c>
      <c r="B238" s="25">
        <v>9782370.2427731715</v>
      </c>
      <c r="C238" s="26">
        <v>481113.98965737707</v>
      </c>
      <c r="D238" s="27">
        <f t="shared" si="38"/>
        <v>9301256.2531157937</v>
      </c>
      <c r="E238" s="11">
        <v>0</v>
      </c>
      <c r="F238" s="11"/>
      <c r="G238" s="3">
        <f t="shared" si="47"/>
        <v>9782370.2427731715</v>
      </c>
      <c r="H238" s="12">
        <f t="shared" si="49"/>
        <v>1.0889949308105384E-2</v>
      </c>
      <c r="I238" s="3">
        <f t="shared" si="39"/>
        <v>9301256.2531157937</v>
      </c>
      <c r="J238" s="3"/>
      <c r="K238" s="28">
        <f t="shared" si="37"/>
        <v>8854617.4250241164</v>
      </c>
      <c r="L238" s="11"/>
      <c r="M238" s="28">
        <f t="shared" si="40"/>
        <v>8854617.4250241164</v>
      </c>
      <c r="N238" s="13">
        <f t="shared" si="46"/>
        <v>0</v>
      </c>
      <c r="O238" s="28">
        <v>9335731.4146814942</v>
      </c>
      <c r="P238" s="27">
        <v>481113.98965737707</v>
      </c>
      <c r="Q238" s="14">
        <f t="shared" si="41"/>
        <v>1.0689410957450685E-2</v>
      </c>
      <c r="S238" s="13">
        <f t="shared" si="42"/>
        <v>113471457.64127597</v>
      </c>
      <c r="T238" s="14">
        <f t="shared" si="43"/>
        <v>9.2809774145845569E-3</v>
      </c>
      <c r="W238" s="3">
        <v>5513318.588712086</v>
      </c>
      <c r="X238" s="4">
        <f t="shared" si="48"/>
        <v>20581.335146058187</v>
      </c>
      <c r="Y238" s="14">
        <f t="shared" si="44"/>
        <v>-3.644637133492834E-3</v>
      </c>
    </row>
    <row r="239" spans="1:25" x14ac:dyDescent="0.2">
      <c r="A239" s="10">
        <f t="shared" si="45"/>
        <v>46151</v>
      </c>
      <c r="B239" s="25">
        <v>11134338.92436626</v>
      </c>
      <c r="C239" s="26">
        <v>496123.65831863193</v>
      </c>
      <c r="D239" s="27">
        <f t="shared" si="38"/>
        <v>10638215.266047629</v>
      </c>
      <c r="E239" s="11">
        <v>0</v>
      </c>
      <c r="F239" s="11"/>
      <c r="G239" s="3">
        <f t="shared" si="47"/>
        <v>11134338.92436626</v>
      </c>
      <c r="H239" s="12">
        <f t="shared" si="49"/>
        <v>1.108164964839764E-2</v>
      </c>
      <c r="I239" s="3">
        <f t="shared" si="39"/>
        <v>10638215.266047629</v>
      </c>
      <c r="J239" s="3"/>
      <c r="K239" s="28">
        <f t="shared" si="37"/>
        <v>10152927.31573049</v>
      </c>
      <c r="L239" s="11"/>
      <c r="M239" s="28">
        <f t="shared" si="40"/>
        <v>10152927.31573049</v>
      </c>
      <c r="N239" s="13">
        <f t="shared" si="46"/>
        <v>0</v>
      </c>
      <c r="O239" s="28">
        <v>10649050.974049121</v>
      </c>
      <c r="P239" s="27">
        <v>496123.65831863193</v>
      </c>
      <c r="Q239" s="14">
        <f t="shared" si="41"/>
        <v>1.0912507503403113E-2</v>
      </c>
      <c r="S239" s="13">
        <f t="shared" si="42"/>
        <v>113581055.54880214</v>
      </c>
      <c r="T239" s="14">
        <f t="shared" si="43"/>
        <v>9.4503479422667347E-3</v>
      </c>
      <c r="W239" s="3">
        <v>5519198.95555213</v>
      </c>
      <c r="X239" s="4">
        <f t="shared" si="48"/>
        <v>20579.264575078123</v>
      </c>
      <c r="Y239" s="14">
        <f t="shared" si="44"/>
        <v>-3.4624856854628128E-3</v>
      </c>
    </row>
    <row r="240" spans="1:25" x14ac:dyDescent="0.2">
      <c r="A240" s="10">
        <f t="shared" si="45"/>
        <v>46182</v>
      </c>
      <c r="B240" s="25">
        <v>11645875.535154231</v>
      </c>
      <c r="C240" s="26">
        <v>516900.56638449547</v>
      </c>
      <c r="D240" s="27">
        <f t="shared" si="38"/>
        <v>11128974.968769735</v>
      </c>
      <c r="E240" s="11">
        <v>0</v>
      </c>
      <c r="F240" s="11"/>
      <c r="G240" s="3">
        <f t="shared" si="47"/>
        <v>11645875.535154231</v>
      </c>
      <c r="H240" s="12">
        <f t="shared" si="49"/>
        <v>1.1287083536412501E-2</v>
      </c>
      <c r="I240" s="3">
        <f t="shared" si="39"/>
        <v>11128974.968769735</v>
      </c>
      <c r="J240" s="3"/>
      <c r="K240" s="28">
        <f t="shared" ref="K240:K303" si="50">M240</f>
        <v>10614405.140645918</v>
      </c>
      <c r="L240" s="11"/>
      <c r="M240" s="28">
        <f t="shared" si="40"/>
        <v>10614405.140645918</v>
      </c>
      <c r="N240" s="13">
        <f t="shared" si="46"/>
        <v>0</v>
      </c>
      <c r="O240" s="28">
        <v>11131305.707030414</v>
      </c>
      <c r="P240" s="27">
        <v>516900.56638449547</v>
      </c>
      <c r="Q240" s="14">
        <f t="shared" si="41"/>
        <v>1.1129411769837061E-2</v>
      </c>
      <c r="S240" s="13">
        <f t="shared" si="42"/>
        <v>113697887.36491495</v>
      </c>
      <c r="T240" s="14">
        <f t="shared" si="43"/>
        <v>9.6267999420394101E-3</v>
      </c>
      <c r="W240" s="3">
        <v>5525079.7238046965</v>
      </c>
      <c r="X240" s="4">
        <f t="shared" si="48"/>
        <v>20578.506202372042</v>
      </c>
      <c r="Y240" s="14">
        <f t="shared" si="44"/>
        <v>-3.2734109711400894E-3</v>
      </c>
    </row>
    <row r="241" spans="1:25" x14ac:dyDescent="0.2">
      <c r="A241" s="10">
        <f t="shared" si="45"/>
        <v>46212</v>
      </c>
      <c r="B241" s="25">
        <v>12399834.648407172</v>
      </c>
      <c r="C241" s="26">
        <v>499876.1800032988</v>
      </c>
      <c r="D241" s="27">
        <f t="shared" ref="D241:D304" si="51">B241-C241</f>
        <v>11899958.468403874</v>
      </c>
      <c r="E241" s="11">
        <v>0</v>
      </c>
      <c r="F241" s="11"/>
      <c r="G241" s="3">
        <f t="shared" si="47"/>
        <v>12399834.648407172</v>
      </c>
      <c r="H241" s="12">
        <f t="shared" si="49"/>
        <v>1.1231436386766047E-2</v>
      </c>
      <c r="I241" s="3">
        <f t="shared" si="39"/>
        <v>11899958.468403874</v>
      </c>
      <c r="J241" s="3"/>
      <c r="K241" s="28">
        <f t="shared" si="50"/>
        <v>11322908.147304798</v>
      </c>
      <c r="L241" s="11"/>
      <c r="M241" s="28">
        <f t="shared" si="40"/>
        <v>11322908.147304798</v>
      </c>
      <c r="N241" s="13">
        <f t="shared" si="46"/>
        <v>0</v>
      </c>
      <c r="O241" s="28">
        <v>11822784.327308096</v>
      </c>
      <c r="P241" s="27">
        <v>499876.1800032988</v>
      </c>
      <c r="Q241" s="14">
        <f t="shared" si="41"/>
        <v>1.1088717475293608E-2</v>
      </c>
      <c r="S241" s="13">
        <f t="shared" si="42"/>
        <v>113822066.90255007</v>
      </c>
      <c r="T241" s="14">
        <f t="shared" si="43"/>
        <v>9.8089545771897768E-3</v>
      </c>
      <c r="W241" s="3">
        <v>5530961.319214345</v>
      </c>
      <c r="X241" s="4">
        <f t="shared" si="48"/>
        <v>20579.074835894557</v>
      </c>
      <c r="Y241" s="14">
        <f t="shared" si="44"/>
        <v>-3.0787406665412353E-3</v>
      </c>
    </row>
    <row r="242" spans="1:25" x14ac:dyDescent="0.2">
      <c r="A242" s="10">
        <f t="shared" si="45"/>
        <v>46243</v>
      </c>
      <c r="B242" s="25">
        <v>12621519.314186119</v>
      </c>
      <c r="C242" s="26">
        <v>528358.39337559184</v>
      </c>
      <c r="D242" s="27">
        <f t="shared" si="51"/>
        <v>12093160.920810526</v>
      </c>
      <c r="E242" s="11">
        <v>0</v>
      </c>
      <c r="F242" s="11"/>
      <c r="G242" s="3">
        <f t="shared" si="47"/>
        <v>12621519.314186119</v>
      </c>
      <c r="H242" s="12">
        <f t="shared" si="49"/>
        <v>1.12899435662277E-2</v>
      </c>
      <c r="I242" s="3">
        <f t="shared" si="39"/>
        <v>12093160.920810526</v>
      </c>
      <c r="J242" s="3"/>
      <c r="K242" s="28">
        <f t="shared" si="50"/>
        <v>11473614.738238329</v>
      </c>
      <c r="L242" s="11"/>
      <c r="M242" s="28">
        <f t="shared" si="40"/>
        <v>11473614.738238329</v>
      </c>
      <c r="N242" s="13">
        <f t="shared" si="46"/>
        <v>0</v>
      </c>
      <c r="O242" s="28">
        <v>12001973.131613921</v>
      </c>
      <c r="P242" s="27">
        <v>528358.39337559184</v>
      </c>
      <c r="Q242" s="14">
        <f t="shared" si="41"/>
        <v>1.1142263405565789E-2</v>
      </c>
      <c r="S242" s="13">
        <f t="shared" si="42"/>
        <v>113948500.18721652</v>
      </c>
      <c r="T242" s="14">
        <f t="shared" si="43"/>
        <v>9.9965728108921681E-3</v>
      </c>
      <c r="W242" s="3">
        <v>5536843.1452130331</v>
      </c>
      <c r="X242" s="4">
        <f t="shared" si="48"/>
        <v>20580.048449761944</v>
      </c>
      <c r="Y242" s="14">
        <f t="shared" si="44"/>
        <v>-2.8786959342576024E-3</v>
      </c>
    </row>
    <row r="243" spans="1:25" x14ac:dyDescent="0.2">
      <c r="A243" s="10">
        <f t="shared" si="45"/>
        <v>46274</v>
      </c>
      <c r="B243" s="25">
        <v>11614718.177718243</v>
      </c>
      <c r="C243" s="26">
        <v>508462.96698054846</v>
      </c>
      <c r="D243" s="27">
        <f t="shared" si="51"/>
        <v>11106255.210737694</v>
      </c>
      <c r="E243" s="11">
        <v>0</v>
      </c>
      <c r="F243" s="11"/>
      <c r="G243" s="3">
        <f t="shared" si="47"/>
        <v>11614718.177718243</v>
      </c>
      <c r="H243" s="12">
        <f t="shared" si="49"/>
        <v>1.1262274922514415E-2</v>
      </c>
      <c r="I243" s="3">
        <f t="shared" ref="I243:I306" si="52">G243-C243</f>
        <v>11106255.210737694</v>
      </c>
      <c r="J243" s="3"/>
      <c r="K243" s="28">
        <f t="shared" si="50"/>
        <v>10537285.828536864</v>
      </c>
      <c r="L243" s="11"/>
      <c r="M243" s="28">
        <f t="shared" ref="M243:M306" si="53">O243-P243</f>
        <v>10537285.828536864</v>
      </c>
      <c r="N243" s="13">
        <f t="shared" si="46"/>
        <v>0</v>
      </c>
      <c r="O243" s="28">
        <v>11045748.795517413</v>
      </c>
      <c r="P243" s="27">
        <v>508462.96698054846</v>
      </c>
      <c r="Q243" s="14">
        <f t="shared" ref="Q243:Q306" si="54">M243/M231-1</f>
        <v>1.1103468066266275E-2</v>
      </c>
      <c r="S243" s="13">
        <f t="shared" si="42"/>
        <v>114064215.75975436</v>
      </c>
      <c r="T243" s="14">
        <f t="shared" si="43"/>
        <v>1.0182959309712247E-2</v>
      </c>
      <c r="W243" s="3">
        <v>5542724.4123167684</v>
      </c>
      <c r="X243" s="4">
        <f t="shared" si="48"/>
        <v>20579.088418375355</v>
      </c>
      <c r="Y243" s="14">
        <f t="shared" si="44"/>
        <v>-2.6799547395949253E-3</v>
      </c>
    </row>
    <row r="244" spans="1:25" x14ac:dyDescent="0.2">
      <c r="A244" s="10">
        <f t="shared" si="45"/>
        <v>46304</v>
      </c>
      <c r="B244" s="25">
        <v>10894811.574352786</v>
      </c>
      <c r="C244" s="26">
        <v>465765.69794777746</v>
      </c>
      <c r="D244" s="27">
        <f t="shared" si="51"/>
        <v>10429045.876405008</v>
      </c>
      <c r="E244" s="11">
        <v>0</v>
      </c>
      <c r="F244" s="11"/>
      <c r="G244" s="3">
        <f t="shared" si="47"/>
        <v>10894811.574352786</v>
      </c>
      <c r="H244" s="12">
        <f t="shared" si="49"/>
        <v>1.12211375411575E-2</v>
      </c>
      <c r="I244" s="3">
        <f t="shared" si="52"/>
        <v>10429045.876405008</v>
      </c>
      <c r="J244" s="3"/>
      <c r="K244" s="28">
        <f t="shared" si="50"/>
        <v>9895031.7871715557</v>
      </c>
      <c r="L244" s="11"/>
      <c r="M244" s="28">
        <f t="shared" si="53"/>
        <v>9895031.7871715557</v>
      </c>
      <c r="N244" s="13">
        <f t="shared" si="46"/>
        <v>0</v>
      </c>
      <c r="O244" s="28">
        <v>10360797.485119333</v>
      </c>
      <c r="P244" s="27">
        <v>465765.69794777746</v>
      </c>
      <c r="Q244" s="14">
        <f t="shared" si="54"/>
        <v>1.106449118352848E-2</v>
      </c>
      <c r="S244" s="13">
        <f t="shared" si="42"/>
        <v>114172501.12920862</v>
      </c>
      <c r="T244" s="14">
        <f t="shared" si="43"/>
        <v>1.0377701165862119E-2</v>
      </c>
      <c r="W244" s="3">
        <v>5548604.9885698324</v>
      </c>
      <c r="X244" s="4">
        <f t="shared" si="48"/>
        <v>20576.793872406637</v>
      </c>
      <c r="Y244" s="14">
        <f t="shared" si="44"/>
        <v>-2.4730650393661735E-3</v>
      </c>
    </row>
    <row r="245" spans="1:25" x14ac:dyDescent="0.2">
      <c r="A245" s="10">
        <f t="shared" si="45"/>
        <v>46335</v>
      </c>
      <c r="B245" s="25">
        <v>9095776.1146377921</v>
      </c>
      <c r="C245" s="26">
        <v>417388.99624929787</v>
      </c>
      <c r="D245" s="27">
        <f t="shared" si="51"/>
        <v>8678387.1183884945</v>
      </c>
      <c r="E245" s="11">
        <v>0</v>
      </c>
      <c r="F245" s="11"/>
      <c r="G245" s="3">
        <f t="shared" si="47"/>
        <v>9095776.1146377921</v>
      </c>
      <c r="H245" s="12">
        <f t="shared" si="49"/>
        <v>1.1377657272545694E-2</v>
      </c>
      <c r="I245" s="3">
        <f t="shared" si="52"/>
        <v>8678387.1183884945</v>
      </c>
      <c r="J245" s="3"/>
      <c r="K245" s="28">
        <f t="shared" si="50"/>
        <v>8282236.3136908822</v>
      </c>
      <c r="L245" s="11"/>
      <c r="M245" s="28">
        <f t="shared" si="53"/>
        <v>8282236.3136908822</v>
      </c>
      <c r="N245" s="13">
        <f t="shared" si="46"/>
        <v>0</v>
      </c>
      <c r="O245" s="28">
        <v>8699625.3099401798</v>
      </c>
      <c r="P245" s="27">
        <v>417388.99624929787</v>
      </c>
      <c r="Q245" s="14">
        <f t="shared" si="54"/>
        <v>1.1215986561236013E-2</v>
      </c>
      <c r="S245" s="13">
        <f t="shared" si="42"/>
        <v>114264364.24492857</v>
      </c>
      <c r="T245" s="14">
        <f t="shared" si="43"/>
        <v>1.0587951553867825E-2</v>
      </c>
      <c r="W245" s="3">
        <v>5554484.5741387447</v>
      </c>
      <c r="X245" s="4">
        <f t="shared" si="48"/>
        <v>20571.551278931391</v>
      </c>
      <c r="Y245" s="14">
        <f t="shared" si="44"/>
        <v>-2.2509911034566121E-3</v>
      </c>
    </row>
    <row r="246" spans="1:25" x14ac:dyDescent="0.2">
      <c r="A246" s="10">
        <f t="shared" si="45"/>
        <v>46365</v>
      </c>
      <c r="B246" s="25">
        <v>9375180.0569366943</v>
      </c>
      <c r="C246" s="26">
        <v>396865.59462921129</v>
      </c>
      <c r="D246" s="27">
        <f t="shared" si="51"/>
        <v>8978314.462307483</v>
      </c>
      <c r="E246" s="11">
        <v>0</v>
      </c>
      <c r="F246" s="11"/>
      <c r="G246" s="3">
        <f t="shared" si="47"/>
        <v>9375180.0569366943</v>
      </c>
      <c r="H246" s="12">
        <f t="shared" si="49"/>
        <v>1.1514123092020601E-2</v>
      </c>
      <c r="I246" s="3">
        <f t="shared" si="52"/>
        <v>8978314.462307483</v>
      </c>
      <c r="J246" s="3"/>
      <c r="K246" s="28">
        <f t="shared" si="50"/>
        <v>8529914.1265662629</v>
      </c>
      <c r="L246" s="11"/>
      <c r="M246" s="28">
        <f t="shared" si="53"/>
        <v>8529914.1265662629</v>
      </c>
      <c r="N246" s="13">
        <f t="shared" si="46"/>
        <v>0</v>
      </c>
      <c r="O246" s="28">
        <v>8926779.7211954743</v>
      </c>
      <c r="P246" s="27">
        <v>396865.59462921129</v>
      </c>
      <c r="Q246" s="14">
        <f t="shared" si="54"/>
        <v>1.1372760433707274E-2</v>
      </c>
      <c r="S246" s="13">
        <f t="shared" si="42"/>
        <v>114360282.0644276</v>
      </c>
      <c r="T246" s="14">
        <f t="shared" si="43"/>
        <v>1.0819122430804295E-2</v>
      </c>
      <c r="W246" s="3">
        <v>5560363.0364645999</v>
      </c>
      <c r="X246" s="4">
        <f t="shared" si="48"/>
        <v>20567.053142835859</v>
      </c>
      <c r="Y246" s="14">
        <f t="shared" si="44"/>
        <v>-2.0084018670274428E-3</v>
      </c>
    </row>
    <row r="247" spans="1:25" x14ac:dyDescent="0.2">
      <c r="A247" s="10">
        <f t="shared" si="45"/>
        <v>46396</v>
      </c>
      <c r="B247" s="25">
        <v>9496057.1962064449</v>
      </c>
      <c r="C247" s="26">
        <v>393860.53811954096</v>
      </c>
      <c r="D247" s="27">
        <f t="shared" si="51"/>
        <v>9102196.6580869034</v>
      </c>
      <c r="E247" s="11">
        <v>0</v>
      </c>
      <c r="F247" s="11"/>
      <c r="G247" s="3">
        <f t="shared" si="47"/>
        <v>9496057.1962064449</v>
      </c>
      <c r="H247" s="12">
        <f t="shared" si="49"/>
        <v>1.4463540704405364E-2</v>
      </c>
      <c r="I247" s="3">
        <f t="shared" si="52"/>
        <v>9102196.6580869034</v>
      </c>
      <c r="J247" s="3"/>
      <c r="K247" s="28">
        <f t="shared" si="50"/>
        <v>8622619.8268250674</v>
      </c>
      <c r="L247" s="11"/>
      <c r="M247" s="28">
        <f t="shared" si="53"/>
        <v>8622619.8268250674</v>
      </c>
      <c r="N247" s="13">
        <f t="shared" si="46"/>
        <v>0</v>
      </c>
      <c r="O247" s="28">
        <v>9016480.3649446089</v>
      </c>
      <c r="P247" s="27">
        <v>393860.53811954096</v>
      </c>
      <c r="Q247" s="14">
        <f t="shared" si="54"/>
        <v>1.4459255726372966E-2</v>
      </c>
      <c r="S247" s="13">
        <f t="shared" si="42"/>
        <v>114483181.69238564</v>
      </c>
      <c r="T247" s="14">
        <f t="shared" si="43"/>
        <v>1.1174667020910967E-2</v>
      </c>
      <c r="W247" s="3">
        <v>5566240.6307094442</v>
      </c>
      <c r="X247" s="4">
        <f t="shared" si="48"/>
        <v>20567.415116905253</v>
      </c>
      <c r="Y247" s="14">
        <f t="shared" si="44"/>
        <v>-1.6431351879541145E-3</v>
      </c>
    </row>
    <row r="248" spans="1:25" x14ac:dyDescent="0.2">
      <c r="A248" s="10">
        <f t="shared" si="45"/>
        <v>46427</v>
      </c>
      <c r="B248" s="25">
        <v>8516244.598528726</v>
      </c>
      <c r="C248" s="26">
        <v>380661.1922276761</v>
      </c>
      <c r="D248" s="27">
        <f t="shared" si="51"/>
        <v>8135583.4063010495</v>
      </c>
      <c r="E248" s="11">
        <v>0</v>
      </c>
      <c r="F248" s="11"/>
      <c r="G248" s="3">
        <f t="shared" si="47"/>
        <v>8516244.598528726</v>
      </c>
      <c r="H248" s="12">
        <f t="shared" si="49"/>
        <v>1.2953958578312719E-2</v>
      </c>
      <c r="I248" s="3">
        <f t="shared" si="52"/>
        <v>8135583.4063010495</v>
      </c>
      <c r="J248" s="3"/>
      <c r="K248" s="28">
        <f t="shared" si="50"/>
        <v>7708069.3170512076</v>
      </c>
      <c r="L248" s="11"/>
      <c r="M248" s="28">
        <f t="shared" si="53"/>
        <v>7708069.3170512076</v>
      </c>
      <c r="N248" s="13">
        <f t="shared" si="46"/>
        <v>0</v>
      </c>
      <c r="O248" s="28">
        <v>8088730.5092788842</v>
      </c>
      <c r="P248" s="27">
        <v>380661.1922276761</v>
      </c>
      <c r="Q248" s="14">
        <f t="shared" si="54"/>
        <v>1.2874375710668184E-2</v>
      </c>
      <c r="S248" s="13">
        <f t="shared" si="42"/>
        <v>114581156.90310411</v>
      </c>
      <c r="T248" s="14">
        <f t="shared" si="43"/>
        <v>1.1393261008585398E-2</v>
      </c>
      <c r="W248" s="3">
        <v>5572117.3164843209</v>
      </c>
      <c r="X248" s="4">
        <f t="shared" si="48"/>
        <v>20563.306620291707</v>
      </c>
      <c r="Y248" s="14">
        <f t="shared" si="44"/>
        <v>-1.4132063687095631E-3</v>
      </c>
    </row>
    <row r="249" spans="1:25" x14ac:dyDescent="0.2">
      <c r="A249" s="10">
        <f t="shared" si="45"/>
        <v>46456</v>
      </c>
      <c r="B249" s="25">
        <v>9608481.4791620933</v>
      </c>
      <c r="C249" s="26">
        <v>449086.00897111138</v>
      </c>
      <c r="D249" s="27">
        <f t="shared" si="51"/>
        <v>9159395.4701909814</v>
      </c>
      <c r="E249" s="11">
        <v>0</v>
      </c>
      <c r="F249" s="11"/>
      <c r="G249" s="3">
        <f t="shared" si="47"/>
        <v>9608481.4791620933</v>
      </c>
      <c r="H249" s="12">
        <f t="shared" si="49"/>
        <v>1.1590970232203679E-2</v>
      </c>
      <c r="I249" s="3">
        <f t="shared" si="52"/>
        <v>9159395.4701909814</v>
      </c>
      <c r="J249" s="3"/>
      <c r="K249" s="28">
        <f t="shared" si="50"/>
        <v>8685740.9214296583</v>
      </c>
      <c r="L249" s="11"/>
      <c r="M249" s="28">
        <f t="shared" si="53"/>
        <v>8685740.9214296583</v>
      </c>
      <c r="N249" s="13">
        <f t="shared" si="46"/>
        <v>0</v>
      </c>
      <c r="O249" s="28">
        <v>9134826.9304007702</v>
      </c>
      <c r="P249" s="27">
        <v>449086.00897111138</v>
      </c>
      <c r="Q249" s="14">
        <f t="shared" si="54"/>
        <v>1.1436818287657635E-2</v>
      </c>
      <c r="S249" s="13">
        <f t="shared" si="42"/>
        <v>114679370.88821515</v>
      </c>
      <c r="T249" s="14">
        <f t="shared" si="43"/>
        <v>1.1479872956448922E-2</v>
      </c>
      <c r="W249" s="3">
        <v>5577992.831317842</v>
      </c>
      <c r="X249" s="4">
        <f t="shared" si="48"/>
        <v>20559.253903006775</v>
      </c>
      <c r="Y249" s="14">
        <f t="shared" si="44"/>
        <v>-1.3137388984696408E-3</v>
      </c>
    </row>
    <row r="250" spans="1:25" x14ac:dyDescent="0.2">
      <c r="A250" s="10">
        <f t="shared" si="45"/>
        <v>46487</v>
      </c>
      <c r="B250" s="25">
        <v>9882383.8582069371</v>
      </c>
      <c r="C250" s="26">
        <v>488136.29057382263</v>
      </c>
      <c r="D250" s="27">
        <f t="shared" si="51"/>
        <v>9394247.5676331148</v>
      </c>
      <c r="E250" s="11">
        <v>0</v>
      </c>
      <c r="F250" s="11"/>
      <c r="G250" s="3">
        <f t="shared" si="47"/>
        <v>9882383.8582069371</v>
      </c>
      <c r="H250" s="12">
        <f t="shared" si="49"/>
        <v>1.0223863230657493E-2</v>
      </c>
      <c r="I250" s="3">
        <f t="shared" si="52"/>
        <v>9394247.5676331148</v>
      </c>
      <c r="J250" s="3"/>
      <c r="K250" s="28">
        <f t="shared" si="50"/>
        <v>8943042.3652495258</v>
      </c>
      <c r="L250" s="11"/>
      <c r="M250" s="28">
        <f t="shared" si="53"/>
        <v>8943042.3652495258</v>
      </c>
      <c r="N250" s="13">
        <f t="shared" si="46"/>
        <v>0</v>
      </c>
      <c r="O250" s="28">
        <v>9431178.6558233481</v>
      </c>
      <c r="P250" s="27">
        <v>488136.29057382263</v>
      </c>
      <c r="Q250" s="14">
        <f t="shared" si="54"/>
        <v>9.9863083836362332E-3</v>
      </c>
      <c r="S250" s="13">
        <f t="shared" si="42"/>
        <v>114767795.82844056</v>
      </c>
      <c r="T250" s="14">
        <f t="shared" si="43"/>
        <v>1.1424354759439037E-2</v>
      </c>
      <c r="W250" s="3">
        <v>5583868.7622894701</v>
      </c>
      <c r="X250" s="4">
        <f t="shared" si="48"/>
        <v>20553.455088973838</v>
      </c>
      <c r="Y250" s="14">
        <f t="shared" si="44"/>
        <v>-1.3546282049484715E-3</v>
      </c>
    </row>
    <row r="251" spans="1:25" x14ac:dyDescent="0.2">
      <c r="A251" s="10">
        <f t="shared" si="45"/>
        <v>46517</v>
      </c>
      <c r="B251" s="25">
        <v>11250090.152011517</v>
      </c>
      <c r="C251" s="26">
        <v>503345.49481536244</v>
      </c>
      <c r="D251" s="27">
        <f t="shared" si="51"/>
        <v>10746744.657196155</v>
      </c>
      <c r="E251" s="11">
        <v>0</v>
      </c>
      <c r="F251" s="11"/>
      <c r="G251" s="3">
        <f t="shared" si="47"/>
        <v>11250090.152011517</v>
      </c>
      <c r="H251" s="12">
        <f t="shared" si="49"/>
        <v>1.0395877872187764E-2</v>
      </c>
      <c r="I251" s="3">
        <f t="shared" si="52"/>
        <v>10746744.657196155</v>
      </c>
      <c r="J251" s="3"/>
      <c r="K251" s="28">
        <f t="shared" si="50"/>
        <v>10256411.712614674</v>
      </c>
      <c r="L251" s="11"/>
      <c r="M251" s="28">
        <f t="shared" si="53"/>
        <v>10256411.712614674</v>
      </c>
      <c r="N251" s="13">
        <f t="shared" si="46"/>
        <v>0</v>
      </c>
      <c r="O251" s="28">
        <v>10759757.207430037</v>
      </c>
      <c r="P251" s="27">
        <v>503345.49481536244</v>
      </c>
      <c r="Q251" s="14">
        <f t="shared" si="54"/>
        <v>1.0192567489757387E-2</v>
      </c>
      <c r="S251" s="13">
        <f t="shared" si="42"/>
        <v>114871280.22532475</v>
      </c>
      <c r="T251" s="14">
        <f t="shared" si="43"/>
        <v>1.1359505951837656E-2</v>
      </c>
      <c r="W251" s="3">
        <v>5589746.1098539168</v>
      </c>
      <c r="X251" s="4">
        <f t="shared" si="48"/>
        <v>20550.357380780362</v>
      </c>
      <c r="Y251" s="14">
        <f t="shared" si="44"/>
        <v>-1.404675769257957E-3</v>
      </c>
    </row>
    <row r="252" spans="1:25" x14ac:dyDescent="0.2">
      <c r="A252" s="10">
        <f t="shared" si="45"/>
        <v>46548</v>
      </c>
      <c r="B252" s="25">
        <v>11768593.901031414</v>
      </c>
      <c r="C252" s="26">
        <v>524414.62646647461</v>
      </c>
      <c r="D252" s="27">
        <f t="shared" si="51"/>
        <v>11244179.274564939</v>
      </c>
      <c r="E252" s="11">
        <v>0</v>
      </c>
      <c r="F252" s="11"/>
      <c r="G252" s="3">
        <f t="shared" si="47"/>
        <v>11768593.901031414</v>
      </c>
      <c r="H252" s="12">
        <f t="shared" si="49"/>
        <v>1.0537495914905382E-2</v>
      </c>
      <c r="I252" s="3">
        <f t="shared" si="52"/>
        <v>11244179.274564939</v>
      </c>
      <c r="J252" s="3"/>
      <c r="K252" s="28">
        <f t="shared" si="50"/>
        <v>10724187.168979334</v>
      </c>
      <c r="L252" s="11"/>
      <c r="M252" s="28">
        <f t="shared" si="53"/>
        <v>10724187.168979334</v>
      </c>
      <c r="N252" s="13">
        <f t="shared" si="46"/>
        <v>0</v>
      </c>
      <c r="O252" s="28">
        <v>11248601.795445809</v>
      </c>
      <c r="P252" s="27">
        <v>524414.62646647461</v>
      </c>
      <c r="Q252" s="14">
        <f t="shared" si="54"/>
        <v>1.0342739595742945E-2</v>
      </c>
      <c r="S252" s="13">
        <f t="shared" si="42"/>
        <v>114981062.25365816</v>
      </c>
      <c r="T252" s="14">
        <f t="shared" si="43"/>
        <v>1.12858287737998E-2</v>
      </c>
      <c r="W252" s="3">
        <v>5595623.8642391553</v>
      </c>
      <c r="X252" s="4">
        <f t="shared" si="48"/>
        <v>20548.390142605178</v>
      </c>
      <c r="Y252" s="14">
        <f t="shared" si="44"/>
        <v>-1.4634716179443563E-3</v>
      </c>
    </row>
    <row r="253" spans="1:25" x14ac:dyDescent="0.2">
      <c r="A253" s="10">
        <f t="shared" si="45"/>
        <v>46578</v>
      </c>
      <c r="B253" s="25">
        <v>12530200.284900384</v>
      </c>
      <c r="C253" s="26">
        <v>507112.47696448537</v>
      </c>
      <c r="D253" s="27">
        <f t="shared" si="51"/>
        <v>12023087.807935899</v>
      </c>
      <c r="E253" s="11">
        <v>0</v>
      </c>
      <c r="F253" s="11"/>
      <c r="G253" s="3">
        <f t="shared" si="47"/>
        <v>12530200.284900384</v>
      </c>
      <c r="H253" s="12">
        <f t="shared" si="49"/>
        <v>1.0513497977165276E-2</v>
      </c>
      <c r="I253" s="3">
        <f t="shared" si="52"/>
        <v>12023087.807935899</v>
      </c>
      <c r="J253" s="3"/>
      <c r="K253" s="28">
        <f t="shared" si="50"/>
        <v>11439970.669453224</v>
      </c>
      <c r="L253" s="11"/>
      <c r="M253" s="28">
        <f t="shared" si="53"/>
        <v>11439970.669453224</v>
      </c>
      <c r="N253" s="13">
        <f t="shared" si="46"/>
        <v>0</v>
      </c>
      <c r="O253" s="28">
        <v>11947083.146417709</v>
      </c>
      <c r="P253" s="27">
        <v>507112.47696448537</v>
      </c>
      <c r="Q253" s="14">
        <f t="shared" si="54"/>
        <v>1.0338556192941661E-2</v>
      </c>
      <c r="S253" s="13">
        <f t="shared" si="42"/>
        <v>115098124.77580658</v>
      </c>
      <c r="T253" s="14">
        <f t="shared" si="43"/>
        <v>1.121098841360002E-2</v>
      </c>
      <c r="W253" s="3">
        <v>5601502.3272554455</v>
      </c>
      <c r="X253" s="4">
        <f t="shared" si="48"/>
        <v>20547.724173168543</v>
      </c>
      <c r="Y253" s="14">
        <f t="shared" si="44"/>
        <v>-1.5234243024050409E-3</v>
      </c>
    </row>
    <row r="254" spans="1:25" x14ac:dyDescent="0.2">
      <c r="A254" s="10">
        <f t="shared" si="45"/>
        <v>46609</v>
      </c>
      <c r="B254" s="25">
        <v>12754241.225206008</v>
      </c>
      <c r="C254" s="26">
        <v>536024.1620903397</v>
      </c>
      <c r="D254" s="27">
        <f t="shared" si="51"/>
        <v>12218217.063115668</v>
      </c>
      <c r="E254" s="11">
        <v>0</v>
      </c>
      <c r="F254" s="11"/>
      <c r="G254" s="3">
        <f t="shared" si="47"/>
        <v>12754241.225206008</v>
      </c>
      <c r="H254" s="12">
        <f t="shared" si="49"/>
        <v>1.0515525723651553E-2</v>
      </c>
      <c r="I254" s="3">
        <f>G254-C254</f>
        <v>12218217.063115668</v>
      </c>
      <c r="J254" s="3"/>
      <c r="K254" s="28">
        <f t="shared" si="50"/>
        <v>11592156.026723646</v>
      </c>
      <c r="L254" s="11"/>
      <c r="M254" s="28">
        <f t="shared" si="53"/>
        <v>11592156.026723646</v>
      </c>
      <c r="N254" s="13">
        <f t="shared" si="46"/>
        <v>0</v>
      </c>
      <c r="O254" s="28">
        <v>12128180.188813984</v>
      </c>
      <c r="P254" s="27">
        <v>536024.1620903397</v>
      </c>
      <c r="Q254" s="14">
        <f t="shared" si="54"/>
        <v>1.0331642746400638E-2</v>
      </c>
      <c r="S254" s="13">
        <f t="shared" si="42"/>
        <v>115216666.06429189</v>
      </c>
      <c r="T254" s="14">
        <f t="shared" si="43"/>
        <v>1.112928976679628E-2</v>
      </c>
      <c r="W254" s="3">
        <v>5607381.212492465</v>
      </c>
      <c r="X254" s="4">
        <f t="shared" si="48"/>
        <v>20547.321770741248</v>
      </c>
      <c r="Y254" s="14">
        <f t="shared" si="44"/>
        <v>-1.5902138957828438E-3</v>
      </c>
    </row>
    <row r="255" spans="1:25" x14ac:dyDescent="0.2">
      <c r="A255" s="10">
        <f t="shared" si="45"/>
        <v>46640</v>
      </c>
      <c r="B255" s="25">
        <v>11733395.652776539</v>
      </c>
      <c r="C255" s="26">
        <v>515869.03354581952</v>
      </c>
      <c r="D255" s="27">
        <f t="shared" si="51"/>
        <v>11217526.619230719</v>
      </c>
      <c r="E255" s="11">
        <v>0</v>
      </c>
      <c r="F255" s="11"/>
      <c r="G255" s="3">
        <f t="shared" si="47"/>
        <v>11733395.652776539</v>
      </c>
      <c r="H255" s="12">
        <f t="shared" si="49"/>
        <v>1.0217852318273879E-2</v>
      </c>
      <c r="I255" s="3">
        <f t="shared" si="52"/>
        <v>11217526.619230719</v>
      </c>
      <c r="J255" s="3"/>
      <c r="K255" s="28">
        <f t="shared" si="50"/>
        <v>10642743.591908941</v>
      </c>
      <c r="L255" s="11"/>
      <c r="M255" s="28">
        <f t="shared" si="53"/>
        <v>10642743.591908941</v>
      </c>
      <c r="N255" s="13">
        <f t="shared" si="46"/>
        <v>0</v>
      </c>
      <c r="O255" s="28">
        <v>11158612.625454761</v>
      </c>
      <c r="P255" s="27">
        <v>515869.03354581952</v>
      </c>
      <c r="Q255" s="14">
        <f t="shared" si="54"/>
        <v>1.0008057585994212E-2</v>
      </c>
      <c r="S255" s="13">
        <f t="shared" ref="S255:S318" si="55">SUM(M244:M255)</f>
        <v>115322123.82766397</v>
      </c>
      <c r="T255" s="14">
        <f t="shared" ref="T255:T318" si="56">S255/S243-1</f>
        <v>1.102806922864441E-2</v>
      </c>
      <c r="W255" s="3">
        <v>5613259.9802444205</v>
      </c>
      <c r="X255" s="4">
        <f t="shared" si="48"/>
        <v>20544.589816529831</v>
      </c>
      <c r="Y255" s="14">
        <f t="shared" ref="Y255:Y318" si="57">X255/X243-1</f>
        <v>-1.6763911570892853E-3</v>
      </c>
    </row>
    <row r="256" spans="1:25" x14ac:dyDescent="0.2">
      <c r="A256" s="10">
        <f t="shared" ref="A256:A319" si="58">+A244+366</f>
        <v>46670</v>
      </c>
      <c r="B256" s="25">
        <v>11002026.707689449</v>
      </c>
      <c r="C256" s="26">
        <v>472547.95641884231</v>
      </c>
      <c r="D256" s="27">
        <f t="shared" si="51"/>
        <v>10529478.751270607</v>
      </c>
      <c r="E256" s="11">
        <v>0</v>
      </c>
      <c r="F256" s="11"/>
      <c r="G256" s="3">
        <f t="shared" si="47"/>
        <v>11002026.707689449</v>
      </c>
      <c r="H256" s="12">
        <f t="shared" si="49"/>
        <v>9.8409350730814804E-3</v>
      </c>
      <c r="I256" s="3">
        <f t="shared" si="52"/>
        <v>10529478.751270607</v>
      </c>
      <c r="J256" s="3"/>
      <c r="K256" s="28">
        <f t="shared" si="50"/>
        <v>9990209.464056896</v>
      </c>
      <c r="L256" s="11"/>
      <c r="M256" s="28">
        <f t="shared" si="53"/>
        <v>9990209.464056896</v>
      </c>
      <c r="N256" s="13">
        <f t="shared" si="46"/>
        <v>0</v>
      </c>
      <c r="O256" s="28">
        <v>10462757.420475738</v>
      </c>
      <c r="P256" s="27">
        <v>472547.95641884231</v>
      </c>
      <c r="Q256" s="14">
        <f t="shared" si="54"/>
        <v>9.618733818393066E-3</v>
      </c>
      <c r="S256" s="13">
        <f t="shared" si="55"/>
        <v>115417301.50454932</v>
      </c>
      <c r="T256" s="14">
        <f t="shared" si="56"/>
        <v>1.0902803766486224E-2</v>
      </c>
      <c r="W256" s="3">
        <v>5619138.545788913</v>
      </c>
      <c r="X256" s="4">
        <f t="shared" si="48"/>
        <v>20540.034840579825</v>
      </c>
      <c r="Y256" s="14">
        <f t="shared" si="57"/>
        <v>-1.7864314554905114E-3</v>
      </c>
    </row>
    <row r="257" spans="1:25" x14ac:dyDescent="0.2">
      <c r="A257" s="10">
        <f t="shared" si="58"/>
        <v>46701</v>
      </c>
      <c r="B257" s="25">
        <v>9179797.8523200806</v>
      </c>
      <c r="C257" s="26">
        <v>423481.75859233743</v>
      </c>
      <c r="D257" s="27">
        <f t="shared" si="51"/>
        <v>8756316.0937277433</v>
      </c>
      <c r="E257" s="11">
        <v>0</v>
      </c>
      <c r="F257" s="11"/>
      <c r="G257" s="3">
        <f t="shared" si="47"/>
        <v>9179797.8523200806</v>
      </c>
      <c r="H257" s="12">
        <f t="shared" si="49"/>
        <v>9.2374456696524554E-3</v>
      </c>
      <c r="I257" s="3">
        <f t="shared" si="52"/>
        <v>8756316.0937277433</v>
      </c>
      <c r="J257" s="3"/>
      <c r="K257" s="28">
        <f t="shared" si="50"/>
        <v>8356505.8674947489</v>
      </c>
      <c r="L257" s="11"/>
      <c r="M257" s="28">
        <f t="shared" si="53"/>
        <v>8356505.8674947489</v>
      </c>
      <c r="N257" s="13">
        <f t="shared" si="46"/>
        <v>0</v>
      </c>
      <c r="O257" s="28">
        <v>8779987.6260870863</v>
      </c>
      <c r="P257" s="27">
        <v>423481.75859233743</v>
      </c>
      <c r="Q257" s="14">
        <f t="shared" si="54"/>
        <v>8.9673309225790643E-3</v>
      </c>
      <c r="S257" s="13">
        <f t="shared" si="55"/>
        <v>115491571.05835317</v>
      </c>
      <c r="T257" s="14">
        <f t="shared" si="56"/>
        <v>1.0740065999877757E-2</v>
      </c>
      <c r="W257" s="3">
        <v>5625016.7080420861</v>
      </c>
      <c r="X257" s="4">
        <f t="shared" si="48"/>
        <v>20531.773868908669</v>
      </c>
      <c r="Y257" s="14">
        <f t="shared" si="57"/>
        <v>-1.9336125644282554E-3</v>
      </c>
    </row>
    <row r="258" spans="1:25" x14ac:dyDescent="0.2">
      <c r="A258" s="10">
        <f t="shared" si="58"/>
        <v>46731</v>
      </c>
      <c r="B258" s="25">
        <v>9461271.4524634778</v>
      </c>
      <c r="C258" s="26">
        <v>402645.1561723309</v>
      </c>
      <c r="D258" s="27">
        <f t="shared" si="51"/>
        <v>9058626.2962911464</v>
      </c>
      <c r="E258" s="11">
        <v>0</v>
      </c>
      <c r="F258" s="11"/>
      <c r="G258" s="3">
        <f t="shared" si="47"/>
        <v>9461271.4524634778</v>
      </c>
      <c r="H258" s="12">
        <f t="shared" si="49"/>
        <v>9.1829058219616844E-3</v>
      </c>
      <c r="I258" s="3">
        <f t="shared" si="52"/>
        <v>9058626.2962911464</v>
      </c>
      <c r="J258" s="3"/>
      <c r="K258" s="28">
        <f t="shared" si="50"/>
        <v>8606108.3424962796</v>
      </c>
      <c r="L258" s="11"/>
      <c r="M258" s="28">
        <f t="shared" si="53"/>
        <v>8606108.3424962796</v>
      </c>
      <c r="N258" s="13">
        <f t="shared" si="46"/>
        <v>0</v>
      </c>
      <c r="O258" s="28">
        <v>9008753.498668611</v>
      </c>
      <c r="P258" s="27">
        <v>402645.1561723309</v>
      </c>
      <c r="Q258" s="14">
        <f t="shared" si="54"/>
        <v>8.93258886308268E-3</v>
      </c>
      <c r="S258" s="13">
        <f t="shared" si="55"/>
        <v>115567765.2742832</v>
      </c>
      <c r="T258" s="14">
        <f t="shared" si="56"/>
        <v>1.0558588944152181E-2</v>
      </c>
      <c r="W258" s="3">
        <v>5630894.3815557882</v>
      </c>
      <c r="X258" s="4">
        <f t="shared" si="48"/>
        <v>20523.873730047195</v>
      </c>
      <c r="Y258" s="14">
        <f t="shared" si="57"/>
        <v>-2.099445773236841E-3</v>
      </c>
    </row>
    <row r="259" spans="1:25" x14ac:dyDescent="0.2">
      <c r="A259" s="10">
        <f t="shared" si="58"/>
        <v>46762</v>
      </c>
      <c r="B259" s="25">
        <v>9595197.964810418</v>
      </c>
      <c r="C259" s="26">
        <v>399594.49620422634</v>
      </c>
      <c r="D259" s="27">
        <f t="shared" si="51"/>
        <v>9195603.4686061908</v>
      </c>
      <c r="E259" s="11">
        <v>0</v>
      </c>
      <c r="F259" s="11"/>
      <c r="G259" s="3">
        <f t="shared" si="47"/>
        <v>9595197.964810418</v>
      </c>
      <c r="H259" s="12">
        <f t="shared" si="49"/>
        <v>1.0440203397635184E-2</v>
      </c>
      <c r="I259" s="3">
        <f t="shared" si="52"/>
        <v>9195603.4686061908</v>
      </c>
      <c r="J259" s="3"/>
      <c r="K259" s="28">
        <f t="shared" si="50"/>
        <v>8711019.7576811891</v>
      </c>
      <c r="L259" s="11"/>
      <c r="M259" s="28">
        <f t="shared" si="53"/>
        <v>8711019.7576811891</v>
      </c>
      <c r="N259" s="13">
        <f t="shared" si="46"/>
        <v>0</v>
      </c>
      <c r="O259" s="28">
        <v>9110614.2538854163</v>
      </c>
      <c r="P259" s="27">
        <v>399594.49620422634</v>
      </c>
      <c r="Q259" s="14">
        <f t="shared" si="54"/>
        <v>1.0252096535800836E-2</v>
      </c>
      <c r="S259" s="13">
        <f t="shared" si="55"/>
        <v>115656165.20513932</v>
      </c>
      <c r="T259" s="14">
        <f t="shared" si="56"/>
        <v>1.0245902458454248E-2</v>
      </c>
      <c r="W259" s="3">
        <v>5636771.7491148189</v>
      </c>
      <c r="X259" s="4">
        <f t="shared" si="48"/>
        <v>20518.156553580797</v>
      </c>
      <c r="Y259" s="14">
        <f t="shared" si="57"/>
        <v>-2.3949807520522448E-3</v>
      </c>
    </row>
    <row r="260" spans="1:25" x14ac:dyDescent="0.2">
      <c r="A260" s="10">
        <f t="shared" si="58"/>
        <v>46793</v>
      </c>
      <c r="B260" s="25">
        <v>8852311.8908808697</v>
      </c>
      <c r="C260" s="26">
        <v>386207.08601239906</v>
      </c>
      <c r="D260" s="27">
        <f t="shared" si="51"/>
        <v>8466104.8048684709</v>
      </c>
      <c r="E260" s="11">
        <v>0</v>
      </c>
      <c r="F260" s="11"/>
      <c r="G260" s="3">
        <f t="shared" si="47"/>
        <v>8852311.8908808697</v>
      </c>
      <c r="H260" s="12">
        <f t="shared" si="49"/>
        <v>3.9461911698755348E-2</v>
      </c>
      <c r="I260" s="3">
        <f t="shared" si="52"/>
        <v>8466104.8048684709</v>
      </c>
      <c r="J260" s="3"/>
      <c r="K260" s="28">
        <f t="shared" si="50"/>
        <v>8021720.1923786774</v>
      </c>
      <c r="L260" s="11"/>
      <c r="M260" s="28">
        <f t="shared" si="53"/>
        <v>8021720.1923786774</v>
      </c>
      <c r="N260" s="13">
        <f t="shared" si="46"/>
        <v>0</v>
      </c>
      <c r="O260" s="28">
        <v>8407927.2783910763</v>
      </c>
      <c r="P260" s="27">
        <v>386207.08601239906</v>
      </c>
      <c r="Q260" s="14">
        <f t="shared" si="54"/>
        <v>4.0691236991555746E-2</v>
      </c>
      <c r="S260" s="13">
        <f t="shared" si="55"/>
        <v>115969816.08046681</v>
      </c>
      <c r="T260" s="14">
        <f t="shared" si="56"/>
        <v>1.2119437566309621E-2</v>
      </c>
      <c r="W260" s="3">
        <v>5642648.7887774818</v>
      </c>
      <c r="X260" s="4">
        <f t="shared" si="48"/>
        <v>20552.371841947024</v>
      </c>
      <c r="Y260" s="14">
        <f t="shared" si="57"/>
        <v>-5.3176167367419147E-4</v>
      </c>
    </row>
    <row r="261" spans="1:25" x14ac:dyDescent="0.2">
      <c r="A261" s="10">
        <f t="shared" si="58"/>
        <v>46822</v>
      </c>
      <c r="B261" s="25">
        <v>9722971.9370835703</v>
      </c>
      <c r="C261" s="26">
        <v>455634.86200949509</v>
      </c>
      <c r="D261" s="27">
        <f t="shared" si="51"/>
        <v>9267337.0750740748</v>
      </c>
      <c r="E261" s="11">
        <v>0</v>
      </c>
      <c r="F261" s="11"/>
      <c r="G261" s="3">
        <f t="shared" si="47"/>
        <v>9722971.9370835703</v>
      </c>
      <c r="H261" s="12">
        <f t="shared" si="49"/>
        <v>1.1915562117674083E-2</v>
      </c>
      <c r="I261" s="3">
        <f t="shared" si="52"/>
        <v>9267337.0750740748</v>
      </c>
      <c r="J261" s="3"/>
      <c r="K261" s="28">
        <f t="shared" si="50"/>
        <v>8788038.6661146674</v>
      </c>
      <c r="L261" s="11"/>
      <c r="M261" s="28">
        <f t="shared" si="53"/>
        <v>8788038.6661146674</v>
      </c>
      <c r="N261" s="13">
        <f t="shared" si="46"/>
        <v>0</v>
      </c>
      <c r="O261" s="28">
        <v>9243673.5281241629</v>
      </c>
      <c r="P261" s="27">
        <v>455634.86200949509</v>
      </c>
      <c r="Q261" s="14">
        <f t="shared" si="54"/>
        <v>1.17776647508121E-2</v>
      </c>
      <c r="S261" s="13">
        <f t="shared" si="55"/>
        <v>116072113.82515182</v>
      </c>
      <c r="T261" s="14">
        <f t="shared" si="56"/>
        <v>1.2144668445157825E-2</v>
      </c>
      <c r="W261" s="3">
        <v>5648525.3247341691</v>
      </c>
      <c r="X261" s="4">
        <f t="shared" si="48"/>
        <v>20549.10036729178</v>
      </c>
      <c r="Y261" s="14">
        <f t="shared" si="57"/>
        <v>-4.9386693519604119E-4</v>
      </c>
    </row>
    <row r="262" spans="1:25" x14ac:dyDescent="0.2">
      <c r="A262" s="10">
        <f t="shared" si="58"/>
        <v>46853</v>
      </c>
      <c r="B262" s="25">
        <v>10007663.10076925</v>
      </c>
      <c r="C262" s="26">
        <v>495261.53585080389</v>
      </c>
      <c r="D262" s="27">
        <f t="shared" si="51"/>
        <v>9512401.5649184454</v>
      </c>
      <c r="E262" s="11">
        <v>0</v>
      </c>
      <c r="F262" s="11"/>
      <c r="G262" s="3">
        <f t="shared" si="47"/>
        <v>10007663.10076925</v>
      </c>
      <c r="H262" s="12">
        <f t="shared" si="49"/>
        <v>1.2677026551470405E-2</v>
      </c>
      <c r="I262" s="3">
        <f t="shared" si="52"/>
        <v>9512401.5649184454</v>
      </c>
      <c r="J262" s="3"/>
      <c r="K262" s="28">
        <f t="shared" si="50"/>
        <v>9055476.4222040791</v>
      </c>
      <c r="L262" s="11"/>
      <c r="M262" s="28">
        <f t="shared" si="53"/>
        <v>9055476.4222040791</v>
      </c>
      <c r="N262" s="13">
        <f t="shared" si="46"/>
        <v>0</v>
      </c>
      <c r="O262" s="28">
        <v>9550737.9580548834</v>
      </c>
      <c r="P262" s="27">
        <v>495261.53585080389</v>
      </c>
      <c r="Q262" s="14">
        <f t="shared" si="54"/>
        <v>1.2572237988209167E-2</v>
      </c>
      <c r="S262" s="13">
        <f t="shared" si="55"/>
        <v>116184547.88210635</v>
      </c>
      <c r="T262" s="14">
        <f t="shared" si="56"/>
        <v>1.2344508696355838E-2</v>
      </c>
      <c r="W262" s="3">
        <v>5654402.4613016807</v>
      </c>
      <c r="X262" s="4">
        <f t="shared" si="48"/>
        <v>20547.626150997377</v>
      </c>
      <c r="Y262" s="14">
        <f t="shared" si="57"/>
        <v>-2.8359893512930334E-4</v>
      </c>
    </row>
    <row r="263" spans="1:25" x14ac:dyDescent="0.2">
      <c r="A263" s="10">
        <f t="shared" si="58"/>
        <v>46883</v>
      </c>
      <c r="B263" s="25">
        <v>11391658.816478666</v>
      </c>
      <c r="C263" s="26">
        <v>510672.95385192265</v>
      </c>
      <c r="D263" s="27">
        <f t="shared" si="51"/>
        <v>10880985.862626743</v>
      </c>
      <c r="E263" s="11">
        <v>0</v>
      </c>
      <c r="F263" s="11"/>
      <c r="G263" s="3">
        <f t="shared" si="47"/>
        <v>11391658.816478666</v>
      </c>
      <c r="H263" s="12">
        <f t="shared" si="49"/>
        <v>1.2583780445691417E-2</v>
      </c>
      <c r="I263" s="3">
        <f t="shared" si="52"/>
        <v>10880985.862626743</v>
      </c>
      <c r="J263" s="3"/>
      <c r="K263" s="28">
        <f t="shared" si="50"/>
        <v>10384482.675925359</v>
      </c>
      <c r="L263" s="11"/>
      <c r="M263" s="28">
        <f t="shared" si="53"/>
        <v>10384482.675925359</v>
      </c>
      <c r="N263" s="13">
        <f t="shared" si="46"/>
        <v>0</v>
      </c>
      <c r="O263" s="28">
        <v>10895155.629777282</v>
      </c>
      <c r="P263" s="27">
        <v>510672.95385192265</v>
      </c>
      <c r="Q263" s="14">
        <f t="shared" si="54"/>
        <v>1.2486917149900245E-2</v>
      </c>
      <c r="S263" s="13">
        <f t="shared" si="55"/>
        <v>116312618.84541705</v>
      </c>
      <c r="T263" s="14">
        <f t="shared" si="56"/>
        <v>1.254742366642958E-2</v>
      </c>
      <c r="W263" s="3">
        <v>5660280.8965981863</v>
      </c>
      <c r="X263" s="4">
        <f t="shared" si="48"/>
        <v>20548.91284906384</v>
      </c>
      <c r="Y263" s="14">
        <f t="shared" si="57"/>
        <v>-7.0292291747375835E-5</v>
      </c>
    </row>
    <row r="264" spans="1:25" x14ac:dyDescent="0.2">
      <c r="A264" s="10">
        <f t="shared" si="58"/>
        <v>46914</v>
      </c>
      <c r="B264" s="25">
        <v>11917915.676110571</v>
      </c>
      <c r="C264" s="26">
        <v>532038.45356022264</v>
      </c>
      <c r="D264" s="27">
        <f t="shared" si="51"/>
        <v>11385877.222550349</v>
      </c>
      <c r="E264" s="11">
        <v>0</v>
      </c>
      <c r="F264" s="11"/>
      <c r="G264" s="3">
        <f t="shared" si="47"/>
        <v>11917915.676110571</v>
      </c>
      <c r="H264" s="12">
        <f t="shared" si="49"/>
        <v>1.2688157679233925E-2</v>
      </c>
      <c r="I264" s="3">
        <f t="shared" si="52"/>
        <v>11385877.222550349</v>
      </c>
      <c r="J264" s="3"/>
      <c r="K264" s="28">
        <f t="shared" si="50"/>
        <v>10859287.375137117</v>
      </c>
      <c r="L264" s="11"/>
      <c r="M264" s="28">
        <f t="shared" si="53"/>
        <v>10859287.375137117</v>
      </c>
      <c r="N264" s="13">
        <f t="shared" ref="N264:N327" si="59">K264-M264</f>
        <v>0</v>
      </c>
      <c r="O264" s="28">
        <v>11391325.828697339</v>
      </c>
      <c r="P264" s="27">
        <v>532038.45356022264</v>
      </c>
      <c r="Q264" s="14">
        <f t="shared" si="54"/>
        <v>1.2597710579741905E-2</v>
      </c>
      <c r="S264" s="13">
        <f t="shared" si="55"/>
        <v>116447719.05157483</v>
      </c>
      <c r="T264" s="14">
        <f t="shared" si="56"/>
        <v>1.2755637921322061E-2</v>
      </c>
      <c r="W264" s="3">
        <v>5666159.9371247077</v>
      </c>
      <c r="X264" s="4">
        <f t="shared" si="48"/>
        <v>20551.435247813744</v>
      </c>
      <c r="Y264" s="14">
        <f t="shared" si="57"/>
        <v>1.481919112609198E-4</v>
      </c>
    </row>
    <row r="265" spans="1:25" x14ac:dyDescent="0.2">
      <c r="A265" s="10">
        <f t="shared" si="58"/>
        <v>46944</v>
      </c>
      <c r="B265" s="25">
        <v>12687874.344625665</v>
      </c>
      <c r="C265" s="26">
        <v>514454.09912756184</v>
      </c>
      <c r="D265" s="27">
        <f t="shared" si="51"/>
        <v>12173420.245498102</v>
      </c>
      <c r="E265" s="11">
        <v>0</v>
      </c>
      <c r="F265" s="11"/>
      <c r="G265" s="3">
        <f t="shared" ref="G265:G328" si="60">B265-E265</f>
        <v>12687874.344625665</v>
      </c>
      <c r="H265" s="12">
        <f t="shared" si="49"/>
        <v>1.2583522700374328E-2</v>
      </c>
      <c r="I265" s="3">
        <f t="shared" si="52"/>
        <v>12173420.245498102</v>
      </c>
      <c r="J265" s="3"/>
      <c r="K265" s="28">
        <f t="shared" si="50"/>
        <v>11582965.439266354</v>
      </c>
      <c r="L265" s="11"/>
      <c r="M265" s="28">
        <f t="shared" si="53"/>
        <v>11582965.439266354</v>
      </c>
      <c r="N265" s="13">
        <f t="shared" si="59"/>
        <v>0</v>
      </c>
      <c r="O265" s="28">
        <v>12097419.538393917</v>
      </c>
      <c r="P265" s="27">
        <v>514454.09912756184</v>
      </c>
      <c r="Q265" s="14">
        <f t="shared" si="54"/>
        <v>1.2499574862980367E-2</v>
      </c>
      <c r="S265" s="13">
        <f t="shared" si="55"/>
        <v>116590713.82138795</v>
      </c>
      <c r="T265" s="14">
        <f t="shared" si="56"/>
        <v>1.2967970142769181E-2</v>
      </c>
      <c r="W265" s="3">
        <v>5672039.7971347263</v>
      </c>
      <c r="X265" s="4">
        <f t="shared" si="48"/>
        <v>20555.341286618728</v>
      </c>
      <c r="Y265" s="14">
        <f t="shared" si="57"/>
        <v>3.7070350886514447E-4</v>
      </c>
    </row>
    <row r="266" spans="1:25" x14ac:dyDescent="0.2">
      <c r="A266" s="10">
        <f t="shared" si="58"/>
        <v>46975</v>
      </c>
      <c r="B266" s="25">
        <v>12915814.522905536</v>
      </c>
      <c r="C266" s="26">
        <v>543801.72560508654</v>
      </c>
      <c r="D266" s="27">
        <f t="shared" si="51"/>
        <v>12372012.797300449</v>
      </c>
      <c r="E266" s="11">
        <v>0</v>
      </c>
      <c r="F266" s="11"/>
      <c r="G266" s="3">
        <f t="shared" si="60"/>
        <v>12915814.522905536</v>
      </c>
      <c r="H266" s="12">
        <f t="shared" si="49"/>
        <v>1.2668201490513731E-2</v>
      </c>
      <c r="I266" s="3">
        <f t="shared" si="52"/>
        <v>12372012.797300449</v>
      </c>
      <c r="J266" s="3"/>
      <c r="K266" s="28">
        <f t="shared" si="50"/>
        <v>11738020.693554049</v>
      </c>
      <c r="L266" s="11"/>
      <c r="M266" s="28">
        <f t="shared" si="53"/>
        <v>11738020.693554049</v>
      </c>
      <c r="N266" s="13">
        <f t="shared" si="59"/>
        <v>0</v>
      </c>
      <c r="O266" s="28">
        <v>12281822.419159137</v>
      </c>
      <c r="P266" s="27">
        <v>543801.72560508654</v>
      </c>
      <c r="Q266" s="14">
        <f t="shared" si="54"/>
        <v>1.2583048959498022E-2</v>
      </c>
      <c r="S266" s="13">
        <f t="shared" si="55"/>
        <v>116736578.48821835</v>
      </c>
      <c r="T266" s="14">
        <f t="shared" si="56"/>
        <v>1.3191775772077419E-2</v>
      </c>
      <c r="W266" s="3">
        <v>5677917.8858515583</v>
      </c>
      <c r="X266" s="4">
        <f t="shared" si="48"/>
        <v>20559.751098040146</v>
      </c>
      <c r="Y266" s="14">
        <f t="shared" si="57"/>
        <v>6.0491228188186419E-4</v>
      </c>
    </row>
    <row r="267" spans="1:25" x14ac:dyDescent="0.2">
      <c r="A267" s="10">
        <f t="shared" si="58"/>
        <v>47006</v>
      </c>
      <c r="B267" s="25">
        <v>11882661.662544617</v>
      </c>
      <c r="C267" s="26">
        <v>523383.47553410369</v>
      </c>
      <c r="D267" s="27">
        <f t="shared" si="51"/>
        <v>11359278.187010514</v>
      </c>
      <c r="E267" s="11">
        <v>0</v>
      </c>
      <c r="F267" s="11"/>
      <c r="G267" s="3">
        <f t="shared" si="60"/>
        <v>11882661.662544617</v>
      </c>
      <c r="H267" s="12">
        <f t="shared" si="49"/>
        <v>1.272146735568036E-2</v>
      </c>
      <c r="I267" s="3">
        <f t="shared" si="52"/>
        <v>11359278.187010514</v>
      </c>
      <c r="J267" s="3"/>
      <c r="K267" s="28">
        <f t="shared" si="50"/>
        <v>10777183.076170063</v>
      </c>
      <c r="L267" s="11"/>
      <c r="M267" s="28">
        <f t="shared" si="53"/>
        <v>10777183.076170063</v>
      </c>
      <c r="N267" s="13">
        <f t="shared" si="59"/>
        <v>0</v>
      </c>
      <c r="O267" s="28">
        <v>11300566.551704166</v>
      </c>
      <c r="P267" s="27">
        <v>523383.47553410369</v>
      </c>
      <c r="Q267" s="14">
        <f t="shared" si="54"/>
        <v>1.2632032623930645E-2</v>
      </c>
      <c r="S267" s="13">
        <f t="shared" si="55"/>
        <v>116871017.97247946</v>
      </c>
      <c r="T267" s="14">
        <f t="shared" si="56"/>
        <v>1.3431023409958609E-2</v>
      </c>
      <c r="W267" s="3">
        <v>5683793.834779975</v>
      </c>
      <c r="X267" s="4">
        <f t="shared" si="48"/>
        <v>20562.149396997553</v>
      </c>
      <c r="Y267" s="14">
        <f t="shared" si="57"/>
        <v>8.5470581912483468E-4</v>
      </c>
    </row>
    <row r="268" spans="1:25" x14ac:dyDescent="0.2">
      <c r="A268" s="10">
        <f t="shared" si="58"/>
        <v>47036</v>
      </c>
      <c r="B268" s="25">
        <v>11141330.327239174</v>
      </c>
      <c r="C268" s="26">
        <v>479429.43790587445</v>
      </c>
      <c r="D268" s="27">
        <f t="shared" si="51"/>
        <v>10661900.8893333</v>
      </c>
      <c r="E268" s="11">
        <v>0</v>
      </c>
      <c r="F268" s="11"/>
      <c r="G268" s="3">
        <f t="shared" si="60"/>
        <v>11141330.327239174</v>
      </c>
      <c r="H268" s="12">
        <f t="shared" si="49"/>
        <v>1.2661632556514757E-2</v>
      </c>
      <c r="I268" s="3">
        <f t="shared" si="52"/>
        <v>10661900.8893333</v>
      </c>
      <c r="J268" s="3"/>
      <c r="K268" s="28">
        <f t="shared" si="50"/>
        <v>10115803.572555875</v>
      </c>
      <c r="L268" s="11"/>
      <c r="M268" s="28">
        <f t="shared" si="53"/>
        <v>10115803.572555875</v>
      </c>
      <c r="N268" s="13">
        <f t="shared" si="59"/>
        <v>0</v>
      </c>
      <c r="O268" s="28">
        <v>10595233.01046175</v>
      </c>
      <c r="P268" s="27">
        <v>479429.43790587445</v>
      </c>
      <c r="Q268" s="14">
        <f t="shared" si="54"/>
        <v>1.2571719236803336E-2</v>
      </c>
      <c r="S268" s="13">
        <f t="shared" si="55"/>
        <v>116996612.08097844</v>
      </c>
      <c r="T268" s="14">
        <f t="shared" si="56"/>
        <v>1.3683482076271458E-2</v>
      </c>
      <c r="W268" s="3">
        <v>5689667.5902456986</v>
      </c>
      <c r="X268" s="4">
        <f t="shared" si="48"/>
        <v>20562.996031887011</v>
      </c>
      <c r="Y268" s="14">
        <f t="shared" si="57"/>
        <v>1.1178749931730625E-3</v>
      </c>
    </row>
    <row r="269" spans="1:25" x14ac:dyDescent="0.2">
      <c r="A269" s="10">
        <f t="shared" si="58"/>
        <v>47067</v>
      </c>
      <c r="B269" s="25">
        <v>9297495.2846155725</v>
      </c>
      <c r="C269" s="26">
        <v>429663.84600829578</v>
      </c>
      <c r="D269" s="27">
        <f t="shared" si="51"/>
        <v>8867831.4386072773</v>
      </c>
      <c r="E269" s="11">
        <v>0</v>
      </c>
      <c r="F269" s="11"/>
      <c r="G269" s="3">
        <f t="shared" si="60"/>
        <v>9297495.2846155725</v>
      </c>
      <c r="H269" s="12">
        <f t="shared" si="49"/>
        <v>1.282135338805368E-2</v>
      </c>
      <c r="I269" s="3">
        <f t="shared" si="52"/>
        <v>8867831.4386072773</v>
      </c>
      <c r="J269" s="3"/>
      <c r="K269" s="28">
        <f t="shared" si="50"/>
        <v>8462895.1041755918</v>
      </c>
      <c r="L269" s="11"/>
      <c r="M269" s="28">
        <f t="shared" si="53"/>
        <v>8462895.1041755918</v>
      </c>
      <c r="N269" s="13">
        <f t="shared" si="59"/>
        <v>0</v>
      </c>
      <c r="O269" s="28">
        <v>8892558.950183887</v>
      </c>
      <c r="P269" s="27">
        <v>429663.84600829578</v>
      </c>
      <c r="Q269" s="14">
        <f t="shared" si="54"/>
        <v>1.2731306405788345E-2</v>
      </c>
      <c r="S269" s="13">
        <f t="shared" si="55"/>
        <v>117103001.31765929</v>
      </c>
      <c r="T269" s="14">
        <f t="shared" si="56"/>
        <v>1.3952795381854566E-2</v>
      </c>
      <c r="W269" s="3">
        <v>5695539.0179115431</v>
      </c>
      <c r="X269" s="4">
        <f t="shared" si="48"/>
        <v>20560.477410371415</v>
      </c>
      <c r="Y269" s="14">
        <f t="shared" si="57"/>
        <v>1.3980059222360453E-3</v>
      </c>
    </row>
    <row r="270" spans="1:25" x14ac:dyDescent="0.2">
      <c r="A270" s="10">
        <f t="shared" si="58"/>
        <v>47097</v>
      </c>
      <c r="B270" s="25">
        <v>9581938.1756341867</v>
      </c>
      <c r="C270" s="26">
        <v>408509.27900375583</v>
      </c>
      <c r="D270" s="27">
        <f t="shared" si="51"/>
        <v>9173428.8966304306</v>
      </c>
      <c r="E270" s="11">
        <v>0</v>
      </c>
      <c r="F270" s="11"/>
      <c r="G270" s="3">
        <f t="shared" si="60"/>
        <v>9581938.1756341867</v>
      </c>
      <c r="H270" s="12">
        <f t="shared" si="49"/>
        <v>1.2753753422780179E-2</v>
      </c>
      <c r="I270" s="3">
        <f t="shared" si="52"/>
        <v>9173428.8966304306</v>
      </c>
      <c r="J270" s="3"/>
      <c r="K270" s="28">
        <f t="shared" si="50"/>
        <v>8715139.6404334828</v>
      </c>
      <c r="L270" s="11"/>
      <c r="M270" s="28">
        <f t="shared" si="53"/>
        <v>8715139.6404334828</v>
      </c>
      <c r="N270" s="13">
        <f t="shared" si="59"/>
        <v>0</v>
      </c>
      <c r="O270" s="28">
        <v>9123648.9194372389</v>
      </c>
      <c r="P270" s="27">
        <v>408509.27900375583</v>
      </c>
      <c r="Q270" s="14">
        <f t="shared" si="54"/>
        <v>1.2669059416648976E-2</v>
      </c>
      <c r="S270" s="13">
        <f t="shared" si="55"/>
        <v>117212032.6155965</v>
      </c>
      <c r="T270" s="14">
        <f t="shared" si="56"/>
        <v>1.4227733290601119E-2</v>
      </c>
      <c r="W270" s="3">
        <v>5701408.063369344</v>
      </c>
      <c r="X270" s="4">
        <f t="shared" si="48"/>
        <v>20558.435971048188</v>
      </c>
      <c r="Y270" s="14">
        <f t="shared" si="57"/>
        <v>1.6840018339419061E-3</v>
      </c>
    </row>
    <row r="271" spans="1:25" x14ac:dyDescent="0.2">
      <c r="A271" s="10">
        <f t="shared" si="58"/>
        <v>47128</v>
      </c>
      <c r="B271" s="25">
        <v>9734173.6932600234</v>
      </c>
      <c r="C271" s="26">
        <v>405412.32503864949</v>
      </c>
      <c r="D271" s="27">
        <f t="shared" si="51"/>
        <v>9328761.3682213742</v>
      </c>
      <c r="E271" s="11">
        <v>0</v>
      </c>
      <c r="F271" s="11"/>
      <c r="G271" s="3">
        <f t="shared" si="60"/>
        <v>9734173.6932600234</v>
      </c>
      <c r="H271" s="12">
        <f t="shared" si="49"/>
        <v>1.4483883392431007E-2</v>
      </c>
      <c r="I271" s="3">
        <f t="shared" si="52"/>
        <v>9328761.3682213742</v>
      </c>
      <c r="J271" s="3"/>
      <c r="K271" s="28">
        <f t="shared" si="50"/>
        <v>8837159.0033334624</v>
      </c>
      <c r="L271" s="11"/>
      <c r="M271" s="28">
        <f t="shared" si="53"/>
        <v>8837159.0033334624</v>
      </c>
      <c r="N271" s="13">
        <f t="shared" si="59"/>
        <v>0</v>
      </c>
      <c r="O271" s="28">
        <v>9242571.3283721115</v>
      </c>
      <c r="P271" s="27">
        <v>405412.32503864949</v>
      </c>
      <c r="Q271" s="14">
        <f t="shared" si="54"/>
        <v>1.4480422403019722E-2</v>
      </c>
      <c r="S271" s="13">
        <f t="shared" si="55"/>
        <v>117338171.86124878</v>
      </c>
      <c r="T271" s="14">
        <f t="shared" si="56"/>
        <v>1.4543164673721298E-2</v>
      </c>
      <c r="W271" s="3">
        <v>5707274.8577709282</v>
      </c>
      <c r="X271" s="4">
        <f t="shared" si="48"/>
        <v>20559.404406725414</v>
      </c>
      <c r="Y271" s="14">
        <f t="shared" si="57"/>
        <v>2.0103098948924814E-3</v>
      </c>
    </row>
    <row r="272" spans="1:25" x14ac:dyDescent="0.2">
      <c r="A272" s="10">
        <f t="shared" si="58"/>
        <v>47159</v>
      </c>
      <c r="B272" s="25">
        <v>8745898.5366203003</v>
      </c>
      <c r="C272" s="26">
        <v>391834.15161582007</v>
      </c>
      <c r="D272" s="27">
        <f t="shared" si="51"/>
        <v>8354064.3850044804</v>
      </c>
      <c r="E272" s="11">
        <v>0</v>
      </c>
      <c r="F272" s="11"/>
      <c r="G272" s="3">
        <f t="shared" si="60"/>
        <v>8745898.5366203003</v>
      </c>
      <c r="H272" s="12">
        <f t="shared" si="49"/>
        <v>-1.2020967581382935E-2</v>
      </c>
      <c r="I272" s="3">
        <f t="shared" si="52"/>
        <v>8354064.3850044804</v>
      </c>
      <c r="J272" s="3"/>
      <c r="K272" s="28">
        <f t="shared" si="50"/>
        <v>7915021.7055350924</v>
      </c>
      <c r="L272" s="11"/>
      <c r="M272" s="28">
        <f t="shared" si="53"/>
        <v>7915021.7055350924</v>
      </c>
      <c r="N272" s="13">
        <f t="shared" si="59"/>
        <v>0</v>
      </c>
      <c r="O272" s="28">
        <v>8306855.8571509123</v>
      </c>
      <c r="P272" s="27">
        <v>391834.15161582007</v>
      </c>
      <c r="Q272" s="14">
        <f t="shared" si="54"/>
        <v>-1.3301197783607277E-2</v>
      </c>
      <c r="S272" s="13">
        <f t="shared" si="55"/>
        <v>117231473.37440521</v>
      </c>
      <c r="T272" s="14">
        <f t="shared" si="56"/>
        <v>1.0879186814118702E-2</v>
      </c>
      <c r="W272" s="3">
        <v>5713139.3904467588</v>
      </c>
      <c r="X272" s="4">
        <f t="shared" si="48"/>
        <v>20519.624214041429</v>
      </c>
      <c r="Y272" s="14">
        <f t="shared" si="57"/>
        <v>-1.5933746312801755E-3</v>
      </c>
    </row>
    <row r="273" spans="1:25" x14ac:dyDescent="0.2">
      <c r="A273" s="10">
        <f t="shared" si="58"/>
        <v>47188</v>
      </c>
      <c r="B273" s="25">
        <v>9887714.6253204346</v>
      </c>
      <c r="C273" s="26">
        <v>462279.64340517065</v>
      </c>
      <c r="D273" s="27">
        <f t="shared" si="51"/>
        <v>9425434.9819152635</v>
      </c>
      <c r="E273" s="11">
        <v>0</v>
      </c>
      <c r="F273" s="11"/>
      <c r="G273" s="3">
        <f t="shared" si="60"/>
        <v>9887714.6253204346</v>
      </c>
      <c r="H273" s="12">
        <f t="shared" si="49"/>
        <v>1.6943655633575583E-2</v>
      </c>
      <c r="I273" s="3">
        <f t="shared" si="52"/>
        <v>9425434.9819152635</v>
      </c>
      <c r="J273" s="3"/>
      <c r="K273" s="28">
        <f t="shared" si="50"/>
        <v>8938015.5057687256</v>
      </c>
      <c r="L273" s="11"/>
      <c r="M273" s="28">
        <f t="shared" si="53"/>
        <v>8938015.5057687256</v>
      </c>
      <c r="N273" s="13">
        <f t="shared" si="59"/>
        <v>0</v>
      </c>
      <c r="O273" s="28">
        <v>9400295.1491738968</v>
      </c>
      <c r="P273" s="27">
        <v>462279.64340517065</v>
      </c>
      <c r="Q273" s="14">
        <f t="shared" si="54"/>
        <v>1.7066019546812639E-2</v>
      </c>
      <c r="S273" s="13">
        <f t="shared" si="55"/>
        <v>117381450.21405928</v>
      </c>
      <c r="T273" s="14">
        <f t="shared" si="56"/>
        <v>1.1280369985161354E-2</v>
      </c>
      <c r="W273" s="3">
        <v>5719001.5441129683</v>
      </c>
      <c r="X273" s="4">
        <f t="shared" si="48"/>
        <v>20524.815268652888</v>
      </c>
      <c r="Y273" s="14">
        <f t="shared" si="57"/>
        <v>-1.181808361671477E-3</v>
      </c>
    </row>
    <row r="274" spans="1:25" x14ac:dyDescent="0.2">
      <c r="A274" s="10">
        <f t="shared" si="58"/>
        <v>47219</v>
      </c>
      <c r="B274" s="25">
        <v>10187937.941909106</v>
      </c>
      <c r="C274" s="26">
        <v>502491.24026808079</v>
      </c>
      <c r="D274" s="27">
        <f t="shared" si="51"/>
        <v>9685446.701641025</v>
      </c>
      <c r="E274" s="11">
        <v>0</v>
      </c>
      <c r="F274" s="11"/>
      <c r="G274" s="3">
        <f t="shared" si="60"/>
        <v>10187937.941909106</v>
      </c>
      <c r="H274" s="12">
        <f t="shared" si="49"/>
        <v>1.8013680049441261E-2</v>
      </c>
      <c r="I274" s="3">
        <f t="shared" si="52"/>
        <v>9685446.701641025</v>
      </c>
      <c r="J274" s="3"/>
      <c r="K274" s="28">
        <f t="shared" si="50"/>
        <v>9220290.655599257</v>
      </c>
      <c r="L274" s="11"/>
      <c r="M274" s="28">
        <f t="shared" si="53"/>
        <v>9220290.655599257</v>
      </c>
      <c r="N274" s="13">
        <f t="shared" si="59"/>
        <v>0</v>
      </c>
      <c r="O274" s="28">
        <v>9722781.8958673384</v>
      </c>
      <c r="P274" s="27">
        <v>502491.24026808079</v>
      </c>
      <c r="Q274" s="14">
        <f t="shared" si="54"/>
        <v>1.8200503839980398E-2</v>
      </c>
      <c r="S274" s="13">
        <f t="shared" si="55"/>
        <v>117546264.44745445</v>
      </c>
      <c r="T274" s="14">
        <f t="shared" si="56"/>
        <v>1.1720289747392698E-2</v>
      </c>
      <c r="W274" s="3">
        <v>5724862.0874891812</v>
      </c>
      <c r="X274" s="4">
        <f t="shared" si="48"/>
        <v>20532.593213788332</v>
      </c>
      <c r="Y274" s="14">
        <f t="shared" si="57"/>
        <v>-7.3161430418156037E-4</v>
      </c>
    </row>
    <row r="275" spans="1:25" x14ac:dyDescent="0.2">
      <c r="A275" s="10">
        <f t="shared" si="58"/>
        <v>47249</v>
      </c>
      <c r="B275" s="25">
        <v>11587937.461639294</v>
      </c>
      <c r="C275" s="26">
        <v>518107.58650979615</v>
      </c>
      <c r="D275" s="27">
        <f t="shared" si="51"/>
        <v>11069829.875129499</v>
      </c>
      <c r="E275" s="11">
        <v>0</v>
      </c>
      <c r="F275" s="11"/>
      <c r="G275" s="3">
        <f t="shared" si="60"/>
        <v>11587937.461639294</v>
      </c>
      <c r="H275" s="12">
        <f t="shared" si="49"/>
        <v>1.7230031931495304E-2</v>
      </c>
      <c r="I275" s="3">
        <f t="shared" si="52"/>
        <v>11069829.875129499</v>
      </c>
      <c r="J275" s="3"/>
      <c r="K275" s="28">
        <f t="shared" si="50"/>
        <v>10564771.922667161</v>
      </c>
      <c r="L275" s="11"/>
      <c r="M275" s="28">
        <f t="shared" si="53"/>
        <v>10564771.922667161</v>
      </c>
      <c r="N275" s="13">
        <f t="shared" si="59"/>
        <v>0</v>
      </c>
      <c r="O275" s="28">
        <v>11082879.509176956</v>
      </c>
      <c r="P275" s="27">
        <v>518107.58650979615</v>
      </c>
      <c r="Q275" s="14">
        <f t="shared" si="54"/>
        <v>1.736140859089419E-2</v>
      </c>
      <c r="S275" s="13">
        <f t="shared" si="55"/>
        <v>117726553.69419624</v>
      </c>
      <c r="T275" s="14">
        <f t="shared" si="56"/>
        <v>1.2156332329326558E-2</v>
      </c>
      <c r="W275" s="3">
        <v>5730721.5080215558</v>
      </c>
      <c r="X275" s="4">
        <f t="shared" ref="X275:X338" si="61">S275/W275*1000</f>
        <v>20543.059635581478</v>
      </c>
      <c r="Y275" s="14">
        <f t="shared" si="57"/>
        <v>-2.848429756530102E-4</v>
      </c>
    </row>
    <row r="276" spans="1:25" x14ac:dyDescent="0.2">
      <c r="A276" s="10">
        <f t="shared" si="58"/>
        <v>47280</v>
      </c>
      <c r="B276" s="25">
        <v>12121989.160961656</v>
      </c>
      <c r="C276" s="26">
        <v>539773.65797737858</v>
      </c>
      <c r="D276" s="27">
        <f t="shared" si="51"/>
        <v>11582215.502984278</v>
      </c>
      <c r="E276" s="11">
        <v>0</v>
      </c>
      <c r="F276" s="11"/>
      <c r="G276" s="3">
        <f t="shared" si="60"/>
        <v>12121989.160961656</v>
      </c>
      <c r="H276" s="12">
        <f t="shared" si="49"/>
        <v>1.7123252957742308E-2</v>
      </c>
      <c r="I276" s="3">
        <f t="shared" si="52"/>
        <v>11582215.502984278</v>
      </c>
      <c r="J276" s="3"/>
      <c r="K276" s="28">
        <f t="shared" si="50"/>
        <v>11046608.724408809</v>
      </c>
      <c r="L276" s="11"/>
      <c r="M276" s="28">
        <f t="shared" si="53"/>
        <v>11046608.724408809</v>
      </c>
      <c r="N276" s="13">
        <f t="shared" si="59"/>
        <v>0</v>
      </c>
      <c r="O276" s="28">
        <v>11586382.382386187</v>
      </c>
      <c r="P276" s="27">
        <v>539773.65797737858</v>
      </c>
      <c r="Q276" s="14">
        <f t="shared" si="54"/>
        <v>1.7249874950411082E-2</v>
      </c>
      <c r="S276" s="13">
        <f t="shared" si="55"/>
        <v>117913875.04346792</v>
      </c>
      <c r="T276" s="14">
        <f t="shared" si="56"/>
        <v>1.2590680211123306E-2</v>
      </c>
      <c r="W276" s="3">
        <v>5736579.3297754126</v>
      </c>
      <c r="X276" s="4">
        <f t="shared" si="61"/>
        <v>20554.736240017141</v>
      </c>
      <c r="Y276" s="14">
        <f t="shared" si="57"/>
        <v>1.6062100595859441E-4</v>
      </c>
    </row>
    <row r="277" spans="1:25" x14ac:dyDescent="0.2">
      <c r="A277" s="10">
        <f t="shared" si="58"/>
        <v>47310</v>
      </c>
      <c r="B277" s="25">
        <v>12899941.989513617</v>
      </c>
      <c r="C277" s="26">
        <v>521902.58679157821</v>
      </c>
      <c r="D277" s="27">
        <f t="shared" si="51"/>
        <v>12378039.402722038</v>
      </c>
      <c r="E277" s="11">
        <v>0</v>
      </c>
      <c r="F277" s="11"/>
      <c r="G277" s="3">
        <f t="shared" si="60"/>
        <v>12899941.989513617</v>
      </c>
      <c r="H277" s="12">
        <f t="shared" si="49"/>
        <v>1.6714198070363118E-2</v>
      </c>
      <c r="I277" s="3">
        <f t="shared" si="52"/>
        <v>12378039.402722038</v>
      </c>
      <c r="J277" s="3"/>
      <c r="K277" s="28">
        <f t="shared" si="50"/>
        <v>11777715.617907334</v>
      </c>
      <c r="L277" s="11"/>
      <c r="M277" s="28">
        <f t="shared" si="53"/>
        <v>11777715.617907334</v>
      </c>
      <c r="N277" s="13">
        <f t="shared" si="59"/>
        <v>0</v>
      </c>
      <c r="O277" s="28">
        <v>12299618.204698913</v>
      </c>
      <c r="P277" s="27">
        <v>521902.58679157821</v>
      </c>
      <c r="Q277" s="14">
        <f t="shared" si="54"/>
        <v>1.6813499070002846E-2</v>
      </c>
      <c r="S277" s="13">
        <f t="shared" si="55"/>
        <v>118108625.22210889</v>
      </c>
      <c r="T277" s="14">
        <f t="shared" si="56"/>
        <v>1.3019144929898196E-2</v>
      </c>
      <c r="W277" s="3">
        <v>5742435.7050683433</v>
      </c>
      <c r="X277" s="4">
        <f t="shared" si="61"/>
        <v>20567.687874653046</v>
      </c>
      <c r="Y277" s="14">
        <f t="shared" si="57"/>
        <v>6.0065108441453852E-4</v>
      </c>
    </row>
    <row r="278" spans="1:25" x14ac:dyDescent="0.2">
      <c r="A278" s="10">
        <f t="shared" si="58"/>
        <v>47341</v>
      </c>
      <c r="B278" s="25">
        <v>13131911.740638509</v>
      </c>
      <c r="C278" s="26">
        <v>551692.72160121985</v>
      </c>
      <c r="D278" s="27">
        <f t="shared" si="51"/>
        <v>12580219.01903729</v>
      </c>
      <c r="E278" s="11">
        <v>0</v>
      </c>
      <c r="F278" s="11"/>
      <c r="G278" s="3">
        <f t="shared" si="60"/>
        <v>13131911.740638509</v>
      </c>
      <c r="H278" s="12">
        <f t="shared" si="49"/>
        <v>1.6731210977808386E-2</v>
      </c>
      <c r="I278" s="3">
        <f t="shared" si="52"/>
        <v>12580219.01903729</v>
      </c>
      <c r="J278" s="3"/>
      <c r="K278" s="28">
        <f t="shared" si="50"/>
        <v>11935619.459644845</v>
      </c>
      <c r="L278" s="11"/>
      <c r="M278" s="28">
        <f t="shared" si="53"/>
        <v>11935619.459644845</v>
      </c>
      <c r="N278" s="13">
        <f t="shared" si="59"/>
        <v>0</v>
      </c>
      <c r="O278" s="28">
        <v>12487312.181246065</v>
      </c>
      <c r="P278" s="27">
        <v>551692.72160121985</v>
      </c>
      <c r="Q278" s="14">
        <f t="shared" si="54"/>
        <v>1.6834078866406088E-2</v>
      </c>
      <c r="S278" s="13">
        <f t="shared" si="55"/>
        <v>118306223.98819968</v>
      </c>
      <c r="T278" s="14">
        <f t="shared" si="56"/>
        <v>1.3446046820189572E-2</v>
      </c>
      <c r="W278" s="3">
        <v>5748289.8783626379</v>
      </c>
      <c r="X278" s="4">
        <f t="shared" si="61"/>
        <v>20581.116556685975</v>
      </c>
      <c r="Y278" s="14">
        <f t="shared" si="57"/>
        <v>1.0391885847229609E-3</v>
      </c>
    </row>
    <row r="279" spans="1:25" x14ac:dyDescent="0.2">
      <c r="A279" s="10">
        <f t="shared" si="58"/>
        <v>47372</v>
      </c>
      <c r="B279" s="25">
        <v>12086313.498255422</v>
      </c>
      <c r="C279" s="26">
        <v>531007.88519020646</v>
      </c>
      <c r="D279" s="27">
        <f t="shared" si="51"/>
        <v>11555305.613065217</v>
      </c>
      <c r="E279" s="11">
        <v>0</v>
      </c>
      <c r="F279" s="11"/>
      <c r="G279" s="3">
        <f t="shared" si="60"/>
        <v>12086313.498255422</v>
      </c>
      <c r="H279" s="12">
        <f t="shared" si="49"/>
        <v>1.7138570590858215E-2</v>
      </c>
      <c r="I279" s="3">
        <f t="shared" si="52"/>
        <v>11555305.613065217</v>
      </c>
      <c r="J279" s="3"/>
      <c r="K279" s="28">
        <f t="shared" si="50"/>
        <v>10963234.224077033</v>
      </c>
      <c r="L279" s="11"/>
      <c r="M279" s="28">
        <f t="shared" si="53"/>
        <v>10963234.224077033</v>
      </c>
      <c r="N279" s="13">
        <f t="shared" si="59"/>
        <v>0</v>
      </c>
      <c r="O279" s="28">
        <v>11494242.109267239</v>
      </c>
      <c r="P279" s="27">
        <v>531007.88519020646</v>
      </c>
      <c r="Q279" s="14">
        <f t="shared" si="54"/>
        <v>1.7263430211031272E-2</v>
      </c>
      <c r="S279" s="13">
        <f t="shared" si="55"/>
        <v>118492275.13610666</v>
      </c>
      <c r="T279" s="14">
        <f t="shared" si="56"/>
        <v>1.3872191684074942E-2</v>
      </c>
      <c r="W279" s="3">
        <v>5754141.5984086273</v>
      </c>
      <c r="X279" s="4">
        <f t="shared" si="61"/>
        <v>20592.519858892076</v>
      </c>
      <c r="Y279" s="14">
        <f t="shared" si="57"/>
        <v>1.477008133155433E-3</v>
      </c>
    </row>
    <row r="280" spans="1:25" x14ac:dyDescent="0.2">
      <c r="A280" s="10">
        <f t="shared" si="58"/>
        <v>47402</v>
      </c>
      <c r="B280" s="25">
        <v>11334288.406108258</v>
      </c>
      <c r="C280" s="26">
        <v>486411.5998844268</v>
      </c>
      <c r="D280" s="27">
        <f t="shared" si="51"/>
        <v>10847876.806223832</v>
      </c>
      <c r="E280" s="11">
        <v>0</v>
      </c>
      <c r="F280" s="11"/>
      <c r="G280" s="3">
        <f t="shared" si="60"/>
        <v>11334288.406108258</v>
      </c>
      <c r="H280" s="12">
        <f t="shared" si="49"/>
        <v>1.7319123767233213E-2</v>
      </c>
      <c r="I280" s="3">
        <f t="shared" si="52"/>
        <v>10847876.806223832</v>
      </c>
      <c r="J280" s="3"/>
      <c r="K280" s="28">
        <f t="shared" si="50"/>
        <v>10292321.562428186</v>
      </c>
      <c r="L280" s="11"/>
      <c r="M280" s="28">
        <f t="shared" si="53"/>
        <v>10292321.562428186</v>
      </c>
      <c r="N280" s="13">
        <f t="shared" si="59"/>
        <v>0</v>
      </c>
      <c r="O280" s="28">
        <v>10778733.162312612</v>
      </c>
      <c r="P280" s="27">
        <v>486411.5998844268</v>
      </c>
      <c r="Q280" s="14">
        <f t="shared" si="54"/>
        <v>1.7449724938432221E-2</v>
      </c>
      <c r="S280" s="13">
        <f t="shared" si="55"/>
        <v>118668793.12597898</v>
      </c>
      <c r="T280" s="14">
        <f t="shared" si="56"/>
        <v>1.4292559547306904E-2</v>
      </c>
      <c r="W280" s="3">
        <v>5759990.8317865683</v>
      </c>
      <c r="X280" s="4">
        <f t="shared" si="61"/>
        <v>20602.253821499857</v>
      </c>
      <c r="Y280" s="14">
        <f t="shared" si="57"/>
        <v>1.9091473612098397E-3</v>
      </c>
    </row>
    <row r="281" spans="1:25" x14ac:dyDescent="0.2">
      <c r="A281" s="10">
        <f t="shared" si="58"/>
        <v>47433</v>
      </c>
      <c r="B281" s="25">
        <v>9468005.8443810586</v>
      </c>
      <c r="C281" s="26">
        <v>435936.57296845457</v>
      </c>
      <c r="D281" s="27">
        <f t="shared" si="51"/>
        <v>9032069.2714126036</v>
      </c>
      <c r="E281" s="11">
        <v>0</v>
      </c>
      <c r="F281" s="11"/>
      <c r="G281" s="3">
        <f t="shared" si="60"/>
        <v>9468005.8443810586</v>
      </c>
      <c r="H281" s="12">
        <f t="shared" si="49"/>
        <v>1.8339408039026006E-2</v>
      </c>
      <c r="I281" s="3">
        <f>G281-C281</f>
        <v>9032069.2714126036</v>
      </c>
      <c r="J281" s="3"/>
      <c r="K281" s="28">
        <f t="shared" si="50"/>
        <v>8619706.6443139482</v>
      </c>
      <c r="L281" s="11"/>
      <c r="M281" s="28">
        <f t="shared" si="53"/>
        <v>8619706.6443139482</v>
      </c>
      <c r="N281" s="13">
        <f t="shared" si="59"/>
        <v>0</v>
      </c>
      <c r="O281" s="28">
        <v>9055643.2172824033</v>
      </c>
      <c r="P281" s="27">
        <v>435936.57296845457</v>
      </c>
      <c r="Q281" s="14">
        <f t="shared" si="54"/>
        <v>1.8529302113290402E-2</v>
      </c>
      <c r="S281" s="13">
        <f t="shared" si="55"/>
        <v>118825604.66611733</v>
      </c>
      <c r="T281" s="14">
        <f t="shared" si="56"/>
        <v>1.4710155410835535E-2</v>
      </c>
      <c r="W281" s="3">
        <v>5765837.4891536171</v>
      </c>
      <c r="X281" s="4">
        <f t="shared" si="61"/>
        <v>20608.559448587592</v>
      </c>
      <c r="Y281" s="14">
        <f t="shared" si="57"/>
        <v>2.3385662334824975E-3</v>
      </c>
    </row>
    <row r="282" spans="1:25" x14ac:dyDescent="0.2">
      <c r="A282" s="10">
        <f t="shared" si="58"/>
        <v>47463</v>
      </c>
      <c r="B282" s="25">
        <v>9754031.4347781185</v>
      </c>
      <c r="C282" s="26">
        <v>414459.20532935963</v>
      </c>
      <c r="D282" s="27">
        <f t="shared" si="51"/>
        <v>9339572.2294487581</v>
      </c>
      <c r="E282" s="11">
        <v>0</v>
      </c>
      <c r="F282" s="11"/>
      <c r="G282" s="3">
        <f t="shared" si="60"/>
        <v>9754031.4347781185</v>
      </c>
      <c r="H282" s="12">
        <f t="shared" si="49"/>
        <v>1.7960172147796438E-2</v>
      </c>
      <c r="I282" s="3">
        <f t="shared" si="52"/>
        <v>9339572.2294487581</v>
      </c>
      <c r="J282" s="3"/>
      <c r="K282" s="28">
        <f t="shared" si="50"/>
        <v>8873052.0193170272</v>
      </c>
      <c r="L282" s="11"/>
      <c r="M282" s="28">
        <f t="shared" si="53"/>
        <v>8873052.0193170272</v>
      </c>
      <c r="N282" s="13">
        <f t="shared" si="59"/>
        <v>0</v>
      </c>
      <c r="O282" s="28">
        <v>9287511.2246463876</v>
      </c>
      <c r="P282" s="27">
        <v>414459.20532935963</v>
      </c>
      <c r="Q282" s="14">
        <f t="shared" si="54"/>
        <v>1.8119317119248191E-2</v>
      </c>
      <c r="S282" s="13">
        <f t="shared" si="55"/>
        <v>118983517.04500088</v>
      </c>
      <c r="T282" s="14">
        <f t="shared" si="56"/>
        <v>1.5113503194796207E-2</v>
      </c>
      <c r="W282" s="3">
        <v>5771681.5364081329</v>
      </c>
      <c r="X282" s="4">
        <f t="shared" si="61"/>
        <v>20615.052354230793</v>
      </c>
      <c r="Y282" s="14">
        <f t="shared" si="57"/>
        <v>2.7539246303724951E-3</v>
      </c>
    </row>
    <row r="283" spans="1:25" x14ac:dyDescent="0.2">
      <c r="A283" s="10">
        <f t="shared" si="58"/>
        <v>47494</v>
      </c>
      <c r="B283" s="25">
        <v>9914344.1047134623</v>
      </c>
      <c r="C283" s="26">
        <v>411315.25639085507</v>
      </c>
      <c r="D283" s="27">
        <f t="shared" si="51"/>
        <v>9503028.8483226076</v>
      </c>
      <c r="E283" s="11">
        <v>0</v>
      </c>
      <c r="F283" s="11"/>
      <c r="G283" s="3">
        <f t="shared" si="60"/>
        <v>9914344.1047134623</v>
      </c>
      <c r="H283" s="12">
        <f t="shared" si="49"/>
        <v>1.8509060669236854E-2</v>
      </c>
      <c r="I283" s="3">
        <f t="shared" si="52"/>
        <v>9503028.8483226076</v>
      </c>
      <c r="J283" s="3"/>
      <c r="K283" s="28">
        <f t="shared" si="50"/>
        <v>9002327.3854378462</v>
      </c>
      <c r="L283" s="11"/>
      <c r="M283" s="28">
        <f t="shared" si="53"/>
        <v>9002327.3854378462</v>
      </c>
      <c r="N283" s="13">
        <f t="shared" si="59"/>
        <v>0</v>
      </c>
      <c r="O283" s="28">
        <v>9413642.6418287009</v>
      </c>
      <c r="P283" s="27">
        <v>411315.25639085507</v>
      </c>
      <c r="Q283" s="14">
        <f t="shared" si="54"/>
        <v>1.8690212775630766E-2</v>
      </c>
      <c r="S283" s="13">
        <f t="shared" si="55"/>
        <v>119148685.42710526</v>
      </c>
      <c r="T283" s="14">
        <f t="shared" si="56"/>
        <v>1.5429877056525099E-2</v>
      </c>
      <c r="W283" s="3">
        <v>5777523.0678097829</v>
      </c>
      <c r="X283" s="4">
        <f t="shared" si="61"/>
        <v>20622.797006377623</v>
      </c>
      <c r="Y283" s="14">
        <f t="shared" si="57"/>
        <v>3.0833869696862415E-3</v>
      </c>
    </row>
    <row r="284" spans="1:25" x14ac:dyDescent="0.2">
      <c r="A284" s="10">
        <f t="shared" si="58"/>
        <v>47525</v>
      </c>
      <c r="B284" s="25">
        <v>8910463.4603925422</v>
      </c>
      <c r="C284" s="26">
        <v>397543.58182235388</v>
      </c>
      <c r="D284" s="27">
        <f t="shared" si="51"/>
        <v>8512919.8785701878</v>
      </c>
      <c r="E284" s="11">
        <v>0</v>
      </c>
      <c r="F284" s="11"/>
      <c r="G284" s="3">
        <f t="shared" si="60"/>
        <v>8910463.4603925422</v>
      </c>
      <c r="H284" s="12">
        <f t="shared" si="49"/>
        <v>1.8816239758920883E-2</v>
      </c>
      <c r="I284" s="3">
        <f t="shared" si="52"/>
        <v>8512919.8785701878</v>
      </c>
      <c r="J284" s="3"/>
      <c r="K284" s="28">
        <f t="shared" si="50"/>
        <v>8065616.0667795055</v>
      </c>
      <c r="L284" s="11"/>
      <c r="M284" s="28">
        <f t="shared" si="53"/>
        <v>8065616.0667795055</v>
      </c>
      <c r="N284" s="13">
        <f t="shared" si="59"/>
        <v>0</v>
      </c>
      <c r="O284" s="28">
        <v>8463159.6486018598</v>
      </c>
      <c r="P284" s="27">
        <v>397543.58182235388</v>
      </c>
      <c r="Q284" s="14">
        <f t="shared" si="54"/>
        <v>1.9026399022898488E-2</v>
      </c>
      <c r="S284" s="13">
        <f t="shared" si="55"/>
        <v>119299279.78834969</v>
      </c>
      <c r="T284" s="14">
        <f t="shared" si="56"/>
        <v>1.7638662676706884E-2</v>
      </c>
      <c r="W284" s="3">
        <v>5783362.0793671347</v>
      </c>
      <c r="X284" s="4">
        <f t="shared" si="61"/>
        <v>20628.015011193009</v>
      </c>
      <c r="Y284" s="14">
        <f t="shared" si="57"/>
        <v>5.2822993258039297E-3</v>
      </c>
    </row>
    <row r="285" spans="1:25" x14ac:dyDescent="0.2">
      <c r="A285" s="10">
        <f t="shared" si="58"/>
        <v>47554</v>
      </c>
      <c r="B285" s="25">
        <v>10067627.228567068</v>
      </c>
      <c r="C285" s="26">
        <v>469021.76375166827</v>
      </c>
      <c r="D285" s="27">
        <f t="shared" si="51"/>
        <v>9598605.4648153987</v>
      </c>
      <c r="E285" s="11">
        <v>0</v>
      </c>
      <c r="F285" s="11"/>
      <c r="G285" s="3">
        <f t="shared" si="60"/>
        <v>10067627.228567068</v>
      </c>
      <c r="H285" s="12">
        <f t="shared" si="49"/>
        <v>1.8195569963752156E-2</v>
      </c>
      <c r="I285" s="3">
        <f t="shared" si="52"/>
        <v>9598605.4648153987</v>
      </c>
      <c r="J285" s="3"/>
      <c r="K285" s="28">
        <f t="shared" si="50"/>
        <v>9102317.1134889424</v>
      </c>
      <c r="L285" s="11"/>
      <c r="M285" s="28">
        <f t="shared" si="53"/>
        <v>9102317.1134889424</v>
      </c>
      <c r="N285" s="13">
        <f t="shared" si="59"/>
        <v>0</v>
      </c>
      <c r="O285" s="28">
        <v>9571338.8772406112</v>
      </c>
      <c r="P285" s="27">
        <v>469021.76375166827</v>
      </c>
      <c r="Q285" s="14">
        <f t="shared" si="54"/>
        <v>1.8382336393819587E-2</v>
      </c>
      <c r="S285" s="13">
        <f t="shared" si="55"/>
        <v>119463581.3960699</v>
      </c>
      <c r="T285" s="14">
        <f t="shared" si="56"/>
        <v>1.7738162019753645E-2</v>
      </c>
      <c r="W285" s="3">
        <v>5789198.4932100065</v>
      </c>
      <c r="X285" s="4">
        <f t="shared" si="61"/>
        <v>20635.599476539883</v>
      </c>
      <c r="Y285" s="14">
        <f t="shared" si="57"/>
        <v>5.3975739336467043E-3</v>
      </c>
    </row>
    <row r="286" spans="1:25" x14ac:dyDescent="0.2">
      <c r="A286" s="10">
        <f t="shared" si="58"/>
        <v>47585</v>
      </c>
      <c r="B286" s="25">
        <v>10371367.412415015</v>
      </c>
      <c r="C286" s="26">
        <v>509826.94096582878</v>
      </c>
      <c r="D286" s="27">
        <f t="shared" si="51"/>
        <v>9861540.4714491852</v>
      </c>
      <c r="E286" s="11">
        <v>0</v>
      </c>
      <c r="F286" s="11"/>
      <c r="G286" s="3">
        <f t="shared" si="60"/>
        <v>10371367.412415015</v>
      </c>
      <c r="H286" s="12">
        <f t="shared" si="49"/>
        <v>1.8004572814617648E-2</v>
      </c>
      <c r="I286" s="3">
        <f t="shared" si="52"/>
        <v>9861540.4714491852</v>
      </c>
      <c r="J286" s="3"/>
      <c r="K286" s="28">
        <f t="shared" si="50"/>
        <v>9388009.4895062987</v>
      </c>
      <c r="L286" s="11"/>
      <c r="M286" s="28">
        <f t="shared" si="53"/>
        <v>9388009.4895062987</v>
      </c>
      <c r="N286" s="13">
        <f t="shared" si="59"/>
        <v>0</v>
      </c>
      <c r="O286" s="28">
        <v>9897836.4304721281</v>
      </c>
      <c r="P286" s="27">
        <v>509826.94096582878</v>
      </c>
      <c r="Q286" s="14">
        <f t="shared" si="54"/>
        <v>1.8190189460588257E-2</v>
      </c>
      <c r="S286" s="13">
        <f t="shared" si="55"/>
        <v>119631300.22997695</v>
      </c>
      <c r="T286" s="14">
        <f t="shared" si="56"/>
        <v>1.7738001222952882E-2</v>
      </c>
      <c r="W286" s="3">
        <v>5795032.8446844807</v>
      </c>
      <c r="X286" s="4">
        <f t="shared" si="61"/>
        <v>20643.765693184861</v>
      </c>
      <c r="Y286" s="14">
        <f t="shared" si="57"/>
        <v>5.4144392887438553E-3</v>
      </c>
    </row>
    <row r="287" spans="1:25" x14ac:dyDescent="0.2">
      <c r="A287" s="10">
        <f t="shared" si="58"/>
        <v>47615</v>
      </c>
      <c r="B287" s="25">
        <v>11787780.346966311</v>
      </c>
      <c r="C287" s="26">
        <v>525650.96672781685</v>
      </c>
      <c r="D287" s="27">
        <f t="shared" si="51"/>
        <v>11262129.380238494</v>
      </c>
      <c r="E287" s="11">
        <v>0</v>
      </c>
      <c r="F287" s="11"/>
      <c r="G287" s="3">
        <f t="shared" si="60"/>
        <v>11787780.346966311</v>
      </c>
      <c r="H287" s="12">
        <f t="shared" si="49"/>
        <v>1.7245768368061798E-2</v>
      </c>
      <c r="I287" s="3">
        <f t="shared" si="52"/>
        <v>11262129.380238494</v>
      </c>
      <c r="J287" s="3"/>
      <c r="K287" s="28">
        <f t="shared" si="50"/>
        <v>10748361.315315545</v>
      </c>
      <c r="L287" s="11"/>
      <c r="M287" s="28">
        <f t="shared" si="53"/>
        <v>10748361.315315545</v>
      </c>
      <c r="N287" s="13">
        <f t="shared" si="59"/>
        <v>0</v>
      </c>
      <c r="O287" s="28">
        <v>11274012.282043362</v>
      </c>
      <c r="P287" s="27">
        <v>525650.96672781685</v>
      </c>
      <c r="Q287" s="14">
        <f t="shared" si="54"/>
        <v>1.7377506489703265E-2</v>
      </c>
      <c r="S287" s="13">
        <f t="shared" si="55"/>
        <v>119814889.62262532</v>
      </c>
      <c r="T287" s="14">
        <f t="shared" si="56"/>
        <v>1.7738869124239276E-2</v>
      </c>
      <c r="W287" s="3">
        <v>5800865.474362012</v>
      </c>
      <c r="X287" s="4">
        <f t="shared" si="61"/>
        <v>20654.657507947599</v>
      </c>
      <c r="Y287" s="14">
        <f t="shared" si="57"/>
        <v>5.4323880836537608E-3</v>
      </c>
    </row>
    <row r="288" spans="1:25" x14ac:dyDescent="0.2">
      <c r="A288" s="10">
        <f t="shared" si="58"/>
        <v>47646</v>
      </c>
      <c r="B288" s="25">
        <v>12330231.706208993</v>
      </c>
      <c r="C288" s="26">
        <v>547621.87373927585</v>
      </c>
      <c r="D288" s="27">
        <f t="shared" si="51"/>
        <v>11782609.832469717</v>
      </c>
      <c r="E288" s="11">
        <v>0</v>
      </c>
      <c r="F288" s="11"/>
      <c r="G288" s="3">
        <f t="shared" si="60"/>
        <v>12330231.706208993</v>
      </c>
      <c r="H288" s="12">
        <f t="shared" si="49"/>
        <v>1.7178908715573815E-2</v>
      </c>
      <c r="I288" s="3">
        <f t="shared" si="52"/>
        <v>11782609.832469717</v>
      </c>
      <c r="J288" s="3"/>
      <c r="K288" s="28">
        <f t="shared" si="50"/>
        <v>11237801.913937658</v>
      </c>
      <c r="L288" s="11"/>
      <c r="M288" s="28">
        <f t="shared" si="53"/>
        <v>11237801.913937658</v>
      </c>
      <c r="N288" s="13">
        <f t="shared" si="59"/>
        <v>0</v>
      </c>
      <c r="O288" s="28">
        <v>11785423.787676934</v>
      </c>
      <c r="P288" s="27">
        <v>547621.87373927585</v>
      </c>
      <c r="Q288" s="14">
        <f t="shared" si="54"/>
        <v>1.7307862919629269E-2</v>
      </c>
      <c r="S288" s="13">
        <f t="shared" si="55"/>
        <v>120006082.81215417</v>
      </c>
      <c r="T288" s="14">
        <f t="shared" si="56"/>
        <v>1.7743524821951517E-2</v>
      </c>
      <c r="W288" s="3">
        <v>5806696.0558844013</v>
      </c>
      <c r="X288" s="4">
        <f t="shared" si="61"/>
        <v>20666.844218674436</v>
      </c>
      <c r="Y288" s="14">
        <f t="shared" si="57"/>
        <v>5.4541190579249221E-3</v>
      </c>
    </row>
    <row r="289" spans="1:25" x14ac:dyDescent="0.2">
      <c r="A289" s="10">
        <f t="shared" si="58"/>
        <v>47676</v>
      </c>
      <c r="B289" s="25">
        <v>13115662.680188108</v>
      </c>
      <c r="C289" s="26">
        <v>529459.5028734681</v>
      </c>
      <c r="D289" s="27">
        <f t="shared" si="51"/>
        <v>12586203.177314641</v>
      </c>
      <c r="E289" s="11">
        <v>0</v>
      </c>
      <c r="F289" s="11"/>
      <c r="G289" s="3">
        <f t="shared" si="60"/>
        <v>13115662.680188108</v>
      </c>
      <c r="H289" s="12">
        <f t="shared" si="49"/>
        <v>1.6722609361332852E-2</v>
      </c>
      <c r="I289" s="3">
        <f t="shared" si="52"/>
        <v>12586203.177314641</v>
      </c>
      <c r="J289" s="3"/>
      <c r="K289" s="28">
        <f t="shared" si="50"/>
        <v>11975840.412356164</v>
      </c>
      <c r="L289" s="11"/>
      <c r="M289" s="28">
        <f t="shared" si="53"/>
        <v>11975840.412356164</v>
      </c>
      <c r="N289" s="13">
        <f t="shared" si="59"/>
        <v>0</v>
      </c>
      <c r="O289" s="28">
        <v>12505299.915229632</v>
      </c>
      <c r="P289" s="27">
        <v>529459.5028734681</v>
      </c>
      <c r="Q289" s="14">
        <f t="shared" si="54"/>
        <v>1.682200529172162E-2</v>
      </c>
      <c r="S289" s="13">
        <f t="shared" si="55"/>
        <v>120204207.60660301</v>
      </c>
      <c r="T289" s="14">
        <f t="shared" si="56"/>
        <v>1.7742839530586973E-2</v>
      </c>
      <c r="W289" s="3">
        <v>5812524.697698907</v>
      </c>
      <c r="X289" s="4">
        <f t="shared" si="61"/>
        <v>20680.205910211458</v>
      </c>
      <c r="Y289" s="14">
        <f t="shared" si="57"/>
        <v>5.4706215032112038E-3</v>
      </c>
    </row>
    <row r="290" spans="1:25" x14ac:dyDescent="0.2">
      <c r="A290" s="10">
        <f t="shared" si="58"/>
        <v>47707</v>
      </c>
      <c r="B290" s="25">
        <v>13351024.455738042</v>
      </c>
      <c r="C290" s="26">
        <v>559698.81184290571</v>
      </c>
      <c r="D290" s="27">
        <f t="shared" si="51"/>
        <v>12791325.643895136</v>
      </c>
      <c r="E290" s="11">
        <v>0</v>
      </c>
      <c r="F290" s="11"/>
      <c r="G290" s="3">
        <f t="shared" si="60"/>
        <v>13351024.455738042</v>
      </c>
      <c r="H290" s="12">
        <f t="shared" si="49"/>
        <v>1.6685515363422443E-2</v>
      </c>
      <c r="I290" s="3">
        <f t="shared" si="52"/>
        <v>12791325.643895136</v>
      </c>
      <c r="J290" s="3"/>
      <c r="K290" s="28">
        <f t="shared" si="50"/>
        <v>12135970.608651195</v>
      </c>
      <c r="L290" s="11"/>
      <c r="M290" s="28">
        <f t="shared" si="53"/>
        <v>12135970.608651195</v>
      </c>
      <c r="N290" s="13">
        <f t="shared" si="59"/>
        <v>0</v>
      </c>
      <c r="O290" s="28">
        <v>12695669.4204941</v>
      </c>
      <c r="P290" s="27">
        <v>559698.81184290571</v>
      </c>
      <c r="Q290" s="14">
        <f t="shared" si="54"/>
        <v>1.6785986658149676E-2</v>
      </c>
      <c r="S290" s="13">
        <f t="shared" si="55"/>
        <v>120404558.75560936</v>
      </c>
      <c r="T290" s="14">
        <f t="shared" si="56"/>
        <v>1.7736469787244413E-2</v>
      </c>
      <c r="W290" s="3">
        <v>5818352.5253295721</v>
      </c>
      <c r="X290" s="4">
        <f t="shared" si="61"/>
        <v>20693.926370298304</v>
      </c>
      <c r="Y290" s="14">
        <f t="shared" si="57"/>
        <v>5.4812290334989022E-3</v>
      </c>
    </row>
    <row r="291" spans="1:25" x14ac:dyDescent="0.2">
      <c r="A291" s="10">
        <f t="shared" si="58"/>
        <v>47738</v>
      </c>
      <c r="B291" s="25">
        <v>12292319.659816468</v>
      </c>
      <c r="C291" s="26">
        <v>538743.8782321359</v>
      </c>
      <c r="D291" s="27">
        <f t="shared" si="51"/>
        <v>11753575.781584332</v>
      </c>
      <c r="E291" s="11">
        <v>0</v>
      </c>
      <c r="F291" s="11"/>
      <c r="G291" s="3">
        <f t="shared" si="60"/>
        <v>12292319.659816468</v>
      </c>
      <c r="H291" s="12">
        <f t="shared" si="49"/>
        <v>1.7044582005156572E-2</v>
      </c>
      <c r="I291" s="3">
        <f>G291-C291</f>
        <v>11753575.781584332</v>
      </c>
      <c r="J291" s="3"/>
      <c r="K291" s="28">
        <f t="shared" si="50"/>
        <v>11151412.783253632</v>
      </c>
      <c r="L291" s="11"/>
      <c r="M291" s="28">
        <f t="shared" si="53"/>
        <v>11151412.783253632</v>
      </c>
      <c r="N291" s="13">
        <f t="shared" si="59"/>
        <v>0</v>
      </c>
      <c r="O291" s="28">
        <v>11690156.661485769</v>
      </c>
      <c r="P291" s="27">
        <v>538743.8782321359</v>
      </c>
      <c r="Q291" s="14">
        <f t="shared" si="54"/>
        <v>1.7164511432523177E-2</v>
      </c>
      <c r="S291" s="13">
        <f t="shared" si="55"/>
        <v>120592737.31478596</v>
      </c>
      <c r="T291" s="14">
        <f t="shared" si="56"/>
        <v>1.7726574802168216E-2</v>
      </c>
      <c r="W291" s="3">
        <v>5824179.3677328341</v>
      </c>
      <c r="X291" s="4">
        <f t="shared" si="61"/>
        <v>20705.532865779311</v>
      </c>
      <c r="Y291" s="14">
        <f t="shared" si="57"/>
        <v>5.4880610853671463E-3</v>
      </c>
    </row>
    <row r="292" spans="1:25" x14ac:dyDescent="0.2">
      <c r="A292" s="10">
        <f t="shared" si="58"/>
        <v>47768</v>
      </c>
      <c r="B292" s="25">
        <v>11529740.375996277</v>
      </c>
      <c r="C292" s="26">
        <v>493495.92131265905</v>
      </c>
      <c r="D292" s="27">
        <f t="shared" si="51"/>
        <v>11036244.454683617</v>
      </c>
      <c r="E292" s="11">
        <v>0</v>
      </c>
      <c r="F292" s="11"/>
      <c r="G292" s="3">
        <f t="shared" si="60"/>
        <v>11529740.375996277</v>
      </c>
      <c r="H292" s="12">
        <f t="shared" si="49"/>
        <v>1.7244308851598111E-2</v>
      </c>
      <c r="I292" s="3">
        <f t="shared" si="52"/>
        <v>11036244.454683617</v>
      </c>
      <c r="J292" s="3"/>
      <c r="K292" s="28">
        <f t="shared" si="50"/>
        <v>10471109.044679835</v>
      </c>
      <c r="L292" s="11"/>
      <c r="M292" s="28">
        <f t="shared" si="53"/>
        <v>10471109.044679835</v>
      </c>
      <c r="N292" s="13">
        <f t="shared" si="59"/>
        <v>0</v>
      </c>
      <c r="O292" s="28">
        <v>10964604.965992494</v>
      </c>
      <c r="P292" s="27">
        <v>493495.92131265905</v>
      </c>
      <c r="Q292" s="14">
        <f t="shared" si="54"/>
        <v>1.7370957676284382E-2</v>
      </c>
      <c r="S292" s="13">
        <f t="shared" si="55"/>
        <v>120771524.79703762</v>
      </c>
      <c r="T292" s="14">
        <f t="shared" si="56"/>
        <v>1.7719331390067872E-2</v>
      </c>
      <c r="W292" s="3">
        <v>5830005.2045800015</v>
      </c>
      <c r="X292" s="4">
        <f t="shared" si="61"/>
        <v>20715.508916211696</v>
      </c>
      <c r="Y292" s="14">
        <f t="shared" si="57"/>
        <v>5.4972186874842066E-3</v>
      </c>
    </row>
    <row r="293" spans="1:25" x14ac:dyDescent="0.2">
      <c r="A293" s="10">
        <f t="shared" si="58"/>
        <v>47799</v>
      </c>
      <c r="B293" s="25">
        <v>9643322.9914471731</v>
      </c>
      <c r="C293" s="26">
        <v>442301.2733488261</v>
      </c>
      <c r="D293" s="27">
        <f t="shared" si="51"/>
        <v>9201021.7180983461</v>
      </c>
      <c r="E293" s="11">
        <v>0</v>
      </c>
      <c r="F293" s="11"/>
      <c r="G293" s="3">
        <f t="shared" si="60"/>
        <v>9643322.9914471731</v>
      </c>
      <c r="H293" s="12">
        <f t="shared" si="49"/>
        <v>1.8516797512346139E-2</v>
      </c>
      <c r="I293" s="3">
        <f t="shared" si="52"/>
        <v>9201021.7180983461</v>
      </c>
      <c r="J293" s="3"/>
      <c r="K293" s="28">
        <f t="shared" si="50"/>
        <v>8781023.4557320457</v>
      </c>
      <c r="L293" s="11"/>
      <c r="M293" s="28">
        <f t="shared" si="53"/>
        <v>8781023.4557320457</v>
      </c>
      <c r="N293" s="13">
        <f t="shared" si="59"/>
        <v>0</v>
      </c>
      <c r="O293" s="28">
        <v>9223324.7290808726</v>
      </c>
      <c r="P293" s="27">
        <v>442301.2733488261</v>
      </c>
      <c r="Q293" s="14">
        <f t="shared" si="54"/>
        <v>1.8714884168884227E-2</v>
      </c>
      <c r="S293" s="13">
        <f t="shared" si="55"/>
        <v>120932841.6084557</v>
      </c>
      <c r="T293" s="14">
        <f t="shared" si="56"/>
        <v>1.7733862564885738E-2</v>
      </c>
      <c r="W293" s="3">
        <v>5835829.9767661477</v>
      </c>
      <c r="X293" s="4">
        <f t="shared" si="61"/>
        <v>20722.475138912312</v>
      </c>
      <c r="Y293" s="14">
        <f t="shared" si="57"/>
        <v>5.527591125857434E-3</v>
      </c>
    </row>
    <row r="294" spans="1:25" x14ac:dyDescent="0.2">
      <c r="A294" s="10">
        <f t="shared" si="58"/>
        <v>47829</v>
      </c>
      <c r="B294" s="25">
        <v>9933319.0467022844</v>
      </c>
      <c r="C294" s="26">
        <v>420496.19566582353</v>
      </c>
      <c r="D294" s="27">
        <f t="shared" si="51"/>
        <v>9512822.8510364611</v>
      </c>
      <c r="E294" s="11">
        <v>0</v>
      </c>
      <c r="F294" s="11"/>
      <c r="G294" s="3">
        <f t="shared" si="60"/>
        <v>9933319.0467022844</v>
      </c>
      <c r="H294" s="12">
        <f t="shared" si="49"/>
        <v>1.8380872885534583E-2</v>
      </c>
      <c r="I294" s="3">
        <f t="shared" si="52"/>
        <v>9512822.8510364611</v>
      </c>
      <c r="J294" s="3"/>
      <c r="K294" s="28">
        <f t="shared" si="50"/>
        <v>9037727.5922237653</v>
      </c>
      <c r="L294" s="11"/>
      <c r="M294" s="28">
        <f t="shared" si="53"/>
        <v>9037727.5922237653</v>
      </c>
      <c r="N294" s="13">
        <f t="shared" si="59"/>
        <v>0</v>
      </c>
      <c r="O294" s="28">
        <v>9458223.7878895886</v>
      </c>
      <c r="P294" s="27">
        <v>420496.19566582353</v>
      </c>
      <c r="Q294" s="14">
        <f t="shared" si="54"/>
        <v>1.8559067674598584E-2</v>
      </c>
      <c r="S294" s="13">
        <f>SUM(M283:M294)</f>
        <v>121097517.18136244</v>
      </c>
      <c r="T294" s="14">
        <f t="shared" si="56"/>
        <v>1.7767167998253175E-2</v>
      </c>
      <c r="W294" s="3">
        <v>5841653.6633599391</v>
      </c>
      <c r="X294" s="4">
        <f t="shared" si="61"/>
        <v>20730.006289299745</v>
      </c>
      <c r="Y294" s="14">
        <f t="shared" si="57"/>
        <v>5.5762135886772146E-3</v>
      </c>
    </row>
    <row r="295" spans="1:25" x14ac:dyDescent="0.2">
      <c r="A295" s="10">
        <f t="shared" si="58"/>
        <v>47860</v>
      </c>
      <c r="B295" s="25">
        <v>10063156.258832721</v>
      </c>
      <c r="C295" s="26">
        <v>417304.54018214764</v>
      </c>
      <c r="D295" s="27">
        <f t="shared" si="51"/>
        <v>9645851.7186505739</v>
      </c>
      <c r="E295" s="11">
        <v>0</v>
      </c>
      <c r="F295" s="11"/>
      <c r="G295" s="3">
        <f t="shared" si="60"/>
        <v>10063156.258832721</v>
      </c>
      <c r="H295" s="12">
        <f t="shared" si="49"/>
        <v>1.5009783052467363E-2</v>
      </c>
      <c r="I295" s="3">
        <f t="shared" si="52"/>
        <v>9645851.7186505739</v>
      </c>
      <c r="J295" s="3"/>
      <c r="K295" s="28">
        <f t="shared" si="50"/>
        <v>9137634.8354338575</v>
      </c>
      <c r="L295" s="11"/>
      <c r="M295" s="28">
        <f t="shared" si="53"/>
        <v>9137634.8354338575</v>
      </c>
      <c r="N295" s="13">
        <f t="shared" si="59"/>
        <v>0</v>
      </c>
      <c r="O295" s="28">
        <v>9554939.3756160047</v>
      </c>
      <c r="P295" s="27">
        <v>417304.54018214764</v>
      </c>
      <c r="Q295" s="14">
        <f t="shared" si="54"/>
        <v>1.5030274306051528E-2</v>
      </c>
      <c r="S295" s="13">
        <f>SUM(M284:M295)</f>
        <v>121232824.63135844</v>
      </c>
      <c r="T295" s="14">
        <f t="shared" si="56"/>
        <v>1.7491919418013646E-2</v>
      </c>
      <c r="W295" s="3">
        <v>5847619.1783231413</v>
      </c>
      <c r="X295" s="4">
        <f t="shared" si="61"/>
        <v>20731.997234150102</v>
      </c>
      <c r="Y295" s="14">
        <f t="shared" si="57"/>
        <v>5.295122079643555E-3</v>
      </c>
    </row>
    <row r="296" spans="1:25" x14ac:dyDescent="0.2">
      <c r="A296" s="10">
        <f t="shared" si="58"/>
        <v>47891</v>
      </c>
      <c r="B296" s="25">
        <v>9043454.9030622467</v>
      </c>
      <c r="C296" s="26">
        <v>403336.58700336656</v>
      </c>
      <c r="D296" s="27">
        <f t="shared" si="51"/>
        <v>8640118.3160588797</v>
      </c>
      <c r="E296" s="11">
        <v>0</v>
      </c>
      <c r="F296" s="11"/>
      <c r="G296" s="3">
        <f t="shared" si="60"/>
        <v>9043454.9030622467</v>
      </c>
      <c r="H296" s="12">
        <f t="shared" si="49"/>
        <v>1.4925311490346038E-2</v>
      </c>
      <c r="I296" s="3">
        <f t="shared" si="52"/>
        <v>8640118.3160588797</v>
      </c>
      <c r="J296" s="3"/>
      <c r="K296" s="28">
        <f t="shared" si="50"/>
        <v>8186138.3555464018</v>
      </c>
      <c r="L296" s="11"/>
      <c r="M296" s="28">
        <f t="shared" si="53"/>
        <v>8186138.3555464018</v>
      </c>
      <c r="N296" s="13">
        <f t="shared" si="59"/>
        <v>0</v>
      </c>
      <c r="O296" s="28">
        <v>8589474.9425497688</v>
      </c>
      <c r="P296" s="27">
        <v>403336.58700336656</v>
      </c>
      <c r="Q296" s="14">
        <f t="shared" si="54"/>
        <v>1.4942725734653051E-2</v>
      </c>
      <c r="S296" s="13">
        <f t="shared" si="55"/>
        <v>121353346.92012532</v>
      </c>
      <c r="T296" s="14">
        <f t="shared" si="56"/>
        <v>1.7217766405797086E-2</v>
      </c>
      <c r="W296" s="3">
        <v>5853579.148379541</v>
      </c>
      <c r="X296" s="4">
        <f t="shared" si="61"/>
        <v>20731.477928972708</v>
      </c>
      <c r="Y296" s="14">
        <f t="shared" si="57"/>
        <v>5.0156506926894995E-3</v>
      </c>
    </row>
    <row r="297" spans="1:25" x14ac:dyDescent="0.2">
      <c r="A297" s="10">
        <f t="shared" si="58"/>
        <v>47920</v>
      </c>
      <c r="B297" s="25">
        <v>10211042.399532037</v>
      </c>
      <c r="C297" s="26">
        <v>475862.65445309639</v>
      </c>
      <c r="D297" s="27">
        <f t="shared" si="51"/>
        <v>9735179.7450789399</v>
      </c>
      <c r="E297" s="11">
        <v>0</v>
      </c>
      <c r="F297" s="11"/>
      <c r="G297" s="3">
        <f t="shared" si="60"/>
        <v>10211042.399532037</v>
      </c>
      <c r="H297" s="12">
        <f t="shared" si="49"/>
        <v>1.4245180886120368E-2</v>
      </c>
      <c r="I297" s="3">
        <f t="shared" si="52"/>
        <v>9735179.7450789399</v>
      </c>
      <c r="J297" s="3"/>
      <c r="K297" s="28">
        <f t="shared" si="50"/>
        <v>9231821.6764161624</v>
      </c>
      <c r="L297" s="11"/>
      <c r="M297" s="28">
        <f t="shared" si="53"/>
        <v>9231821.6764161624</v>
      </c>
      <c r="N297" s="13">
        <f t="shared" si="59"/>
        <v>0</v>
      </c>
      <c r="O297" s="28">
        <v>9707684.3308692593</v>
      </c>
      <c r="P297" s="27">
        <v>475862.65445309639</v>
      </c>
      <c r="Q297" s="14">
        <f t="shared" si="54"/>
        <v>1.4227647895864282E-2</v>
      </c>
      <c r="S297" s="13">
        <f t="shared" si="55"/>
        <v>121482851.48305255</v>
      </c>
      <c r="T297" s="14">
        <f t="shared" si="56"/>
        <v>1.6902808901132493E-2</v>
      </c>
      <c r="W297" s="3">
        <v>5859533.4309048047</v>
      </c>
      <c r="X297" s="4">
        <f t="shared" si="61"/>
        <v>20732.512735966022</v>
      </c>
      <c r="Y297" s="14">
        <f t="shared" si="57"/>
        <v>4.6964111479443904E-3</v>
      </c>
    </row>
    <row r="298" spans="1:25" x14ac:dyDescent="0.2">
      <c r="A298" s="10">
        <f t="shared" si="58"/>
        <v>47951</v>
      </c>
      <c r="B298" s="25">
        <v>10514520.191509983</v>
      </c>
      <c r="C298" s="26">
        <v>517270.19777560374</v>
      </c>
      <c r="D298" s="27">
        <f t="shared" si="51"/>
        <v>9997249.9937343784</v>
      </c>
      <c r="E298" s="11">
        <v>0</v>
      </c>
      <c r="F298" s="11"/>
      <c r="G298" s="3">
        <f t="shared" si="60"/>
        <v>10514520.191509983</v>
      </c>
      <c r="H298" s="12">
        <f t="shared" si="49"/>
        <v>1.3802690947348761E-2</v>
      </c>
      <c r="I298" s="3">
        <f t="shared" si="52"/>
        <v>9997249.9937343784</v>
      </c>
      <c r="J298" s="3"/>
      <c r="K298" s="28">
        <f t="shared" si="50"/>
        <v>9517183.0099937394</v>
      </c>
      <c r="L298" s="11"/>
      <c r="M298" s="28">
        <f t="shared" si="53"/>
        <v>9517183.0099937394</v>
      </c>
      <c r="N298" s="13">
        <f t="shared" si="59"/>
        <v>0</v>
      </c>
      <c r="O298" s="28">
        <v>10034453.207769344</v>
      </c>
      <c r="P298" s="27">
        <v>517270.19777560374</v>
      </c>
      <c r="Q298" s="14">
        <f t="shared" si="54"/>
        <v>1.3759415202107217E-2</v>
      </c>
      <c r="S298" s="13">
        <f t="shared" si="55"/>
        <v>121612025.00353998</v>
      </c>
      <c r="T298" s="14">
        <f t="shared" si="56"/>
        <v>1.6556910856567741E-2</v>
      </c>
      <c r="W298" s="3">
        <v>5865483.26156813</v>
      </c>
      <c r="X298" s="4">
        <f t="shared" si="61"/>
        <v>20733.504739561249</v>
      </c>
      <c r="Y298" s="14">
        <f t="shared" si="57"/>
        <v>4.3470289146914087E-3</v>
      </c>
    </row>
    <row r="299" spans="1:25" x14ac:dyDescent="0.2">
      <c r="A299" s="10">
        <f t="shared" si="58"/>
        <v>47981</v>
      </c>
      <c r="B299" s="25">
        <v>11948370.668879731</v>
      </c>
      <c r="C299" s="26">
        <v>533304.69164000184</v>
      </c>
      <c r="D299" s="27">
        <f t="shared" si="51"/>
        <v>11415065.977239728</v>
      </c>
      <c r="E299" s="11">
        <v>0</v>
      </c>
      <c r="F299" s="11"/>
      <c r="G299" s="3">
        <f t="shared" si="60"/>
        <v>11948370.668879731</v>
      </c>
      <c r="H299" s="12">
        <f t="shared" ref="H299:H362" si="62">G299/G287-1</f>
        <v>1.3623457274104078E-2</v>
      </c>
      <c r="I299" s="3">
        <f t="shared" si="52"/>
        <v>11415065.977239728</v>
      </c>
      <c r="J299" s="3"/>
      <c r="K299" s="28">
        <f t="shared" si="50"/>
        <v>10894298.6150355</v>
      </c>
      <c r="L299" s="11"/>
      <c r="M299" s="28">
        <f t="shared" si="53"/>
        <v>10894298.6150355</v>
      </c>
      <c r="N299" s="13">
        <f t="shared" si="59"/>
        <v>0</v>
      </c>
      <c r="O299" s="28">
        <v>11427603.306675503</v>
      </c>
      <c r="P299" s="27">
        <v>533304.69164000184</v>
      </c>
      <c r="Q299" s="14">
        <f t="shared" si="54"/>
        <v>1.3577632481707402E-2</v>
      </c>
      <c r="S299" s="13">
        <f t="shared" si="55"/>
        <v>121757962.30325997</v>
      </c>
      <c r="T299" s="14">
        <f t="shared" si="56"/>
        <v>1.6217288909205152E-2</v>
      </c>
      <c r="W299" s="3">
        <v>5871429.437263146</v>
      </c>
      <c r="X299" s="4">
        <f t="shared" si="61"/>
        <v>20737.362784353769</v>
      </c>
      <c r="Y299" s="14">
        <f t="shared" si="57"/>
        <v>4.0041950041702634E-3</v>
      </c>
    </row>
    <row r="300" spans="1:25" x14ac:dyDescent="0.2">
      <c r="A300" s="10">
        <f t="shared" si="58"/>
        <v>48012</v>
      </c>
      <c r="B300" s="25">
        <v>12497728.429814776</v>
      </c>
      <c r="C300" s="26">
        <v>555584.75892711733</v>
      </c>
      <c r="D300" s="27">
        <f t="shared" si="51"/>
        <v>11942143.670887658</v>
      </c>
      <c r="E300" s="11">
        <v>0</v>
      </c>
      <c r="F300" s="11"/>
      <c r="G300" s="3">
        <f t="shared" si="60"/>
        <v>12497728.429814776</v>
      </c>
      <c r="H300" s="12">
        <f t="shared" si="62"/>
        <v>1.3584231634628408E-2</v>
      </c>
      <c r="I300" s="3">
        <f t="shared" si="52"/>
        <v>11942143.670887658</v>
      </c>
      <c r="J300" s="3"/>
      <c r="K300" s="28">
        <f t="shared" si="50"/>
        <v>11389934.955393881</v>
      </c>
      <c r="L300" s="11"/>
      <c r="M300" s="28">
        <f t="shared" si="53"/>
        <v>11389934.955393881</v>
      </c>
      <c r="N300" s="13">
        <f t="shared" si="59"/>
        <v>0</v>
      </c>
      <c r="O300" s="28">
        <v>11945519.714320999</v>
      </c>
      <c r="P300" s="27">
        <v>555584.75892711733</v>
      </c>
      <c r="Q300" s="14">
        <f t="shared" si="54"/>
        <v>1.353761550713406E-2</v>
      </c>
      <c r="S300" s="13">
        <f t="shared" si="55"/>
        <v>121910095.34471619</v>
      </c>
      <c r="T300" s="14">
        <f t="shared" si="56"/>
        <v>1.5865966857216529E-2</v>
      </c>
      <c r="W300" s="3">
        <v>5877371.2542981682</v>
      </c>
      <c r="X300" s="4">
        <f t="shared" si="61"/>
        <v>20742.282573278382</v>
      </c>
      <c r="Y300" s="14">
        <f t="shared" si="57"/>
        <v>3.6502116049135225E-3</v>
      </c>
    </row>
    <row r="301" spans="1:25" x14ac:dyDescent="0.2">
      <c r="A301" s="10">
        <f t="shared" si="58"/>
        <v>48042</v>
      </c>
      <c r="B301" s="25">
        <v>13293149.168209549</v>
      </c>
      <c r="C301" s="26">
        <v>537126.43324133405</v>
      </c>
      <c r="D301" s="27">
        <f t="shared" si="51"/>
        <v>12756022.734968215</v>
      </c>
      <c r="E301" s="11">
        <v>0</v>
      </c>
      <c r="F301" s="11"/>
      <c r="G301" s="3">
        <f t="shared" si="60"/>
        <v>13293149.168209549</v>
      </c>
      <c r="H301" s="12">
        <f t="shared" si="62"/>
        <v>1.3532407195066432E-2</v>
      </c>
      <c r="I301" s="3">
        <f t="shared" si="52"/>
        <v>12756022.734968215</v>
      </c>
      <c r="J301" s="3"/>
      <c r="K301" s="28">
        <f t="shared" si="50"/>
        <v>12137400.292537615</v>
      </c>
      <c r="L301" s="11"/>
      <c r="M301" s="28">
        <f t="shared" si="53"/>
        <v>12137400.292537615</v>
      </c>
      <c r="N301" s="13">
        <f t="shared" si="59"/>
        <v>0</v>
      </c>
      <c r="O301" s="28">
        <v>12674526.725778949</v>
      </c>
      <c r="P301" s="27">
        <v>537126.43324133405</v>
      </c>
      <c r="Q301" s="14">
        <f t="shared" si="54"/>
        <v>1.3490483725447699E-2</v>
      </c>
      <c r="S301" s="13">
        <f t="shared" si="55"/>
        <v>122071655.22489764</v>
      </c>
      <c r="T301" s="14">
        <f t="shared" si="56"/>
        <v>1.5535626044025808E-2</v>
      </c>
      <c r="W301" s="3">
        <v>5883308.9861006485</v>
      </c>
      <c r="X301" s="4">
        <f t="shared" si="61"/>
        <v>20748.809133311308</v>
      </c>
      <c r="Y301" s="14">
        <f t="shared" si="57"/>
        <v>3.3173375254438309E-3</v>
      </c>
    </row>
    <row r="302" spans="1:25" x14ac:dyDescent="0.2">
      <c r="A302" s="10">
        <f t="shared" si="58"/>
        <v>48073</v>
      </c>
      <c r="B302" s="25">
        <v>13532110.94929059</v>
      </c>
      <c r="C302" s="26">
        <v>567821.68253239896</v>
      </c>
      <c r="D302" s="27">
        <f t="shared" si="51"/>
        <v>12964289.266758192</v>
      </c>
      <c r="E302" s="11">
        <v>0</v>
      </c>
      <c r="F302" s="11"/>
      <c r="G302" s="3">
        <f t="shared" si="60"/>
        <v>13532110.94929059</v>
      </c>
      <c r="H302" s="12">
        <f t="shared" si="62"/>
        <v>1.3563490513622822E-2</v>
      </c>
      <c r="I302" s="3">
        <f t="shared" si="52"/>
        <v>12964289.266758192</v>
      </c>
      <c r="J302" s="3"/>
      <c r="K302" s="28">
        <f t="shared" si="50"/>
        <v>12300045.329710662</v>
      </c>
      <c r="L302" s="11"/>
      <c r="M302" s="28">
        <f t="shared" si="53"/>
        <v>12300045.329710662</v>
      </c>
      <c r="N302" s="13">
        <f t="shared" si="59"/>
        <v>0</v>
      </c>
      <c r="O302" s="28">
        <v>12867867.012243062</v>
      </c>
      <c r="P302" s="27">
        <v>567821.68253239896</v>
      </c>
      <c r="Q302" s="14">
        <f t="shared" si="54"/>
        <v>1.3519703231854141E-2</v>
      </c>
      <c r="S302" s="13">
        <f t="shared" si="55"/>
        <v>122235729.94595711</v>
      </c>
      <c r="T302" s="14">
        <f t="shared" si="56"/>
        <v>1.520848719743717E-2</v>
      </c>
      <c r="W302" s="3">
        <v>5889243.6917057512</v>
      </c>
      <c r="X302" s="4">
        <f t="shared" si="61"/>
        <v>20755.760220639288</v>
      </c>
      <c r="Y302" s="14">
        <f t="shared" si="57"/>
        <v>2.988019249441809E-3</v>
      </c>
    </row>
    <row r="303" spans="1:25" x14ac:dyDescent="0.2">
      <c r="A303" s="10">
        <f t="shared" si="58"/>
        <v>48104</v>
      </c>
      <c r="B303" s="25">
        <v>12461149.122680912</v>
      </c>
      <c r="C303" s="26">
        <v>546593.09419815382</v>
      </c>
      <c r="D303" s="27">
        <f t="shared" si="51"/>
        <v>11914556.028482758</v>
      </c>
      <c r="E303" s="11">
        <v>0</v>
      </c>
      <c r="F303" s="11"/>
      <c r="G303" s="3">
        <f t="shared" si="60"/>
        <v>12461149.122680912</v>
      </c>
      <c r="H303" s="12">
        <f t="shared" si="62"/>
        <v>1.3734548688669967E-2</v>
      </c>
      <c r="I303" s="3">
        <f t="shared" si="52"/>
        <v>11914556.028482758</v>
      </c>
      <c r="J303" s="3"/>
      <c r="K303" s="28">
        <f t="shared" si="50"/>
        <v>11304122.593132971</v>
      </c>
      <c r="L303" s="11"/>
      <c r="M303" s="28">
        <f t="shared" si="53"/>
        <v>11304122.593132971</v>
      </c>
      <c r="N303" s="13">
        <f t="shared" si="59"/>
        <v>0</v>
      </c>
      <c r="O303" s="28">
        <v>11850715.687331125</v>
      </c>
      <c r="P303" s="27">
        <v>546593.09419815382</v>
      </c>
      <c r="Q303" s="14">
        <f t="shared" si="54"/>
        <v>1.3694211921620125E-2</v>
      </c>
      <c r="S303" s="13">
        <f t="shared" si="55"/>
        <v>122388439.75583643</v>
      </c>
      <c r="T303" s="14">
        <f t="shared" si="56"/>
        <v>1.4890635050128331E-2</v>
      </c>
      <c r="W303" s="3">
        <v>5895175.0146193756</v>
      </c>
      <c r="X303" s="4">
        <f t="shared" si="61"/>
        <v>20760.781393652735</v>
      </c>
      <c r="Y303" s="14">
        <f t="shared" si="57"/>
        <v>2.6682978038559124E-3</v>
      </c>
    </row>
    <row r="304" spans="1:25" x14ac:dyDescent="0.2">
      <c r="A304" s="10">
        <f t="shared" si="58"/>
        <v>48134</v>
      </c>
      <c r="B304" s="25">
        <v>11689918.980592478</v>
      </c>
      <c r="C304" s="26">
        <v>500683.9029489113</v>
      </c>
      <c r="D304" s="27">
        <f t="shared" si="51"/>
        <v>11189235.077643566</v>
      </c>
      <c r="E304" s="11">
        <v>0</v>
      </c>
      <c r="F304" s="11"/>
      <c r="G304" s="3">
        <f t="shared" si="60"/>
        <v>11689918.980592478</v>
      </c>
      <c r="H304" s="12">
        <f t="shared" si="62"/>
        <v>1.3892646267185338E-2</v>
      </c>
      <c r="I304" s="3">
        <f t="shared" si="52"/>
        <v>11189235.077643566</v>
      </c>
      <c r="J304" s="3"/>
      <c r="K304" s="28">
        <f t="shared" ref="K304:K367" si="63">M304</f>
        <v>10616248.441295542</v>
      </c>
      <c r="L304" s="11"/>
      <c r="M304" s="28">
        <f t="shared" si="53"/>
        <v>10616248.441295542</v>
      </c>
      <c r="N304" s="13">
        <f t="shared" si="59"/>
        <v>0</v>
      </c>
      <c r="O304" s="28">
        <v>11116932.344244452</v>
      </c>
      <c r="P304" s="27">
        <v>500683.9029489113</v>
      </c>
      <c r="Q304" s="14">
        <f t="shared" si="54"/>
        <v>1.3860938320516158E-2</v>
      </c>
      <c r="S304" s="13">
        <f t="shared" si="55"/>
        <v>122533579.15245214</v>
      </c>
      <c r="T304" s="14">
        <f t="shared" si="56"/>
        <v>1.4589981855207546E-2</v>
      </c>
      <c r="W304" s="3">
        <v>5901102.936625693</v>
      </c>
      <c r="X304" s="4">
        <f t="shared" si="61"/>
        <v>20764.521559510031</v>
      </c>
      <c r="Y304" s="14">
        <f t="shared" si="57"/>
        <v>2.365987893253152E-3</v>
      </c>
    </row>
    <row r="305" spans="1:25" x14ac:dyDescent="0.2">
      <c r="A305" s="10">
        <f t="shared" si="58"/>
        <v>48165</v>
      </c>
      <c r="B305" s="25">
        <v>9781246.8886487577</v>
      </c>
      <c r="C305" s="26">
        <v>448759.30071738438</v>
      </c>
      <c r="D305" s="27">
        <f t="shared" ref="D305:D368" si="64">B305-C305</f>
        <v>9332487.5879313741</v>
      </c>
      <c r="E305" s="11">
        <v>0</v>
      </c>
      <c r="F305" s="11"/>
      <c r="G305" s="3">
        <f>B305-E305</f>
        <v>9781246.8886487577</v>
      </c>
      <c r="H305" s="12">
        <f t="shared" si="62"/>
        <v>1.4302528010719184E-2</v>
      </c>
      <c r="I305" s="3">
        <f t="shared" si="52"/>
        <v>9332487.5879313741</v>
      </c>
      <c r="J305" s="3"/>
      <c r="K305" s="28">
        <f t="shared" si="63"/>
        <v>8906482.288653126</v>
      </c>
      <c r="L305" s="11"/>
      <c r="M305" s="28">
        <f t="shared" si="53"/>
        <v>8906482.288653126</v>
      </c>
      <c r="N305" s="13">
        <f t="shared" si="59"/>
        <v>0</v>
      </c>
      <c r="O305" s="28">
        <v>9355241.5893705096</v>
      </c>
      <c r="P305" s="27">
        <v>448759.30071738438</v>
      </c>
      <c r="Q305" s="14">
        <f t="shared" si="54"/>
        <v>1.4287495478580325E-2</v>
      </c>
      <c r="S305" s="13">
        <f t="shared" si="55"/>
        <v>122659037.98537321</v>
      </c>
      <c r="T305" s="14">
        <f t="shared" si="56"/>
        <v>1.4274008234309132E-2</v>
      </c>
      <c r="W305" s="3">
        <v>5907027.3516570991</v>
      </c>
      <c r="X305" s="4">
        <f t="shared" si="61"/>
        <v>20764.934828169309</v>
      </c>
      <c r="Y305" s="14">
        <f t="shared" si="57"/>
        <v>2.0489680394051302E-3</v>
      </c>
    </row>
    <row r="306" spans="1:25" x14ac:dyDescent="0.2">
      <c r="A306" s="10">
        <f t="shared" si="58"/>
        <v>48195</v>
      </c>
      <c r="B306" s="25">
        <v>10075498.904301764</v>
      </c>
      <c r="C306" s="26">
        <v>426621.52911133657</v>
      </c>
      <c r="D306" s="27">
        <f t="shared" si="64"/>
        <v>9648877.3751904275</v>
      </c>
      <c r="E306" s="11">
        <v>0</v>
      </c>
      <c r="F306" s="11"/>
      <c r="G306" s="3">
        <f t="shared" si="60"/>
        <v>10075498.904301764</v>
      </c>
      <c r="H306" s="12">
        <f t="shared" si="62"/>
        <v>1.43134290694793E-2</v>
      </c>
      <c r="I306" s="3">
        <f t="shared" si="52"/>
        <v>9648877.3751904275</v>
      </c>
      <c r="J306" s="3"/>
      <c r="K306" s="28">
        <f t="shared" si="63"/>
        <v>9166981.874089472</v>
      </c>
      <c r="L306" s="11"/>
      <c r="M306" s="28">
        <f t="shared" si="53"/>
        <v>9166981.874089472</v>
      </c>
      <c r="N306" s="13">
        <f t="shared" si="59"/>
        <v>0</v>
      </c>
      <c r="O306" s="28">
        <v>9593603.4032008089</v>
      </c>
      <c r="P306" s="27">
        <v>426621.52911133657</v>
      </c>
      <c r="Q306" s="14">
        <f t="shared" si="54"/>
        <v>1.4301635067748508E-2</v>
      </c>
      <c r="S306" s="13">
        <f t="shared" si="55"/>
        <v>122788292.26723891</v>
      </c>
      <c r="T306" s="14">
        <f t="shared" si="56"/>
        <v>1.3962095385855688E-2</v>
      </c>
      <c r="W306" s="3">
        <v>5912948.2388616093</v>
      </c>
      <c r="X306" s="4">
        <f t="shared" si="61"/>
        <v>20766.001545597621</v>
      </c>
      <c r="Y306" s="14">
        <f t="shared" si="57"/>
        <v>1.7363842439572785E-3</v>
      </c>
    </row>
    <row r="307" spans="1:25" x14ac:dyDescent="0.2">
      <c r="A307" s="10">
        <f t="shared" si="58"/>
        <v>48226</v>
      </c>
      <c r="B307" s="25">
        <v>10200780.732587934</v>
      </c>
      <c r="C307" s="26">
        <v>423381.44475541601</v>
      </c>
      <c r="D307" s="27">
        <f t="shared" si="64"/>
        <v>9777399.2878325172</v>
      </c>
      <c r="E307" s="11">
        <v>0</v>
      </c>
      <c r="F307" s="11"/>
      <c r="G307" s="3">
        <f t="shared" si="60"/>
        <v>10200780.732587934</v>
      </c>
      <c r="H307" s="12">
        <f t="shared" si="62"/>
        <v>1.3676074406020922E-2</v>
      </c>
      <c r="I307" s="3">
        <f t="shared" ref="I307:I370" si="65">G307-C307</f>
        <v>9777399.2878325172</v>
      </c>
      <c r="J307" s="3"/>
      <c r="K307" s="28">
        <f t="shared" si="63"/>
        <v>9262231.9927065335</v>
      </c>
      <c r="L307" s="11"/>
      <c r="M307" s="28">
        <f t="shared" ref="M307:M370" si="66">O307-P307</f>
        <v>9262231.9927065335</v>
      </c>
      <c r="N307" s="13">
        <f t="shared" si="59"/>
        <v>0</v>
      </c>
      <c r="O307" s="28">
        <v>9685613.4374619499</v>
      </c>
      <c r="P307" s="27">
        <v>423381.44475541601</v>
      </c>
      <c r="Q307" s="14">
        <f t="shared" ref="Q307:Q370" si="67">M307/M295-1</f>
        <v>1.3635602594832763E-2</v>
      </c>
      <c r="S307" s="13">
        <f t="shared" si="55"/>
        <v>122912889.42451161</v>
      </c>
      <c r="T307" s="14">
        <f t="shared" si="56"/>
        <v>1.3858167524033682E-2</v>
      </c>
      <c r="W307" s="3">
        <v>5918737.3526432635</v>
      </c>
      <c r="X307" s="4">
        <f t="shared" si="61"/>
        <v>20766.741637829164</v>
      </c>
      <c r="Y307" s="14">
        <f t="shared" si="57"/>
        <v>1.6758830944580971E-3</v>
      </c>
    </row>
    <row r="308" spans="1:25" x14ac:dyDescent="0.2">
      <c r="A308" s="10">
        <f t="shared" si="58"/>
        <v>48257</v>
      </c>
      <c r="B308" s="25">
        <v>9421107.6011080183</v>
      </c>
      <c r="C308" s="26">
        <v>409214.39537723211</v>
      </c>
      <c r="D308" s="27">
        <f t="shared" si="64"/>
        <v>9011893.2057307865</v>
      </c>
      <c r="E308" s="11">
        <v>0</v>
      </c>
      <c r="F308" s="11"/>
      <c r="G308" s="3">
        <f t="shared" si="60"/>
        <v>9421107.6011080183</v>
      </c>
      <c r="H308" s="12">
        <f t="shared" si="62"/>
        <v>4.175978120020174E-2</v>
      </c>
      <c r="I308" s="3">
        <f t="shared" si="65"/>
        <v>9011893.2057307865</v>
      </c>
      <c r="J308" s="3"/>
      <c r="K308" s="28">
        <f t="shared" si="63"/>
        <v>8538955.1413980313</v>
      </c>
      <c r="L308" s="11"/>
      <c r="M308" s="28">
        <f t="shared" si="66"/>
        <v>8538955.1413980313</v>
      </c>
      <c r="N308" s="13">
        <f t="shared" si="59"/>
        <v>0</v>
      </c>
      <c r="O308" s="28">
        <v>8948169.536775263</v>
      </c>
      <c r="P308" s="27">
        <v>409214.39537723211</v>
      </c>
      <c r="Q308" s="14">
        <f t="shared" si="67"/>
        <v>4.309929426157133E-2</v>
      </c>
      <c r="S308" s="13">
        <f t="shared" si="55"/>
        <v>123265706.21036322</v>
      </c>
      <c r="T308" s="14">
        <f t="shared" si="56"/>
        <v>1.5758603604864918E-2</v>
      </c>
      <c r="W308" s="3">
        <v>5924525.2645665416</v>
      </c>
      <c r="X308" s="4">
        <f t="shared" si="61"/>
        <v>20806.005663878583</v>
      </c>
      <c r="Y308" s="14">
        <f t="shared" si="57"/>
        <v>3.5949069893237429E-3</v>
      </c>
    </row>
    <row r="309" spans="1:25" x14ac:dyDescent="0.2">
      <c r="A309" s="10">
        <f t="shared" si="58"/>
        <v>48286</v>
      </c>
      <c r="B309" s="25">
        <v>10342988.926890014</v>
      </c>
      <c r="C309" s="26">
        <v>482803.7680320181</v>
      </c>
      <c r="D309" s="27">
        <f t="shared" si="64"/>
        <v>9860185.1588579956</v>
      </c>
      <c r="E309" s="11">
        <v>0</v>
      </c>
      <c r="F309" s="11"/>
      <c r="G309" s="3">
        <f t="shared" si="60"/>
        <v>10342988.926890014</v>
      </c>
      <c r="H309" s="12">
        <f t="shared" si="62"/>
        <v>1.2921944909759953E-2</v>
      </c>
      <c r="I309" s="3">
        <f t="shared" si="65"/>
        <v>9860185.1588579956</v>
      </c>
      <c r="J309" s="3"/>
      <c r="K309" s="28">
        <f t="shared" si="63"/>
        <v>9350322.7249620762</v>
      </c>
      <c r="L309" s="11"/>
      <c r="M309" s="28">
        <f t="shared" si="66"/>
        <v>9350322.7249620762</v>
      </c>
      <c r="N309" s="13">
        <f t="shared" si="59"/>
        <v>0</v>
      </c>
      <c r="O309" s="28">
        <v>9833126.4929940943</v>
      </c>
      <c r="P309" s="27">
        <v>482803.7680320181</v>
      </c>
      <c r="Q309" s="14">
        <f t="shared" si="67"/>
        <v>1.2836150079527542E-2</v>
      </c>
      <c r="S309" s="13">
        <f t="shared" si="55"/>
        <v>123384207.25890914</v>
      </c>
      <c r="T309" s="14">
        <f t="shared" si="56"/>
        <v>1.5651227746509067E-2</v>
      </c>
      <c r="W309" s="3">
        <v>5930311.9746314399</v>
      </c>
      <c r="X309" s="4">
        <f t="shared" si="61"/>
        <v>20805.685735711617</v>
      </c>
      <c r="Y309" s="14">
        <f t="shared" si="57"/>
        <v>3.5293840489800665E-3</v>
      </c>
    </row>
    <row r="310" spans="1:25" x14ac:dyDescent="0.2">
      <c r="A310" s="10">
        <f t="shared" si="58"/>
        <v>48317</v>
      </c>
      <c r="B310" s="25">
        <v>10646141.597526142</v>
      </c>
      <c r="C310" s="26">
        <v>524822.59355621564</v>
      </c>
      <c r="D310" s="27">
        <f t="shared" si="64"/>
        <v>10121319.003969926</v>
      </c>
      <c r="E310" s="11">
        <v>0</v>
      </c>
      <c r="F310" s="11"/>
      <c r="G310" s="3">
        <f t="shared" si="60"/>
        <v>10646141.597526142</v>
      </c>
      <c r="H310" s="12">
        <f t="shared" si="62"/>
        <v>1.2518061083038212E-2</v>
      </c>
      <c r="I310" s="3">
        <f t="shared" si="65"/>
        <v>10121319.003969926</v>
      </c>
      <c r="J310" s="3"/>
      <c r="K310" s="28">
        <f t="shared" si="63"/>
        <v>9635242.5124028716</v>
      </c>
      <c r="L310" s="11"/>
      <c r="M310" s="28">
        <f t="shared" si="66"/>
        <v>9635242.5124028716</v>
      </c>
      <c r="N310" s="13">
        <f t="shared" si="59"/>
        <v>0</v>
      </c>
      <c r="O310" s="28">
        <v>10160065.105959088</v>
      </c>
      <c r="P310" s="27">
        <v>524822.59355621564</v>
      </c>
      <c r="Q310" s="14">
        <f t="shared" si="67"/>
        <v>1.2404878868585545E-2</v>
      </c>
      <c r="S310" s="13">
        <f t="shared" si="55"/>
        <v>123502266.76131828</v>
      </c>
      <c r="T310" s="14">
        <f t="shared" si="56"/>
        <v>1.5543214231678704E-2</v>
      </c>
      <c r="W310" s="3">
        <v>5936097.4828379601</v>
      </c>
      <c r="X310" s="4">
        <f t="shared" si="61"/>
        <v>20805.296260443767</v>
      </c>
      <c r="Y310" s="14">
        <f t="shared" si="57"/>
        <v>3.4625849215705884E-3</v>
      </c>
    </row>
    <row r="311" spans="1:25" x14ac:dyDescent="0.2">
      <c r="A311" s="10">
        <f t="shared" si="58"/>
        <v>48347</v>
      </c>
      <c r="B311" s="25">
        <v>12097000.890530132</v>
      </c>
      <c r="C311" s="26">
        <v>541070.38191839086</v>
      </c>
      <c r="D311" s="27">
        <f t="shared" si="64"/>
        <v>11555930.508611741</v>
      </c>
      <c r="E311" s="11">
        <v>0</v>
      </c>
      <c r="F311" s="11"/>
      <c r="G311" s="3">
        <f t="shared" si="60"/>
        <v>12097000.890530132</v>
      </c>
      <c r="H311" s="12">
        <f t="shared" si="62"/>
        <v>1.2439371506737462E-2</v>
      </c>
      <c r="I311" s="3">
        <f t="shared" si="65"/>
        <v>11555930.508611741</v>
      </c>
      <c r="J311" s="3"/>
      <c r="K311" s="28">
        <f t="shared" si="63"/>
        <v>11028685.127720471</v>
      </c>
      <c r="L311" s="11"/>
      <c r="M311" s="28">
        <f t="shared" si="66"/>
        <v>11028685.127720471</v>
      </c>
      <c r="N311" s="13">
        <f t="shared" si="59"/>
        <v>0</v>
      </c>
      <c r="O311" s="28">
        <v>11569755.509638863</v>
      </c>
      <c r="P311" s="27">
        <v>541070.38191839086</v>
      </c>
      <c r="Q311" s="14">
        <f t="shared" si="67"/>
        <v>1.2335490097499235E-2</v>
      </c>
      <c r="S311" s="13">
        <f t="shared" si="55"/>
        <v>123636653.27400325</v>
      </c>
      <c r="T311" s="14">
        <f t="shared" si="56"/>
        <v>1.5429717574149793E-2</v>
      </c>
      <c r="W311" s="3">
        <v>5941881.7891861023</v>
      </c>
      <c r="X311" s="4">
        <f t="shared" si="61"/>
        <v>20807.659536245767</v>
      </c>
      <c r="Y311" s="14">
        <f t="shared" si="57"/>
        <v>3.3898597725761093E-3</v>
      </c>
    </row>
    <row r="312" spans="1:25" x14ac:dyDescent="0.2">
      <c r="A312" s="10">
        <f t="shared" si="58"/>
        <v>48378</v>
      </c>
      <c r="B312" s="25">
        <v>12652927.136063052</v>
      </c>
      <c r="C312" s="26">
        <v>563663.99603733455</v>
      </c>
      <c r="D312" s="27">
        <f t="shared" si="64"/>
        <v>12089263.140025718</v>
      </c>
      <c r="E312" s="11">
        <v>0</v>
      </c>
      <c r="F312" s="11"/>
      <c r="G312" s="3">
        <f t="shared" si="60"/>
        <v>12652927.136063052</v>
      </c>
      <c r="H312" s="12">
        <f t="shared" si="62"/>
        <v>1.2418153196386505E-2</v>
      </c>
      <c r="I312" s="3">
        <f t="shared" si="65"/>
        <v>12089263.140025718</v>
      </c>
      <c r="J312" s="3"/>
      <c r="K312" s="28">
        <f t="shared" si="63"/>
        <v>11530197.012106558</v>
      </c>
      <c r="L312" s="11"/>
      <c r="M312" s="28">
        <f t="shared" si="66"/>
        <v>11530197.012106558</v>
      </c>
      <c r="N312" s="13">
        <f t="shared" si="59"/>
        <v>0</v>
      </c>
      <c r="O312" s="28">
        <v>12093861.008143893</v>
      </c>
      <c r="P312" s="27">
        <v>563663.99603733455</v>
      </c>
      <c r="Q312" s="14">
        <f t="shared" si="67"/>
        <v>1.2314561695214499E-2</v>
      </c>
      <c r="S312" s="13">
        <f t="shared" si="55"/>
        <v>123776915.33071592</v>
      </c>
      <c r="T312" s="14">
        <f t="shared" si="56"/>
        <v>1.5313087736672282E-2</v>
      </c>
      <c r="W312" s="3">
        <v>5947664.8936758675</v>
      </c>
      <c r="X312" s="4">
        <f t="shared" si="61"/>
        <v>20811.010294532145</v>
      </c>
      <c r="Y312" s="14">
        <f t="shared" si="57"/>
        <v>3.3134116754489629E-3</v>
      </c>
    </row>
    <row r="313" spans="1:25" x14ac:dyDescent="0.2">
      <c r="A313" s="10">
        <f t="shared" si="58"/>
        <v>48408</v>
      </c>
      <c r="B313" s="25">
        <v>13457773.277393976</v>
      </c>
      <c r="C313" s="26">
        <v>544904.98705265962</v>
      </c>
      <c r="D313" s="27">
        <f t="shared" si="64"/>
        <v>12912868.290341316</v>
      </c>
      <c r="E313" s="11">
        <v>0</v>
      </c>
      <c r="F313" s="11"/>
      <c r="G313" s="3">
        <f t="shared" si="60"/>
        <v>13457773.277393976</v>
      </c>
      <c r="H313" s="12">
        <f t="shared" si="62"/>
        <v>1.2384131638131679E-2</v>
      </c>
      <c r="I313" s="3">
        <f t="shared" si="65"/>
        <v>12912868.290341316</v>
      </c>
      <c r="J313" s="3"/>
      <c r="K313" s="28">
        <f t="shared" si="63"/>
        <v>12286584.746149352</v>
      </c>
      <c r="L313" s="11"/>
      <c r="M313" s="28">
        <f t="shared" si="66"/>
        <v>12286584.746149352</v>
      </c>
      <c r="N313" s="13">
        <f t="shared" si="59"/>
        <v>0</v>
      </c>
      <c r="O313" s="28">
        <v>12831489.733202012</v>
      </c>
      <c r="P313" s="27">
        <v>544904.98705265962</v>
      </c>
      <c r="Q313" s="14">
        <f t="shared" si="67"/>
        <v>1.2291302092381384E-2</v>
      </c>
      <c r="S313" s="13">
        <f t="shared" si="55"/>
        <v>123926099.78432766</v>
      </c>
      <c r="T313" s="14">
        <f t="shared" si="56"/>
        <v>1.5191442731021354E-2</v>
      </c>
      <c r="W313" s="3">
        <v>5953446.7963072518</v>
      </c>
      <c r="X313" s="4">
        <f t="shared" si="61"/>
        <v>20815.857439289688</v>
      </c>
      <c r="Y313" s="14">
        <f t="shared" si="57"/>
        <v>3.2314291170927323E-3</v>
      </c>
    </row>
    <row r="314" spans="1:25" x14ac:dyDescent="0.2">
      <c r="A314" s="10">
        <f t="shared" si="58"/>
        <v>48439</v>
      </c>
      <c r="B314" s="25">
        <v>13699898.46278083</v>
      </c>
      <c r="C314" s="26">
        <v>576063.04467061046</v>
      </c>
      <c r="D314" s="27">
        <f t="shared" si="64"/>
        <v>13123835.41811022</v>
      </c>
      <c r="E314" s="11">
        <v>0</v>
      </c>
      <c r="F314" s="11"/>
      <c r="G314" s="3">
        <f t="shared" si="60"/>
        <v>13699898.46278083</v>
      </c>
      <c r="H314" s="12">
        <f t="shared" si="62"/>
        <v>1.2399212075558275E-2</v>
      </c>
      <c r="I314" s="3">
        <f t="shared" si="65"/>
        <v>13123835.41811022</v>
      </c>
      <c r="J314" s="3"/>
      <c r="K314" s="28">
        <f t="shared" si="63"/>
        <v>12451355.379617335</v>
      </c>
      <c r="L314" s="11"/>
      <c r="M314" s="28">
        <f t="shared" si="66"/>
        <v>12451355.379617335</v>
      </c>
      <c r="N314" s="13">
        <f t="shared" si="59"/>
        <v>0</v>
      </c>
      <c r="O314" s="28">
        <v>13027418.424287945</v>
      </c>
      <c r="P314" s="27">
        <v>576063.04467061046</v>
      </c>
      <c r="Q314" s="14">
        <f t="shared" si="67"/>
        <v>1.230158473816223E-2</v>
      </c>
      <c r="S314" s="13">
        <f t="shared" si="55"/>
        <v>124077409.83423433</v>
      </c>
      <c r="T314" s="14">
        <f t="shared" si="56"/>
        <v>1.506662486567123E-2</v>
      </c>
      <c r="W314" s="3">
        <v>5959228.698938637</v>
      </c>
      <c r="X314" s="4">
        <f t="shared" si="61"/>
        <v>20821.051868060211</v>
      </c>
      <c r="Y314" s="14">
        <f t="shared" si="57"/>
        <v>3.1457121650497744E-3</v>
      </c>
    </row>
    <row r="315" spans="1:25" x14ac:dyDescent="0.2">
      <c r="A315" s="10">
        <f t="shared" si="58"/>
        <v>48470</v>
      </c>
      <c r="B315" s="25">
        <v>12616442.224695887</v>
      </c>
      <c r="C315" s="26">
        <v>554557.19679897185</v>
      </c>
      <c r="D315" s="27">
        <f t="shared" si="64"/>
        <v>12061885.027896915</v>
      </c>
      <c r="E315" s="11">
        <v>0</v>
      </c>
      <c r="F315" s="11"/>
      <c r="G315" s="3">
        <f t="shared" si="60"/>
        <v>12616442.224695887</v>
      </c>
      <c r="H315" s="12">
        <f t="shared" si="62"/>
        <v>1.246218149595224E-2</v>
      </c>
      <c r="I315" s="3">
        <f t="shared" si="65"/>
        <v>12061885.027896915</v>
      </c>
      <c r="J315" s="3"/>
      <c r="K315" s="28">
        <f t="shared" si="63"/>
        <v>11443844.260284603</v>
      </c>
      <c r="L315" s="11"/>
      <c r="M315" s="28">
        <f t="shared" si="66"/>
        <v>11443844.260284603</v>
      </c>
      <c r="N315" s="13">
        <f t="shared" si="59"/>
        <v>0</v>
      </c>
      <c r="O315" s="28">
        <v>11998401.457083574</v>
      </c>
      <c r="P315" s="27">
        <v>554557.19679897185</v>
      </c>
      <c r="Q315" s="14">
        <f t="shared" si="67"/>
        <v>1.2360239903671077E-2</v>
      </c>
      <c r="S315" s="13">
        <f t="shared" si="55"/>
        <v>124217131.50138596</v>
      </c>
      <c r="T315" s="14">
        <f t="shared" si="56"/>
        <v>1.4941703229469638E-2</v>
      </c>
      <c r="W315" s="3">
        <v>5965010.6015700214</v>
      </c>
      <c r="X315" s="4">
        <f t="shared" si="61"/>
        <v>20824.293500616979</v>
      </c>
      <c r="Y315" s="14">
        <f t="shared" si="57"/>
        <v>3.0592348987241724E-3</v>
      </c>
    </row>
    <row r="316" spans="1:25" x14ac:dyDescent="0.2">
      <c r="A316" s="10">
        <f t="shared" si="58"/>
        <v>48500</v>
      </c>
      <c r="B316" s="25">
        <v>11835895.504098203</v>
      </c>
      <c r="C316" s="26">
        <v>507977.06767398311</v>
      </c>
      <c r="D316" s="27">
        <f t="shared" si="64"/>
        <v>11327918.43642422</v>
      </c>
      <c r="E316" s="11">
        <v>0</v>
      </c>
      <c r="F316" s="11"/>
      <c r="G316" s="3">
        <f t="shared" si="60"/>
        <v>11835895.504098203</v>
      </c>
      <c r="H316" s="12">
        <f t="shared" si="62"/>
        <v>1.2487385391470651E-2</v>
      </c>
      <c r="I316" s="3">
        <f t="shared" si="65"/>
        <v>11327918.43642422</v>
      </c>
      <c r="J316" s="3"/>
      <c r="K316" s="28">
        <f t="shared" si="63"/>
        <v>10747776.695123954</v>
      </c>
      <c r="L316" s="11"/>
      <c r="M316" s="28">
        <f t="shared" si="66"/>
        <v>10747776.695123954</v>
      </c>
      <c r="N316" s="13">
        <f t="shared" si="59"/>
        <v>0</v>
      </c>
      <c r="O316" s="28">
        <v>11255753.762797937</v>
      </c>
      <c r="P316" s="27">
        <v>507977.06767398311</v>
      </c>
      <c r="Q316" s="14">
        <f t="shared" si="67"/>
        <v>1.2389334571032418E-2</v>
      </c>
      <c r="S316" s="13">
        <f t="shared" si="55"/>
        <v>124348659.75521438</v>
      </c>
      <c r="T316" s="14">
        <f t="shared" si="56"/>
        <v>1.4812924059812049E-2</v>
      </c>
      <c r="W316" s="3">
        <v>5970792.5042014048</v>
      </c>
      <c r="X316" s="4">
        <f t="shared" si="61"/>
        <v>20826.156606131477</v>
      </c>
      <c r="Y316" s="14">
        <f t="shared" si="57"/>
        <v>2.9682863842928064E-3</v>
      </c>
    </row>
    <row r="317" spans="1:25" x14ac:dyDescent="0.2">
      <c r="A317" s="10">
        <f t="shared" si="58"/>
        <v>48531</v>
      </c>
      <c r="B317" s="25">
        <v>9904165.5631541777</v>
      </c>
      <c r="C317" s="26">
        <v>455312.02862555732</v>
      </c>
      <c r="D317" s="27">
        <f t="shared" si="64"/>
        <v>9448853.5345286205</v>
      </c>
      <c r="E317" s="11">
        <v>0</v>
      </c>
      <c r="F317" s="11"/>
      <c r="G317" s="3">
        <f t="shared" si="60"/>
        <v>9904165.5631541777</v>
      </c>
      <c r="H317" s="12">
        <f t="shared" si="62"/>
        <v>1.2566769442050152E-2</v>
      </c>
      <c r="I317" s="3">
        <f t="shared" si="65"/>
        <v>9448853.5345286205</v>
      </c>
      <c r="J317" s="3"/>
      <c r="K317" s="28">
        <f t="shared" si="63"/>
        <v>9017494.7248732504</v>
      </c>
      <c r="L317" s="11"/>
      <c r="M317" s="28">
        <f t="shared" si="66"/>
        <v>9017494.7248732504</v>
      </c>
      <c r="N317" s="13">
        <f t="shared" si="59"/>
        <v>0</v>
      </c>
      <c r="O317" s="28">
        <v>9472806.7534988075</v>
      </c>
      <c r="P317" s="27">
        <v>455312.02862555732</v>
      </c>
      <c r="Q317" s="14">
        <f t="shared" si="67"/>
        <v>1.2464229156055717E-2</v>
      </c>
      <c r="S317" s="13">
        <f t="shared" si="55"/>
        <v>124459672.19143449</v>
      </c>
      <c r="T317" s="14">
        <f t="shared" si="56"/>
        <v>1.4679996155489095E-2</v>
      </c>
      <c r="W317" s="3">
        <v>5976574.4068327891</v>
      </c>
      <c r="X317" s="4">
        <f t="shared" si="61"/>
        <v>20824.583401679818</v>
      </c>
      <c r="Y317" s="14">
        <f t="shared" si="57"/>
        <v>2.8725625196563964E-3</v>
      </c>
    </row>
    <row r="318" spans="1:25" x14ac:dyDescent="0.2">
      <c r="A318" s="10">
        <f t="shared" si="58"/>
        <v>48561</v>
      </c>
      <c r="B318" s="25">
        <v>10201029.129469741</v>
      </c>
      <c r="C318" s="26">
        <v>432836.50362030696</v>
      </c>
      <c r="D318" s="27">
        <f t="shared" si="64"/>
        <v>9768192.6258494332</v>
      </c>
      <c r="E318" s="11">
        <v>0</v>
      </c>
      <c r="F318" s="11"/>
      <c r="G318" s="3">
        <f t="shared" si="60"/>
        <v>10201029.129469741</v>
      </c>
      <c r="H318" s="12">
        <f t="shared" si="62"/>
        <v>1.2458958743410742E-2</v>
      </c>
      <c r="I318" s="3">
        <f>G318-C318</f>
        <v>9768192.6258494332</v>
      </c>
      <c r="J318" s="3"/>
      <c r="K318" s="28">
        <f t="shared" si="63"/>
        <v>9280293.2085816264</v>
      </c>
      <c r="L318" s="11"/>
      <c r="M318" s="28">
        <f t="shared" si="66"/>
        <v>9280293.2085816264</v>
      </c>
      <c r="N318" s="13">
        <f t="shared" si="59"/>
        <v>0</v>
      </c>
      <c r="O318" s="28">
        <v>9713129.7122019324</v>
      </c>
      <c r="P318" s="27">
        <v>432836.50362030696</v>
      </c>
      <c r="Q318" s="14">
        <f t="shared" si="67"/>
        <v>1.236081144792367E-2</v>
      </c>
      <c r="S318" s="13">
        <f t="shared" si="55"/>
        <v>124572983.52592666</v>
      </c>
      <c r="T318" s="14">
        <f t="shared" si="56"/>
        <v>1.4534702175053482E-2</v>
      </c>
      <c r="W318" s="3">
        <v>5982356.3094641753</v>
      </c>
      <c r="X318" s="4">
        <f t="shared" si="61"/>
        <v>20823.397517939607</v>
      </c>
      <c r="Y318" s="14">
        <f t="shared" si="57"/>
        <v>2.7639395198906236E-3</v>
      </c>
    </row>
    <row r="319" spans="1:25" x14ac:dyDescent="0.2">
      <c r="A319" s="10">
        <f t="shared" si="58"/>
        <v>48592</v>
      </c>
      <c r="B319" s="25">
        <v>10319233.558334686</v>
      </c>
      <c r="C319" s="26">
        <v>429547.25714743446</v>
      </c>
      <c r="D319" s="27">
        <f t="shared" si="64"/>
        <v>9889686.3011872508</v>
      </c>
      <c r="E319" s="11">
        <v>0</v>
      </c>
      <c r="F319" s="11"/>
      <c r="G319" s="3">
        <f t="shared" si="60"/>
        <v>10319233.558334686</v>
      </c>
      <c r="H319" s="12">
        <f t="shared" si="62"/>
        <v>1.1612133311358797E-2</v>
      </c>
      <c r="I319" s="3">
        <f t="shared" si="65"/>
        <v>9889686.3011872508</v>
      </c>
      <c r="J319" s="3"/>
      <c r="K319" s="28">
        <f t="shared" si="63"/>
        <v>9368536.8147526123</v>
      </c>
      <c r="L319" s="11"/>
      <c r="M319" s="28">
        <f t="shared" si="66"/>
        <v>9368536.8147526123</v>
      </c>
      <c r="N319" s="13">
        <f t="shared" si="59"/>
        <v>0</v>
      </c>
      <c r="O319" s="28">
        <v>9798084.0719000474</v>
      </c>
      <c r="P319" s="27">
        <v>429547.25714743446</v>
      </c>
      <c r="Q319" s="14">
        <f t="shared" si="67"/>
        <v>1.1477235954550524E-2</v>
      </c>
      <c r="S319" s="13">
        <f t="shared" ref="S319:S382" si="68">SUM(M308:M319)</f>
        <v>124679288.34797274</v>
      </c>
      <c r="T319" s="14">
        <f t="shared" ref="T319:T382" si="69">S319/S307-1</f>
        <v>1.4371144732920671E-2</v>
      </c>
      <c r="W319" s="3">
        <v>5988145.4232458295</v>
      </c>
      <c r="X319" s="4">
        <f t="shared" si="61"/>
        <v>20821.018785544333</v>
      </c>
      <c r="Y319" s="14">
        <f t="shared" ref="Y319:Y382" si="70">X319/X307-1</f>
        <v>2.6136573884223413E-3</v>
      </c>
    </row>
    <row r="320" spans="1:25" x14ac:dyDescent="0.2">
      <c r="A320" s="10">
        <f t="shared" ref="A320:A383" si="71">+A308+366</f>
        <v>48623</v>
      </c>
      <c r="B320" s="25">
        <v>9262689.444621183</v>
      </c>
      <c r="C320" s="26">
        <v>415178.25327324407</v>
      </c>
      <c r="D320" s="27">
        <f t="shared" si="64"/>
        <v>8847511.191347938</v>
      </c>
      <c r="E320" s="11">
        <v>0</v>
      </c>
      <c r="F320" s="11"/>
      <c r="G320" s="3">
        <f t="shared" si="60"/>
        <v>9262689.444621183</v>
      </c>
      <c r="H320" s="12">
        <f t="shared" si="62"/>
        <v>-1.6815236933309552E-2</v>
      </c>
      <c r="I320" s="3">
        <f t="shared" si="65"/>
        <v>8847511.191347938</v>
      </c>
      <c r="J320" s="3"/>
      <c r="K320" s="28">
        <f t="shared" si="63"/>
        <v>8382525.69262172</v>
      </c>
      <c r="L320" s="11"/>
      <c r="M320" s="28">
        <f t="shared" si="66"/>
        <v>8382525.69262172</v>
      </c>
      <c r="N320" s="13">
        <f t="shared" si="59"/>
        <v>0</v>
      </c>
      <c r="O320" s="28">
        <v>8797703.945894964</v>
      </c>
      <c r="P320" s="27">
        <v>415178.25327324407</v>
      </c>
      <c r="Q320" s="14">
        <f t="shared" si="67"/>
        <v>-1.8319507034053828E-2</v>
      </c>
      <c r="S320" s="13">
        <f t="shared" si="68"/>
        <v>124522858.89919642</v>
      </c>
      <c r="T320" s="14">
        <f t="shared" si="69"/>
        <v>1.0198722154625584E-2</v>
      </c>
      <c r="W320" s="3">
        <v>5993933.3351691067</v>
      </c>
      <c r="X320" s="4">
        <f t="shared" si="61"/>
        <v>20774.815456916196</v>
      </c>
      <c r="Y320" s="14">
        <f t="shared" si="70"/>
        <v>-1.4990963410403957E-3</v>
      </c>
    </row>
    <row r="321" spans="1:25" x14ac:dyDescent="0.2">
      <c r="A321" s="10">
        <f t="shared" si="71"/>
        <v>48652</v>
      </c>
      <c r="B321" s="25">
        <v>10445619.479380993</v>
      </c>
      <c r="C321" s="26">
        <v>489846.57844189275</v>
      </c>
      <c r="D321" s="27">
        <f t="shared" si="64"/>
        <v>9955772.9009390995</v>
      </c>
      <c r="E321" s="11">
        <v>0</v>
      </c>
      <c r="F321" s="11"/>
      <c r="G321" s="3">
        <f t="shared" si="60"/>
        <v>10445619.479380993</v>
      </c>
      <c r="H321" s="12">
        <f t="shared" si="62"/>
        <v>9.9227170420881361E-3</v>
      </c>
      <c r="I321" s="3">
        <f t="shared" si="65"/>
        <v>9955772.9009390995</v>
      </c>
      <c r="J321" s="3"/>
      <c r="K321" s="28">
        <f t="shared" si="63"/>
        <v>9440851.2463812418</v>
      </c>
      <c r="L321" s="11"/>
      <c r="M321" s="28">
        <f t="shared" si="66"/>
        <v>9440851.2463812418</v>
      </c>
      <c r="N321" s="13">
        <f t="shared" si="59"/>
        <v>0</v>
      </c>
      <c r="O321" s="28">
        <v>9930697.8248231336</v>
      </c>
      <c r="P321" s="27">
        <v>489846.57844189275</v>
      </c>
      <c r="Q321" s="14">
        <f t="shared" si="67"/>
        <v>9.6818606247126571E-3</v>
      </c>
      <c r="S321" s="13">
        <f t="shared" si="68"/>
        <v>124613387.4206156</v>
      </c>
      <c r="T321" s="14">
        <f t="shared" si="69"/>
        <v>9.96221630801708E-3</v>
      </c>
      <c r="W321" s="3">
        <v>5999720.0452340059</v>
      </c>
      <c r="X321" s="4">
        <f t="shared" si="61"/>
        <v>20769.867007312227</v>
      </c>
      <c r="Y321" s="14">
        <f t="shared" si="70"/>
        <v>-1.7215836504687054E-3</v>
      </c>
    </row>
    <row r="322" spans="1:25" x14ac:dyDescent="0.2">
      <c r="A322" s="10">
        <f t="shared" si="71"/>
        <v>48683</v>
      </c>
      <c r="B322" s="25">
        <v>10743861.625435837</v>
      </c>
      <c r="C322" s="26">
        <v>532485.73453458643</v>
      </c>
      <c r="D322" s="27">
        <f t="shared" si="64"/>
        <v>10211375.890901251</v>
      </c>
      <c r="E322" s="11">
        <v>0</v>
      </c>
      <c r="F322" s="11"/>
      <c r="G322" s="3">
        <f t="shared" si="60"/>
        <v>10743861.625435837</v>
      </c>
      <c r="H322" s="12">
        <f t="shared" si="62"/>
        <v>9.1789149162173622E-3</v>
      </c>
      <c r="I322" s="3">
        <f t="shared" si="65"/>
        <v>10211375.890901251</v>
      </c>
      <c r="J322" s="3"/>
      <c r="K322" s="28">
        <f t="shared" si="63"/>
        <v>9720837.7445753291</v>
      </c>
      <c r="L322" s="11"/>
      <c r="M322" s="28">
        <f t="shared" si="66"/>
        <v>9720837.7445753291</v>
      </c>
      <c r="N322" s="13">
        <f t="shared" si="59"/>
        <v>0</v>
      </c>
      <c r="O322" s="28">
        <v>10253323.479109915</v>
      </c>
      <c r="P322" s="27">
        <v>532485.73453458643</v>
      </c>
      <c r="Q322" s="14">
        <f t="shared" si="67"/>
        <v>8.8835576335806188E-3</v>
      </c>
      <c r="S322" s="13">
        <f t="shared" si="68"/>
        <v>124698982.65278804</v>
      </c>
      <c r="T322" s="14">
        <f t="shared" si="69"/>
        <v>9.6898293679301695E-3</v>
      </c>
      <c r="W322" s="3">
        <v>6005505.5534405261</v>
      </c>
      <c r="X322" s="4">
        <f t="shared" si="61"/>
        <v>20764.110788532795</v>
      </c>
      <c r="Y322" s="14">
        <f t="shared" si="70"/>
        <v>-1.979566712024039E-3</v>
      </c>
    </row>
    <row r="323" spans="1:25" x14ac:dyDescent="0.2">
      <c r="A323" s="10">
        <f t="shared" si="71"/>
        <v>48713</v>
      </c>
      <c r="B323" s="25">
        <v>12210983.670229344</v>
      </c>
      <c r="C323" s="26">
        <v>548949.68212096533</v>
      </c>
      <c r="D323" s="27">
        <f t="shared" si="64"/>
        <v>11662033.988108378</v>
      </c>
      <c r="E323" s="11">
        <v>0</v>
      </c>
      <c r="F323" s="11"/>
      <c r="G323" s="3">
        <f t="shared" si="60"/>
        <v>12210983.670229344</v>
      </c>
      <c r="H323" s="12">
        <f t="shared" si="62"/>
        <v>9.4223998766869155E-3</v>
      </c>
      <c r="I323" s="3">
        <f t="shared" si="65"/>
        <v>11662033.988108378</v>
      </c>
      <c r="J323" s="3"/>
      <c r="K323" s="28">
        <f t="shared" si="63"/>
        <v>11129820.690405214</v>
      </c>
      <c r="L323" s="11"/>
      <c r="M323" s="28">
        <f t="shared" si="66"/>
        <v>11129820.690405214</v>
      </c>
      <c r="N323" s="13">
        <f t="shared" si="59"/>
        <v>0</v>
      </c>
      <c r="O323" s="28">
        <v>11678770.37252618</v>
      </c>
      <c r="P323" s="27">
        <v>548949.68212096533</v>
      </c>
      <c r="Q323" s="14">
        <f t="shared" si="67"/>
        <v>9.1702285008155027E-3</v>
      </c>
      <c r="S323" s="13">
        <f t="shared" si="68"/>
        <v>124800118.21547279</v>
      </c>
      <c r="T323" s="14">
        <f t="shared" si="69"/>
        <v>9.4103561578220418E-3</v>
      </c>
      <c r="W323" s="3">
        <v>6011289.8597886683</v>
      </c>
      <c r="X323" s="4">
        <f t="shared" si="61"/>
        <v>20760.954990758044</v>
      </c>
      <c r="Y323" s="14">
        <f t="shared" si="70"/>
        <v>-2.2445842794748261E-3</v>
      </c>
    </row>
    <row r="324" spans="1:25" x14ac:dyDescent="0.2">
      <c r="A324" s="10">
        <f t="shared" si="71"/>
        <v>48744</v>
      </c>
      <c r="B324" s="25">
        <v>12772726.5184118</v>
      </c>
      <c r="C324" s="26">
        <v>571861.29234221077</v>
      </c>
      <c r="D324" s="27">
        <f t="shared" si="64"/>
        <v>12200865.22606959</v>
      </c>
      <c r="E324" s="11">
        <v>0</v>
      </c>
      <c r="F324" s="11"/>
      <c r="G324" s="3">
        <f t="shared" si="60"/>
        <v>12772726.5184118</v>
      </c>
      <c r="H324" s="12">
        <f t="shared" si="62"/>
        <v>9.4681160383274232E-3</v>
      </c>
      <c r="I324" s="3">
        <f t="shared" si="65"/>
        <v>12200865.22606959</v>
      </c>
      <c r="J324" s="3"/>
      <c r="K324" s="28">
        <f t="shared" si="63"/>
        <v>11636505.795178194</v>
      </c>
      <c r="L324" s="11"/>
      <c r="M324" s="28">
        <f t="shared" si="66"/>
        <v>11636505.795178194</v>
      </c>
      <c r="N324" s="13">
        <f t="shared" si="59"/>
        <v>0</v>
      </c>
      <c r="O324" s="28">
        <v>12208367.087520404</v>
      </c>
      <c r="P324" s="27">
        <v>571861.29234221077</v>
      </c>
      <c r="Q324" s="14">
        <f t="shared" si="67"/>
        <v>9.2200317965089873E-3</v>
      </c>
      <c r="S324" s="13">
        <f t="shared" si="68"/>
        <v>124906426.99854444</v>
      </c>
      <c r="T324" s="14">
        <f t="shared" si="69"/>
        <v>9.1253822638139859E-3</v>
      </c>
      <c r="W324" s="3">
        <v>6017072.9642784325</v>
      </c>
      <c r="X324" s="4">
        <f t="shared" si="61"/>
        <v>20758.66916357449</v>
      </c>
      <c r="Y324" s="14">
        <f t="shared" si="70"/>
        <v>-2.5150691973568895E-3</v>
      </c>
    </row>
    <row r="325" spans="1:25" x14ac:dyDescent="0.2">
      <c r="A325" s="10">
        <f t="shared" si="71"/>
        <v>48774</v>
      </c>
      <c r="B325" s="25">
        <v>13586034.921397921</v>
      </c>
      <c r="C325" s="26">
        <v>552796.79709751904</v>
      </c>
      <c r="D325" s="27">
        <f t="shared" si="64"/>
        <v>13033238.124300402</v>
      </c>
      <c r="E325" s="11">
        <v>0</v>
      </c>
      <c r="F325" s="11"/>
      <c r="G325" s="3">
        <f t="shared" si="60"/>
        <v>13586034.921397921</v>
      </c>
      <c r="H325" s="12">
        <f t="shared" si="62"/>
        <v>9.5306735639093532E-3</v>
      </c>
      <c r="I325" s="3">
        <f t="shared" si="65"/>
        <v>13033238.124300402</v>
      </c>
      <c r="J325" s="3"/>
      <c r="K325" s="28">
        <f t="shared" si="63"/>
        <v>12400985.676090296</v>
      </c>
      <c r="L325" s="11"/>
      <c r="M325" s="28">
        <f t="shared" si="66"/>
        <v>12400985.676090296</v>
      </c>
      <c r="N325" s="13">
        <f t="shared" si="59"/>
        <v>0</v>
      </c>
      <c r="O325" s="28">
        <v>12953782.473187815</v>
      </c>
      <c r="P325" s="27">
        <v>552796.79709751904</v>
      </c>
      <c r="Q325" s="14">
        <f t="shared" si="67"/>
        <v>9.3110438990622324E-3</v>
      </c>
      <c r="S325" s="13">
        <f t="shared" si="68"/>
        <v>125020827.92848538</v>
      </c>
      <c r="T325" s="14">
        <f t="shared" si="69"/>
        <v>8.8337174014425646E-3</v>
      </c>
      <c r="W325" s="3">
        <v>6022854.8669098169</v>
      </c>
      <c r="X325" s="4">
        <f t="shared" si="61"/>
        <v>20757.73544127099</v>
      </c>
      <c r="Y325" s="14">
        <f t="shared" si="70"/>
        <v>-2.7921981205056845E-3</v>
      </c>
    </row>
    <row r="326" spans="1:25" x14ac:dyDescent="0.2">
      <c r="A326" s="10">
        <f t="shared" si="71"/>
        <v>48805</v>
      </c>
      <c r="B326" s="25">
        <v>13829982.865320496</v>
      </c>
      <c r="C326" s="26">
        <v>584424.63442300889</v>
      </c>
      <c r="D326" s="27">
        <f t="shared" si="64"/>
        <v>13245558.230897488</v>
      </c>
      <c r="E326" s="11">
        <v>0</v>
      </c>
      <c r="F326" s="11"/>
      <c r="G326" s="3">
        <f t="shared" si="60"/>
        <v>13829982.865320496</v>
      </c>
      <c r="H326" s="12">
        <f t="shared" si="62"/>
        <v>9.4952822382643465E-3</v>
      </c>
      <c r="I326" s="3">
        <f t="shared" si="65"/>
        <v>13245558.230897488</v>
      </c>
      <c r="J326" s="3"/>
      <c r="K326" s="28">
        <f t="shared" si="63"/>
        <v>12566692.804639515</v>
      </c>
      <c r="L326" s="11"/>
      <c r="M326" s="28">
        <f t="shared" si="66"/>
        <v>12566692.804639515</v>
      </c>
      <c r="N326" s="13">
        <f t="shared" si="59"/>
        <v>0</v>
      </c>
      <c r="O326" s="28">
        <v>13151117.439062523</v>
      </c>
      <c r="P326" s="27">
        <v>584424.63442300889</v>
      </c>
      <c r="Q326" s="14">
        <f t="shared" si="67"/>
        <v>9.2630417738284176E-3</v>
      </c>
      <c r="S326" s="13">
        <f t="shared" si="68"/>
        <v>125136165.35350756</v>
      </c>
      <c r="T326" s="14">
        <f t="shared" si="69"/>
        <v>8.5330240265952817E-3</v>
      </c>
      <c r="W326" s="3">
        <v>6028636.7695412012</v>
      </c>
      <c r="X326" s="4">
        <f t="shared" si="61"/>
        <v>20756.95885108547</v>
      </c>
      <c r="Y326" s="14">
        <f t="shared" si="70"/>
        <v>-3.078279492356506E-3</v>
      </c>
    </row>
    <row r="327" spans="1:25" x14ac:dyDescent="0.2">
      <c r="A327" s="10">
        <f t="shared" si="71"/>
        <v>48836</v>
      </c>
      <c r="B327" s="25">
        <v>12732685.128811803</v>
      </c>
      <c r="C327" s="26">
        <v>562637.87427516584</v>
      </c>
      <c r="D327" s="27">
        <f t="shared" si="64"/>
        <v>12170047.254536636</v>
      </c>
      <c r="E327" s="11">
        <v>0</v>
      </c>
      <c r="F327" s="11"/>
      <c r="G327" s="3">
        <f t="shared" si="60"/>
        <v>12732685.128811803</v>
      </c>
      <c r="H327" s="12">
        <f t="shared" si="62"/>
        <v>9.213604124336916E-3</v>
      </c>
      <c r="I327" s="3">
        <f t="shared" si="65"/>
        <v>12170047.254536636</v>
      </c>
      <c r="J327" s="3"/>
      <c r="K327" s="28">
        <f t="shared" si="63"/>
        <v>11546312.103958841</v>
      </c>
      <c r="L327" s="11"/>
      <c r="M327" s="28">
        <f t="shared" si="66"/>
        <v>11546312.103958841</v>
      </c>
      <c r="N327" s="13">
        <f t="shared" si="59"/>
        <v>0</v>
      </c>
      <c r="O327" s="28">
        <v>12108949.978234008</v>
      </c>
      <c r="P327" s="27">
        <v>562637.87427516584</v>
      </c>
      <c r="Q327" s="14">
        <f t="shared" si="67"/>
        <v>8.9539704791203878E-3</v>
      </c>
      <c r="S327" s="13">
        <f t="shared" si="68"/>
        <v>125238633.19718181</v>
      </c>
      <c r="T327" s="14">
        <f t="shared" si="69"/>
        <v>8.2235170257851653E-3</v>
      </c>
      <c r="W327" s="3">
        <v>6034418.6721725864</v>
      </c>
      <c r="X327" s="4">
        <f t="shared" si="61"/>
        <v>20754.051052956165</v>
      </c>
      <c r="Y327" s="14">
        <f t="shared" si="70"/>
        <v>-3.3731011166708846E-3</v>
      </c>
    </row>
    <row r="328" spans="1:25" x14ac:dyDescent="0.2">
      <c r="A328" s="10">
        <f t="shared" si="71"/>
        <v>48866</v>
      </c>
      <c r="B328" s="25">
        <v>11941977.580360917</v>
      </c>
      <c r="C328" s="26">
        <v>515376.9608181885</v>
      </c>
      <c r="D328" s="27">
        <f t="shared" si="64"/>
        <v>11426600.619542729</v>
      </c>
      <c r="E328" s="11">
        <v>0</v>
      </c>
      <c r="F328" s="11"/>
      <c r="G328" s="3">
        <f t="shared" si="60"/>
        <v>11941977.580360917</v>
      </c>
      <c r="H328" s="12">
        <f t="shared" si="62"/>
        <v>8.9627418750006793E-3</v>
      </c>
      <c r="I328" s="3">
        <f t="shared" si="65"/>
        <v>11426600.619542729</v>
      </c>
      <c r="J328" s="3"/>
      <c r="K328" s="28">
        <f t="shared" si="63"/>
        <v>10841259.217564275</v>
      </c>
      <c r="L328" s="11"/>
      <c r="M328" s="28">
        <f t="shared" si="66"/>
        <v>10841259.217564275</v>
      </c>
      <c r="N328" s="13">
        <f t="shared" ref="N328:N391" si="72">K328-M328</f>
        <v>0</v>
      </c>
      <c r="O328" s="28">
        <v>11356636.178382464</v>
      </c>
      <c r="P328" s="27">
        <v>515376.9608181885</v>
      </c>
      <c r="Q328" s="14">
        <f t="shared" si="67"/>
        <v>8.6978474797241301E-3</v>
      </c>
      <c r="S328" s="13">
        <f t="shared" si="68"/>
        <v>125332115.71962212</v>
      </c>
      <c r="T328" s="14">
        <f t="shared" si="69"/>
        <v>7.9088585783209098E-3</v>
      </c>
      <c r="W328" s="3">
        <v>6040200.5748039708</v>
      </c>
      <c r="X328" s="4">
        <f t="shared" si="61"/>
        <v>20749.661235163479</v>
      </c>
      <c r="Y328" s="14">
        <f t="shared" si="70"/>
        <v>-3.6730431070260972E-3</v>
      </c>
    </row>
    <row r="329" spans="1:25" x14ac:dyDescent="0.2">
      <c r="A329" s="10">
        <f t="shared" si="71"/>
        <v>48897</v>
      </c>
      <c r="B329" s="25">
        <v>9987107.7072104551</v>
      </c>
      <c r="C329" s="26">
        <v>461960.8509040433</v>
      </c>
      <c r="D329" s="27">
        <f t="shared" si="64"/>
        <v>9525146.8563064113</v>
      </c>
      <c r="E329" s="11">
        <v>0</v>
      </c>
      <c r="F329" s="11"/>
      <c r="G329" s="3">
        <f t="shared" ref="G329:G392" si="73">B329-E329</f>
        <v>9987107.7072104551</v>
      </c>
      <c r="H329" s="12">
        <f t="shared" si="62"/>
        <v>8.3744706737174379E-3</v>
      </c>
      <c r="I329" s="3">
        <f t="shared" si="65"/>
        <v>9525146.8563064113</v>
      </c>
      <c r="J329" s="3"/>
      <c r="K329" s="28">
        <f t="shared" si="63"/>
        <v>9090175.6449497342</v>
      </c>
      <c r="L329" s="11"/>
      <c r="M329" s="28">
        <f t="shared" si="66"/>
        <v>9090175.6449497342</v>
      </c>
      <c r="N329" s="13">
        <f t="shared" si="72"/>
        <v>0</v>
      </c>
      <c r="O329" s="28">
        <v>9552136.495853778</v>
      </c>
      <c r="P329" s="27">
        <v>461960.8509040433</v>
      </c>
      <c r="Q329" s="14">
        <f t="shared" si="67"/>
        <v>8.0599903070646128E-3</v>
      </c>
      <c r="S329" s="13">
        <f t="shared" si="68"/>
        <v>125404796.63969859</v>
      </c>
      <c r="T329" s="14">
        <f t="shared" si="69"/>
        <v>7.593820806553131E-3</v>
      </c>
      <c r="W329" s="3">
        <v>6045982.4774353569</v>
      </c>
      <c r="X329" s="4">
        <f t="shared" si="61"/>
        <v>20741.839247422697</v>
      </c>
      <c r="Y329" s="14">
        <f t="shared" si="70"/>
        <v>-3.9733882143566657E-3</v>
      </c>
    </row>
    <row r="330" spans="1:25" x14ac:dyDescent="0.2">
      <c r="A330" s="10">
        <f t="shared" si="71"/>
        <v>48927</v>
      </c>
      <c r="B330" s="25">
        <v>10286905.038739327</v>
      </c>
      <c r="C330" s="26">
        <v>439142.43628214544</v>
      </c>
      <c r="D330" s="27">
        <f t="shared" si="64"/>
        <v>9847762.6024571825</v>
      </c>
      <c r="E330" s="11">
        <v>0</v>
      </c>
      <c r="F330" s="11"/>
      <c r="G330" s="3">
        <f t="shared" si="73"/>
        <v>10286905.038739327</v>
      </c>
      <c r="H330" s="12">
        <f t="shared" si="62"/>
        <v>8.4183574205762834E-3</v>
      </c>
      <c r="I330" s="3">
        <f t="shared" si="65"/>
        <v>9847762.6024571825</v>
      </c>
      <c r="J330" s="3"/>
      <c r="K330" s="28">
        <f t="shared" si="63"/>
        <v>9355755.8735095225</v>
      </c>
      <c r="L330" s="11"/>
      <c r="M330" s="28">
        <f t="shared" si="66"/>
        <v>9355755.8735095225</v>
      </c>
      <c r="N330" s="13">
        <f t="shared" si="72"/>
        <v>0</v>
      </c>
      <c r="O330" s="28">
        <v>9794898.3097916674</v>
      </c>
      <c r="P330" s="27">
        <v>439142.43628214544</v>
      </c>
      <c r="Q330" s="14">
        <f t="shared" si="67"/>
        <v>8.1314957654694542E-3</v>
      </c>
      <c r="S330" s="13">
        <f t="shared" si="68"/>
        <v>125480259.30462651</v>
      </c>
      <c r="T330" s="14">
        <f t="shared" si="69"/>
        <v>7.2830862119555029E-3</v>
      </c>
      <c r="W330" s="3">
        <v>6051764.3800667403</v>
      </c>
      <c r="X330" s="4">
        <f t="shared" si="61"/>
        <v>20734.491864543259</v>
      </c>
      <c r="Y330" s="14">
        <f t="shared" si="70"/>
        <v>-4.2695075728998999E-3</v>
      </c>
    </row>
    <row r="331" spans="1:25" x14ac:dyDescent="0.2">
      <c r="A331" s="10">
        <f t="shared" si="71"/>
        <v>48958</v>
      </c>
      <c r="B331" s="25">
        <v>10415611.637042563</v>
      </c>
      <c r="C331" s="26">
        <v>435803.2833651976</v>
      </c>
      <c r="D331" s="27">
        <f t="shared" si="64"/>
        <v>9979808.3536773659</v>
      </c>
      <c r="E331" s="11">
        <v>0</v>
      </c>
      <c r="F331" s="11"/>
      <c r="G331" s="3">
        <f t="shared" si="73"/>
        <v>10415611.637042563</v>
      </c>
      <c r="H331" s="12">
        <f t="shared" si="62"/>
        <v>9.3396547488775461E-3</v>
      </c>
      <c r="I331" s="3">
        <f t="shared" si="65"/>
        <v>9979808.3536773659</v>
      </c>
      <c r="J331" s="3"/>
      <c r="K331" s="28">
        <f t="shared" si="63"/>
        <v>9453791.5109668728</v>
      </c>
      <c r="L331" s="11"/>
      <c r="M331" s="28">
        <f t="shared" si="66"/>
        <v>9453791.5109668728</v>
      </c>
      <c r="N331" s="13">
        <f t="shared" si="72"/>
        <v>0</v>
      </c>
      <c r="O331" s="28">
        <v>9889594.7943320703</v>
      </c>
      <c r="P331" s="27">
        <v>435803.2833651976</v>
      </c>
      <c r="Q331" s="14">
        <f t="shared" si="67"/>
        <v>9.1001079357462267E-3</v>
      </c>
      <c r="S331" s="13">
        <f t="shared" si="68"/>
        <v>125565514.00084075</v>
      </c>
      <c r="T331" s="14">
        <f t="shared" si="69"/>
        <v>7.1080422787994646E-3</v>
      </c>
      <c r="W331" s="3">
        <v>6057553.4938483955</v>
      </c>
      <c r="X331" s="4">
        <f t="shared" si="61"/>
        <v>20728.750332680647</v>
      </c>
      <c r="Y331" s="14">
        <f t="shared" si="70"/>
        <v>-4.4315051926155924E-3</v>
      </c>
    </row>
    <row r="332" spans="1:25" x14ac:dyDescent="0.2">
      <c r="A332" s="10">
        <f t="shared" si="71"/>
        <v>48989</v>
      </c>
      <c r="B332" s="25">
        <v>9355236.1147638634</v>
      </c>
      <c r="C332" s="26">
        <v>421229.42539943918</v>
      </c>
      <c r="D332" s="27">
        <f t="shared" si="64"/>
        <v>8934006.689364424</v>
      </c>
      <c r="E332" s="11">
        <v>0</v>
      </c>
      <c r="F332" s="11"/>
      <c r="G332" s="3">
        <f>B332-E332</f>
        <v>9355236.1147638634</v>
      </c>
      <c r="H332" s="12">
        <f t="shared" si="62"/>
        <v>9.9913389837789079E-3</v>
      </c>
      <c r="I332" s="3">
        <f t="shared" si="65"/>
        <v>8934006.689364424</v>
      </c>
      <c r="J332" s="3"/>
      <c r="K332" s="28">
        <f t="shared" si="63"/>
        <v>8464375.3628978897</v>
      </c>
      <c r="L332" s="11"/>
      <c r="M332" s="28">
        <f t="shared" si="66"/>
        <v>8464375.3628978897</v>
      </c>
      <c r="N332" s="13">
        <f t="shared" si="72"/>
        <v>0</v>
      </c>
      <c r="O332" s="28">
        <v>8885604.7882973291</v>
      </c>
      <c r="P332" s="27">
        <v>421229.42539943918</v>
      </c>
      <c r="Q332" s="14">
        <f t="shared" si="67"/>
        <v>9.7643208356896771E-3</v>
      </c>
      <c r="S332" s="13">
        <f t="shared" si="68"/>
        <v>125647363.67111693</v>
      </c>
      <c r="T332" s="14">
        <f t="shared" si="69"/>
        <v>9.0305087906055181E-3</v>
      </c>
      <c r="W332" s="3">
        <v>6063341.4057716727</v>
      </c>
      <c r="X332" s="4">
        <f t="shared" si="61"/>
        <v>20722.462296369074</v>
      </c>
      <c r="Y332" s="14">
        <f t="shared" si="70"/>
        <v>-2.5200301131769187E-3</v>
      </c>
    </row>
    <row r="333" spans="1:25" x14ac:dyDescent="0.2">
      <c r="A333" s="10">
        <f t="shared" si="71"/>
        <v>49018</v>
      </c>
      <c r="B333" s="25">
        <v>10560416.312234258</v>
      </c>
      <c r="C333" s="26">
        <v>496992.58138415101</v>
      </c>
      <c r="D333" s="27">
        <f t="shared" si="64"/>
        <v>10063423.730850108</v>
      </c>
      <c r="E333" s="11">
        <v>0</v>
      </c>
      <c r="F333" s="11"/>
      <c r="G333" s="3">
        <f t="shared" si="73"/>
        <v>10560416.312234258</v>
      </c>
      <c r="H333" s="12">
        <f t="shared" si="62"/>
        <v>1.0989949718144265E-2</v>
      </c>
      <c r="I333" s="3">
        <f t="shared" si="65"/>
        <v>10063423.730850108</v>
      </c>
      <c r="J333" s="3"/>
      <c r="K333" s="28">
        <f t="shared" si="63"/>
        <v>9542843.1131998729</v>
      </c>
      <c r="L333" s="11"/>
      <c r="M333" s="28">
        <f t="shared" si="66"/>
        <v>9542843.1131998729</v>
      </c>
      <c r="N333" s="13">
        <f t="shared" si="72"/>
        <v>0</v>
      </c>
      <c r="O333" s="28">
        <v>10039835.694584023</v>
      </c>
      <c r="P333" s="27">
        <v>496992.58138415101</v>
      </c>
      <c r="Q333" s="14">
        <f t="shared" si="67"/>
        <v>1.0803249003391135E-2</v>
      </c>
      <c r="S333" s="13">
        <f t="shared" si="68"/>
        <v>125749355.53793555</v>
      </c>
      <c r="T333" s="14">
        <f t="shared" si="69"/>
        <v>9.1159396340430021E-3</v>
      </c>
      <c r="W333" s="3">
        <v>6069128.115836571</v>
      </c>
      <c r="X333" s="4">
        <f t="shared" si="61"/>
        <v>20719.509151538517</v>
      </c>
      <c r="Y333" s="14">
        <f t="shared" si="70"/>
        <v>-2.4245632269085382E-3</v>
      </c>
    </row>
    <row r="334" spans="1:25" x14ac:dyDescent="0.2">
      <c r="A334" s="10">
        <f t="shared" si="71"/>
        <v>49049</v>
      </c>
      <c r="B334" s="25">
        <v>10870661.04940578</v>
      </c>
      <c r="C334" s="26">
        <v>540261.25065166375</v>
      </c>
      <c r="D334" s="27">
        <f t="shared" si="64"/>
        <v>10330399.798754117</v>
      </c>
      <c r="E334" s="11">
        <v>0</v>
      </c>
      <c r="F334" s="11"/>
      <c r="G334" s="3">
        <f t="shared" si="73"/>
        <v>10870661.04940578</v>
      </c>
      <c r="H334" s="12">
        <f t="shared" si="62"/>
        <v>1.1802034351387158E-2</v>
      </c>
      <c r="I334" s="3">
        <f t="shared" si="65"/>
        <v>10330399.798754117</v>
      </c>
      <c r="J334" s="3"/>
      <c r="K334" s="28">
        <f t="shared" si="63"/>
        <v>9834072.3043745905</v>
      </c>
      <c r="L334" s="11"/>
      <c r="M334" s="28">
        <f t="shared" si="66"/>
        <v>9834072.3043745905</v>
      </c>
      <c r="N334" s="13">
        <f t="shared" si="72"/>
        <v>0</v>
      </c>
      <c r="O334" s="28">
        <v>10374333.555026254</v>
      </c>
      <c r="P334" s="27">
        <v>540261.25065166375</v>
      </c>
      <c r="Q334" s="14">
        <f t="shared" si="67"/>
        <v>1.1648642100054785E-2</v>
      </c>
      <c r="S334" s="13">
        <f t="shared" si="68"/>
        <v>125862590.09773482</v>
      </c>
      <c r="T334" s="14">
        <f t="shared" si="69"/>
        <v>9.3313306988778155E-3</v>
      </c>
      <c r="W334" s="3">
        <v>6074913.6240430912</v>
      </c>
      <c r="X334" s="4">
        <f t="shared" si="61"/>
        <v>20718.41640671236</v>
      </c>
      <c r="Y334" s="14">
        <f t="shared" si="70"/>
        <v>-2.200642362478078E-3</v>
      </c>
    </row>
    <row r="335" spans="1:25" x14ac:dyDescent="0.2">
      <c r="A335" s="10">
        <f t="shared" si="71"/>
        <v>49079</v>
      </c>
      <c r="B335" s="25">
        <v>12353937.506953048</v>
      </c>
      <c r="C335" s="26">
        <v>556944.26104472298</v>
      </c>
      <c r="D335" s="27">
        <f t="shared" si="64"/>
        <v>11796993.245908324</v>
      </c>
      <c r="E335" s="11">
        <v>0</v>
      </c>
      <c r="F335" s="11"/>
      <c r="G335" s="3">
        <f t="shared" si="73"/>
        <v>12353937.506953048</v>
      </c>
      <c r="H335" s="12">
        <f t="shared" si="62"/>
        <v>1.1706987789380952E-2</v>
      </c>
      <c r="I335" s="3">
        <f t="shared" si="65"/>
        <v>11796993.245908324</v>
      </c>
      <c r="J335" s="3"/>
      <c r="K335" s="28">
        <f t="shared" si="63"/>
        <v>11258549.333627604</v>
      </c>
      <c r="L335" s="11"/>
      <c r="M335" s="28">
        <f t="shared" si="66"/>
        <v>11258549.333627604</v>
      </c>
      <c r="N335" s="13">
        <f t="shared" si="72"/>
        <v>0</v>
      </c>
      <c r="O335" s="28">
        <v>11815493.594672328</v>
      </c>
      <c r="P335" s="27">
        <v>556944.26104472298</v>
      </c>
      <c r="Q335" s="14">
        <f t="shared" si="67"/>
        <v>1.1566102168506953E-2</v>
      </c>
      <c r="S335" s="13">
        <f t="shared" si="68"/>
        <v>125991318.7409572</v>
      </c>
      <c r="T335" s="14">
        <f t="shared" si="69"/>
        <v>9.5448669642104189E-3</v>
      </c>
      <c r="W335" s="3">
        <v>6080697.9303912343</v>
      </c>
      <c r="X335" s="4">
        <f t="shared" si="61"/>
        <v>20719.87791257555</v>
      </c>
      <c r="Y335" s="14">
        <f t="shared" si="70"/>
        <v>-1.9785736350173E-3</v>
      </c>
    </row>
    <row r="336" spans="1:25" x14ac:dyDescent="0.2">
      <c r="A336" s="10">
        <f t="shared" si="71"/>
        <v>49110</v>
      </c>
      <c r="B336" s="25">
        <v>12921851.154048031</v>
      </c>
      <c r="C336" s="26">
        <v>580178.3802558434</v>
      </c>
      <c r="D336" s="27">
        <f t="shared" si="64"/>
        <v>12341672.773792189</v>
      </c>
      <c r="E336" s="11">
        <v>0</v>
      </c>
      <c r="F336" s="11"/>
      <c r="G336" s="3">
        <f t="shared" si="73"/>
        <v>12921851.154048031</v>
      </c>
      <c r="H336" s="12">
        <f t="shared" si="62"/>
        <v>1.1675239066715193E-2</v>
      </c>
      <c r="I336" s="3">
        <f t="shared" si="65"/>
        <v>12341672.773792189</v>
      </c>
      <c r="J336" s="3"/>
      <c r="K336" s="28">
        <f t="shared" si="63"/>
        <v>11770724.311625579</v>
      </c>
      <c r="L336" s="11"/>
      <c r="M336" s="28">
        <f t="shared" si="66"/>
        <v>11770724.311625579</v>
      </c>
      <c r="N336" s="13">
        <f t="shared" si="72"/>
        <v>0</v>
      </c>
      <c r="O336" s="28">
        <v>12350902.691881422</v>
      </c>
      <c r="P336" s="27">
        <v>580178.3802558434</v>
      </c>
      <c r="Q336" s="14">
        <f t="shared" si="67"/>
        <v>1.1534262845724896E-2</v>
      </c>
      <c r="S336" s="13">
        <f t="shared" si="68"/>
        <v>126125537.25740458</v>
      </c>
      <c r="T336" s="14">
        <f t="shared" si="69"/>
        <v>9.7601883918618793E-3</v>
      </c>
      <c r="W336" s="3">
        <v>6086481.0348809967</v>
      </c>
      <c r="X336" s="4">
        <f t="shared" si="61"/>
        <v>20722.242710458162</v>
      </c>
      <c r="Y336" s="14">
        <f t="shared" si="70"/>
        <v>-1.7547585940743682E-3</v>
      </c>
    </row>
    <row r="337" spans="1:25" x14ac:dyDescent="0.2">
      <c r="A337" s="10">
        <f t="shared" si="71"/>
        <v>49140</v>
      </c>
      <c r="B337" s="25">
        <v>13744401.858106278</v>
      </c>
      <c r="C337" s="26">
        <v>560803.52014686074</v>
      </c>
      <c r="D337" s="27">
        <f t="shared" si="64"/>
        <v>13183598.337959416</v>
      </c>
      <c r="E337" s="11">
        <v>0</v>
      </c>
      <c r="F337" s="11"/>
      <c r="G337" s="3">
        <f t="shared" si="73"/>
        <v>13744401.858106278</v>
      </c>
      <c r="H337" s="12">
        <f t="shared" si="62"/>
        <v>1.1656597206218811E-2</v>
      </c>
      <c r="I337" s="3">
        <f t="shared" si="65"/>
        <v>13183598.337959416</v>
      </c>
      <c r="J337" s="3"/>
      <c r="K337" s="28">
        <f t="shared" si="63"/>
        <v>12543975.977627881</v>
      </c>
      <c r="L337" s="11"/>
      <c r="M337" s="28">
        <f t="shared" si="66"/>
        <v>12543975.977627881</v>
      </c>
      <c r="N337" s="13">
        <f t="shared" si="72"/>
        <v>0</v>
      </c>
      <c r="O337" s="28">
        <v>13104779.497774741</v>
      </c>
      <c r="P337" s="27">
        <v>560803.52014686074</v>
      </c>
      <c r="Q337" s="14">
        <f t="shared" si="67"/>
        <v>1.1530559366202286E-2</v>
      </c>
      <c r="S337" s="13">
        <f t="shared" si="68"/>
        <v>126268527.5589422</v>
      </c>
      <c r="T337" s="14">
        <f t="shared" si="69"/>
        <v>9.9799341528159502E-3</v>
      </c>
      <c r="W337" s="3">
        <v>6092262.9375123819</v>
      </c>
      <c r="X337" s="4">
        <f t="shared" si="61"/>
        <v>20726.046931011268</v>
      </c>
      <c r="Y337" s="14">
        <f t="shared" si="70"/>
        <v>-1.5265880206141169E-3</v>
      </c>
    </row>
    <row r="338" spans="1:25" x14ac:dyDescent="0.2">
      <c r="A338" s="10">
        <f t="shared" si="71"/>
        <v>49171</v>
      </c>
      <c r="B338" s="25">
        <v>13991385.046037873</v>
      </c>
      <c r="C338" s="26">
        <v>592908.21349093574</v>
      </c>
      <c r="D338" s="27">
        <f t="shared" si="64"/>
        <v>13398476.832546938</v>
      </c>
      <c r="E338" s="11">
        <v>0</v>
      </c>
      <c r="F338" s="11"/>
      <c r="G338" s="3">
        <f t="shared" si="73"/>
        <v>13991385.046037873</v>
      </c>
      <c r="H338" s="12">
        <f t="shared" si="62"/>
        <v>1.1670454134986796E-2</v>
      </c>
      <c r="I338" s="3">
        <f t="shared" si="65"/>
        <v>13398476.832546938</v>
      </c>
      <c r="J338" s="3"/>
      <c r="K338" s="28">
        <f t="shared" si="63"/>
        <v>12711688.738467993</v>
      </c>
      <c r="L338" s="11"/>
      <c r="M338" s="28">
        <f t="shared" si="66"/>
        <v>12711688.738467993</v>
      </c>
      <c r="N338" s="13">
        <f t="shared" si="72"/>
        <v>0</v>
      </c>
      <c r="O338" s="28">
        <v>13304596.951958928</v>
      </c>
      <c r="P338" s="27">
        <v>592908.21349093574</v>
      </c>
      <c r="Q338" s="14">
        <f t="shared" si="67"/>
        <v>1.1538113971796049E-2</v>
      </c>
      <c r="S338" s="13">
        <f t="shared" si="68"/>
        <v>126413523.49277067</v>
      </c>
      <c r="T338" s="14">
        <f t="shared" si="69"/>
        <v>1.0207745583817429E-2</v>
      </c>
      <c r="W338" s="3">
        <v>6098044.8401437672</v>
      </c>
      <c r="X338" s="4">
        <f t="shared" si="61"/>
        <v>20730.172835165697</v>
      </c>
      <c r="Y338" s="14">
        <f t="shared" si="70"/>
        <v>-1.2904595568137278E-3</v>
      </c>
    </row>
    <row r="339" spans="1:25" x14ac:dyDescent="0.2">
      <c r="A339" s="10">
        <f t="shared" si="71"/>
        <v>49202</v>
      </c>
      <c r="B339" s="25">
        <v>12881536.479396066</v>
      </c>
      <c r="C339" s="26">
        <v>570836.83975988987</v>
      </c>
      <c r="D339" s="27">
        <f t="shared" si="64"/>
        <v>12310699.639636176</v>
      </c>
      <c r="E339" s="11">
        <v>0</v>
      </c>
      <c r="F339" s="11"/>
      <c r="G339" s="3">
        <f t="shared" si="73"/>
        <v>12881536.479396066</v>
      </c>
      <c r="H339" s="12">
        <f t="shared" si="62"/>
        <v>1.1690491760252497E-2</v>
      </c>
      <c r="I339" s="3">
        <f t="shared" si="65"/>
        <v>12310699.639636176</v>
      </c>
      <c r="J339" s="3"/>
      <c r="K339" s="28">
        <f t="shared" si="63"/>
        <v>11679672.718419971</v>
      </c>
      <c r="L339" s="11"/>
      <c r="M339" s="28">
        <f t="shared" si="66"/>
        <v>11679672.718419971</v>
      </c>
      <c r="N339" s="13">
        <f t="shared" si="72"/>
        <v>0</v>
      </c>
      <c r="O339" s="28">
        <v>12250509.558179861</v>
      </c>
      <c r="P339" s="27">
        <v>570836.83975988987</v>
      </c>
      <c r="Q339" s="14">
        <f t="shared" si="67"/>
        <v>1.1550061462084038E-2</v>
      </c>
      <c r="S339" s="13">
        <f t="shared" si="68"/>
        <v>126546884.1072318</v>
      </c>
      <c r="T339" s="14">
        <f t="shared" si="69"/>
        <v>1.0446065057179377E-2</v>
      </c>
      <c r="W339" s="3">
        <v>6103826.7427751524</v>
      </c>
      <c r="X339" s="4">
        <f t="shared" ref="X339:X402" si="74">S339/W339*1000</f>
        <v>20732.384689165712</v>
      </c>
      <c r="Y339" s="14">
        <f t="shared" si="70"/>
        <v>-1.0439582968726491E-3</v>
      </c>
    </row>
    <row r="340" spans="1:25" x14ac:dyDescent="0.2">
      <c r="A340" s="10">
        <f t="shared" si="71"/>
        <v>49232</v>
      </c>
      <c r="B340" s="25">
        <v>12081639.796781752</v>
      </c>
      <c r="C340" s="26">
        <v>522885.15049325902</v>
      </c>
      <c r="D340" s="27">
        <f t="shared" si="64"/>
        <v>11558754.646288494</v>
      </c>
      <c r="E340" s="11">
        <v>0</v>
      </c>
      <c r="F340" s="11"/>
      <c r="G340" s="3">
        <f t="shared" si="73"/>
        <v>12081639.796781752</v>
      </c>
      <c r="H340" s="12">
        <f t="shared" si="62"/>
        <v>1.1695066037514135E-2</v>
      </c>
      <c r="I340" s="3">
        <f t="shared" si="65"/>
        <v>11558754.646288494</v>
      </c>
      <c r="J340" s="3"/>
      <c r="K340" s="28">
        <f t="shared" si="63"/>
        <v>10966567.63795941</v>
      </c>
      <c r="L340" s="11"/>
      <c r="M340" s="28">
        <f t="shared" si="66"/>
        <v>10966567.63795941</v>
      </c>
      <c r="N340" s="13">
        <f t="shared" si="72"/>
        <v>0</v>
      </c>
      <c r="O340" s="28">
        <v>11489452.788452668</v>
      </c>
      <c r="P340" s="27">
        <v>522885.15049325902</v>
      </c>
      <c r="Q340" s="14">
        <f t="shared" si="67"/>
        <v>1.1558474701178323E-2</v>
      </c>
      <c r="S340" s="13">
        <f t="shared" si="68"/>
        <v>126672192.52762692</v>
      </c>
      <c r="T340" s="14">
        <f t="shared" si="69"/>
        <v>1.0692206066341914E-2</v>
      </c>
      <c r="W340" s="3">
        <v>6109608.6454065368</v>
      </c>
      <c r="X340" s="4">
        <f t="shared" si="74"/>
        <v>20733.274400949467</v>
      </c>
      <c r="Y340" s="14">
        <f t="shared" si="70"/>
        <v>-7.8973984337837866E-4</v>
      </c>
    </row>
    <row r="341" spans="1:25" x14ac:dyDescent="0.2">
      <c r="A341" s="10">
        <f t="shared" si="71"/>
        <v>49263</v>
      </c>
      <c r="B341" s="25">
        <v>10104150.015996551</v>
      </c>
      <c r="C341" s="26">
        <v>468707.18196301704</v>
      </c>
      <c r="D341" s="27">
        <f t="shared" si="64"/>
        <v>9635442.8340335339</v>
      </c>
      <c r="E341" s="11">
        <v>0</v>
      </c>
      <c r="F341" s="11"/>
      <c r="G341" s="3">
        <f t="shared" si="73"/>
        <v>10104150.015996551</v>
      </c>
      <c r="H341" s="12">
        <f t="shared" si="62"/>
        <v>1.1719339794602934E-2</v>
      </c>
      <c r="I341" s="3">
        <f t="shared" si="65"/>
        <v>9635442.8340335339</v>
      </c>
      <c r="J341" s="3"/>
      <c r="K341" s="28">
        <f t="shared" si="63"/>
        <v>9195374.0472500976</v>
      </c>
      <c r="L341" s="11"/>
      <c r="M341" s="28">
        <f t="shared" si="66"/>
        <v>9195374.0472500976</v>
      </c>
      <c r="N341" s="13">
        <f t="shared" si="72"/>
        <v>0</v>
      </c>
      <c r="O341" s="28">
        <v>9664081.2292131148</v>
      </c>
      <c r="P341" s="27">
        <v>468707.18196301704</v>
      </c>
      <c r="Q341" s="14">
        <f t="shared" si="67"/>
        <v>1.157275793221979E-2</v>
      </c>
      <c r="S341" s="13">
        <f t="shared" si="68"/>
        <v>126777390.92992727</v>
      </c>
      <c r="T341" s="14">
        <f t="shared" si="69"/>
        <v>1.0945309326343411E-2</v>
      </c>
      <c r="W341" s="3">
        <v>6115390.5480379211</v>
      </c>
      <c r="X341" s="4">
        <f t="shared" si="74"/>
        <v>20730.874002904508</v>
      </c>
      <c r="Y341" s="14">
        <f t="shared" si="70"/>
        <v>-5.2865343267727294E-4</v>
      </c>
    </row>
    <row r="342" spans="1:25" x14ac:dyDescent="0.2">
      <c r="A342" s="10">
        <f t="shared" si="71"/>
        <v>49293</v>
      </c>
      <c r="B342" s="25">
        <v>10407341.075492859</v>
      </c>
      <c r="C342" s="26">
        <v>445540.66360417975</v>
      </c>
      <c r="D342" s="27">
        <f t="shared" si="64"/>
        <v>9961800.4118886795</v>
      </c>
      <c r="E342" s="11">
        <v>0</v>
      </c>
      <c r="F342" s="11"/>
      <c r="G342" s="3">
        <f t="shared" si="73"/>
        <v>10407341.075492859</v>
      </c>
      <c r="H342" s="12">
        <f t="shared" si="62"/>
        <v>1.1707703755403864E-2</v>
      </c>
      <c r="I342" s="3">
        <f t="shared" si="65"/>
        <v>9961800.4118886795</v>
      </c>
      <c r="J342" s="3"/>
      <c r="K342" s="28">
        <f t="shared" si="63"/>
        <v>9464033.4139128346</v>
      </c>
      <c r="L342" s="11"/>
      <c r="M342" s="28">
        <f t="shared" si="66"/>
        <v>9464033.4139128346</v>
      </c>
      <c r="N342" s="13">
        <f t="shared" si="72"/>
        <v>0</v>
      </c>
      <c r="O342" s="28">
        <v>9909574.077517014</v>
      </c>
      <c r="P342" s="27">
        <v>445540.66360417975</v>
      </c>
      <c r="Q342" s="14">
        <f t="shared" si="67"/>
        <v>1.1573361026862239E-2</v>
      </c>
      <c r="S342" s="13">
        <f t="shared" si="68"/>
        <v>126885668.47033058</v>
      </c>
      <c r="T342" s="14">
        <f t="shared" si="69"/>
        <v>1.1200241165362668E-2</v>
      </c>
      <c r="W342" s="3">
        <v>6121172.4506693063</v>
      </c>
      <c r="X342" s="4">
        <f t="shared" si="74"/>
        <v>20728.981170340423</v>
      </c>
      <c r="Y342" s="14">
        <f t="shared" si="70"/>
        <v>-2.6577425860430104E-4</v>
      </c>
    </row>
    <row r="343" spans="1:25" x14ac:dyDescent="0.2">
      <c r="A343" s="10">
        <f t="shared" si="71"/>
        <v>49324</v>
      </c>
      <c r="B343" s="25">
        <v>10540305.331608081</v>
      </c>
      <c r="C343" s="26">
        <v>442150.84866635152</v>
      </c>
      <c r="D343" s="27">
        <f t="shared" si="64"/>
        <v>10098154.48294173</v>
      </c>
      <c r="E343" s="11">
        <v>0</v>
      </c>
      <c r="F343" s="11"/>
      <c r="G343" s="3">
        <f t="shared" si="73"/>
        <v>10540305.331608081</v>
      </c>
      <c r="H343" s="12">
        <f t="shared" si="62"/>
        <v>1.1971807216971442E-2</v>
      </c>
      <c r="I343" s="3">
        <f t="shared" si="65"/>
        <v>10098154.48294173</v>
      </c>
      <c r="J343" s="3"/>
      <c r="K343" s="28">
        <f t="shared" si="63"/>
        <v>9565840.2679974269</v>
      </c>
      <c r="L343" s="11"/>
      <c r="M343" s="28">
        <f t="shared" si="66"/>
        <v>9565840.2679974269</v>
      </c>
      <c r="N343" s="13">
        <f t="shared" si="72"/>
        <v>0</v>
      </c>
      <c r="O343" s="28">
        <v>10007991.116663778</v>
      </c>
      <c r="P343" s="27">
        <v>442150.84866635152</v>
      </c>
      <c r="Q343" s="14">
        <f t="shared" si="67"/>
        <v>1.1852255986454896E-2</v>
      </c>
      <c r="S343" s="13">
        <f t="shared" si="68"/>
        <v>126997717.22736114</v>
      </c>
      <c r="T343" s="14">
        <f t="shared" si="69"/>
        <v>1.1406023683467659E-2</v>
      </c>
      <c r="W343" s="3">
        <v>6126961.5644509615</v>
      </c>
      <c r="X343" s="4">
        <f t="shared" si="74"/>
        <v>20727.683027132134</v>
      </c>
      <c r="Y343" s="14">
        <f t="shared" si="70"/>
        <v>-5.1489140994176452E-5</v>
      </c>
    </row>
    <row r="344" spans="1:25" x14ac:dyDescent="0.2">
      <c r="A344" s="10">
        <f t="shared" si="71"/>
        <v>49355</v>
      </c>
      <c r="B344" s="25">
        <v>9470785.6878679022</v>
      </c>
      <c r="C344" s="26">
        <v>427369.19511439063</v>
      </c>
      <c r="D344" s="27">
        <f t="shared" si="64"/>
        <v>9043416.4927535113</v>
      </c>
      <c r="E344" s="11">
        <v>0</v>
      </c>
      <c r="F344" s="11"/>
      <c r="G344" s="3">
        <f t="shared" si="73"/>
        <v>9470785.6878679022</v>
      </c>
      <c r="H344" s="12">
        <f t="shared" si="62"/>
        <v>1.2351326218446257E-2</v>
      </c>
      <c r="I344" s="3">
        <f t="shared" si="65"/>
        <v>9043416.4927535113</v>
      </c>
      <c r="J344" s="3"/>
      <c r="K344" s="28">
        <f t="shared" si="63"/>
        <v>8567984.5965713877</v>
      </c>
      <c r="L344" s="11"/>
      <c r="M344" s="28">
        <f t="shared" si="66"/>
        <v>8567984.5965713877</v>
      </c>
      <c r="N344" s="13">
        <f t="shared" si="72"/>
        <v>0</v>
      </c>
      <c r="O344" s="28">
        <v>8995353.7916857786</v>
      </c>
      <c r="P344" s="27">
        <v>427369.19511439063</v>
      </c>
      <c r="Q344" s="14">
        <f t="shared" si="67"/>
        <v>1.2240623700084274E-2</v>
      </c>
      <c r="S344" s="13">
        <f t="shared" si="68"/>
        <v>127101326.46103464</v>
      </c>
      <c r="T344" s="14">
        <f t="shared" si="69"/>
        <v>1.1571773154934295E-2</v>
      </c>
      <c r="W344" s="3">
        <v>6132749.4763742378</v>
      </c>
      <c r="X344" s="4">
        <f t="shared" si="74"/>
        <v>20725.015256318384</v>
      </c>
      <c r="Y344" s="14">
        <f t="shared" si="70"/>
        <v>1.2319771235658195E-4</v>
      </c>
    </row>
    <row r="345" spans="1:25" x14ac:dyDescent="0.2">
      <c r="A345" s="10">
        <f t="shared" si="71"/>
        <v>49384</v>
      </c>
      <c r="B345" s="25">
        <v>10693054.65115465</v>
      </c>
      <c r="C345" s="26">
        <v>504243.29462997196</v>
      </c>
      <c r="D345" s="27">
        <f t="shared" si="64"/>
        <v>10188811.356524678</v>
      </c>
      <c r="E345" s="11">
        <v>0</v>
      </c>
      <c r="F345" s="11"/>
      <c r="G345" s="3">
        <f t="shared" si="73"/>
        <v>10693054.65115465</v>
      </c>
      <c r="H345" s="12">
        <f t="shared" si="62"/>
        <v>1.2559953603981544E-2</v>
      </c>
      <c r="I345" s="3">
        <f>G345-C345</f>
        <v>10188811.356524678</v>
      </c>
      <c r="J345" s="3"/>
      <c r="K345" s="28">
        <f t="shared" si="63"/>
        <v>9661692.2704696245</v>
      </c>
      <c r="L345" s="11"/>
      <c r="M345" s="28">
        <f t="shared" si="66"/>
        <v>9661692.2704696245</v>
      </c>
      <c r="N345" s="13">
        <f t="shared" si="72"/>
        <v>0</v>
      </c>
      <c r="O345" s="28">
        <v>10165935.565099597</v>
      </c>
      <c r="P345" s="27">
        <v>504243.29462997196</v>
      </c>
      <c r="Q345" s="14">
        <f t="shared" si="67"/>
        <v>1.2454271317251076E-2</v>
      </c>
      <c r="S345" s="13">
        <f t="shared" si="68"/>
        <v>127220175.61830439</v>
      </c>
      <c r="T345" s="14">
        <f t="shared" si="69"/>
        <v>1.1696442292502329E-2</v>
      </c>
      <c r="W345" s="3">
        <v>6138536.1864391379</v>
      </c>
      <c r="X345" s="4">
        <f t="shared" si="74"/>
        <v>20724.839237626566</v>
      </c>
      <c r="Y345" s="14">
        <f t="shared" si="70"/>
        <v>2.5724963120810074E-4</v>
      </c>
    </row>
    <row r="346" spans="1:25" x14ac:dyDescent="0.2">
      <c r="A346" s="10">
        <f t="shared" si="71"/>
        <v>49415</v>
      </c>
      <c r="B346" s="25">
        <v>11009985.636031756</v>
      </c>
      <c r="C346" s="26">
        <v>548150.79591346683</v>
      </c>
      <c r="D346" s="27">
        <f t="shared" si="64"/>
        <v>10461834.840118289</v>
      </c>
      <c r="E346" s="11">
        <v>0</v>
      </c>
      <c r="F346" s="11"/>
      <c r="G346" s="3">
        <f t="shared" si="73"/>
        <v>11009985.636031756</v>
      </c>
      <c r="H346" s="12">
        <f t="shared" si="62"/>
        <v>1.2816569847294845E-2</v>
      </c>
      <c r="I346" s="3">
        <f t="shared" si="65"/>
        <v>10461834.840118289</v>
      </c>
      <c r="J346" s="3"/>
      <c r="K346" s="28">
        <f t="shared" si="63"/>
        <v>9959146.1297399141</v>
      </c>
      <c r="L346" s="11"/>
      <c r="M346" s="28">
        <f t="shared" si="66"/>
        <v>9959146.1297399141</v>
      </c>
      <c r="N346" s="13">
        <f t="shared" si="72"/>
        <v>0</v>
      </c>
      <c r="O346" s="28">
        <v>10507296.925653381</v>
      </c>
      <c r="P346" s="27">
        <v>548150.79591346683</v>
      </c>
      <c r="Q346" s="14">
        <f t="shared" si="67"/>
        <v>1.2718416287186063E-2</v>
      </c>
      <c r="S346" s="13">
        <f t="shared" si="68"/>
        <v>127345249.44366971</v>
      </c>
      <c r="T346" s="14">
        <f t="shared" si="69"/>
        <v>1.1779984384427289E-2</v>
      </c>
      <c r="W346" s="3">
        <v>6144321.6946456553</v>
      </c>
      <c r="X346" s="4">
        <f t="shared" si="74"/>
        <v>20725.680680854024</v>
      </c>
      <c r="Y346" s="14">
        <f t="shared" si="70"/>
        <v>3.5061917856382685E-4</v>
      </c>
    </row>
    <row r="347" spans="1:25" x14ac:dyDescent="0.2">
      <c r="A347" s="10">
        <f t="shared" si="71"/>
        <v>49445</v>
      </c>
      <c r="B347" s="25">
        <v>12510362.211470716</v>
      </c>
      <c r="C347" s="26">
        <v>565055.81208398414</v>
      </c>
      <c r="D347" s="27">
        <f t="shared" si="64"/>
        <v>11945306.399386732</v>
      </c>
      <c r="E347" s="11">
        <v>0</v>
      </c>
      <c r="F347" s="11"/>
      <c r="G347" s="3">
        <f t="shared" si="73"/>
        <v>12510362.211470716</v>
      </c>
      <c r="H347" s="12">
        <f t="shared" si="62"/>
        <v>1.2661931018319361E-2</v>
      </c>
      <c r="I347" s="3">
        <f t="shared" si="65"/>
        <v>11945306.399386732</v>
      </c>
      <c r="J347" s="3"/>
      <c r="K347" s="28">
        <f t="shared" si="63"/>
        <v>11400044.747431479</v>
      </c>
      <c r="L347" s="11"/>
      <c r="M347" s="28">
        <f t="shared" si="66"/>
        <v>11400044.747431479</v>
      </c>
      <c r="N347" s="13">
        <f t="shared" si="72"/>
        <v>0</v>
      </c>
      <c r="O347" s="28">
        <v>11965100.559515463</v>
      </c>
      <c r="P347" s="27">
        <v>565055.81208398414</v>
      </c>
      <c r="Q347" s="14">
        <f t="shared" si="67"/>
        <v>1.2567819317649498E-2</v>
      </c>
      <c r="S347" s="13">
        <f t="shared" si="68"/>
        <v>127486744.85747358</v>
      </c>
      <c r="T347" s="14">
        <f t="shared" si="69"/>
        <v>1.1869279022239887E-2</v>
      </c>
      <c r="W347" s="3">
        <v>6150106.0009937985</v>
      </c>
      <c r="X347" s="4">
        <f t="shared" si="74"/>
        <v>20729.194722314209</v>
      </c>
      <c r="Y347" s="14">
        <f t="shared" si="70"/>
        <v>4.4965562914844881E-4</v>
      </c>
    </row>
    <row r="348" spans="1:25" x14ac:dyDescent="0.2">
      <c r="A348" s="10">
        <f t="shared" si="71"/>
        <v>49476</v>
      </c>
      <c r="B348" s="25">
        <v>13084636.357571494</v>
      </c>
      <c r="C348" s="26">
        <v>588617.0177055262</v>
      </c>
      <c r="D348" s="27">
        <f t="shared" si="64"/>
        <v>12496019.339865968</v>
      </c>
      <c r="E348" s="11">
        <v>0</v>
      </c>
      <c r="F348" s="11"/>
      <c r="G348" s="3">
        <f t="shared" si="73"/>
        <v>13084636.357571494</v>
      </c>
      <c r="H348" s="12">
        <f t="shared" si="62"/>
        <v>1.2597668985876442E-2</v>
      </c>
      <c r="I348" s="3">
        <f t="shared" si="65"/>
        <v>12496019.339865968</v>
      </c>
      <c r="J348" s="3"/>
      <c r="K348" s="28">
        <f t="shared" si="63"/>
        <v>11917878.257964987</v>
      </c>
      <c r="L348" s="11"/>
      <c r="M348" s="28">
        <f t="shared" si="66"/>
        <v>11917878.257964987</v>
      </c>
      <c r="N348" s="13">
        <f t="shared" si="72"/>
        <v>0</v>
      </c>
      <c r="O348" s="28">
        <v>12506495.275670514</v>
      </c>
      <c r="P348" s="27">
        <v>588617.0177055262</v>
      </c>
      <c r="Q348" s="14">
        <f t="shared" si="67"/>
        <v>1.2501689993203557E-2</v>
      </c>
      <c r="S348" s="13">
        <f t="shared" si="68"/>
        <v>127633898.803813</v>
      </c>
      <c r="T348" s="14">
        <f t="shared" si="69"/>
        <v>1.1959208097009455E-2</v>
      </c>
      <c r="W348" s="3">
        <v>6155889.1054835627</v>
      </c>
      <c r="X348" s="4">
        <f t="shared" si="74"/>
        <v>20733.625414096376</v>
      </c>
      <c r="Y348" s="14">
        <f t="shared" si="70"/>
        <v>5.4929882818477438E-4</v>
      </c>
    </row>
    <row r="349" spans="1:25" x14ac:dyDescent="0.2">
      <c r="A349" s="10">
        <f t="shared" si="71"/>
        <v>49506</v>
      </c>
      <c r="B349" s="25">
        <v>13916207.737898104</v>
      </c>
      <c r="C349" s="26">
        <v>568926.83730593754</v>
      </c>
      <c r="D349" s="27">
        <f t="shared" si="64"/>
        <v>13347280.900592167</v>
      </c>
      <c r="E349" s="11">
        <v>0</v>
      </c>
      <c r="F349" s="11"/>
      <c r="G349" s="3">
        <f t="shared" si="73"/>
        <v>13916207.737898104</v>
      </c>
      <c r="H349" s="12">
        <f t="shared" si="62"/>
        <v>1.2500062321045835E-2</v>
      </c>
      <c r="I349" s="3">
        <f t="shared" si="65"/>
        <v>13347280.900592167</v>
      </c>
      <c r="J349" s="3"/>
      <c r="K349" s="28">
        <f t="shared" si="63"/>
        <v>12699663.220894551</v>
      </c>
      <c r="L349" s="11"/>
      <c r="M349" s="28">
        <f t="shared" si="66"/>
        <v>12699663.220894551</v>
      </c>
      <c r="N349" s="13">
        <f t="shared" si="72"/>
        <v>0</v>
      </c>
      <c r="O349" s="28">
        <v>13268590.058200488</v>
      </c>
      <c r="P349" s="27">
        <v>568926.83730593754</v>
      </c>
      <c r="Q349" s="14">
        <f t="shared" si="67"/>
        <v>1.2411315482773411E-2</v>
      </c>
      <c r="S349" s="13">
        <f t="shared" si="68"/>
        <v>127789586.04707967</v>
      </c>
      <c r="T349" s="14">
        <f t="shared" si="69"/>
        <v>1.2046220206594516E-2</v>
      </c>
      <c r="W349" s="3">
        <v>6161671.0081149489</v>
      </c>
      <c r="X349" s="4">
        <f t="shared" si="74"/>
        <v>20739.436733765921</v>
      </c>
      <c r="Y349" s="14">
        <f t="shared" si="70"/>
        <v>6.4603746190594613E-4</v>
      </c>
    </row>
    <row r="350" spans="1:25" x14ac:dyDescent="0.2">
      <c r="A350" s="10">
        <f t="shared" si="71"/>
        <v>49537</v>
      </c>
      <c r="B350" s="25">
        <v>14165951.128537996</v>
      </c>
      <c r="C350" s="26">
        <v>601515.56948841584</v>
      </c>
      <c r="D350" s="27">
        <f t="shared" si="64"/>
        <v>13564435.55904958</v>
      </c>
      <c r="E350" s="11">
        <v>0</v>
      </c>
      <c r="F350" s="11"/>
      <c r="G350" s="3">
        <f t="shared" si="73"/>
        <v>14165951.128537996</v>
      </c>
      <c r="H350" s="12">
        <f t="shared" si="62"/>
        <v>1.2476683468128691E-2</v>
      </c>
      <c r="I350" s="3">
        <f t="shared" si="65"/>
        <v>13564435.55904958</v>
      </c>
      <c r="J350" s="3"/>
      <c r="K350" s="28">
        <f t="shared" si="63"/>
        <v>12869078.627311133</v>
      </c>
      <c r="L350" s="11"/>
      <c r="M350" s="28">
        <f t="shared" si="66"/>
        <v>12869078.627311133</v>
      </c>
      <c r="N350" s="13">
        <f t="shared" si="72"/>
        <v>0</v>
      </c>
      <c r="O350" s="28">
        <v>13470594.196799548</v>
      </c>
      <c r="P350" s="27">
        <v>601515.56948841584</v>
      </c>
      <c r="Q350" s="14">
        <f t="shared" si="67"/>
        <v>1.2381509025378268E-2</v>
      </c>
      <c r="S350" s="13">
        <f t="shared" si="68"/>
        <v>127946975.9359228</v>
      </c>
      <c r="T350" s="14">
        <f t="shared" si="69"/>
        <v>1.2130446179991372E-2</v>
      </c>
      <c r="W350" s="3">
        <v>6167452.9107463323</v>
      </c>
      <c r="X350" s="4">
        <f t="shared" si="74"/>
        <v>20745.513226859766</v>
      </c>
      <c r="Y350" s="14">
        <f t="shared" si="70"/>
        <v>7.4000307744892524E-4</v>
      </c>
    </row>
    <row r="351" spans="1:25" x14ac:dyDescent="0.2">
      <c r="A351" s="10">
        <f t="shared" si="71"/>
        <v>49568</v>
      </c>
      <c r="B351" s="25">
        <v>13043432.915773323</v>
      </c>
      <c r="C351" s="26">
        <v>579155.83164696489</v>
      </c>
      <c r="D351" s="27">
        <f t="shared" si="64"/>
        <v>12464277.084126357</v>
      </c>
      <c r="E351" s="11">
        <v>0</v>
      </c>
      <c r="F351" s="11"/>
      <c r="G351" s="3">
        <f t="shared" si="73"/>
        <v>13043432.915773323</v>
      </c>
      <c r="H351" s="12">
        <f t="shared" si="62"/>
        <v>1.2568099825374768E-2</v>
      </c>
      <c r="I351" s="3">
        <f t="shared" si="65"/>
        <v>12464277.084126357</v>
      </c>
      <c r="J351" s="3"/>
      <c r="K351" s="28">
        <f t="shared" si="63"/>
        <v>11825319.35357181</v>
      </c>
      <c r="L351" s="11"/>
      <c r="M351" s="28">
        <f t="shared" si="66"/>
        <v>11825319.35357181</v>
      </c>
      <c r="N351" s="13">
        <f t="shared" si="72"/>
        <v>0</v>
      </c>
      <c r="O351" s="28">
        <v>12404475.185218774</v>
      </c>
      <c r="P351" s="27">
        <v>579155.83164696489</v>
      </c>
      <c r="Q351" s="14">
        <f t="shared" si="67"/>
        <v>1.2470095580858098E-2</v>
      </c>
      <c r="S351" s="13">
        <f t="shared" si="68"/>
        <v>128092622.57107463</v>
      </c>
      <c r="T351" s="14">
        <f t="shared" si="69"/>
        <v>1.2214749298236516E-2</v>
      </c>
      <c r="W351" s="3">
        <v>6173234.8133777166</v>
      </c>
      <c r="X351" s="4">
        <f t="shared" si="74"/>
        <v>20749.676052090446</v>
      </c>
      <c r="Y351" s="14">
        <f t="shared" si="70"/>
        <v>8.3402672601229355E-4</v>
      </c>
    </row>
    <row r="352" spans="1:25" x14ac:dyDescent="0.2">
      <c r="A352" s="10">
        <f t="shared" si="71"/>
        <v>49598</v>
      </c>
      <c r="B352" s="25">
        <v>12234568.347396746</v>
      </c>
      <c r="C352" s="26">
        <v>530503.22792916466</v>
      </c>
      <c r="D352" s="27">
        <f t="shared" si="64"/>
        <v>11704065.119467583</v>
      </c>
      <c r="E352" s="11">
        <v>0</v>
      </c>
      <c r="F352" s="11"/>
      <c r="G352" s="3">
        <f t="shared" si="73"/>
        <v>12234568.347396746</v>
      </c>
      <c r="H352" s="12">
        <f t="shared" si="62"/>
        <v>1.2657929981965799E-2</v>
      </c>
      <c r="I352" s="3">
        <f t="shared" si="65"/>
        <v>11704065.119467583</v>
      </c>
      <c r="J352" s="3"/>
      <c r="K352" s="28">
        <f t="shared" si="63"/>
        <v>11104382.24945084</v>
      </c>
      <c r="L352" s="11"/>
      <c r="M352" s="28">
        <f t="shared" si="66"/>
        <v>11104382.24945084</v>
      </c>
      <c r="N352" s="13">
        <f t="shared" si="72"/>
        <v>0</v>
      </c>
      <c r="O352" s="28">
        <v>11634885.477380004</v>
      </c>
      <c r="P352" s="27">
        <v>530503.22792916466</v>
      </c>
      <c r="Q352" s="14">
        <f t="shared" si="67"/>
        <v>1.2566795376741435E-2</v>
      </c>
      <c r="S352" s="13">
        <f t="shared" si="68"/>
        <v>128230437.18256605</v>
      </c>
      <c r="T352" s="14">
        <f t="shared" si="69"/>
        <v>1.2301394835328772E-2</v>
      </c>
      <c r="W352" s="3">
        <v>6179016.7160091018</v>
      </c>
      <c r="X352" s="4">
        <f t="shared" si="74"/>
        <v>20752.563567328783</v>
      </c>
      <c r="Y352" s="14">
        <f t="shared" si="70"/>
        <v>9.3034828972471395E-4</v>
      </c>
    </row>
    <row r="353" spans="1:25" x14ac:dyDescent="0.2">
      <c r="A353" s="10">
        <f t="shared" si="71"/>
        <v>49629</v>
      </c>
      <c r="B353" s="25">
        <v>10235095.88128827</v>
      </c>
      <c r="C353" s="26">
        <v>475552.45709678915</v>
      </c>
      <c r="D353" s="27">
        <f t="shared" si="64"/>
        <v>9759543.4241914805</v>
      </c>
      <c r="E353" s="11">
        <v>0</v>
      </c>
      <c r="F353" s="11"/>
      <c r="G353" s="3">
        <f t="shared" si="73"/>
        <v>10235095.88128827</v>
      </c>
      <c r="H353" s="12">
        <f t="shared" si="62"/>
        <v>1.2959612147920296E-2</v>
      </c>
      <c r="I353" s="3">
        <f t="shared" si="65"/>
        <v>9759543.4241914805</v>
      </c>
      <c r="J353" s="3"/>
      <c r="K353" s="28">
        <f t="shared" si="63"/>
        <v>9313771.5166129246</v>
      </c>
      <c r="L353" s="11"/>
      <c r="M353" s="28">
        <f t="shared" si="66"/>
        <v>9313771.5166129246</v>
      </c>
      <c r="N353" s="13">
        <f t="shared" si="72"/>
        <v>0</v>
      </c>
      <c r="O353" s="28">
        <v>9789323.9737097137</v>
      </c>
      <c r="P353" s="27">
        <v>475552.45709678915</v>
      </c>
      <c r="Q353" s="14">
        <f t="shared" si="67"/>
        <v>1.2875764352210828E-2</v>
      </c>
      <c r="S353" s="13">
        <f t="shared" si="68"/>
        <v>128348834.65192887</v>
      </c>
      <c r="T353" s="14">
        <f t="shared" si="69"/>
        <v>1.239529943371509E-2</v>
      </c>
      <c r="W353" s="3">
        <v>6184798.6186404871</v>
      </c>
      <c r="X353" s="4">
        <f t="shared" si="74"/>
        <v>20752.306189096566</v>
      </c>
      <c r="Y353" s="14">
        <f t="shared" si="70"/>
        <v>1.0338293594884806E-3</v>
      </c>
    </row>
    <row r="354" spans="1:25" x14ac:dyDescent="0.2">
      <c r="A354" s="10">
        <f t="shared" si="71"/>
        <v>49659</v>
      </c>
      <c r="B354" s="25">
        <v>10542243.672563903</v>
      </c>
      <c r="C354" s="26">
        <v>452032.5417987628</v>
      </c>
      <c r="D354" s="27">
        <f t="shared" si="64"/>
        <v>10090211.13076514</v>
      </c>
      <c r="E354" s="11">
        <v>0</v>
      </c>
      <c r="F354" s="11"/>
      <c r="G354" s="3">
        <f t="shared" si="73"/>
        <v>10542243.672563903</v>
      </c>
      <c r="H354" s="12">
        <f t="shared" si="62"/>
        <v>1.2962253864122086E-2</v>
      </c>
      <c r="I354" s="3">
        <f t="shared" si="65"/>
        <v>10090211.13076514</v>
      </c>
      <c r="J354" s="3"/>
      <c r="K354" s="28">
        <f t="shared" si="63"/>
        <v>9585991.9505963512</v>
      </c>
      <c r="L354" s="11"/>
      <c r="M354" s="28">
        <f t="shared" si="66"/>
        <v>9585991.9505963512</v>
      </c>
      <c r="N354" s="13">
        <f t="shared" si="72"/>
        <v>0</v>
      </c>
      <c r="O354" s="28">
        <v>10038024.492395114</v>
      </c>
      <c r="P354" s="27">
        <v>452032.5417987628</v>
      </c>
      <c r="Q354" s="14">
        <f t="shared" si="67"/>
        <v>1.2886528539113984E-2</v>
      </c>
      <c r="S354" s="13">
        <f t="shared" si="68"/>
        <v>128470793.18861239</v>
      </c>
      <c r="T354" s="14">
        <f t="shared" si="69"/>
        <v>1.2492543384853949E-2</v>
      </c>
      <c r="W354" s="3">
        <v>6190580.5212718723</v>
      </c>
      <c r="X354" s="4">
        <f t="shared" si="74"/>
        <v>20752.624531280257</v>
      </c>
      <c r="Y354" s="14">
        <f t="shared" si="70"/>
        <v>1.1405944530289425E-3</v>
      </c>
    </row>
    <row r="355" spans="1:25" x14ac:dyDescent="0.2">
      <c r="A355" s="10">
        <f t="shared" si="71"/>
        <v>49690</v>
      </c>
      <c r="B355" s="25">
        <v>10665664.400316637</v>
      </c>
      <c r="C355" s="26">
        <v>448591.29784378002</v>
      </c>
      <c r="D355" s="27">
        <f t="shared" si="64"/>
        <v>10217073.102472857</v>
      </c>
      <c r="E355" s="11">
        <v>0</v>
      </c>
      <c r="F355" s="11"/>
      <c r="G355" s="3">
        <f t="shared" si="73"/>
        <v>10665664.400316637</v>
      </c>
      <c r="H355" s="12">
        <f t="shared" si="62"/>
        <v>1.1893305247299812E-2</v>
      </c>
      <c r="I355" s="3">
        <f t="shared" si="65"/>
        <v>10217073.102472857</v>
      </c>
      <c r="J355" s="3"/>
      <c r="K355" s="28">
        <f t="shared" si="63"/>
        <v>9678427.9120827448</v>
      </c>
      <c r="L355" s="11"/>
      <c r="M355" s="28">
        <f t="shared" si="66"/>
        <v>9678427.9120827448</v>
      </c>
      <c r="N355" s="13">
        <f t="shared" si="72"/>
        <v>0</v>
      </c>
      <c r="O355" s="28">
        <v>10127019.209926525</v>
      </c>
      <c r="P355" s="27">
        <v>448591.29784378002</v>
      </c>
      <c r="Q355" s="14">
        <f t="shared" si="67"/>
        <v>1.1769759992959594E-2</v>
      </c>
      <c r="S355" s="13">
        <f t="shared" si="68"/>
        <v>128583380.83269772</v>
      </c>
      <c r="T355" s="14">
        <f t="shared" si="69"/>
        <v>1.2485764625971951E-2</v>
      </c>
      <c r="W355" s="3">
        <v>6196369.6350535275</v>
      </c>
      <c r="X355" s="4">
        <f t="shared" si="74"/>
        <v>20751.405807892374</v>
      </c>
      <c r="Y355" s="14">
        <f t="shared" si="70"/>
        <v>1.1444974688770149E-3</v>
      </c>
    </row>
    <row r="356" spans="1:25" x14ac:dyDescent="0.2">
      <c r="A356" s="10">
        <f t="shared" si="71"/>
        <v>49721</v>
      </c>
      <c r="B356" s="25">
        <v>9839857.7625433598</v>
      </c>
      <c r="C356" s="26">
        <v>433598.86470303149</v>
      </c>
      <c r="D356" s="27">
        <f t="shared" si="64"/>
        <v>9406258.8978403285</v>
      </c>
      <c r="E356" s="11">
        <v>0</v>
      </c>
      <c r="F356" s="11"/>
      <c r="G356" s="3">
        <f t="shared" si="73"/>
        <v>9839857.7625433598</v>
      </c>
      <c r="H356" s="12">
        <f t="shared" si="62"/>
        <v>3.8969530811814312E-2</v>
      </c>
      <c r="I356" s="3">
        <f t="shared" si="65"/>
        <v>9406258.8978403285</v>
      </c>
      <c r="J356" s="3"/>
      <c r="K356" s="28">
        <f t="shared" si="63"/>
        <v>8912299.6437310167</v>
      </c>
      <c r="L356" s="11"/>
      <c r="M356" s="28">
        <f t="shared" si="66"/>
        <v>8912299.6437310167</v>
      </c>
      <c r="N356" s="13">
        <f t="shared" si="72"/>
        <v>0</v>
      </c>
      <c r="O356" s="28">
        <v>9345898.5084340479</v>
      </c>
      <c r="P356" s="27">
        <v>433598.86470303149</v>
      </c>
      <c r="Q356" s="14">
        <f t="shared" si="67"/>
        <v>4.018623554685341E-2</v>
      </c>
      <c r="S356" s="13">
        <f t="shared" si="68"/>
        <v>128927695.87985735</v>
      </c>
      <c r="T356" s="14">
        <f t="shared" si="69"/>
        <v>1.4369396997462536E-2</v>
      </c>
      <c r="W356" s="3">
        <v>6202157.5469768038</v>
      </c>
      <c r="X356" s="4">
        <f t="shared" si="74"/>
        <v>20787.555766412643</v>
      </c>
      <c r="Y356" s="14">
        <f t="shared" si="70"/>
        <v>3.0176339713521294E-3</v>
      </c>
    </row>
    <row r="357" spans="1:25" x14ac:dyDescent="0.2">
      <c r="A357" s="10">
        <f t="shared" si="71"/>
        <v>49750</v>
      </c>
      <c r="B357" s="25">
        <v>10796239.291035941</v>
      </c>
      <c r="C357" s="26">
        <v>511600.25834683247</v>
      </c>
      <c r="D357" s="27">
        <f t="shared" si="64"/>
        <v>10284639.032689108</v>
      </c>
      <c r="E357" s="11">
        <v>0</v>
      </c>
      <c r="F357" s="11"/>
      <c r="G357" s="3">
        <f t="shared" si="73"/>
        <v>10796239.291035941</v>
      </c>
      <c r="H357" s="12">
        <f t="shared" si="62"/>
        <v>9.6496878812966091E-3</v>
      </c>
      <c r="I357" s="3">
        <f t="shared" si="65"/>
        <v>10284639.032689108</v>
      </c>
      <c r="J357" s="3"/>
      <c r="K357" s="28">
        <f t="shared" si="63"/>
        <v>9752433.4119773488</v>
      </c>
      <c r="L357" s="11"/>
      <c r="M357" s="28">
        <f t="shared" si="66"/>
        <v>9752433.4119773488</v>
      </c>
      <c r="N357" s="13">
        <f t="shared" si="72"/>
        <v>0</v>
      </c>
      <c r="O357" s="28">
        <v>10264033.670324182</v>
      </c>
      <c r="P357" s="27">
        <v>511600.25834683247</v>
      </c>
      <c r="Q357" s="14">
        <f t="shared" si="67"/>
        <v>9.3918476150465224E-3</v>
      </c>
      <c r="S357" s="13">
        <f t="shared" si="68"/>
        <v>129018437.02136509</v>
      </c>
      <c r="T357" s="14">
        <f t="shared" si="69"/>
        <v>1.413503317630993E-2</v>
      </c>
      <c r="W357" s="3">
        <v>6207944.2570417011</v>
      </c>
      <c r="X357" s="4">
        <f t="shared" si="74"/>
        <v>20782.79566943902</v>
      </c>
      <c r="Y357" s="14">
        <f t="shared" si="70"/>
        <v>2.7964719604305355E-3</v>
      </c>
    </row>
    <row r="358" spans="1:25" x14ac:dyDescent="0.2">
      <c r="A358" s="10">
        <f t="shared" si="71"/>
        <v>49781</v>
      </c>
      <c r="B358" s="25">
        <v>11104955.195385501</v>
      </c>
      <c r="C358" s="26">
        <v>556156.04874734161</v>
      </c>
      <c r="D358" s="27">
        <f t="shared" si="64"/>
        <v>10548799.146638159</v>
      </c>
      <c r="E358" s="11">
        <v>0</v>
      </c>
      <c r="F358" s="11"/>
      <c r="G358" s="3">
        <f t="shared" si="73"/>
        <v>11104955.195385501</v>
      </c>
      <c r="H358" s="12">
        <f t="shared" si="62"/>
        <v>8.625765963121923E-3</v>
      </c>
      <c r="I358" s="3">
        <f t="shared" si="65"/>
        <v>10548799.146638159</v>
      </c>
      <c r="J358" s="3"/>
      <c r="K358" s="28">
        <f t="shared" si="63"/>
        <v>10041774.361091757</v>
      </c>
      <c r="L358" s="11"/>
      <c r="M358" s="28">
        <f t="shared" si="66"/>
        <v>10041774.361091757</v>
      </c>
      <c r="N358" s="13">
        <f t="shared" si="72"/>
        <v>0</v>
      </c>
      <c r="O358" s="28">
        <v>10597930.409839099</v>
      </c>
      <c r="P358" s="27">
        <v>556156.04874734161</v>
      </c>
      <c r="Q358" s="14">
        <f t="shared" si="67"/>
        <v>8.2967184410618344E-3</v>
      </c>
      <c r="S358" s="13">
        <f t="shared" si="68"/>
        <v>129101065.25271694</v>
      </c>
      <c r="T358" s="14">
        <f t="shared" si="69"/>
        <v>1.3787839096611965E-2</v>
      </c>
      <c r="W358" s="3">
        <v>6213729.7652482213</v>
      </c>
      <c r="X358" s="4">
        <f t="shared" si="74"/>
        <v>20776.742814717451</v>
      </c>
      <c r="Y358" s="14">
        <f t="shared" si="70"/>
        <v>2.4637132381661875E-3</v>
      </c>
    </row>
    <row r="359" spans="1:25" x14ac:dyDescent="0.2">
      <c r="A359" s="10">
        <f t="shared" si="71"/>
        <v>49811</v>
      </c>
      <c r="B359" s="25">
        <v>12622329.216417352</v>
      </c>
      <c r="C359" s="26">
        <v>573286.05359400832</v>
      </c>
      <c r="D359" s="27">
        <f t="shared" si="64"/>
        <v>12049043.162823344</v>
      </c>
      <c r="E359" s="11">
        <v>0</v>
      </c>
      <c r="F359" s="11"/>
      <c r="G359" s="3">
        <f t="shared" si="73"/>
        <v>12622329.216417352</v>
      </c>
      <c r="H359" s="12">
        <f t="shared" si="62"/>
        <v>8.9499411011435548E-3</v>
      </c>
      <c r="I359" s="3">
        <f t="shared" si="65"/>
        <v>12049043.162823344</v>
      </c>
      <c r="J359" s="3"/>
      <c r="K359" s="28">
        <f t="shared" si="63"/>
        <v>11498901.451198379</v>
      </c>
      <c r="L359" s="11"/>
      <c r="M359" s="28">
        <f t="shared" si="66"/>
        <v>11498901.451198379</v>
      </c>
      <c r="N359" s="13">
        <f t="shared" si="72"/>
        <v>0</v>
      </c>
      <c r="O359" s="28">
        <v>12072187.504792387</v>
      </c>
      <c r="P359" s="27">
        <v>573286.05359400832</v>
      </c>
      <c r="Q359" s="14">
        <f t="shared" si="67"/>
        <v>8.6716066434013861E-3</v>
      </c>
      <c r="S359" s="13">
        <f t="shared" si="68"/>
        <v>129199921.95648384</v>
      </c>
      <c r="T359" s="14">
        <f t="shared" si="69"/>
        <v>1.3438080177869072E-2</v>
      </c>
      <c r="W359" s="3">
        <v>6219514.0715963654</v>
      </c>
      <c r="X359" s="4">
        <f t="shared" si="74"/>
        <v>20773.314517692219</v>
      </c>
      <c r="Y359" s="14">
        <f t="shared" si="70"/>
        <v>2.1283892581951402E-3</v>
      </c>
    </row>
    <row r="360" spans="1:25" x14ac:dyDescent="0.2">
      <c r="A360" s="10">
        <f t="shared" si="71"/>
        <v>49842</v>
      </c>
      <c r="B360" s="25">
        <v>13203590.933256848</v>
      </c>
      <c r="C360" s="26">
        <v>597178.98850863206</v>
      </c>
      <c r="D360" s="27">
        <f t="shared" si="64"/>
        <v>12606411.944748215</v>
      </c>
      <c r="E360" s="11">
        <v>0</v>
      </c>
      <c r="F360" s="11"/>
      <c r="G360" s="3">
        <f t="shared" si="73"/>
        <v>13203590.933256848</v>
      </c>
      <c r="H360" s="12">
        <f t="shared" si="62"/>
        <v>9.0911640518400727E-3</v>
      </c>
      <c r="I360" s="3">
        <f t="shared" si="65"/>
        <v>12606411.944748215</v>
      </c>
      <c r="J360" s="3"/>
      <c r="K360" s="28">
        <f t="shared" si="63"/>
        <v>12023014.887426566</v>
      </c>
      <c r="L360" s="11"/>
      <c r="M360" s="28">
        <f t="shared" si="66"/>
        <v>12023014.887426566</v>
      </c>
      <c r="N360" s="13">
        <f t="shared" si="72"/>
        <v>0</v>
      </c>
      <c r="O360" s="28">
        <v>12620193.875935199</v>
      </c>
      <c r="P360" s="27">
        <v>597178.98850863206</v>
      </c>
      <c r="Q360" s="14">
        <f t="shared" si="67"/>
        <v>8.821757294870336E-3</v>
      </c>
      <c r="S360" s="13">
        <f t="shared" si="68"/>
        <v>129305058.58594544</v>
      </c>
      <c r="T360" s="14">
        <f t="shared" si="69"/>
        <v>1.3093385047346917E-2</v>
      </c>
      <c r="W360" s="3">
        <v>6225297.1760861287</v>
      </c>
      <c r="X360" s="4">
        <f t="shared" si="74"/>
        <v>20770.905376639403</v>
      </c>
      <c r="Y360" s="14">
        <f t="shared" si="70"/>
        <v>1.7980436030102798E-3</v>
      </c>
    </row>
    <row r="361" spans="1:25" x14ac:dyDescent="0.2">
      <c r="A361" s="10">
        <f t="shared" si="71"/>
        <v>49872</v>
      </c>
      <c r="B361" s="25">
        <v>14044887.729829738</v>
      </c>
      <c r="C361" s="26">
        <v>577168.45437296247</v>
      </c>
      <c r="D361" s="27">
        <f t="shared" si="64"/>
        <v>13467719.275456775</v>
      </c>
      <c r="E361" s="11">
        <v>0</v>
      </c>
      <c r="F361" s="11"/>
      <c r="G361" s="3">
        <f t="shared" si="73"/>
        <v>14044887.729829738</v>
      </c>
      <c r="H361" s="12">
        <f t="shared" si="62"/>
        <v>9.2467714161235115E-3</v>
      </c>
      <c r="I361" s="3">
        <f t="shared" si="65"/>
        <v>13467719.275456775</v>
      </c>
      <c r="J361" s="3"/>
      <c r="K361" s="28">
        <f t="shared" si="63"/>
        <v>12814113.223109955</v>
      </c>
      <c r="L361" s="11"/>
      <c r="M361" s="28">
        <f t="shared" si="66"/>
        <v>12814113.223109955</v>
      </c>
      <c r="N361" s="13">
        <f t="shared" si="72"/>
        <v>0</v>
      </c>
      <c r="O361" s="28">
        <v>13391281.677482918</v>
      </c>
      <c r="P361" s="27">
        <v>577168.45437296247</v>
      </c>
      <c r="Q361" s="14">
        <f t="shared" si="67"/>
        <v>9.0120501799686448E-3</v>
      </c>
      <c r="S361" s="13">
        <f t="shared" si="68"/>
        <v>129419508.58816084</v>
      </c>
      <c r="T361" s="14">
        <f t="shared" si="69"/>
        <v>1.2754736841237513E-2</v>
      </c>
      <c r="W361" s="3">
        <v>6231079.0787175139</v>
      </c>
      <c r="X361" s="4">
        <f t="shared" si="74"/>
        <v>20769.999377828164</v>
      </c>
      <c r="Y361" s="14">
        <f t="shared" si="70"/>
        <v>1.4736487038957691E-3</v>
      </c>
    </row>
    <row r="362" spans="1:25" x14ac:dyDescent="0.2">
      <c r="A362" s="10">
        <f t="shared" si="71"/>
        <v>49903</v>
      </c>
      <c r="B362" s="25">
        <v>14297681.13712905</v>
      </c>
      <c r="C362" s="26">
        <v>610248.51632454153</v>
      </c>
      <c r="D362" s="27">
        <f t="shared" si="64"/>
        <v>13687432.620804507</v>
      </c>
      <c r="E362" s="11">
        <v>0</v>
      </c>
      <c r="F362" s="11"/>
      <c r="G362" s="3">
        <f t="shared" si="73"/>
        <v>14297681.13712905</v>
      </c>
      <c r="H362" s="12">
        <f t="shared" si="62"/>
        <v>9.2990585239050016E-3</v>
      </c>
      <c r="I362" s="3">
        <f t="shared" si="65"/>
        <v>13687432.620804507</v>
      </c>
      <c r="J362" s="3"/>
      <c r="K362" s="28">
        <f t="shared" si="63"/>
        <v>12985609.524262823</v>
      </c>
      <c r="L362" s="11"/>
      <c r="M362" s="28">
        <f t="shared" si="66"/>
        <v>12985609.524262823</v>
      </c>
      <c r="N362" s="13">
        <f t="shared" si="72"/>
        <v>0</v>
      </c>
      <c r="O362" s="28">
        <v>13595858.040587364</v>
      </c>
      <c r="P362" s="27">
        <v>610248.51632454153</v>
      </c>
      <c r="Q362" s="14">
        <f t="shared" si="67"/>
        <v>9.0551080093943526E-3</v>
      </c>
      <c r="S362" s="13">
        <f t="shared" si="68"/>
        <v>129536039.48511255</v>
      </c>
      <c r="T362" s="14">
        <f t="shared" si="69"/>
        <v>1.2419703846580754E-2</v>
      </c>
      <c r="W362" s="3">
        <v>6236860.9813488992</v>
      </c>
      <c r="X362" s="4">
        <f t="shared" si="74"/>
        <v>20769.428703395068</v>
      </c>
      <c r="Y362" s="14">
        <f t="shared" si="70"/>
        <v>1.1528023565277046E-3</v>
      </c>
    </row>
    <row r="363" spans="1:25" x14ac:dyDescent="0.2">
      <c r="A363" s="10">
        <f t="shared" si="71"/>
        <v>49934</v>
      </c>
      <c r="B363" s="25">
        <v>13161964.961533951</v>
      </c>
      <c r="C363" s="26">
        <v>587596.61396442447</v>
      </c>
      <c r="D363" s="27">
        <f t="shared" si="64"/>
        <v>12574368.347569525</v>
      </c>
      <c r="E363" s="11">
        <v>0</v>
      </c>
      <c r="F363" s="11"/>
      <c r="G363" s="3">
        <f t="shared" si="73"/>
        <v>13161964.961533951</v>
      </c>
      <c r="H363" s="12">
        <f t="shared" ref="H363:H426" si="75">G363/G351-1</f>
        <v>9.0874884339142703E-3</v>
      </c>
      <c r="I363" s="3">
        <f t="shared" si="65"/>
        <v>12574368.347569525</v>
      </c>
      <c r="J363" s="3"/>
      <c r="K363" s="28">
        <f t="shared" si="63"/>
        <v>11929604.096028801</v>
      </c>
      <c r="L363" s="11"/>
      <c r="M363" s="28">
        <f t="shared" si="66"/>
        <v>11929604.096028801</v>
      </c>
      <c r="N363" s="13">
        <f t="shared" si="72"/>
        <v>0</v>
      </c>
      <c r="O363" s="28">
        <v>12517200.709993226</v>
      </c>
      <c r="P363" s="27">
        <v>587596.61396442447</v>
      </c>
      <c r="Q363" s="14">
        <f t="shared" si="67"/>
        <v>8.8187675392878973E-3</v>
      </c>
      <c r="S363" s="13">
        <f t="shared" si="68"/>
        <v>129640324.22756952</v>
      </c>
      <c r="T363" s="14">
        <f t="shared" si="69"/>
        <v>1.2082675999830705E-2</v>
      </c>
      <c r="W363" s="3">
        <v>6242642.8839802826</v>
      </c>
      <c r="X363" s="4">
        <f t="shared" si="74"/>
        <v>20766.897392168525</v>
      </c>
      <c r="Y363" s="14">
        <f t="shared" si="70"/>
        <v>8.2995705739441483E-4</v>
      </c>
    </row>
    <row r="364" spans="1:25" x14ac:dyDescent="0.2">
      <c r="A364" s="10">
        <f t="shared" si="71"/>
        <v>49964</v>
      </c>
      <c r="B364" s="25">
        <v>12342562.680527747</v>
      </c>
      <c r="C364" s="26">
        <v>538232.80781592766</v>
      </c>
      <c r="D364" s="27">
        <f t="shared" si="64"/>
        <v>11804329.872711819</v>
      </c>
      <c r="E364" s="11">
        <v>0</v>
      </c>
      <c r="F364" s="11"/>
      <c r="G364" s="3">
        <f t="shared" si="73"/>
        <v>12342562.680527747</v>
      </c>
      <c r="H364" s="12">
        <f t="shared" si="75"/>
        <v>8.8269835162577692E-3</v>
      </c>
      <c r="I364" s="3">
        <f t="shared" si="65"/>
        <v>11804329.872711819</v>
      </c>
      <c r="J364" s="3"/>
      <c r="K364" s="28">
        <f t="shared" si="63"/>
        <v>11199353.611886457</v>
      </c>
      <c r="L364" s="11"/>
      <c r="M364" s="28">
        <f t="shared" si="66"/>
        <v>11199353.611886457</v>
      </c>
      <c r="N364" s="13">
        <f t="shared" si="72"/>
        <v>0</v>
      </c>
      <c r="O364" s="28">
        <v>11737586.419702385</v>
      </c>
      <c r="P364" s="27">
        <v>538232.80781592766</v>
      </c>
      <c r="Q364" s="14">
        <f t="shared" si="67"/>
        <v>8.5526020540507286E-3</v>
      </c>
      <c r="S364" s="13">
        <f t="shared" si="68"/>
        <v>129735295.59000514</v>
      </c>
      <c r="T364" s="14">
        <f t="shared" si="69"/>
        <v>1.1735578857120954E-2</v>
      </c>
      <c r="W364" s="3">
        <v>6248424.7866116678</v>
      </c>
      <c r="X364" s="4">
        <f t="shared" si="74"/>
        <v>20762.880249112623</v>
      </c>
      <c r="Y364" s="14">
        <f t="shared" si="70"/>
        <v>4.9712806566604151E-4</v>
      </c>
    </row>
    <row r="365" spans="1:25" x14ac:dyDescent="0.2">
      <c r="A365" s="10">
        <f t="shared" si="71"/>
        <v>49995</v>
      </c>
      <c r="B365" s="25">
        <v>10318386.876941809</v>
      </c>
      <c r="C365" s="26">
        <v>482498.13279298652</v>
      </c>
      <c r="D365" s="27">
        <f t="shared" si="64"/>
        <v>9835888.7441488225</v>
      </c>
      <c r="E365" s="11">
        <v>0</v>
      </c>
      <c r="F365" s="11"/>
      <c r="G365" s="3">
        <f t="shared" si="73"/>
        <v>10318386.876941809</v>
      </c>
      <c r="H365" s="12">
        <f t="shared" si="75"/>
        <v>8.1377836240705825E-3</v>
      </c>
      <c r="I365" s="3">
        <f t="shared" si="65"/>
        <v>9835888.7441488225</v>
      </c>
      <c r="J365" s="3"/>
      <c r="K365" s="28">
        <f t="shared" si="63"/>
        <v>9386489.2412407026</v>
      </c>
      <c r="L365" s="11"/>
      <c r="M365" s="28">
        <f t="shared" si="66"/>
        <v>9386489.2412407026</v>
      </c>
      <c r="N365" s="13">
        <f t="shared" si="72"/>
        <v>0</v>
      </c>
      <c r="O365" s="28">
        <v>9868987.3740336895</v>
      </c>
      <c r="P365" s="27">
        <v>482498.13279298652</v>
      </c>
      <c r="Q365" s="14">
        <f t="shared" si="67"/>
        <v>7.8075486926076909E-3</v>
      </c>
      <c r="S365" s="13">
        <f t="shared" si="68"/>
        <v>129808013.31463289</v>
      </c>
      <c r="T365" s="14">
        <f t="shared" si="69"/>
        <v>1.1368850108075979E-2</v>
      </c>
      <c r="W365" s="3">
        <v>6254206.6892430522</v>
      </c>
      <c r="X365" s="4">
        <f t="shared" si="74"/>
        <v>20755.312346471808</v>
      </c>
      <c r="Y365" s="14">
        <f t="shared" si="70"/>
        <v>1.4485895436644469E-4</v>
      </c>
    </row>
    <row r="366" spans="1:25" x14ac:dyDescent="0.2">
      <c r="A366" s="10">
        <f t="shared" si="71"/>
        <v>50025</v>
      </c>
      <c r="B366" s="25">
        <v>10626803.479805555</v>
      </c>
      <c r="C366" s="26">
        <v>458619.44707463612</v>
      </c>
      <c r="D366" s="27">
        <f t="shared" si="64"/>
        <v>10168184.032730918</v>
      </c>
      <c r="E366" s="11">
        <v>0</v>
      </c>
      <c r="F366" s="11"/>
      <c r="G366" s="3">
        <f t="shared" si="73"/>
        <v>10626803.479805555</v>
      </c>
      <c r="H366" s="12">
        <f t="shared" si="75"/>
        <v>8.0210446531148172E-3</v>
      </c>
      <c r="I366" s="3">
        <f t="shared" si="65"/>
        <v>10168184.032730918</v>
      </c>
      <c r="J366" s="3"/>
      <c r="K366" s="28">
        <f t="shared" si="63"/>
        <v>9659920.4880030379</v>
      </c>
      <c r="L366" s="11"/>
      <c r="M366" s="28">
        <f t="shared" si="66"/>
        <v>9659920.4880030379</v>
      </c>
      <c r="N366" s="13">
        <f t="shared" si="72"/>
        <v>0</v>
      </c>
      <c r="O366" s="28">
        <v>10118539.935077675</v>
      </c>
      <c r="P366" s="27">
        <v>458619.44707463612</v>
      </c>
      <c r="Q366" s="14">
        <f t="shared" si="67"/>
        <v>7.7121426543746985E-3</v>
      </c>
      <c r="S366" s="13">
        <f t="shared" si="68"/>
        <v>129881941.85203961</v>
      </c>
      <c r="T366" s="14">
        <f t="shared" si="69"/>
        <v>1.0984198263300771E-2</v>
      </c>
      <c r="W366" s="3">
        <v>6259988.5918744383</v>
      </c>
      <c r="X366" s="4">
        <f t="shared" si="74"/>
        <v>20747.951844613322</v>
      </c>
      <c r="Y366" s="14">
        <f t="shared" si="70"/>
        <v>-2.2516123972127211E-4</v>
      </c>
    </row>
    <row r="367" spans="1:25" x14ac:dyDescent="0.2">
      <c r="A367" s="10">
        <f t="shared" si="71"/>
        <v>50056</v>
      </c>
      <c r="B367" s="25">
        <v>10756972.188537406</v>
      </c>
      <c r="C367" s="26">
        <v>455125.99551440822</v>
      </c>
      <c r="D367" s="27">
        <f t="shared" si="64"/>
        <v>10301846.193022998</v>
      </c>
      <c r="E367" s="11">
        <v>0</v>
      </c>
      <c r="F367" s="11"/>
      <c r="G367" s="3">
        <f t="shared" si="73"/>
        <v>10756972.188537406</v>
      </c>
      <c r="H367" s="12">
        <f t="shared" si="75"/>
        <v>8.5609095499066257E-3</v>
      </c>
      <c r="I367" s="3">
        <f t="shared" si="65"/>
        <v>10301846.193022998</v>
      </c>
      <c r="J367" s="3"/>
      <c r="K367" s="28">
        <f t="shared" si="63"/>
        <v>9758589.7098784633</v>
      </c>
      <c r="L367" s="11"/>
      <c r="M367" s="28">
        <f t="shared" si="66"/>
        <v>9758589.7098784633</v>
      </c>
      <c r="N367" s="13">
        <f t="shared" si="72"/>
        <v>0</v>
      </c>
      <c r="O367" s="28">
        <v>10213715.705392871</v>
      </c>
      <c r="P367" s="27">
        <v>455125.99551440822</v>
      </c>
      <c r="Q367" s="14">
        <f t="shared" si="67"/>
        <v>8.2825225877483089E-3</v>
      </c>
      <c r="S367" s="13">
        <f t="shared" si="68"/>
        <v>129962103.6498353</v>
      </c>
      <c r="T367" s="14">
        <f t="shared" si="69"/>
        <v>1.0722402912484164E-2</v>
      </c>
      <c r="W367" s="3">
        <v>6265777.7056560926</v>
      </c>
      <c r="X367" s="4">
        <f t="shared" si="74"/>
        <v>20741.575867353069</v>
      </c>
      <c r="Y367" s="14">
        <f t="shared" si="70"/>
        <v>-4.7369998111479461E-4</v>
      </c>
    </row>
    <row r="368" spans="1:25" x14ac:dyDescent="0.2">
      <c r="A368" s="10">
        <f t="shared" si="71"/>
        <v>50087</v>
      </c>
      <c r="B368" s="25">
        <v>9657749.7237430885</v>
      </c>
      <c r="C368" s="26">
        <v>439919.75565656577</v>
      </c>
      <c r="D368" s="27">
        <f t="shared" si="64"/>
        <v>9217829.9680865221</v>
      </c>
      <c r="E368" s="11">
        <v>0</v>
      </c>
      <c r="F368" s="11"/>
      <c r="G368" s="3">
        <f t="shared" si="73"/>
        <v>9657749.7237430885</v>
      </c>
      <c r="H368" s="12">
        <f t="shared" si="75"/>
        <v>-1.8507182034021685E-2</v>
      </c>
      <c r="I368" s="3">
        <f t="shared" si="65"/>
        <v>9217829.9680865221</v>
      </c>
      <c r="J368" s="3"/>
      <c r="K368" s="28">
        <f t="shared" ref="K368:K431" si="76">M368</f>
        <v>8733012.5078104008</v>
      </c>
      <c r="L368" s="11"/>
      <c r="M368" s="28">
        <f t="shared" si="66"/>
        <v>8733012.5078104008</v>
      </c>
      <c r="N368" s="13">
        <f t="shared" si="72"/>
        <v>0</v>
      </c>
      <c r="O368" s="28">
        <v>9172932.2634669673</v>
      </c>
      <c r="P368" s="27">
        <v>439919.75565656577</v>
      </c>
      <c r="Q368" s="14">
        <f t="shared" si="67"/>
        <v>-2.0116820920258016E-2</v>
      </c>
      <c r="S368" s="13">
        <f t="shared" si="68"/>
        <v>129782816.5139147</v>
      </c>
      <c r="T368" s="14">
        <f t="shared" si="69"/>
        <v>6.63255965463172E-3</v>
      </c>
      <c r="W368" s="3">
        <v>6271565.6175793698</v>
      </c>
      <c r="X368" s="4">
        <f t="shared" si="74"/>
        <v>20693.846549277889</v>
      </c>
      <c r="Y368" s="14">
        <f t="shared" si="70"/>
        <v>-4.5079478408983631E-3</v>
      </c>
    </row>
    <row r="369" spans="1:25" x14ac:dyDescent="0.2">
      <c r="A369" s="10">
        <f t="shared" si="71"/>
        <v>50116</v>
      </c>
      <c r="B369" s="25">
        <v>10903166.730817607</v>
      </c>
      <c r="C369" s="26">
        <v>519065.03542989946</v>
      </c>
      <c r="D369" s="27">
        <f t="shared" ref="D369:D432" si="77">B369-C369</f>
        <v>10384101.695387708</v>
      </c>
      <c r="E369" s="11">
        <v>0</v>
      </c>
      <c r="F369" s="11"/>
      <c r="G369" s="3">
        <f t="shared" si="73"/>
        <v>10903166.730817607</v>
      </c>
      <c r="H369" s="12">
        <f t="shared" si="75"/>
        <v>9.904137626001619E-3</v>
      </c>
      <c r="I369" s="3">
        <f t="shared" si="65"/>
        <v>10384101.695387708</v>
      </c>
      <c r="J369" s="3"/>
      <c r="K369" s="28">
        <f t="shared" si="76"/>
        <v>9846625.0369630884</v>
      </c>
      <c r="L369" s="11"/>
      <c r="M369" s="28">
        <f t="shared" si="66"/>
        <v>9846625.0369630884</v>
      </c>
      <c r="N369" s="13">
        <f t="shared" si="72"/>
        <v>0</v>
      </c>
      <c r="O369" s="28">
        <v>10365690.072392987</v>
      </c>
      <c r="P369" s="27">
        <v>519065.03542989946</v>
      </c>
      <c r="Q369" s="14">
        <f t="shared" si="67"/>
        <v>9.6582689680362321E-3</v>
      </c>
      <c r="S369" s="13">
        <f t="shared" si="68"/>
        <v>129877008.13890044</v>
      </c>
      <c r="T369" s="14">
        <f t="shared" si="69"/>
        <v>6.6546389598036715E-3</v>
      </c>
      <c r="W369" s="3">
        <v>6277352.327644269</v>
      </c>
      <c r="X369" s="4">
        <f t="shared" si="74"/>
        <v>20689.775140857833</v>
      </c>
      <c r="Y369" s="14">
        <f t="shared" si="70"/>
        <v>-4.4758429068314509E-3</v>
      </c>
    </row>
    <row r="370" spans="1:25" x14ac:dyDescent="0.2">
      <c r="A370" s="10">
        <f t="shared" si="71"/>
        <v>50147</v>
      </c>
      <c r="B370" s="25">
        <v>11222711.7094552</v>
      </c>
      <c r="C370" s="26">
        <v>564278.7123635005</v>
      </c>
      <c r="D370" s="27">
        <f t="shared" si="77"/>
        <v>10658432.997091699</v>
      </c>
      <c r="E370" s="11">
        <v>0</v>
      </c>
      <c r="F370" s="11"/>
      <c r="G370" s="3">
        <f t="shared" si="73"/>
        <v>11222711.7094552</v>
      </c>
      <c r="H370" s="12">
        <f t="shared" si="75"/>
        <v>1.0603961204510792E-2</v>
      </c>
      <c r="I370" s="3">
        <f t="shared" si="65"/>
        <v>10658432.997091699</v>
      </c>
      <c r="J370" s="3"/>
      <c r="K370" s="28">
        <f t="shared" si="76"/>
        <v>10146031.740389638</v>
      </c>
      <c r="L370" s="11"/>
      <c r="M370" s="28">
        <f t="shared" si="66"/>
        <v>10146031.740389638</v>
      </c>
      <c r="N370" s="13">
        <f t="shared" si="72"/>
        <v>0</v>
      </c>
      <c r="O370" s="28">
        <v>10710310.452753138</v>
      </c>
      <c r="P370" s="27">
        <v>564278.7123635005</v>
      </c>
      <c r="Q370" s="14">
        <f t="shared" si="67"/>
        <v>1.0382366258082865E-2</v>
      </c>
      <c r="S370" s="13">
        <f t="shared" si="68"/>
        <v>129981265.51819831</v>
      </c>
      <c r="T370" s="14">
        <f t="shared" si="69"/>
        <v>6.8179163646586716E-3</v>
      </c>
      <c r="W370" s="3">
        <v>6283137.8358507892</v>
      </c>
      <c r="X370" s="4">
        <f t="shared" si="74"/>
        <v>20687.317215379499</v>
      </c>
      <c r="Y370" s="14">
        <f t="shared" si="70"/>
        <v>-4.3041202432657633E-3</v>
      </c>
    </row>
    <row r="371" spans="1:25" x14ac:dyDescent="0.2">
      <c r="A371" s="10">
        <f t="shared" si="71"/>
        <v>50177</v>
      </c>
      <c r="B371" s="25">
        <v>12756772.216549296</v>
      </c>
      <c r="C371" s="26">
        <v>581636.72925999889</v>
      </c>
      <c r="D371" s="27">
        <f t="shared" si="77"/>
        <v>12175135.487289296</v>
      </c>
      <c r="E371" s="11">
        <v>0</v>
      </c>
      <c r="F371" s="11"/>
      <c r="G371" s="3">
        <f t="shared" si="73"/>
        <v>12756772.216549296</v>
      </c>
      <c r="H371" s="12">
        <f t="shared" si="75"/>
        <v>1.0651203737982007E-2</v>
      </c>
      <c r="I371" s="3">
        <f t="shared" ref="I371:I434" si="78">G371-C371</f>
        <v>12175135.487289296</v>
      </c>
      <c r="J371" s="3"/>
      <c r="K371" s="28">
        <f t="shared" si="76"/>
        <v>11619134.104209052</v>
      </c>
      <c r="L371" s="11"/>
      <c r="M371" s="28">
        <f t="shared" ref="M371:M434" si="79">O371-P371</f>
        <v>11619134.104209052</v>
      </c>
      <c r="N371" s="13">
        <f t="shared" si="72"/>
        <v>0</v>
      </c>
      <c r="O371" s="28">
        <v>12200770.833469052</v>
      </c>
      <c r="P371" s="27">
        <v>581636.72925999889</v>
      </c>
      <c r="Q371" s="14">
        <f t="shared" ref="Q371:Q434" si="80">M371/M359-1</f>
        <v>1.0456012126109915E-2</v>
      </c>
      <c r="S371" s="13">
        <f t="shared" si="68"/>
        <v>130101498.17120899</v>
      </c>
      <c r="T371" s="14">
        <f t="shared" si="69"/>
        <v>6.9781482919843985E-3</v>
      </c>
      <c r="W371" s="3">
        <v>6288922.1421989305</v>
      </c>
      <c r="X371" s="4">
        <f t="shared" si="74"/>
        <v>20687.407989712974</v>
      </c>
      <c r="Y371" s="14">
        <f t="shared" si="70"/>
        <v>-4.1354271079889759E-3</v>
      </c>
    </row>
    <row r="372" spans="1:25" x14ac:dyDescent="0.2">
      <c r="A372" s="10">
        <f t="shared" si="71"/>
        <v>50208</v>
      </c>
      <c r="B372" s="25">
        <v>13343858.609365828</v>
      </c>
      <c r="C372" s="26">
        <v>605866.10275507683</v>
      </c>
      <c r="D372" s="27">
        <f t="shared" si="77"/>
        <v>12737992.506610751</v>
      </c>
      <c r="E372" s="11">
        <v>0</v>
      </c>
      <c r="F372" s="11"/>
      <c r="G372" s="3">
        <f t="shared" si="73"/>
        <v>13343858.609365828</v>
      </c>
      <c r="H372" s="12">
        <f t="shared" si="75"/>
        <v>1.062344909184354E-2</v>
      </c>
      <c r="I372" s="3">
        <f>G372-C372</f>
        <v>12737992.506610751</v>
      </c>
      <c r="J372" s="3"/>
      <c r="K372" s="28">
        <f t="shared" si="76"/>
        <v>12148397.760350313</v>
      </c>
      <c r="L372" s="11"/>
      <c r="M372" s="28">
        <f t="shared" si="79"/>
        <v>12148397.760350313</v>
      </c>
      <c r="N372" s="13">
        <f t="shared" si="72"/>
        <v>0</v>
      </c>
      <c r="O372" s="28">
        <v>12754263.86310539</v>
      </c>
      <c r="P372" s="27">
        <v>605866.10275507683</v>
      </c>
      <c r="Q372" s="14">
        <f t="shared" si="80"/>
        <v>1.0428571709985235E-2</v>
      </c>
      <c r="S372" s="13">
        <f t="shared" si="68"/>
        <v>130226881.04413272</v>
      </c>
      <c r="T372" s="14">
        <f t="shared" si="69"/>
        <v>7.1290517808673126E-3</v>
      </c>
      <c r="W372" s="3">
        <v>6294705.2466886947</v>
      </c>
      <c r="X372" s="4">
        <f t="shared" si="74"/>
        <v>20688.320729971922</v>
      </c>
      <c r="Y372" s="14">
        <f t="shared" si="70"/>
        <v>-3.9759772224643442E-3</v>
      </c>
    </row>
    <row r="373" spans="1:25" x14ac:dyDescent="0.2">
      <c r="A373" s="10">
        <f t="shared" si="71"/>
        <v>50238</v>
      </c>
      <c r="B373" s="25">
        <v>14194138.468164414</v>
      </c>
      <c r="C373" s="26">
        <v>585530.10220306518</v>
      </c>
      <c r="D373" s="27">
        <f t="shared" si="77"/>
        <v>13608608.365961349</v>
      </c>
      <c r="E373" s="11">
        <v>0</v>
      </c>
      <c r="F373" s="11"/>
      <c r="G373" s="3">
        <f t="shared" si="73"/>
        <v>14194138.468164414</v>
      </c>
      <c r="H373" s="12">
        <f t="shared" si="75"/>
        <v>1.0626695008582043E-2</v>
      </c>
      <c r="I373" s="3">
        <f t="shared" si="78"/>
        <v>13608608.365961349</v>
      </c>
      <c r="J373" s="3"/>
      <c r="K373" s="28">
        <f t="shared" si="76"/>
        <v>12948056.641440475</v>
      </c>
      <c r="L373" s="11"/>
      <c r="M373" s="28">
        <f t="shared" si="79"/>
        <v>12948056.641440475</v>
      </c>
      <c r="N373" s="13">
        <f t="shared" si="72"/>
        <v>0</v>
      </c>
      <c r="O373" s="28">
        <v>13533586.743643541</v>
      </c>
      <c r="P373" s="27">
        <v>585530.10220306518</v>
      </c>
      <c r="Q373" s="14">
        <f t="shared" si="80"/>
        <v>1.0452804341462896E-2</v>
      </c>
      <c r="S373" s="13">
        <f t="shared" si="68"/>
        <v>130360824.46246324</v>
      </c>
      <c r="T373" s="14">
        <f t="shared" si="69"/>
        <v>7.2733692514461712E-3</v>
      </c>
      <c r="W373" s="3">
        <v>6300487.1493200799</v>
      </c>
      <c r="X373" s="4">
        <f t="shared" si="74"/>
        <v>20690.594452927529</v>
      </c>
      <c r="Y373" s="14">
        <f t="shared" si="70"/>
        <v>-3.8230586075702622E-3</v>
      </c>
    </row>
    <row r="374" spans="1:25" x14ac:dyDescent="0.2">
      <c r="A374" s="10">
        <f t="shared" si="71"/>
        <v>50269</v>
      </c>
      <c r="B374" s="25">
        <v>14450583.848395132</v>
      </c>
      <c r="C374" s="26">
        <v>619108.89459151682</v>
      </c>
      <c r="D374" s="27">
        <f t="shared" si="77"/>
        <v>13831474.953803614</v>
      </c>
      <c r="E374" s="11">
        <v>0</v>
      </c>
      <c r="F374" s="11"/>
      <c r="G374" s="3">
        <f t="shared" si="73"/>
        <v>14450583.848395132</v>
      </c>
      <c r="H374" s="12">
        <f t="shared" si="75"/>
        <v>1.0694231449113412E-2</v>
      </c>
      <c r="I374" s="3">
        <f t="shared" si="78"/>
        <v>13831474.953803614</v>
      </c>
      <c r="J374" s="3"/>
      <c r="K374" s="28">
        <f t="shared" si="76"/>
        <v>13122146.398631178</v>
      </c>
      <c r="L374" s="11"/>
      <c r="M374" s="28">
        <f t="shared" si="79"/>
        <v>13122146.398631178</v>
      </c>
      <c r="N374" s="13">
        <f t="shared" si="72"/>
        <v>0</v>
      </c>
      <c r="O374" s="28">
        <v>13741255.293222696</v>
      </c>
      <c r="P374" s="27">
        <v>619108.89459151682</v>
      </c>
      <c r="Q374" s="14">
        <f t="shared" si="80"/>
        <v>1.0514475590325034E-2</v>
      </c>
      <c r="S374" s="13">
        <f t="shared" si="68"/>
        <v>130497361.3368316</v>
      </c>
      <c r="T374" s="14">
        <f t="shared" si="69"/>
        <v>7.4212694439337312E-3</v>
      </c>
      <c r="W374" s="3">
        <v>6306269.0519514643</v>
      </c>
      <c r="X374" s="4">
        <f t="shared" si="74"/>
        <v>20693.275257015783</v>
      </c>
      <c r="Y374" s="14">
        <f t="shared" si="70"/>
        <v>-3.6666124748455653E-3</v>
      </c>
    </row>
    <row r="375" spans="1:25" x14ac:dyDescent="0.2">
      <c r="A375" s="10">
        <f t="shared" si="71"/>
        <v>50300</v>
      </c>
      <c r="B375" s="25">
        <v>13303358.01536868</v>
      </c>
      <c r="C375" s="26">
        <v>596160.97675359796</v>
      </c>
      <c r="D375" s="27">
        <f t="shared" si="77"/>
        <v>12707197.038615081</v>
      </c>
      <c r="E375" s="11">
        <v>0</v>
      </c>
      <c r="F375" s="11"/>
      <c r="G375" s="3">
        <f t="shared" si="73"/>
        <v>13303358.01536868</v>
      </c>
      <c r="H375" s="12">
        <f t="shared" si="75"/>
        <v>1.0742549022729753E-2</v>
      </c>
      <c r="I375" s="3">
        <f t="shared" si="78"/>
        <v>12707197.038615081</v>
      </c>
      <c r="J375" s="3"/>
      <c r="K375" s="28">
        <f t="shared" si="76"/>
        <v>12055506.375494078</v>
      </c>
      <c r="L375" s="11"/>
      <c r="M375" s="28">
        <f t="shared" si="79"/>
        <v>12055506.375494078</v>
      </c>
      <c r="N375" s="13">
        <f t="shared" si="72"/>
        <v>0</v>
      </c>
      <c r="O375" s="28">
        <v>12651667.352247676</v>
      </c>
      <c r="P375" s="27">
        <v>596160.97675359796</v>
      </c>
      <c r="Q375" s="14">
        <f t="shared" si="80"/>
        <v>1.0553768461368129E-2</v>
      </c>
      <c r="S375" s="13">
        <f t="shared" si="68"/>
        <v>130623263.61629687</v>
      </c>
      <c r="T375" s="14">
        <f t="shared" si="69"/>
        <v>7.5820497563852118E-3</v>
      </c>
      <c r="W375" s="3">
        <v>6312050.9545828486</v>
      </c>
      <c r="X375" s="4">
        <f t="shared" si="74"/>
        <v>20694.266341664777</v>
      </c>
      <c r="Y375" s="14">
        <f t="shared" si="70"/>
        <v>-3.497443509839715E-3</v>
      </c>
    </row>
    <row r="376" spans="1:25" x14ac:dyDescent="0.2">
      <c r="A376" s="10">
        <f t="shared" si="71"/>
        <v>50330</v>
      </c>
      <c r="B376" s="25">
        <v>12475532.823043965</v>
      </c>
      <c r="C376" s="26">
        <v>546075.52865050233</v>
      </c>
      <c r="D376" s="27">
        <f t="shared" si="77"/>
        <v>11929457.294393463</v>
      </c>
      <c r="E376" s="11">
        <v>0</v>
      </c>
      <c r="F376" s="11"/>
      <c r="G376" s="3">
        <f t="shared" si="73"/>
        <v>12475532.823043965</v>
      </c>
      <c r="H376" s="12">
        <f t="shared" si="75"/>
        <v>1.0773300971442357E-2</v>
      </c>
      <c r="I376" s="3">
        <f t="shared" si="78"/>
        <v>11929457.294393463</v>
      </c>
      <c r="J376" s="3"/>
      <c r="K376" s="28">
        <f t="shared" si="76"/>
        <v>11317963.442229651</v>
      </c>
      <c r="L376" s="11"/>
      <c r="M376" s="28">
        <f t="shared" si="79"/>
        <v>11317963.442229651</v>
      </c>
      <c r="N376" s="13">
        <f t="shared" si="72"/>
        <v>0</v>
      </c>
      <c r="O376" s="28">
        <v>11864038.970880153</v>
      </c>
      <c r="P376" s="27">
        <v>546075.52865050233</v>
      </c>
      <c r="Q376" s="14">
        <f t="shared" si="80"/>
        <v>1.0590774651253687E-2</v>
      </c>
      <c r="S376" s="13">
        <f t="shared" si="68"/>
        <v>130741873.44664007</v>
      </c>
      <c r="T376" s="14">
        <f t="shared" si="69"/>
        <v>7.7587047692553313E-3</v>
      </c>
      <c r="W376" s="3">
        <v>6317832.8572142348</v>
      </c>
      <c r="X376" s="4">
        <f t="shared" si="74"/>
        <v>20694.101347956359</v>
      </c>
      <c r="Y376" s="14">
        <f t="shared" si="70"/>
        <v>-3.3125895988925791E-3</v>
      </c>
    </row>
    <row r="377" spans="1:25" x14ac:dyDescent="0.2">
      <c r="A377" s="10">
        <f t="shared" si="71"/>
        <v>50361</v>
      </c>
      <c r="B377" s="25">
        <v>10428766.824702006</v>
      </c>
      <c r="C377" s="26">
        <v>489545.68704631942</v>
      </c>
      <c r="D377" s="27">
        <f t="shared" si="77"/>
        <v>9939221.1376556866</v>
      </c>
      <c r="E377" s="11">
        <v>0</v>
      </c>
      <c r="F377" s="11"/>
      <c r="G377" s="3">
        <f t="shared" si="73"/>
        <v>10428766.824702006</v>
      </c>
      <c r="H377" s="12">
        <f t="shared" si="75"/>
        <v>1.0697403487250456E-2</v>
      </c>
      <c r="I377" s="3">
        <f t="shared" si="78"/>
        <v>9939221.1376556866</v>
      </c>
      <c r="J377" s="3"/>
      <c r="K377" s="28">
        <f t="shared" si="76"/>
        <v>9485014.2269379888</v>
      </c>
      <c r="L377" s="11"/>
      <c r="M377" s="28">
        <f t="shared" si="79"/>
        <v>9485014.2269379888</v>
      </c>
      <c r="N377" s="13">
        <f t="shared" si="72"/>
        <v>0</v>
      </c>
      <c r="O377" s="28">
        <v>9974559.913984308</v>
      </c>
      <c r="P377" s="27">
        <v>489545.68704631942</v>
      </c>
      <c r="Q377" s="14">
        <f t="shared" si="80"/>
        <v>1.0496468185826613E-2</v>
      </c>
      <c r="S377" s="13">
        <f t="shared" si="68"/>
        <v>130840398.43233736</v>
      </c>
      <c r="T377" s="14">
        <f t="shared" si="69"/>
        <v>7.9531693871790488E-3</v>
      </c>
      <c r="W377" s="3">
        <v>6323614.7598456182</v>
      </c>
      <c r="X377" s="4">
        <f t="shared" si="74"/>
        <v>20690.760490844899</v>
      </c>
      <c r="Y377" s="14">
        <f t="shared" si="70"/>
        <v>-3.1101365544076165E-3</v>
      </c>
    </row>
    <row r="378" spans="1:25" x14ac:dyDescent="0.2">
      <c r="A378" s="10">
        <f t="shared" si="71"/>
        <v>50391</v>
      </c>
      <c r="B378" s="25">
        <v>10739889.417451883</v>
      </c>
      <c r="C378" s="26">
        <v>465302.77593261213</v>
      </c>
      <c r="D378" s="27">
        <f t="shared" si="77"/>
        <v>10274586.641519271</v>
      </c>
      <c r="E378" s="11">
        <v>0</v>
      </c>
      <c r="F378" s="11"/>
      <c r="G378" s="3">
        <f t="shared" si="73"/>
        <v>10739889.417451883</v>
      </c>
      <c r="H378" s="12">
        <f t="shared" si="75"/>
        <v>1.0641576073296966E-2</v>
      </c>
      <c r="I378" s="3">
        <f t="shared" si="78"/>
        <v>10274586.641519271</v>
      </c>
      <c r="J378" s="3"/>
      <c r="K378" s="28">
        <f t="shared" si="76"/>
        <v>9760914.3716148864</v>
      </c>
      <c r="L378" s="11"/>
      <c r="M378" s="28">
        <f t="shared" si="79"/>
        <v>9760914.3716148864</v>
      </c>
      <c r="N378" s="13">
        <f t="shared" si="72"/>
        <v>0</v>
      </c>
      <c r="O378" s="28">
        <v>10226217.147547498</v>
      </c>
      <c r="P378" s="27">
        <v>465302.77593261213</v>
      </c>
      <c r="Q378" s="14">
        <f t="shared" si="80"/>
        <v>1.0454939431155275E-2</v>
      </c>
      <c r="S378" s="13">
        <f t="shared" si="68"/>
        <v>130941392.31594923</v>
      </c>
      <c r="T378" s="14">
        <f t="shared" si="69"/>
        <v>8.1570266720876194E-3</v>
      </c>
      <c r="W378" s="3">
        <v>6329396.6624770025</v>
      </c>
      <c r="X378" s="4">
        <f t="shared" si="74"/>
        <v>20687.815805923194</v>
      </c>
      <c r="Y378" s="14">
        <f t="shared" si="70"/>
        <v>-2.8984084376377783E-3</v>
      </c>
    </row>
    <row r="379" spans="1:25" x14ac:dyDescent="0.2">
      <c r="A379" s="10">
        <f t="shared" si="71"/>
        <v>50422</v>
      </c>
      <c r="B379" s="25">
        <v>10873495.945943244</v>
      </c>
      <c r="C379" s="26">
        <v>461756.32641228696</v>
      </c>
      <c r="D379" s="27">
        <f t="shared" si="77"/>
        <v>10411739.619530957</v>
      </c>
      <c r="E379" s="11">
        <v>0</v>
      </c>
      <c r="F379" s="11"/>
      <c r="G379" s="3">
        <f t="shared" si="73"/>
        <v>10873495.945943244</v>
      </c>
      <c r="H379" s="12">
        <f t="shared" si="75"/>
        <v>1.0832393666500906E-2</v>
      </c>
      <c r="I379" s="3">
        <f t="shared" si="78"/>
        <v>10411739.619530957</v>
      </c>
      <c r="J379" s="3"/>
      <c r="K379" s="28">
        <f t="shared" si="76"/>
        <v>9862598.3682991229</v>
      </c>
      <c r="L379" s="11"/>
      <c r="M379" s="28">
        <f t="shared" si="79"/>
        <v>9862598.3682991229</v>
      </c>
      <c r="N379" s="13">
        <f t="shared" si="72"/>
        <v>0</v>
      </c>
      <c r="O379" s="28">
        <v>10324354.69471141</v>
      </c>
      <c r="P379" s="27">
        <v>461756.32641228696</v>
      </c>
      <c r="Q379" s="14">
        <f t="shared" si="80"/>
        <v>1.0658164910383849E-2</v>
      </c>
      <c r="S379" s="13">
        <f t="shared" si="68"/>
        <v>131045400.97436988</v>
      </c>
      <c r="T379" s="14">
        <f t="shared" si="69"/>
        <v>8.3354862233790961E-3</v>
      </c>
      <c r="W379" s="3">
        <v>6335185.7762586586</v>
      </c>
      <c r="X379" s="4">
        <f t="shared" si="74"/>
        <v>20685.328828945687</v>
      </c>
      <c r="Y379" s="14">
        <f t="shared" si="70"/>
        <v>-2.7118015895751801E-3</v>
      </c>
    </row>
    <row r="380" spans="1:25" x14ac:dyDescent="0.2">
      <c r="A380" s="10">
        <f t="shared" si="71"/>
        <v>50453</v>
      </c>
      <c r="B380" s="25">
        <v>9763908.1467043143</v>
      </c>
      <c r="C380" s="26">
        <v>446333.20895653043</v>
      </c>
      <c r="D380" s="27">
        <f t="shared" si="77"/>
        <v>9317574.937747784</v>
      </c>
      <c r="E380" s="11">
        <v>0</v>
      </c>
      <c r="F380" s="11"/>
      <c r="G380" s="3">
        <f t="shared" si="73"/>
        <v>9763908.1467043143</v>
      </c>
      <c r="H380" s="12">
        <f t="shared" si="75"/>
        <v>1.0992045351956081E-2</v>
      </c>
      <c r="I380" s="3">
        <f t="shared" si="78"/>
        <v>9317574.937747784</v>
      </c>
      <c r="J380" s="3"/>
      <c r="K380" s="28">
        <f t="shared" si="76"/>
        <v>8827428.3419608865</v>
      </c>
      <c r="L380" s="11"/>
      <c r="M380" s="28">
        <f t="shared" si="79"/>
        <v>8827428.3419608865</v>
      </c>
      <c r="N380" s="13">
        <f t="shared" si="72"/>
        <v>0</v>
      </c>
      <c r="O380" s="28">
        <v>9273761.5509174168</v>
      </c>
      <c r="P380" s="27">
        <v>446333.20895653043</v>
      </c>
      <c r="Q380" s="14">
        <f t="shared" si="80"/>
        <v>1.0811370539781651E-2</v>
      </c>
      <c r="S380" s="13">
        <f t="shared" si="68"/>
        <v>131139816.80852036</v>
      </c>
      <c r="T380" s="14">
        <f t="shared" si="69"/>
        <v>1.0455931925781314E-2</v>
      </c>
      <c r="W380" s="3">
        <v>6340973.6881819358</v>
      </c>
      <c r="X380" s="4">
        <f t="shared" si="74"/>
        <v>20681.337481802475</v>
      </c>
      <c r="Y380" s="14">
        <f t="shared" si="70"/>
        <v>-6.0448246997613087E-4</v>
      </c>
    </row>
    <row r="381" spans="1:25" x14ac:dyDescent="0.2">
      <c r="A381" s="10">
        <f t="shared" si="71"/>
        <v>50482</v>
      </c>
      <c r="B381" s="25">
        <v>11025579.555424832</v>
      </c>
      <c r="C381" s="26">
        <v>526639.21183833666</v>
      </c>
      <c r="D381" s="27">
        <f t="shared" si="77"/>
        <v>10498940.343586495</v>
      </c>
      <c r="E381" s="11">
        <v>0</v>
      </c>
      <c r="F381" s="11"/>
      <c r="G381" s="3">
        <f t="shared" si="73"/>
        <v>11025579.555424832</v>
      </c>
      <c r="H381" s="12">
        <f t="shared" si="75"/>
        <v>1.1227272555708767E-2</v>
      </c>
      <c r="I381" s="3">
        <f t="shared" si="78"/>
        <v>10498940.343586495</v>
      </c>
      <c r="J381" s="3"/>
      <c r="K381" s="28">
        <f t="shared" si="76"/>
        <v>9955429.2882254105</v>
      </c>
      <c r="L381" s="11"/>
      <c r="M381" s="28">
        <f t="shared" si="79"/>
        <v>9955429.2882254105</v>
      </c>
      <c r="N381" s="13">
        <f t="shared" si="72"/>
        <v>0</v>
      </c>
      <c r="O381" s="28">
        <v>10482068.500063747</v>
      </c>
      <c r="P381" s="27">
        <v>526639.21183833666</v>
      </c>
      <c r="Q381" s="14">
        <f t="shared" si="80"/>
        <v>1.1049902972224857E-2</v>
      </c>
      <c r="S381" s="13">
        <f t="shared" si="68"/>
        <v>131248621.0597827</v>
      </c>
      <c r="T381" s="14">
        <f t="shared" si="69"/>
        <v>1.0560860159446683E-2</v>
      </c>
      <c r="W381" s="3">
        <v>6346760.3982468331</v>
      </c>
      <c r="X381" s="4">
        <f t="shared" si="74"/>
        <v>20679.624379082834</v>
      </c>
      <c r="Y381" s="14">
        <f t="shared" si="70"/>
        <v>-4.9061730762622879E-4</v>
      </c>
    </row>
    <row r="382" spans="1:25" x14ac:dyDescent="0.2">
      <c r="A382" s="10">
        <f t="shared" si="71"/>
        <v>50513</v>
      </c>
      <c r="B382" s="25">
        <v>11351601.216850571</v>
      </c>
      <c r="C382" s="26">
        <v>572520.51512192702</v>
      </c>
      <c r="D382" s="27">
        <f t="shared" si="77"/>
        <v>10779080.701728644</v>
      </c>
      <c r="E382" s="11">
        <v>0</v>
      </c>
      <c r="F382" s="11"/>
      <c r="G382" s="3">
        <f t="shared" si="73"/>
        <v>11351601.216850571</v>
      </c>
      <c r="H382" s="12">
        <f t="shared" si="75"/>
        <v>1.1484702693269844E-2</v>
      </c>
      <c r="I382" s="3">
        <f t="shared" si="78"/>
        <v>10779080.701728644</v>
      </c>
      <c r="J382" s="3"/>
      <c r="K382" s="28">
        <f t="shared" si="76"/>
        <v>10260794.668933703</v>
      </c>
      <c r="L382" s="11"/>
      <c r="M382" s="28">
        <f t="shared" si="79"/>
        <v>10260794.668933703</v>
      </c>
      <c r="N382" s="13">
        <f t="shared" si="72"/>
        <v>0</v>
      </c>
      <c r="O382" s="28">
        <v>10833315.18405563</v>
      </c>
      <c r="P382" s="27">
        <v>572520.51512192702</v>
      </c>
      <c r="Q382" s="14">
        <f t="shared" si="80"/>
        <v>1.1311114678186351E-2</v>
      </c>
      <c r="S382" s="13">
        <f t="shared" si="68"/>
        <v>131363383.98832676</v>
      </c>
      <c r="T382" s="14">
        <f t="shared" si="69"/>
        <v>1.0633212906631773E-2</v>
      </c>
      <c r="W382" s="3">
        <v>6352545.9064533552</v>
      </c>
      <c r="X382" s="4">
        <f t="shared" si="74"/>
        <v>20678.856307811762</v>
      </c>
      <c r="Y382" s="14">
        <f t="shared" si="70"/>
        <v>-4.0899008216721544E-4</v>
      </c>
    </row>
    <row r="383" spans="1:25" x14ac:dyDescent="0.2">
      <c r="A383" s="10">
        <f t="shared" si="71"/>
        <v>50543</v>
      </c>
      <c r="B383" s="25">
        <v>12903238.578926269</v>
      </c>
      <c r="C383" s="26">
        <v>590109.60847157659</v>
      </c>
      <c r="D383" s="27">
        <f t="shared" si="77"/>
        <v>12313128.970454693</v>
      </c>
      <c r="E383" s="11">
        <v>0</v>
      </c>
      <c r="F383" s="11"/>
      <c r="G383" s="3">
        <f t="shared" si="73"/>
        <v>12903238.578926269</v>
      </c>
      <c r="H383" s="12">
        <f t="shared" si="75"/>
        <v>1.1481459407651995E-2</v>
      </c>
      <c r="I383" s="3">
        <f t="shared" si="78"/>
        <v>12313128.970454693</v>
      </c>
      <c r="J383" s="3"/>
      <c r="K383" s="28">
        <f t="shared" si="76"/>
        <v>11750743.880064014</v>
      </c>
      <c r="L383" s="11"/>
      <c r="M383" s="28">
        <f t="shared" si="79"/>
        <v>11750743.880064014</v>
      </c>
      <c r="N383" s="13">
        <f t="shared" si="72"/>
        <v>0</v>
      </c>
      <c r="O383" s="28">
        <v>12340853.48853559</v>
      </c>
      <c r="P383" s="27">
        <v>590109.60847157659</v>
      </c>
      <c r="Q383" s="14">
        <f t="shared" si="80"/>
        <v>1.132698656152753E-2</v>
      </c>
      <c r="S383" s="13">
        <f t="shared" ref="S383:S446" si="81">SUM(M372:M383)</f>
        <v>131494993.76418172</v>
      </c>
      <c r="T383" s="14">
        <f t="shared" ref="T383:T446" si="82">S383/S371-1</f>
        <v>1.0710834329816343E-2</v>
      </c>
      <c r="W383" s="3">
        <v>6358330.2128014965</v>
      </c>
      <c r="X383" s="4">
        <f t="shared" si="74"/>
        <v>20680.74311388189</v>
      </c>
      <c r="Y383" s="14">
        <f t="shared" ref="Y383:Y446" si="83">X383/X371-1</f>
        <v>-3.2217065735828943E-4</v>
      </c>
    </row>
    <row r="384" spans="1:25" x14ac:dyDescent="0.2">
      <c r="A384" s="10">
        <f t="shared" ref="A384:A447" si="84">+A372+366</f>
        <v>50574</v>
      </c>
      <c r="B384" s="25">
        <v>13497775.169605639</v>
      </c>
      <c r="C384" s="26">
        <v>614680.19719544868</v>
      </c>
      <c r="D384" s="27">
        <f t="shared" si="77"/>
        <v>12883094.972410191</v>
      </c>
      <c r="E384" s="11">
        <v>0</v>
      </c>
      <c r="F384" s="11"/>
      <c r="G384" s="3">
        <f t="shared" si="73"/>
        <v>13497775.169605639</v>
      </c>
      <c r="H384" s="12">
        <f t="shared" si="75"/>
        <v>1.1534636625404548E-2</v>
      </c>
      <c r="I384" s="3">
        <f t="shared" si="78"/>
        <v>12883094.972410191</v>
      </c>
      <c r="J384" s="3"/>
      <c r="K384" s="28">
        <f t="shared" si="76"/>
        <v>12286699.464995392</v>
      </c>
      <c r="L384" s="11"/>
      <c r="M384" s="28">
        <f t="shared" si="79"/>
        <v>12286699.464995392</v>
      </c>
      <c r="N384" s="13">
        <f t="shared" si="72"/>
        <v>0</v>
      </c>
      <c r="O384" s="28">
        <v>12901379.66219084</v>
      </c>
      <c r="P384" s="27">
        <v>614680.19719544868</v>
      </c>
      <c r="Q384" s="14">
        <f t="shared" si="80"/>
        <v>1.1384357622571839E-2</v>
      </c>
      <c r="S384" s="13">
        <f t="shared" si="81"/>
        <v>131633295.4688268</v>
      </c>
      <c r="T384" s="14">
        <f t="shared" si="82"/>
        <v>1.0799724399584321E-2</v>
      </c>
      <c r="W384" s="3">
        <v>6364113.3172912588</v>
      </c>
      <c r="X384" s="4">
        <f t="shared" si="74"/>
        <v>20683.681906037076</v>
      </c>
      <c r="Y384" s="14">
        <f t="shared" si="83"/>
        <v>-2.2422428554702556E-4</v>
      </c>
    </row>
    <row r="385" spans="1:25" x14ac:dyDescent="0.2">
      <c r="A385" s="10">
        <f t="shared" si="84"/>
        <v>50604</v>
      </c>
      <c r="B385" s="25">
        <v>14357814.778393447</v>
      </c>
      <c r="C385" s="26">
        <v>594013.53707762901</v>
      </c>
      <c r="D385" s="27">
        <f t="shared" si="77"/>
        <v>13763801.241315819</v>
      </c>
      <c r="E385" s="11">
        <v>0</v>
      </c>
      <c r="F385" s="11"/>
      <c r="G385" s="3">
        <f t="shared" si="73"/>
        <v>14357814.778393447</v>
      </c>
      <c r="H385" s="12">
        <f t="shared" si="75"/>
        <v>1.1531260639463081E-2</v>
      </c>
      <c r="I385" s="3">
        <f t="shared" si="78"/>
        <v>13763801.241315819</v>
      </c>
      <c r="J385" s="3"/>
      <c r="K385" s="28">
        <f t="shared" si="76"/>
        <v>13095632.522693649</v>
      </c>
      <c r="L385" s="11"/>
      <c r="M385" s="28">
        <f t="shared" si="79"/>
        <v>13095632.522693649</v>
      </c>
      <c r="N385" s="13">
        <f t="shared" si="72"/>
        <v>0</v>
      </c>
      <c r="O385" s="28">
        <v>13689646.059771277</v>
      </c>
      <c r="P385" s="27">
        <v>594013.53707762901</v>
      </c>
      <c r="Q385" s="14">
        <f t="shared" si="80"/>
        <v>1.1397531331524657E-2</v>
      </c>
      <c r="S385" s="13">
        <f t="shared" si="81"/>
        <v>131780871.35007997</v>
      </c>
      <c r="T385" s="14">
        <f t="shared" si="82"/>
        <v>1.0893202720005934E-2</v>
      </c>
      <c r="W385" s="3">
        <v>6369895.2199226459</v>
      </c>
      <c r="X385" s="4">
        <f t="shared" si="74"/>
        <v>20688.075203799075</v>
      </c>
      <c r="Y385" s="14">
        <f t="shared" si="83"/>
        <v>-1.2175818022941431E-4</v>
      </c>
    </row>
    <row r="386" spans="1:25" x14ac:dyDescent="0.2">
      <c r="A386" s="10">
        <f t="shared" si="84"/>
        <v>50635</v>
      </c>
      <c r="B386" s="25">
        <v>14616914.746258698</v>
      </c>
      <c r="C386" s="26">
        <v>628098.57195844268</v>
      </c>
      <c r="D386" s="27">
        <f t="shared" si="77"/>
        <v>13988816.174300255</v>
      </c>
      <c r="E386" s="11">
        <v>0</v>
      </c>
      <c r="F386" s="11"/>
      <c r="G386" s="3">
        <f t="shared" si="73"/>
        <v>14616914.746258698</v>
      </c>
      <c r="H386" s="12">
        <f t="shared" si="75"/>
        <v>1.1510323707926817E-2</v>
      </c>
      <c r="I386" s="3">
        <f t="shared" si="78"/>
        <v>13988816.174300255</v>
      </c>
      <c r="J386" s="3"/>
      <c r="K386" s="28">
        <f t="shared" si="76"/>
        <v>13271323.017842509</v>
      </c>
      <c r="L386" s="11"/>
      <c r="M386" s="28">
        <f t="shared" si="79"/>
        <v>13271323.017842509</v>
      </c>
      <c r="N386" s="13">
        <f t="shared" si="72"/>
        <v>0</v>
      </c>
      <c r="O386" s="28">
        <v>13899421.589800952</v>
      </c>
      <c r="P386" s="27">
        <v>628098.57195844268</v>
      </c>
      <c r="Q386" s="14">
        <f t="shared" si="80"/>
        <v>1.1368309320713976E-2</v>
      </c>
      <c r="S386" s="13">
        <f t="shared" si="81"/>
        <v>131930047.9692913</v>
      </c>
      <c r="T386" s="14">
        <f t="shared" si="82"/>
        <v>1.0978663612682071E-2</v>
      </c>
      <c r="W386" s="3">
        <v>6375677.1225540303</v>
      </c>
      <c r="X386" s="4">
        <f t="shared" si="74"/>
        <v>20692.711602754669</v>
      </c>
      <c r="Y386" s="14">
        <f t="shared" si="83"/>
        <v>-2.7238523342187904E-5</v>
      </c>
    </row>
    <row r="387" spans="1:25" x14ac:dyDescent="0.2">
      <c r="A387" s="10">
        <f t="shared" si="84"/>
        <v>50666</v>
      </c>
      <c r="B387" s="25">
        <v>13456455.088696614</v>
      </c>
      <c r="C387" s="26">
        <v>604850.7364538121</v>
      </c>
      <c r="D387" s="27">
        <f t="shared" si="77"/>
        <v>12851604.352242801</v>
      </c>
      <c r="E387" s="11">
        <v>0</v>
      </c>
      <c r="F387" s="11"/>
      <c r="G387" s="3">
        <f t="shared" si="73"/>
        <v>13456455.088696614</v>
      </c>
      <c r="H387" s="12">
        <f t="shared" si="75"/>
        <v>1.1508152539461802E-2</v>
      </c>
      <c r="I387" s="3">
        <f t="shared" si="78"/>
        <v>12851604.352242801</v>
      </c>
      <c r="J387" s="3"/>
      <c r="K387" s="28">
        <f t="shared" si="76"/>
        <v>12192413.933562059</v>
      </c>
      <c r="L387" s="11"/>
      <c r="M387" s="28">
        <f t="shared" si="79"/>
        <v>12192413.933562059</v>
      </c>
      <c r="N387" s="13">
        <f t="shared" si="72"/>
        <v>0</v>
      </c>
      <c r="O387" s="28">
        <v>12797264.670015872</v>
      </c>
      <c r="P387" s="27">
        <v>604850.7364538121</v>
      </c>
      <c r="Q387" s="14">
        <f t="shared" si="80"/>
        <v>1.1356433633205265E-2</v>
      </c>
      <c r="S387" s="13">
        <f t="shared" si="81"/>
        <v>132066955.52735926</v>
      </c>
      <c r="T387" s="14">
        <f t="shared" si="82"/>
        <v>1.1052333796399472E-2</v>
      </c>
      <c r="W387" s="3">
        <v>6381459.0251854137</v>
      </c>
      <c r="X387" s="4">
        <f t="shared" si="74"/>
        <v>20695.416989459089</v>
      </c>
      <c r="Y387" s="14">
        <f t="shared" si="83"/>
        <v>5.5602251141095849E-5</v>
      </c>
    </row>
    <row r="388" spans="1:25" x14ac:dyDescent="0.2">
      <c r="A388" s="10">
        <f t="shared" si="84"/>
        <v>50696</v>
      </c>
      <c r="B388" s="25">
        <v>12619417.116129665</v>
      </c>
      <c r="C388" s="26">
        <v>554033.05308879598</v>
      </c>
      <c r="D388" s="27">
        <f t="shared" si="77"/>
        <v>12065384.063040869</v>
      </c>
      <c r="E388" s="11">
        <v>0</v>
      </c>
      <c r="F388" s="11"/>
      <c r="G388" s="3">
        <f t="shared" si="73"/>
        <v>12619417.116129665</v>
      </c>
      <c r="H388" s="12">
        <f t="shared" si="75"/>
        <v>1.1533318466360631E-2</v>
      </c>
      <c r="I388" s="3">
        <f t="shared" si="78"/>
        <v>12065384.063040869</v>
      </c>
      <c r="J388" s="3"/>
      <c r="K388" s="28">
        <f t="shared" si="76"/>
        <v>11446837.65753983</v>
      </c>
      <c r="L388" s="11"/>
      <c r="M388" s="28">
        <f t="shared" si="79"/>
        <v>11446837.65753983</v>
      </c>
      <c r="N388" s="13">
        <f t="shared" si="72"/>
        <v>0</v>
      </c>
      <c r="O388" s="28">
        <v>12000870.710628625</v>
      </c>
      <c r="P388" s="27">
        <v>554033.05308879598</v>
      </c>
      <c r="Q388" s="14">
        <f t="shared" si="80"/>
        <v>1.1386696552607933E-2</v>
      </c>
      <c r="S388" s="13">
        <f t="shared" si="81"/>
        <v>132195829.74266946</v>
      </c>
      <c r="T388" s="14">
        <f t="shared" si="82"/>
        <v>1.1120815831224817E-2</v>
      </c>
      <c r="W388" s="3">
        <v>6387240.9278167998</v>
      </c>
      <c r="X388" s="4">
        <f t="shared" si="74"/>
        <v>20696.859760988358</v>
      </c>
      <c r="Y388" s="14">
        <f t="shared" si="83"/>
        <v>1.3329465172806643E-4</v>
      </c>
    </row>
    <row r="389" spans="1:25" x14ac:dyDescent="0.2">
      <c r="A389" s="10">
        <f t="shared" si="84"/>
        <v>50727</v>
      </c>
      <c r="B389" s="25">
        <v>10551312.732452966</v>
      </c>
      <c r="C389" s="26">
        <v>496696.61967700534</v>
      </c>
      <c r="D389" s="27">
        <f t="shared" si="77"/>
        <v>10054616.112775961</v>
      </c>
      <c r="E389" s="11">
        <v>0</v>
      </c>
      <c r="F389" s="11"/>
      <c r="G389" s="3">
        <f t="shared" si="73"/>
        <v>10551312.732452966</v>
      </c>
      <c r="H389" s="12">
        <f t="shared" si="75"/>
        <v>1.1750757286153268E-2</v>
      </c>
      <c r="I389" s="3">
        <f t="shared" si="78"/>
        <v>10054616.112775961</v>
      </c>
      <c r="J389" s="3"/>
      <c r="K389" s="28">
        <f t="shared" si="76"/>
        <v>9595071.9268927258</v>
      </c>
      <c r="L389" s="11"/>
      <c r="M389" s="28">
        <f t="shared" si="79"/>
        <v>9595071.9268927258</v>
      </c>
      <c r="N389" s="13">
        <f t="shared" si="72"/>
        <v>0</v>
      </c>
      <c r="O389" s="28">
        <v>10091768.546569731</v>
      </c>
      <c r="P389" s="27">
        <v>496696.61967700534</v>
      </c>
      <c r="Q389" s="14">
        <f t="shared" si="80"/>
        <v>1.1603324710063978E-2</v>
      </c>
      <c r="S389" s="13">
        <f t="shared" si="81"/>
        <v>132305887.44262418</v>
      </c>
      <c r="T389" s="14">
        <f t="shared" si="82"/>
        <v>1.1200585047474343E-2</v>
      </c>
      <c r="W389" s="3">
        <v>6393022.8304481842</v>
      </c>
      <c r="X389" s="4">
        <f t="shared" si="74"/>
        <v>20695.356633561227</v>
      </c>
      <c r="Y389" s="14">
        <f t="shared" si="83"/>
        <v>2.2213503067525231E-4</v>
      </c>
    </row>
    <row r="390" spans="1:25" x14ac:dyDescent="0.2">
      <c r="A390" s="10">
        <f t="shared" si="84"/>
        <v>50757</v>
      </c>
      <c r="B390" s="25">
        <v>10867695.878597289</v>
      </c>
      <c r="C390" s="26">
        <v>472083.94546563888</v>
      </c>
      <c r="D390" s="27">
        <f t="shared" si="77"/>
        <v>10395611.93313165</v>
      </c>
      <c r="E390" s="11">
        <v>0</v>
      </c>
      <c r="F390" s="11"/>
      <c r="G390" s="3">
        <f t="shared" si="73"/>
        <v>10867695.878597289</v>
      </c>
      <c r="H390" s="12">
        <f t="shared" si="75"/>
        <v>1.1900165465179358E-2</v>
      </c>
      <c r="I390" s="3">
        <f t="shared" si="78"/>
        <v>10395611.93313165</v>
      </c>
      <c r="J390" s="3"/>
      <c r="K390" s="28">
        <f t="shared" si="76"/>
        <v>9875826.8782205284</v>
      </c>
      <c r="L390" s="11"/>
      <c r="M390" s="28">
        <f t="shared" si="79"/>
        <v>9875826.8782205284</v>
      </c>
      <c r="N390" s="13">
        <f t="shared" si="72"/>
        <v>0</v>
      </c>
      <c r="O390" s="28">
        <v>10347910.823686168</v>
      </c>
      <c r="P390" s="27">
        <v>472083.94546563888</v>
      </c>
      <c r="Q390" s="14">
        <f t="shared" si="80"/>
        <v>1.1772719463640779E-2</v>
      </c>
      <c r="S390" s="13">
        <f t="shared" si="81"/>
        <v>132420799.94922984</v>
      </c>
      <c r="T390" s="14">
        <f t="shared" si="82"/>
        <v>1.1298242726111685E-2</v>
      </c>
      <c r="W390" s="3">
        <v>6398804.7330795685</v>
      </c>
      <c r="X390" s="4">
        <f t="shared" si="74"/>
        <v>20694.614927794391</v>
      </c>
      <c r="Y390" s="14">
        <f t="shared" si="83"/>
        <v>3.2865344195731616E-4</v>
      </c>
    </row>
    <row r="391" spans="1:25" x14ac:dyDescent="0.2">
      <c r="A391" s="10">
        <f t="shared" si="84"/>
        <v>50788</v>
      </c>
      <c r="B391" s="25">
        <v>11004319.102692129</v>
      </c>
      <c r="C391" s="26">
        <v>468483.69568602013</v>
      </c>
      <c r="D391" s="27">
        <f t="shared" si="77"/>
        <v>10535835.407006109</v>
      </c>
      <c r="E391" s="11">
        <v>0</v>
      </c>
      <c r="F391" s="11"/>
      <c r="G391" s="3">
        <f t="shared" si="73"/>
        <v>11004319.102692129</v>
      </c>
      <c r="H391" s="12">
        <f t="shared" si="75"/>
        <v>1.2031379548883114E-2</v>
      </c>
      <c r="I391" s="3">
        <f t="shared" si="78"/>
        <v>10535835.407006109</v>
      </c>
      <c r="J391" s="3"/>
      <c r="K391" s="28">
        <f t="shared" si="76"/>
        <v>9980087.2289547566</v>
      </c>
      <c r="L391" s="11"/>
      <c r="M391" s="28">
        <f t="shared" si="79"/>
        <v>9980087.2289547566</v>
      </c>
      <c r="N391" s="13">
        <f t="shared" si="72"/>
        <v>0</v>
      </c>
      <c r="O391" s="28">
        <v>10448570.924640777</v>
      </c>
      <c r="P391" s="27">
        <v>468483.69568602013</v>
      </c>
      <c r="Q391" s="14">
        <f t="shared" si="80"/>
        <v>1.1912566675458702E-2</v>
      </c>
      <c r="S391" s="13">
        <f t="shared" si="81"/>
        <v>132538288.80988547</v>
      </c>
      <c r="T391" s="14">
        <f t="shared" si="82"/>
        <v>1.139214214627482E-2</v>
      </c>
      <c r="W391" s="3">
        <v>6404593.8468612237</v>
      </c>
      <c r="X391" s="4">
        <f t="shared" si="74"/>
        <v>20694.253527854868</v>
      </c>
      <c r="Y391" s="14">
        <f t="shared" si="83"/>
        <v>4.3145066645933206E-4</v>
      </c>
    </row>
    <row r="392" spans="1:25" x14ac:dyDescent="0.2">
      <c r="A392" s="10">
        <f t="shared" si="84"/>
        <v>50819</v>
      </c>
      <c r="B392" s="25">
        <v>9883142.3200269099</v>
      </c>
      <c r="C392" s="26">
        <v>452840.58536306804</v>
      </c>
      <c r="D392" s="27">
        <f t="shared" si="77"/>
        <v>9430301.7346638422</v>
      </c>
      <c r="E392" s="11">
        <v>0</v>
      </c>
      <c r="F392" s="11"/>
      <c r="G392" s="3">
        <f t="shared" si="73"/>
        <v>9883142.3200269099</v>
      </c>
      <c r="H392" s="12">
        <f t="shared" si="75"/>
        <v>1.2211726240259901E-2</v>
      </c>
      <c r="I392" s="3">
        <f t="shared" si="78"/>
        <v>9430301.7346638422</v>
      </c>
      <c r="J392" s="3"/>
      <c r="K392" s="28">
        <f t="shared" si="76"/>
        <v>8934169.6028316002</v>
      </c>
      <c r="L392" s="11"/>
      <c r="M392" s="28">
        <f t="shared" si="79"/>
        <v>8934169.6028316002</v>
      </c>
      <c r="N392" s="13">
        <f t="shared" ref="N392:N455" si="85">K392-M392</f>
        <v>0</v>
      </c>
      <c r="O392" s="28">
        <v>9387010.1881946679</v>
      </c>
      <c r="P392" s="27">
        <v>452840.58536306804</v>
      </c>
      <c r="Q392" s="14">
        <f t="shared" si="80"/>
        <v>1.2091999700900802E-2</v>
      </c>
      <c r="S392" s="13">
        <f t="shared" si="81"/>
        <v>132645030.07075618</v>
      </c>
      <c r="T392" s="14">
        <f t="shared" si="82"/>
        <v>1.147792713812934E-2</v>
      </c>
      <c r="W392" s="3">
        <v>6410381.7587845018</v>
      </c>
      <c r="X392" s="4">
        <f t="shared" si="74"/>
        <v>20692.220067702729</v>
      </c>
      <c r="Y392" s="14">
        <f t="shared" si="83"/>
        <v>5.2620319695617646E-4</v>
      </c>
    </row>
    <row r="393" spans="1:25" x14ac:dyDescent="0.2">
      <c r="A393" s="10">
        <f t="shared" si="84"/>
        <v>50848</v>
      </c>
      <c r="B393" s="25">
        <v>11158670.305051522</v>
      </c>
      <c r="C393" s="26">
        <v>534324.39693660033</v>
      </c>
      <c r="D393" s="27">
        <f t="shared" si="77"/>
        <v>10624345.908114921</v>
      </c>
      <c r="E393" s="11">
        <v>0</v>
      </c>
      <c r="F393" s="11"/>
      <c r="G393" s="3">
        <f t="shared" ref="G393:G456" si="86">B393-E393</f>
        <v>11158670.305051522</v>
      </c>
      <c r="H393" s="12">
        <f t="shared" si="75"/>
        <v>1.2071088776572036E-2</v>
      </c>
      <c r="I393" s="3">
        <f t="shared" si="78"/>
        <v>10624345.908114921</v>
      </c>
      <c r="J393" s="3"/>
      <c r="K393" s="28">
        <f t="shared" si="76"/>
        <v>10074274.082553525</v>
      </c>
      <c r="L393" s="11"/>
      <c r="M393" s="28">
        <f t="shared" si="79"/>
        <v>10074274.082553525</v>
      </c>
      <c r="N393" s="13">
        <f t="shared" si="85"/>
        <v>0</v>
      </c>
      <c r="O393" s="28">
        <v>10608598.479490126</v>
      </c>
      <c r="P393" s="27">
        <v>534324.39693660033</v>
      </c>
      <c r="Q393" s="14">
        <f t="shared" si="80"/>
        <v>1.1937686551465543E-2</v>
      </c>
      <c r="S393" s="13">
        <f t="shared" si="81"/>
        <v>132763874.86508429</v>
      </c>
      <c r="T393" s="14">
        <f t="shared" si="82"/>
        <v>1.1544912190821544E-2</v>
      </c>
      <c r="W393" s="3">
        <v>6416168.4688493991</v>
      </c>
      <c r="X393" s="4">
        <f t="shared" si="74"/>
        <v>20692.080563291787</v>
      </c>
      <c r="Y393" s="14">
        <f t="shared" si="83"/>
        <v>6.0234093137356837E-4</v>
      </c>
    </row>
    <row r="394" spans="1:25" x14ac:dyDescent="0.2">
      <c r="A394" s="10">
        <f t="shared" si="84"/>
        <v>50879</v>
      </c>
      <c r="B394" s="25">
        <v>11487718.22583214</v>
      </c>
      <c r="C394" s="26">
        <v>580883.21090472478</v>
      </c>
      <c r="D394" s="27">
        <f>B394-C394</f>
        <v>10906835.014927415</v>
      </c>
      <c r="E394" s="11">
        <v>0</v>
      </c>
      <c r="F394" s="11"/>
      <c r="G394" s="3">
        <f t="shared" si="86"/>
        <v>11487718.22583214</v>
      </c>
      <c r="H394" s="12">
        <f t="shared" si="75"/>
        <v>1.1990996369702689E-2</v>
      </c>
      <c r="I394" s="3">
        <f t="shared" si="78"/>
        <v>10906835.014927415</v>
      </c>
      <c r="J394" s="3"/>
      <c r="K394" s="28">
        <f t="shared" si="76"/>
        <v>10382334.216194762</v>
      </c>
      <c r="L394" s="11"/>
      <c r="M394" s="28">
        <f t="shared" si="79"/>
        <v>10382334.216194762</v>
      </c>
      <c r="N394" s="13">
        <f t="shared" si="85"/>
        <v>0</v>
      </c>
      <c r="O394" s="28">
        <v>10963217.427099487</v>
      </c>
      <c r="P394" s="27">
        <v>580883.21090472478</v>
      </c>
      <c r="Q394" s="14">
        <f t="shared" si="80"/>
        <v>1.1845042336636968E-2</v>
      </c>
      <c r="S394" s="13">
        <f t="shared" si="81"/>
        <v>132885414.41234536</v>
      </c>
      <c r="T394" s="14">
        <f t="shared" si="82"/>
        <v>1.1586413030847842E-2</v>
      </c>
      <c r="W394" s="3">
        <v>6421953.9770559194</v>
      </c>
      <c r="X394" s="4">
        <f t="shared" si="74"/>
        <v>20692.364798488536</v>
      </c>
      <c r="Y394" s="14">
        <f t="shared" si="83"/>
        <v>6.5325134406357677E-4</v>
      </c>
    </row>
    <row r="395" spans="1:25" x14ac:dyDescent="0.2">
      <c r="A395" s="10">
        <f t="shared" si="84"/>
        <v>50909</v>
      </c>
      <c r="B395" s="25">
        <v>13055705.77718349</v>
      </c>
      <c r="C395" s="26">
        <v>598706.48670280247</v>
      </c>
      <c r="D395" s="27">
        <f>B395-C395</f>
        <v>12456999.290480688</v>
      </c>
      <c r="E395" s="11">
        <v>0</v>
      </c>
      <c r="F395" s="11"/>
      <c r="G395" s="3">
        <f t="shared" si="86"/>
        <v>13055705.77718349</v>
      </c>
      <c r="H395" s="12">
        <f t="shared" si="75"/>
        <v>1.1816196168474402E-2</v>
      </c>
      <c r="I395" s="3">
        <f t="shared" si="78"/>
        <v>12456999.290480688</v>
      </c>
      <c r="J395" s="3"/>
      <c r="K395" s="28">
        <f t="shared" si="76"/>
        <v>11887968.947539728</v>
      </c>
      <c r="L395" s="11"/>
      <c r="M395" s="28">
        <f t="shared" si="79"/>
        <v>11887968.947539728</v>
      </c>
      <c r="N395" s="13">
        <f t="shared" si="85"/>
        <v>0</v>
      </c>
      <c r="O395" s="28">
        <v>12486675.43424253</v>
      </c>
      <c r="P395" s="27">
        <v>598706.48670280247</v>
      </c>
      <c r="Q395" s="14">
        <f t="shared" si="80"/>
        <v>1.1677989825693125E-2</v>
      </c>
      <c r="S395" s="13">
        <f t="shared" si="81"/>
        <v>133022639.47982107</v>
      </c>
      <c r="T395" s="14">
        <f t="shared" si="82"/>
        <v>1.1617519967178191E-2</v>
      </c>
      <c r="W395" s="3">
        <v>6427738.2834040625</v>
      </c>
      <c r="X395" s="4">
        <f t="shared" si="74"/>
        <v>20695.092677198067</v>
      </c>
      <c r="Y395" s="14">
        <f t="shared" si="83"/>
        <v>6.9386110727065464E-4</v>
      </c>
    </row>
    <row r="396" spans="1:25" x14ac:dyDescent="0.2">
      <c r="A396" s="10">
        <f t="shared" si="84"/>
        <v>50940</v>
      </c>
      <c r="B396" s="25">
        <v>13656152.391696518</v>
      </c>
      <c r="C396" s="26">
        <v>623623.13563488517</v>
      </c>
      <c r="D396" s="27">
        <f t="shared" si="77"/>
        <v>13032529.256061632</v>
      </c>
      <c r="E396" s="11">
        <v>0</v>
      </c>
      <c r="F396" s="11"/>
      <c r="G396" s="3">
        <f t="shared" si="86"/>
        <v>13656152.391696518</v>
      </c>
      <c r="H396" s="12">
        <f t="shared" si="75"/>
        <v>1.1733579801174399E-2</v>
      </c>
      <c r="I396" s="3">
        <f t="shared" si="78"/>
        <v>13032529.256061632</v>
      </c>
      <c r="J396" s="3"/>
      <c r="K396" s="28">
        <f t="shared" si="76"/>
        <v>12429135.89436752</v>
      </c>
      <c r="L396" s="11"/>
      <c r="M396" s="28">
        <f t="shared" si="79"/>
        <v>12429135.89436752</v>
      </c>
      <c r="N396" s="13">
        <f t="shared" si="85"/>
        <v>0</v>
      </c>
      <c r="O396" s="28">
        <v>13052759.030002406</v>
      </c>
      <c r="P396" s="27">
        <v>623623.13563488517</v>
      </c>
      <c r="Q396" s="14">
        <f t="shared" si="80"/>
        <v>1.1592733246054143E-2</v>
      </c>
      <c r="S396" s="13">
        <f t="shared" si="81"/>
        <v>133165075.9091932</v>
      </c>
      <c r="T396" s="14">
        <f t="shared" si="82"/>
        <v>1.1636724849216851E-2</v>
      </c>
      <c r="W396" s="3">
        <v>6433521.3878938248</v>
      </c>
      <c r="X396" s="4">
        <f t="shared" si="74"/>
        <v>20698.629549872086</v>
      </c>
      <c r="Y396" s="14">
        <f t="shared" si="83"/>
        <v>7.2267809488257839E-4</v>
      </c>
    </row>
    <row r="397" spans="1:25" x14ac:dyDescent="0.2">
      <c r="A397" s="10">
        <f t="shared" si="84"/>
        <v>50970</v>
      </c>
      <c r="B397" s="25">
        <v>14525239.960362993</v>
      </c>
      <c r="C397" s="26">
        <v>602620.54107908811</v>
      </c>
      <c r="D397" s="27">
        <f t="shared" si="77"/>
        <v>13922619.419283904</v>
      </c>
      <c r="E397" s="11">
        <v>0</v>
      </c>
      <c r="F397" s="11"/>
      <c r="G397" s="3">
        <f t="shared" si="86"/>
        <v>14525239.960362993</v>
      </c>
      <c r="H397" s="12">
        <f t="shared" si="75"/>
        <v>1.1660909724333424E-2</v>
      </c>
      <c r="I397" s="3">
        <f t="shared" si="78"/>
        <v>13922619.419283904</v>
      </c>
      <c r="J397" s="3"/>
      <c r="K397" s="28">
        <f t="shared" si="76"/>
        <v>13246659.245553259</v>
      </c>
      <c r="L397" s="11"/>
      <c r="M397" s="28">
        <f t="shared" si="79"/>
        <v>13246659.245553259</v>
      </c>
      <c r="N397" s="13">
        <f t="shared" si="85"/>
        <v>0</v>
      </c>
      <c r="O397" s="28">
        <v>13849279.786632346</v>
      </c>
      <c r="P397" s="27">
        <v>602620.54107908811</v>
      </c>
      <c r="Q397" s="14">
        <f t="shared" si="80"/>
        <v>1.1532602384641821E-2</v>
      </c>
      <c r="S397" s="13">
        <f t="shared" si="81"/>
        <v>133316102.63205279</v>
      </c>
      <c r="T397" s="14">
        <f t="shared" si="82"/>
        <v>1.1649879578458977E-2</v>
      </c>
      <c r="W397" s="3">
        <v>6439303.2905252092</v>
      </c>
      <c r="X397" s="4">
        <f t="shared" si="74"/>
        <v>20703.497974418147</v>
      </c>
      <c r="Y397" s="14">
        <f t="shared" si="83"/>
        <v>7.4549084277486521E-4</v>
      </c>
    </row>
    <row r="398" spans="1:25" x14ac:dyDescent="0.2">
      <c r="A398" s="10">
        <f t="shared" si="84"/>
        <v>51001</v>
      </c>
      <c r="B398" s="25">
        <v>14787762.940404568</v>
      </c>
      <c r="C398" s="26">
        <v>637219.44357093039</v>
      </c>
      <c r="D398" s="27">
        <f t="shared" si="77"/>
        <v>14150543.496833637</v>
      </c>
      <c r="E398" s="11">
        <v>0</v>
      </c>
      <c r="F398" s="11"/>
      <c r="G398" s="3">
        <f t="shared" si="86"/>
        <v>14787762.940404568</v>
      </c>
      <c r="H398" s="12">
        <f t="shared" si="75"/>
        <v>1.1688389589164183E-2</v>
      </c>
      <c r="I398" s="3">
        <f t="shared" si="78"/>
        <v>14150543.496833637</v>
      </c>
      <c r="J398" s="3"/>
      <c r="K398" s="28">
        <f t="shared" si="76"/>
        <v>13424664.000835653</v>
      </c>
      <c r="L398" s="11"/>
      <c r="M398" s="28">
        <f t="shared" si="79"/>
        <v>13424664.000835653</v>
      </c>
      <c r="N398" s="13">
        <f t="shared" si="85"/>
        <v>0</v>
      </c>
      <c r="O398" s="28">
        <v>14061883.444406584</v>
      </c>
      <c r="P398" s="27">
        <v>637219.44357093039</v>
      </c>
      <c r="Q398" s="14">
        <f t="shared" si="80"/>
        <v>1.1554310206072671E-2</v>
      </c>
      <c r="S398" s="13">
        <f t="shared" si="81"/>
        <v>133469443.61504595</v>
      </c>
      <c r="T398" s="14">
        <f t="shared" si="82"/>
        <v>1.1668271704964095E-2</v>
      </c>
      <c r="W398" s="3">
        <v>6445085.1931565953</v>
      </c>
      <c r="X398" s="4">
        <f t="shared" si="74"/>
        <v>20708.71673764128</v>
      </c>
      <c r="Y398" s="14">
        <f t="shared" si="83"/>
        <v>7.7346725716131992E-4</v>
      </c>
    </row>
    <row r="399" spans="1:25" x14ac:dyDescent="0.2">
      <c r="A399" s="10">
        <f t="shared" si="84"/>
        <v>51032</v>
      </c>
      <c r="B399" s="25">
        <v>13615319.921915038</v>
      </c>
      <c r="C399" s="26">
        <v>613667.73629279702</v>
      </c>
      <c r="D399" s="27">
        <f t="shared" si="77"/>
        <v>13001652.185622241</v>
      </c>
      <c r="E399" s="11">
        <v>0</v>
      </c>
      <c r="F399" s="11"/>
      <c r="G399" s="3">
        <f t="shared" si="86"/>
        <v>13615319.921915038</v>
      </c>
      <c r="H399" s="12">
        <f t="shared" si="75"/>
        <v>1.1805845757391964E-2</v>
      </c>
      <c r="I399" s="3">
        <f>G399-C399</f>
        <v>13001652.185622241</v>
      </c>
      <c r="J399" s="3"/>
      <c r="K399" s="28">
        <f t="shared" si="76"/>
        <v>12334679.466533802</v>
      </c>
      <c r="L399" s="11"/>
      <c r="M399" s="28">
        <f t="shared" si="79"/>
        <v>12334679.466533802</v>
      </c>
      <c r="N399" s="13">
        <f t="shared" si="85"/>
        <v>0</v>
      </c>
      <c r="O399" s="28">
        <v>12948347.202826599</v>
      </c>
      <c r="P399" s="27">
        <v>613667.73629279702</v>
      </c>
      <c r="Q399" s="14">
        <f t="shared" si="80"/>
        <v>1.1668364750980764E-2</v>
      </c>
      <c r="S399" s="13">
        <f t="shared" si="81"/>
        <v>133611709.1480177</v>
      </c>
      <c r="T399" s="14">
        <f t="shared" si="82"/>
        <v>1.169674590051728E-2</v>
      </c>
      <c r="W399" s="3">
        <v>6450867.0957879797</v>
      </c>
      <c r="X399" s="4">
        <f t="shared" si="74"/>
        <v>20712.209252498469</v>
      </c>
      <c r="Y399" s="14">
        <f t="shared" si="83"/>
        <v>8.11400081860425E-4</v>
      </c>
    </row>
    <row r="400" spans="1:25" x14ac:dyDescent="0.2">
      <c r="A400" s="10">
        <f t="shared" si="84"/>
        <v>51062</v>
      </c>
      <c r="B400" s="25">
        <v>12769371.541032284</v>
      </c>
      <c r="C400" s="26">
        <v>562107.06830290845</v>
      </c>
      <c r="D400" s="27">
        <f t="shared" si="77"/>
        <v>12207264.472729376</v>
      </c>
      <c r="E400" s="11">
        <v>0</v>
      </c>
      <c r="F400" s="11"/>
      <c r="G400" s="3">
        <f t="shared" si="86"/>
        <v>12769371.541032284</v>
      </c>
      <c r="H400" s="12">
        <f t="shared" si="75"/>
        <v>1.1882832901287887E-2</v>
      </c>
      <c r="I400" s="3">
        <f t="shared" si="78"/>
        <v>12207264.472729376</v>
      </c>
      <c r="J400" s="3"/>
      <c r="K400" s="28">
        <f t="shared" si="76"/>
        <v>11581367.983650075</v>
      </c>
      <c r="L400" s="11"/>
      <c r="M400" s="28">
        <f t="shared" si="79"/>
        <v>11581367.983650075</v>
      </c>
      <c r="N400" s="13">
        <f t="shared" si="85"/>
        <v>0</v>
      </c>
      <c r="O400" s="28">
        <v>12143475.051952984</v>
      </c>
      <c r="P400" s="27">
        <v>562107.06830290845</v>
      </c>
      <c r="Q400" s="14">
        <f t="shared" si="80"/>
        <v>1.1752619381443896E-2</v>
      </c>
      <c r="S400" s="13">
        <f t="shared" si="81"/>
        <v>133746239.47412793</v>
      </c>
      <c r="T400" s="14">
        <f t="shared" si="82"/>
        <v>1.1728128901467461E-2</v>
      </c>
      <c r="W400" s="3">
        <v>6456648.9984193658</v>
      </c>
      <c r="X400" s="4">
        <f t="shared" si="74"/>
        <v>20714.49749039633</v>
      </c>
      <c r="Y400" s="14">
        <f t="shared" si="83"/>
        <v>8.5219350237930591E-4</v>
      </c>
    </row>
    <row r="401" spans="1:25" x14ac:dyDescent="0.2">
      <c r="A401" s="10">
        <f t="shared" si="84"/>
        <v>51093</v>
      </c>
      <c r="B401" s="25">
        <v>10678392.855176346</v>
      </c>
      <c r="C401" s="26">
        <v>503952.45265391673</v>
      </c>
      <c r="D401" s="27">
        <f t="shared" si="77"/>
        <v>10174440.40252243</v>
      </c>
      <c r="E401" s="11">
        <v>0</v>
      </c>
      <c r="F401" s="11"/>
      <c r="G401" s="3">
        <f t="shared" si="86"/>
        <v>10678392.855176346</v>
      </c>
      <c r="H401" s="12">
        <f t="shared" si="75"/>
        <v>1.2044010631256929E-2</v>
      </c>
      <c r="I401" s="3">
        <f t="shared" si="78"/>
        <v>10174440.40252243</v>
      </c>
      <c r="J401" s="3"/>
      <c r="K401" s="28">
        <f t="shared" si="76"/>
        <v>9709361.4615788851</v>
      </c>
      <c r="L401" s="11"/>
      <c r="M401" s="28">
        <f t="shared" si="79"/>
        <v>9709361.4615788851</v>
      </c>
      <c r="N401" s="13">
        <f t="shared" si="85"/>
        <v>0</v>
      </c>
      <c r="O401" s="28">
        <v>10213313.914232802</v>
      </c>
      <c r="P401" s="27">
        <v>503952.45265391673</v>
      </c>
      <c r="Q401" s="14">
        <f t="shared" si="80"/>
        <v>1.1911274408046069E-2</v>
      </c>
      <c r="S401" s="13">
        <f t="shared" si="81"/>
        <v>133860529.0088141</v>
      </c>
      <c r="T401" s="14">
        <f t="shared" si="82"/>
        <v>1.1750358175588449E-2</v>
      </c>
      <c r="W401" s="3">
        <v>6462430.9010507502</v>
      </c>
      <c r="X401" s="4">
        <f t="shared" si="74"/>
        <v>20713.649562898885</v>
      </c>
      <c r="Y401" s="14">
        <f t="shared" si="83"/>
        <v>8.8391467040449534E-4</v>
      </c>
    </row>
    <row r="402" spans="1:25" x14ac:dyDescent="0.2">
      <c r="A402" s="10">
        <f t="shared" si="84"/>
        <v>51123</v>
      </c>
      <c r="B402" s="25">
        <v>10997768.191537578</v>
      </c>
      <c r="C402" s="26">
        <v>478964.39366331307</v>
      </c>
      <c r="D402" s="27">
        <f t="shared" si="77"/>
        <v>10518803.797874264</v>
      </c>
      <c r="E402" s="11">
        <v>0</v>
      </c>
      <c r="F402" s="11"/>
      <c r="G402" s="3">
        <f t="shared" si="86"/>
        <v>10997768.191537578</v>
      </c>
      <c r="H402" s="12">
        <f t="shared" si="75"/>
        <v>1.1968711159506373E-2</v>
      </c>
      <c r="I402" s="3">
        <f t="shared" si="78"/>
        <v>10518803.797874264</v>
      </c>
      <c r="J402" s="3"/>
      <c r="K402" s="28">
        <f t="shared" si="76"/>
        <v>9992797.5857758839</v>
      </c>
      <c r="L402" s="11"/>
      <c r="M402" s="28">
        <f t="shared" si="79"/>
        <v>9992797.5857758839</v>
      </c>
      <c r="N402" s="13">
        <f t="shared" si="85"/>
        <v>0</v>
      </c>
      <c r="O402" s="28">
        <v>10471761.979439197</v>
      </c>
      <c r="P402" s="27">
        <v>478964.39366331307</v>
      </c>
      <c r="Q402" s="14">
        <f t="shared" si="80"/>
        <v>1.1844143178867839E-2</v>
      </c>
      <c r="S402" s="13">
        <f t="shared" si="81"/>
        <v>133977499.71636945</v>
      </c>
      <c r="T402" s="14">
        <f t="shared" si="82"/>
        <v>1.1755704298240577E-2</v>
      </c>
      <c r="W402" s="3">
        <v>6468212.8036821363</v>
      </c>
      <c r="X402" s="4">
        <f t="shared" si="74"/>
        <v>20713.217666570985</v>
      </c>
      <c r="Y402" s="14">
        <f t="shared" si="83"/>
        <v>8.9891688448906493E-4</v>
      </c>
    </row>
    <row r="403" spans="1:25" x14ac:dyDescent="0.2">
      <c r="A403" s="10">
        <f t="shared" si="84"/>
        <v>51154</v>
      </c>
      <c r="B403" s="25">
        <v>11135015.154555423</v>
      </c>
      <c r="C403" s="26">
        <v>475309.52920060058</v>
      </c>
      <c r="D403" s="27">
        <f t="shared" si="77"/>
        <v>10659705.625354823</v>
      </c>
      <c r="E403" s="11">
        <v>0</v>
      </c>
      <c r="F403" s="11"/>
      <c r="G403" s="3">
        <f t="shared" si="86"/>
        <v>11135015.154555423</v>
      </c>
      <c r="H403" s="12">
        <f t="shared" si="75"/>
        <v>1.1876795887473035E-2</v>
      </c>
      <c r="I403" s="3">
        <f t="shared" si="78"/>
        <v>10659705.625354823</v>
      </c>
      <c r="J403" s="3"/>
      <c r="K403" s="28">
        <f t="shared" si="76"/>
        <v>10097356.939627919</v>
      </c>
      <c r="L403" s="11"/>
      <c r="M403" s="28">
        <f t="shared" si="79"/>
        <v>10097356.939627919</v>
      </c>
      <c r="N403" s="13">
        <f t="shared" si="85"/>
        <v>0</v>
      </c>
      <c r="O403" s="28">
        <v>10572666.46882852</v>
      </c>
      <c r="P403" s="27">
        <v>475309.52920060058</v>
      </c>
      <c r="Q403" s="14">
        <f t="shared" si="80"/>
        <v>1.1750369308690445E-2</v>
      </c>
      <c r="S403" s="13">
        <f t="shared" si="81"/>
        <v>134094769.4270426</v>
      </c>
      <c r="T403" s="14">
        <f t="shared" si="82"/>
        <v>1.1743629943719691E-2</v>
      </c>
      <c r="W403" s="3">
        <v>6474001.9174637897</v>
      </c>
      <c r="X403" s="4">
        <f t="shared" ref="X403:X466" si="87">S403/W403*1000</f>
        <v>20712.809655696648</v>
      </c>
      <c r="Y403" s="14">
        <f t="shared" si="83"/>
        <v>8.9668022172451067E-4</v>
      </c>
    </row>
    <row r="404" spans="1:25" x14ac:dyDescent="0.2">
      <c r="A404" s="10">
        <f t="shared" si="84"/>
        <v>51185</v>
      </c>
      <c r="B404" s="25">
        <v>10281480.239609536</v>
      </c>
      <c r="C404" s="26">
        <v>459443.26570747315</v>
      </c>
      <c r="D404" s="27">
        <f t="shared" si="77"/>
        <v>9822036.9739020634</v>
      </c>
      <c r="E404" s="11">
        <v>0</v>
      </c>
      <c r="F404" s="11"/>
      <c r="G404" s="3">
        <f t="shared" si="86"/>
        <v>10281480.239609536</v>
      </c>
      <c r="H404" s="12">
        <f t="shared" si="75"/>
        <v>4.0304784316972375E-2</v>
      </c>
      <c r="I404" s="3">
        <f t="shared" si="78"/>
        <v>9822036.9739020634</v>
      </c>
      <c r="J404" s="3"/>
      <c r="K404" s="28">
        <f t="shared" si="76"/>
        <v>9305908.3435036037</v>
      </c>
      <c r="L404" s="11"/>
      <c r="M404" s="28">
        <f t="shared" si="79"/>
        <v>9305908.3435036037</v>
      </c>
      <c r="N404" s="13">
        <f t="shared" si="85"/>
        <v>0</v>
      </c>
      <c r="O404" s="28">
        <v>9765351.6092110761</v>
      </c>
      <c r="P404" s="27">
        <v>459443.26570747315</v>
      </c>
      <c r="Q404" s="14">
        <f t="shared" si="80"/>
        <v>4.1608650517915402E-2</v>
      </c>
      <c r="S404" s="13">
        <f t="shared" si="81"/>
        <v>134466508.1677146</v>
      </c>
      <c r="T404" s="14">
        <f t="shared" si="82"/>
        <v>1.3731973945701581E-2</v>
      </c>
      <c r="W404" s="3">
        <v>6479789.829387066</v>
      </c>
      <c r="X404" s="4">
        <f t="shared" si="87"/>
        <v>20751.677401307628</v>
      </c>
      <c r="Y404" s="14">
        <f t="shared" si="83"/>
        <v>2.8734149071660831E-3</v>
      </c>
    </row>
    <row r="405" spans="1:25" x14ac:dyDescent="0.2">
      <c r="A405" s="10">
        <f t="shared" si="84"/>
        <v>51214</v>
      </c>
      <c r="B405" s="25">
        <v>11291817.380438332</v>
      </c>
      <c r="C405" s="26">
        <v>542122.22384079546</v>
      </c>
      <c r="D405" s="27">
        <f t="shared" si="77"/>
        <v>10749695.156597536</v>
      </c>
      <c r="E405" s="11">
        <v>0</v>
      </c>
      <c r="F405" s="11"/>
      <c r="G405" s="3">
        <f t="shared" si="86"/>
        <v>11291817.380438332</v>
      </c>
      <c r="H405" s="12">
        <f t="shared" si="75"/>
        <v>1.1932163218993264E-2</v>
      </c>
      <c r="I405" s="3">
        <f t="shared" si="78"/>
        <v>10749695.156597536</v>
      </c>
      <c r="J405" s="3"/>
      <c r="K405" s="28">
        <f t="shared" si="76"/>
        <v>10193059.784231372</v>
      </c>
      <c r="L405" s="11"/>
      <c r="M405" s="28">
        <f t="shared" si="79"/>
        <v>10193059.784231372</v>
      </c>
      <c r="N405" s="13">
        <f t="shared" si="85"/>
        <v>0</v>
      </c>
      <c r="O405" s="28">
        <v>10735182.008072168</v>
      </c>
      <c r="P405" s="27">
        <v>542122.22384079546</v>
      </c>
      <c r="Q405" s="14">
        <f t="shared" si="80"/>
        <v>1.1790993644252623E-2</v>
      </c>
      <c r="S405" s="13">
        <f t="shared" si="81"/>
        <v>134585293.86939248</v>
      </c>
      <c r="T405" s="14">
        <f t="shared" si="82"/>
        <v>1.3719236548037861E-2</v>
      </c>
      <c r="W405" s="3">
        <v>6485576.5394519642</v>
      </c>
      <c r="X405" s="4">
        <f t="shared" si="87"/>
        <v>20751.477228077711</v>
      </c>
      <c r="Y405" s="14">
        <f t="shared" si="83"/>
        <v>2.8705022969655047E-3</v>
      </c>
    </row>
    <row r="406" spans="1:25" x14ac:dyDescent="0.2">
      <c r="A406" s="10">
        <f t="shared" si="84"/>
        <v>51245</v>
      </c>
      <c r="B406" s="25">
        <v>11624610.205885401</v>
      </c>
      <c r="C406" s="26">
        <v>589368.57949399063</v>
      </c>
      <c r="D406" s="27">
        <f t="shared" si="77"/>
        <v>11035241.626391411</v>
      </c>
      <c r="E406" s="11">
        <v>0</v>
      </c>
      <c r="F406" s="11"/>
      <c r="G406" s="3">
        <f t="shared" si="86"/>
        <v>11624610.205885401</v>
      </c>
      <c r="H406" s="12">
        <f t="shared" si="75"/>
        <v>1.1916376895930059E-2</v>
      </c>
      <c r="I406" s="3">
        <f t="shared" si="78"/>
        <v>11035241.626391411</v>
      </c>
      <c r="J406" s="3"/>
      <c r="K406" s="28">
        <f t="shared" si="76"/>
        <v>10504490.678458842</v>
      </c>
      <c r="L406" s="11"/>
      <c r="M406" s="28">
        <f t="shared" si="79"/>
        <v>10504490.678458842</v>
      </c>
      <c r="N406" s="13">
        <f t="shared" si="85"/>
        <v>0</v>
      </c>
      <c r="O406" s="28">
        <v>11093859.257952832</v>
      </c>
      <c r="P406" s="27">
        <v>589368.57949399063</v>
      </c>
      <c r="Q406" s="14">
        <f t="shared" si="80"/>
        <v>1.1765799455148995E-2</v>
      </c>
      <c r="S406" s="13">
        <f t="shared" si="81"/>
        <v>134707450.33165655</v>
      </c>
      <c r="T406" s="14">
        <f t="shared" si="82"/>
        <v>1.3711331129670601E-2</v>
      </c>
      <c r="W406" s="3">
        <v>6491362.0476584854</v>
      </c>
      <c r="X406" s="4">
        <f t="shared" si="87"/>
        <v>20751.800522395326</v>
      </c>
      <c r="Y406" s="14">
        <f t="shared" si="83"/>
        <v>2.8723504773668918E-3</v>
      </c>
    </row>
    <row r="407" spans="1:25" x14ac:dyDescent="0.2">
      <c r="A407" s="10">
        <f t="shared" si="84"/>
        <v>51275</v>
      </c>
      <c r="B407" s="25">
        <v>13209502.104516776</v>
      </c>
      <c r="C407" s="26">
        <v>607429.18589783355</v>
      </c>
      <c r="D407" s="27">
        <f t="shared" si="77"/>
        <v>12602072.918618944</v>
      </c>
      <c r="E407" s="11">
        <v>0</v>
      </c>
      <c r="F407" s="11"/>
      <c r="G407" s="3">
        <f t="shared" si="86"/>
        <v>13209502.104516776</v>
      </c>
      <c r="H407" s="12">
        <f t="shared" si="75"/>
        <v>1.178000867651785E-2</v>
      </c>
      <c r="I407" s="3">
        <f t="shared" si="78"/>
        <v>12602072.918618944</v>
      </c>
      <c r="J407" s="3"/>
      <c r="K407" s="28">
        <f t="shared" si="76"/>
        <v>12026339.393300937</v>
      </c>
      <c r="L407" s="11"/>
      <c r="M407" s="28">
        <f t="shared" si="79"/>
        <v>12026339.393300937</v>
      </c>
      <c r="N407" s="13">
        <f t="shared" si="85"/>
        <v>0</v>
      </c>
      <c r="O407" s="28">
        <v>12633768.57919877</v>
      </c>
      <c r="P407" s="27">
        <v>607429.18589783355</v>
      </c>
      <c r="Q407" s="14">
        <f t="shared" si="80"/>
        <v>1.1639536271656148E-2</v>
      </c>
      <c r="S407" s="13">
        <f t="shared" si="81"/>
        <v>134845820.77741775</v>
      </c>
      <c r="T407" s="14">
        <f t="shared" si="82"/>
        <v>1.3705797033694012E-2</v>
      </c>
      <c r="W407" s="3">
        <v>6497146.3540066266</v>
      </c>
      <c r="X407" s="4">
        <f t="shared" si="87"/>
        <v>20754.622634329564</v>
      </c>
      <c r="Y407" s="14">
        <f t="shared" si="83"/>
        <v>2.8765252738920388E-3</v>
      </c>
    </row>
    <row r="408" spans="1:25" x14ac:dyDescent="0.2">
      <c r="A408" s="10">
        <f t="shared" si="84"/>
        <v>51306</v>
      </c>
      <c r="B408" s="25">
        <v>13815522.658129115</v>
      </c>
      <c r="C408" s="26">
        <v>632696.80933278473</v>
      </c>
      <c r="D408" s="27">
        <f t="shared" si="77"/>
        <v>13182825.84879633</v>
      </c>
      <c r="E408" s="11">
        <v>0</v>
      </c>
      <c r="F408" s="11"/>
      <c r="G408" s="3">
        <f t="shared" si="86"/>
        <v>13815522.658129115</v>
      </c>
      <c r="H408" s="12">
        <f t="shared" si="75"/>
        <v>1.1670217339512012E-2</v>
      </c>
      <c r="I408" s="3">
        <f t="shared" si="78"/>
        <v>13182825.84879633</v>
      </c>
      <c r="J408" s="3"/>
      <c r="K408" s="28">
        <f t="shared" si="76"/>
        <v>12572390.755430028</v>
      </c>
      <c r="L408" s="11"/>
      <c r="M408" s="28">
        <f t="shared" si="79"/>
        <v>12572390.755430028</v>
      </c>
      <c r="N408" s="13">
        <f t="shared" si="85"/>
        <v>0</v>
      </c>
      <c r="O408" s="28">
        <v>13205087.564762812</v>
      </c>
      <c r="P408" s="27">
        <v>632696.80933278473</v>
      </c>
      <c r="Q408" s="14">
        <f t="shared" si="80"/>
        <v>1.1525729727311695E-2</v>
      </c>
      <c r="S408" s="13">
        <f t="shared" si="81"/>
        <v>134989075.63848025</v>
      </c>
      <c r="T408" s="14">
        <f t="shared" si="82"/>
        <v>1.3697282991306681E-2</v>
      </c>
      <c r="W408" s="3">
        <v>6502929.4584963918</v>
      </c>
      <c r="X408" s="4">
        <f t="shared" si="87"/>
        <v>20758.19467211204</v>
      </c>
      <c r="Y408" s="14">
        <f t="shared" si="83"/>
        <v>2.877732658407961E-3</v>
      </c>
    </row>
    <row r="409" spans="1:25" x14ac:dyDescent="0.2">
      <c r="A409" s="10">
        <f t="shared" si="84"/>
        <v>51336</v>
      </c>
      <c r="B409" s="25">
        <v>14692539.558131041</v>
      </c>
      <c r="C409" s="26">
        <v>611352.92247126484</v>
      </c>
      <c r="D409" s="27">
        <f t="shared" si="77"/>
        <v>14081186.635659777</v>
      </c>
      <c r="E409" s="11">
        <v>0</v>
      </c>
      <c r="F409" s="11"/>
      <c r="G409" s="3">
        <f t="shared" si="86"/>
        <v>14692539.558131041</v>
      </c>
      <c r="H409" s="12">
        <f t="shared" si="75"/>
        <v>1.1517854315975518E-2</v>
      </c>
      <c r="I409" s="3">
        <f t="shared" si="78"/>
        <v>14081186.635659777</v>
      </c>
      <c r="J409" s="3"/>
      <c r="K409" s="28">
        <f t="shared" si="76"/>
        <v>13397440.851124698</v>
      </c>
      <c r="L409" s="11"/>
      <c r="M409" s="28">
        <f t="shared" si="79"/>
        <v>13397440.851124698</v>
      </c>
      <c r="N409" s="13">
        <f t="shared" si="85"/>
        <v>0</v>
      </c>
      <c r="O409" s="28">
        <v>14008793.773595963</v>
      </c>
      <c r="P409" s="27">
        <v>611352.92247126484</v>
      </c>
      <c r="Q409" s="14">
        <f t="shared" si="80"/>
        <v>1.1382613742559666E-2</v>
      </c>
      <c r="S409" s="13">
        <f t="shared" si="81"/>
        <v>135139857.24405169</v>
      </c>
      <c r="T409" s="14">
        <f t="shared" si="82"/>
        <v>1.3679927450567453E-2</v>
      </c>
      <c r="W409" s="3">
        <v>6508711.3611277752</v>
      </c>
      <c r="X409" s="4">
        <f t="shared" si="87"/>
        <v>20762.920606858159</v>
      </c>
      <c r="Y409" s="14">
        <f t="shared" si="83"/>
        <v>2.8701735577938425E-3</v>
      </c>
    </row>
    <row r="410" spans="1:25" x14ac:dyDescent="0.2">
      <c r="A410" s="10">
        <f t="shared" si="84"/>
        <v>51367</v>
      </c>
      <c r="B410" s="25">
        <v>14956774.140266493</v>
      </c>
      <c r="C410" s="26">
        <v>646473.43245662772</v>
      </c>
      <c r="D410" s="27">
        <f t="shared" si="77"/>
        <v>14310300.707809865</v>
      </c>
      <c r="E410" s="11">
        <v>0</v>
      </c>
      <c r="F410" s="11"/>
      <c r="G410" s="3">
        <f t="shared" si="86"/>
        <v>14956774.140266493</v>
      </c>
      <c r="H410" s="12">
        <f t="shared" si="75"/>
        <v>1.1429125591412959E-2</v>
      </c>
      <c r="I410" s="3">
        <f t="shared" si="78"/>
        <v>14310300.707809865</v>
      </c>
      <c r="J410" s="3"/>
      <c r="K410" s="28">
        <f t="shared" si="76"/>
        <v>13576125.043887889</v>
      </c>
      <c r="L410" s="11"/>
      <c r="M410" s="28">
        <f t="shared" si="79"/>
        <v>13576125.043887889</v>
      </c>
      <c r="N410" s="13">
        <f t="shared" si="85"/>
        <v>0</v>
      </c>
      <c r="O410" s="28">
        <v>14222598.476344517</v>
      </c>
      <c r="P410" s="27">
        <v>646473.43245662772</v>
      </c>
      <c r="Q410" s="14">
        <f t="shared" si="80"/>
        <v>1.1282296751919274E-2</v>
      </c>
      <c r="S410" s="13">
        <f t="shared" si="81"/>
        <v>135291318.28710392</v>
      </c>
      <c r="T410" s="14">
        <f t="shared" si="82"/>
        <v>1.3650125622105991E-2</v>
      </c>
      <c r="W410" s="3">
        <v>6514493.2637591595</v>
      </c>
      <c r="X410" s="4">
        <f t="shared" si="87"/>
        <v>20767.742448939865</v>
      </c>
      <c r="Y410" s="14">
        <f t="shared" si="83"/>
        <v>2.8502833877339651E-3</v>
      </c>
    </row>
    <row r="411" spans="1:25" x14ac:dyDescent="0.2">
      <c r="A411" s="10">
        <f t="shared" si="84"/>
        <v>51398</v>
      </c>
      <c r="B411" s="25">
        <v>13770798.779666224</v>
      </c>
      <c r="C411" s="26">
        <v>622613.84668287833</v>
      </c>
      <c r="D411" s="27">
        <f t="shared" si="77"/>
        <v>13148184.932983346</v>
      </c>
      <c r="E411" s="11">
        <v>0</v>
      </c>
      <c r="F411" s="11"/>
      <c r="G411" s="3">
        <f t="shared" si="86"/>
        <v>13770798.779666224</v>
      </c>
      <c r="H411" s="12">
        <f t="shared" si="75"/>
        <v>1.1419405393547244E-2</v>
      </c>
      <c r="I411" s="3">
        <f t="shared" si="78"/>
        <v>13148184.932983346</v>
      </c>
      <c r="J411" s="3"/>
      <c r="K411" s="28">
        <f t="shared" si="76"/>
        <v>12473595.7820292</v>
      </c>
      <c r="L411" s="11"/>
      <c r="M411" s="28">
        <f t="shared" si="79"/>
        <v>12473595.7820292</v>
      </c>
      <c r="N411" s="13">
        <f t="shared" si="85"/>
        <v>0</v>
      </c>
      <c r="O411" s="28">
        <v>13096209.628712079</v>
      </c>
      <c r="P411" s="27">
        <v>622613.84668287833</v>
      </c>
      <c r="Q411" s="14">
        <f t="shared" si="80"/>
        <v>1.1262255810724708E-2</v>
      </c>
      <c r="S411" s="13">
        <f t="shared" si="81"/>
        <v>135430234.60259932</v>
      </c>
      <c r="T411" s="14">
        <f t="shared" si="82"/>
        <v>1.3610524602802654E-2</v>
      </c>
      <c r="W411" s="3">
        <v>6520275.1663905457</v>
      </c>
      <c r="X411" s="4">
        <f t="shared" si="87"/>
        <v>20770.631782641463</v>
      </c>
      <c r="Y411" s="14">
        <f t="shared" si="83"/>
        <v>2.8206807603561312E-3</v>
      </c>
    </row>
    <row r="412" spans="1:25" x14ac:dyDescent="0.2">
      <c r="A412" s="10">
        <f t="shared" si="84"/>
        <v>51428</v>
      </c>
      <c r="B412" s="25">
        <v>12915433.4624744</v>
      </c>
      <c r="C412" s="26">
        <v>570299.28634366568</v>
      </c>
      <c r="D412" s="27">
        <f t="shared" si="77"/>
        <v>12345134.176130734</v>
      </c>
      <c r="E412" s="11">
        <v>0</v>
      </c>
      <c r="F412" s="11"/>
      <c r="G412" s="3">
        <f t="shared" si="86"/>
        <v>12915433.4624744</v>
      </c>
      <c r="H412" s="12">
        <f t="shared" si="75"/>
        <v>1.1438458108354865E-2</v>
      </c>
      <c r="I412" s="3">
        <f t="shared" si="78"/>
        <v>12345134.176130734</v>
      </c>
      <c r="J412" s="3"/>
      <c r="K412" s="28">
        <f t="shared" si="76"/>
        <v>11712078.396280935</v>
      </c>
      <c r="L412" s="11"/>
      <c r="M412" s="28">
        <f t="shared" si="79"/>
        <v>11712078.396280935</v>
      </c>
      <c r="N412" s="13">
        <f t="shared" si="85"/>
        <v>0</v>
      </c>
      <c r="O412" s="28">
        <v>12282377.682624601</v>
      </c>
      <c r="P412" s="27">
        <v>570299.28634366568</v>
      </c>
      <c r="Q412" s="14">
        <f t="shared" si="80"/>
        <v>1.1286267115887316E-2</v>
      </c>
      <c r="S412" s="13">
        <f t="shared" si="81"/>
        <v>135560945.01523018</v>
      </c>
      <c r="T412" s="14">
        <f t="shared" si="82"/>
        <v>1.3568273382768892E-2</v>
      </c>
      <c r="W412" s="3">
        <v>6526057.0690219318</v>
      </c>
      <c r="X412" s="4">
        <f t="shared" si="87"/>
        <v>20772.258590675621</v>
      </c>
      <c r="Y412" s="14">
        <f t="shared" si="83"/>
        <v>2.7884384019487563E-3</v>
      </c>
    </row>
    <row r="413" spans="1:25" x14ac:dyDescent="0.2">
      <c r="A413" s="10">
        <f t="shared" si="84"/>
        <v>51459</v>
      </c>
      <c r="B413" s="25">
        <v>10802545.856243076</v>
      </c>
      <c r="C413" s="26">
        <v>511314.73042252485</v>
      </c>
      <c r="D413" s="27">
        <f t="shared" si="77"/>
        <v>10291231.125820551</v>
      </c>
      <c r="E413" s="11">
        <v>0</v>
      </c>
      <c r="F413" s="11"/>
      <c r="G413" s="3">
        <f t="shared" si="86"/>
        <v>10802545.856243076</v>
      </c>
      <c r="H413" s="12">
        <f t="shared" si="75"/>
        <v>1.1626562419132735E-2</v>
      </c>
      <c r="I413" s="3">
        <f t="shared" si="78"/>
        <v>10291231.125820551</v>
      </c>
      <c r="J413" s="3"/>
      <c r="K413" s="28">
        <f t="shared" si="76"/>
        <v>9820744.9155403022</v>
      </c>
      <c r="L413" s="11"/>
      <c r="M413" s="28">
        <f t="shared" si="79"/>
        <v>9820744.9155403022</v>
      </c>
      <c r="N413" s="13">
        <f t="shared" si="85"/>
        <v>0</v>
      </c>
      <c r="O413" s="28">
        <v>10332059.645962827</v>
      </c>
      <c r="P413" s="27">
        <v>511314.73042252485</v>
      </c>
      <c r="Q413" s="14">
        <f t="shared" si="80"/>
        <v>1.1471758920725605E-2</v>
      </c>
      <c r="S413" s="13">
        <f t="shared" si="81"/>
        <v>135672328.46919161</v>
      </c>
      <c r="T413" s="14">
        <f t="shared" si="82"/>
        <v>1.3534979084523169E-2</v>
      </c>
      <c r="W413" s="3">
        <v>6531838.9716533162</v>
      </c>
      <c r="X413" s="4">
        <f t="shared" si="87"/>
        <v>20770.923633907452</v>
      </c>
      <c r="Y413" s="14">
        <f t="shared" si="83"/>
        <v>2.765040068610336E-3</v>
      </c>
    </row>
    <row r="414" spans="1:25" x14ac:dyDescent="0.2">
      <c r="A414" s="10">
        <f t="shared" si="84"/>
        <v>51489</v>
      </c>
      <c r="B414" s="25">
        <v>11126162.182350941</v>
      </c>
      <c r="C414" s="26">
        <v>485945.57972090691</v>
      </c>
      <c r="D414" s="27">
        <f t="shared" si="77"/>
        <v>10640216.602630034</v>
      </c>
      <c r="E414" s="11">
        <v>0</v>
      </c>
      <c r="F414" s="11"/>
      <c r="G414" s="3">
        <f t="shared" si="86"/>
        <v>11126162.182350941</v>
      </c>
      <c r="H414" s="12">
        <f t="shared" si="75"/>
        <v>1.1674549652006538E-2</v>
      </c>
      <c r="I414" s="3">
        <f t="shared" si="78"/>
        <v>10640216.602630034</v>
      </c>
      <c r="J414" s="3"/>
      <c r="K414" s="28">
        <f t="shared" si="76"/>
        <v>10108069.504891247</v>
      </c>
      <c r="L414" s="11"/>
      <c r="M414" s="28">
        <f t="shared" si="79"/>
        <v>10108069.504891247</v>
      </c>
      <c r="N414" s="13">
        <f t="shared" si="85"/>
        <v>0</v>
      </c>
      <c r="O414" s="28">
        <v>10594015.084612153</v>
      </c>
      <c r="P414" s="27">
        <v>485945.57972090691</v>
      </c>
      <c r="Q414" s="14">
        <f t="shared" si="80"/>
        <v>1.1535500256649289E-2</v>
      </c>
      <c r="S414" s="13">
        <f t="shared" si="81"/>
        <v>135787600.38830698</v>
      </c>
      <c r="T414" s="14">
        <f t="shared" si="82"/>
        <v>1.3510482549454306E-2</v>
      </c>
      <c r="W414" s="3">
        <v>6537620.8742846996</v>
      </c>
      <c r="X414" s="4">
        <f t="shared" si="87"/>
        <v>20770.185821331204</v>
      </c>
      <c r="Y414" s="14">
        <f t="shared" si="83"/>
        <v>2.7503285910117636E-3</v>
      </c>
    </row>
    <row r="415" spans="1:25" x14ac:dyDescent="0.2">
      <c r="A415" s="10">
        <f t="shared" si="84"/>
        <v>51520</v>
      </c>
      <c r="B415" s="25">
        <v>11260349.713686505</v>
      </c>
      <c r="C415" s="26">
        <v>482235.27384371974</v>
      </c>
      <c r="D415" s="27">
        <f t="shared" si="77"/>
        <v>10778114.439842785</v>
      </c>
      <c r="E415" s="11"/>
      <c r="F415" s="11"/>
      <c r="G415" s="3">
        <f t="shared" si="86"/>
        <v>11260349.713686505</v>
      </c>
      <c r="H415" s="12">
        <f t="shared" si="75"/>
        <v>1.1255894795958676E-2</v>
      </c>
      <c r="I415" s="3">
        <f t="shared" si="78"/>
        <v>10778114.439842785</v>
      </c>
      <c r="J415" s="3"/>
      <c r="K415" s="28">
        <f t="shared" si="76"/>
        <v>10209436.016470693</v>
      </c>
      <c r="L415" s="11"/>
      <c r="M415" s="28">
        <f t="shared" si="79"/>
        <v>10209436.016470693</v>
      </c>
      <c r="N415" s="13">
        <f t="shared" si="85"/>
        <v>0</v>
      </c>
      <c r="O415" s="28">
        <v>10691671.290314414</v>
      </c>
      <c r="P415" s="27">
        <v>482235.27384371974</v>
      </c>
      <c r="Q415" s="14">
        <f t="shared" si="80"/>
        <v>1.1099843009699795E-2</v>
      </c>
      <c r="S415" s="13">
        <f t="shared" si="81"/>
        <v>135899679.46514973</v>
      </c>
      <c r="T415" s="14">
        <f t="shared" si="82"/>
        <v>1.3459958548861506E-2</v>
      </c>
      <c r="W415" s="3">
        <v>6543409.9880663557</v>
      </c>
      <c r="X415" s="4">
        <f t="shared" si="87"/>
        <v>20768.938475962663</v>
      </c>
      <c r="Y415" s="14">
        <f t="shared" si="83"/>
        <v>2.7098602844823905E-3</v>
      </c>
    </row>
    <row r="416" spans="1:25" x14ac:dyDescent="0.2">
      <c r="A416" s="10">
        <f t="shared" si="84"/>
        <v>51551</v>
      </c>
      <c r="B416" s="25">
        <v>10397148.120257514</v>
      </c>
      <c r="C416" s="26">
        <v>466142.65118907689</v>
      </c>
      <c r="D416" s="27">
        <f t="shared" si="77"/>
        <v>9931005.469068436</v>
      </c>
      <c r="E416" s="11"/>
      <c r="F416" s="11"/>
      <c r="G416" s="3">
        <f t="shared" si="86"/>
        <v>10397148.120257514</v>
      </c>
      <c r="H416" s="12">
        <f t="shared" si="75"/>
        <v>1.1250119433422245E-2</v>
      </c>
      <c r="I416" s="3">
        <f t="shared" si="78"/>
        <v>9931005.469068436</v>
      </c>
      <c r="J416" s="3"/>
      <c r="K416" s="28">
        <f t="shared" si="76"/>
        <v>9409070.3299349844</v>
      </c>
      <c r="L416" s="11"/>
      <c r="M416" s="28">
        <f t="shared" si="79"/>
        <v>9409070.3299349844</v>
      </c>
      <c r="N416" s="13">
        <f t="shared" si="85"/>
        <v>0</v>
      </c>
      <c r="O416" s="28">
        <v>9875212.9811240621</v>
      </c>
      <c r="P416" s="27">
        <v>466142.65118907689</v>
      </c>
      <c r="Q416" s="14">
        <f t="shared" si="80"/>
        <v>1.1085643939680256E-2</v>
      </c>
      <c r="S416" s="13">
        <f t="shared" si="81"/>
        <v>136002841.45158112</v>
      </c>
      <c r="T416" s="14">
        <f t="shared" si="82"/>
        <v>1.1425397333515441E-2</v>
      </c>
      <c r="W416" s="3">
        <v>6549197.899989632</v>
      </c>
      <c r="X416" s="4">
        <f t="shared" si="87"/>
        <v>20766.33559230153</v>
      </c>
      <c r="Y416" s="14">
        <f t="shared" si="83"/>
        <v>7.0636174177307609E-4</v>
      </c>
    </row>
    <row r="417" spans="1:25" x14ac:dyDescent="0.2">
      <c r="A417" s="10">
        <f t="shared" si="84"/>
        <v>51580</v>
      </c>
      <c r="B417" s="25">
        <v>11418866.62296949</v>
      </c>
      <c r="C417" s="26">
        <v>550034.3497701711</v>
      </c>
      <c r="D417" s="27">
        <f t="shared" si="77"/>
        <v>10868832.273199318</v>
      </c>
      <c r="E417" s="11"/>
      <c r="F417" s="11"/>
      <c r="G417" s="3">
        <f t="shared" si="86"/>
        <v>11418866.62296949</v>
      </c>
      <c r="H417" s="12">
        <f t="shared" si="75"/>
        <v>1.125144325759786E-2</v>
      </c>
      <c r="I417" s="3">
        <f t="shared" si="78"/>
        <v>10868832.273199318</v>
      </c>
      <c r="J417" s="3"/>
      <c r="K417" s="28">
        <f t="shared" si="76"/>
        <v>10305933.949525803</v>
      </c>
      <c r="L417" s="11"/>
      <c r="M417" s="28">
        <f t="shared" si="79"/>
        <v>10305933.949525803</v>
      </c>
      <c r="N417" s="13">
        <f t="shared" si="85"/>
        <v>0</v>
      </c>
      <c r="O417" s="28">
        <v>10855968.299295975</v>
      </c>
      <c r="P417" s="27">
        <v>550034.3497701711</v>
      </c>
      <c r="Q417" s="14">
        <f t="shared" si="80"/>
        <v>1.1073629281469266E-2</v>
      </c>
      <c r="S417" s="13">
        <f t="shared" si="81"/>
        <v>136115715.61687556</v>
      </c>
      <c r="T417" s="14">
        <f t="shared" si="82"/>
        <v>1.1371389127910581E-2</v>
      </c>
      <c r="W417" s="3">
        <v>6554984.6100545311</v>
      </c>
      <c r="X417" s="4">
        <f t="shared" si="87"/>
        <v>20765.222760110068</v>
      </c>
      <c r="Y417" s="14">
        <f t="shared" si="83"/>
        <v>6.6238812212171538E-4</v>
      </c>
    </row>
    <row r="418" spans="1:25" x14ac:dyDescent="0.2">
      <c r="A418" s="10">
        <f t="shared" si="84"/>
        <v>51611</v>
      </c>
      <c r="B418" s="25">
        <v>11755441.127914391</v>
      </c>
      <c r="C418" s="26">
        <v>597978.42695529608</v>
      </c>
      <c r="D418" s="27">
        <f t="shared" si="77"/>
        <v>11157462.700959096</v>
      </c>
      <c r="E418" s="11"/>
      <c r="F418" s="11"/>
      <c r="G418" s="3">
        <f t="shared" si="86"/>
        <v>11755441.127914391</v>
      </c>
      <c r="H418" s="12">
        <f t="shared" si="75"/>
        <v>1.125465023874539E-2</v>
      </c>
      <c r="I418" s="3">
        <f t="shared" si="78"/>
        <v>11157462.700959096</v>
      </c>
      <c r="J418" s="3"/>
      <c r="K418" s="28">
        <f t="shared" si="76"/>
        <v>10620738.336743664</v>
      </c>
      <c r="L418" s="11"/>
      <c r="M418" s="28">
        <f t="shared" si="79"/>
        <v>10620738.336743664</v>
      </c>
      <c r="N418" s="13">
        <f t="shared" si="85"/>
        <v>0</v>
      </c>
      <c r="O418" s="28">
        <v>11218716.76369896</v>
      </c>
      <c r="P418" s="27">
        <v>597978.42695529608</v>
      </c>
      <c r="Q418" s="14">
        <f t="shared" si="80"/>
        <v>1.1066472601399591E-2</v>
      </c>
      <c r="S418" s="13">
        <f t="shared" si="81"/>
        <v>136231963.27516037</v>
      </c>
      <c r="T418" s="14">
        <f t="shared" si="82"/>
        <v>1.1317213262892256E-2</v>
      </c>
      <c r="W418" s="3">
        <v>6560770.1182610514</v>
      </c>
      <c r="X418" s="4">
        <f t="shared" si="87"/>
        <v>20764.629886356848</v>
      </c>
      <c r="Y418" s="14">
        <f t="shared" si="83"/>
        <v>6.1822895549124013E-4</v>
      </c>
    </row>
    <row r="419" spans="1:25" x14ac:dyDescent="0.2">
      <c r="A419" s="10">
        <f t="shared" si="84"/>
        <v>51641</v>
      </c>
      <c r="B419" s="25">
        <v>13357847.960006429</v>
      </c>
      <c r="C419" s="26">
        <v>616279.55486229365</v>
      </c>
      <c r="D419" s="27">
        <f t="shared" si="77"/>
        <v>12741568.405144135</v>
      </c>
      <c r="E419" s="11"/>
      <c r="F419" s="11"/>
      <c r="G419" s="3">
        <f t="shared" si="86"/>
        <v>13357847.960006429</v>
      </c>
      <c r="H419" s="12">
        <f t="shared" si="75"/>
        <v>1.1230238226687339E-2</v>
      </c>
      <c r="I419" s="3">
        <f t="shared" si="78"/>
        <v>12741568.405144135</v>
      </c>
      <c r="J419" s="3"/>
      <c r="K419" s="28">
        <f t="shared" si="76"/>
        <v>12159369.255181717</v>
      </c>
      <c r="L419" s="11"/>
      <c r="M419" s="28">
        <f t="shared" si="79"/>
        <v>12159369.255181717</v>
      </c>
      <c r="N419" s="13">
        <f t="shared" si="85"/>
        <v>0</v>
      </c>
      <c r="O419" s="28">
        <v>12775648.810044011</v>
      </c>
      <c r="P419" s="27">
        <v>616279.55486229365</v>
      </c>
      <c r="Q419" s="14">
        <f t="shared" si="80"/>
        <v>1.1061542297307936E-2</v>
      </c>
      <c r="S419" s="13">
        <f t="shared" si="81"/>
        <v>136364993.13704115</v>
      </c>
      <c r="T419" s="14">
        <f t="shared" si="82"/>
        <v>1.1265995125878003E-2</v>
      </c>
      <c r="W419" s="3">
        <v>6566554.4246091945</v>
      </c>
      <c r="X419" s="4">
        <f t="shared" si="87"/>
        <v>20766.597566905391</v>
      </c>
      <c r="Y419" s="14">
        <f t="shared" si="83"/>
        <v>5.7697664692879513E-4</v>
      </c>
    </row>
    <row r="420" spans="1:25" x14ac:dyDescent="0.2">
      <c r="A420" s="10">
        <f t="shared" si="84"/>
        <v>51672</v>
      </c>
      <c r="B420" s="25">
        <v>13970477.810170969</v>
      </c>
      <c r="C420" s="26">
        <v>641903.13740843884</v>
      </c>
      <c r="D420" s="27">
        <f t="shared" si="77"/>
        <v>13328574.67276253</v>
      </c>
      <c r="E420" s="11"/>
      <c r="F420" s="11"/>
      <c r="G420" s="3">
        <f t="shared" si="86"/>
        <v>13970477.810170969</v>
      </c>
      <c r="H420" s="12">
        <f t="shared" si="75"/>
        <v>1.1216018088948454E-2</v>
      </c>
      <c r="I420" s="3">
        <f t="shared" si="78"/>
        <v>13328574.67276253</v>
      </c>
      <c r="J420" s="3"/>
      <c r="K420" s="28">
        <f t="shared" si="76"/>
        <v>12711292.928346902</v>
      </c>
      <c r="L420" s="11"/>
      <c r="M420" s="28">
        <f t="shared" si="79"/>
        <v>12711292.928346902</v>
      </c>
      <c r="N420" s="13">
        <f t="shared" si="85"/>
        <v>0</v>
      </c>
      <c r="O420" s="28">
        <v>13353196.065755341</v>
      </c>
      <c r="P420" s="27">
        <v>641903.13740843884</v>
      </c>
      <c r="Q420" s="14">
        <f t="shared" si="80"/>
        <v>1.1048190882619657E-2</v>
      </c>
      <c r="S420" s="13">
        <f t="shared" si="81"/>
        <v>136503895.30995804</v>
      </c>
      <c r="T420" s="14">
        <f t="shared" si="82"/>
        <v>1.122179453643124E-2</v>
      </c>
      <c r="W420" s="3">
        <v>6572337.5290989578</v>
      </c>
      <c r="X420" s="4">
        <f t="shared" si="87"/>
        <v>20769.459070777852</v>
      </c>
      <c r="Y420" s="14">
        <f t="shared" si="83"/>
        <v>5.426482814974154E-4</v>
      </c>
    </row>
    <row r="421" spans="1:25" x14ac:dyDescent="0.2">
      <c r="A421" s="10">
        <f t="shared" si="84"/>
        <v>51702</v>
      </c>
      <c r="B421" s="25">
        <v>14856972.919431578</v>
      </c>
      <c r="C421" s="26">
        <v>620212.51608533075</v>
      </c>
      <c r="D421" s="27">
        <f t="shared" si="77"/>
        <v>14236760.403346248</v>
      </c>
      <c r="E421" s="11"/>
      <c r="F421" s="11"/>
      <c r="G421" s="3">
        <f t="shared" si="86"/>
        <v>14856972.919431578</v>
      </c>
      <c r="H421" s="12">
        <f t="shared" si="75"/>
        <v>1.1191622840282855E-2</v>
      </c>
      <c r="I421" s="3">
        <f t="shared" si="78"/>
        <v>14236760.403346248</v>
      </c>
      <c r="J421" s="3"/>
      <c r="K421" s="28">
        <f t="shared" si="76"/>
        <v>13545362.393872021</v>
      </c>
      <c r="L421" s="11"/>
      <c r="M421" s="28">
        <f t="shared" si="79"/>
        <v>13545362.393872021</v>
      </c>
      <c r="N421" s="13">
        <f t="shared" si="85"/>
        <v>0</v>
      </c>
      <c r="O421" s="28">
        <v>14165574.909957351</v>
      </c>
      <c r="P421" s="27">
        <v>620212.51608533075</v>
      </c>
      <c r="Q421" s="14">
        <f t="shared" si="80"/>
        <v>1.104102973030896E-2</v>
      </c>
      <c r="S421" s="13">
        <f t="shared" si="81"/>
        <v>136651816.85270536</v>
      </c>
      <c r="T421" s="14">
        <f t="shared" si="82"/>
        <v>1.1188110151124198E-2</v>
      </c>
      <c r="W421" s="3">
        <v>6578119.4317303421</v>
      </c>
      <c r="X421" s="4">
        <f t="shared" si="87"/>
        <v>20773.690455291682</v>
      </c>
      <c r="Y421" s="14">
        <f t="shared" si="83"/>
        <v>5.187058524880328E-4</v>
      </c>
    </row>
    <row r="422" spans="1:25" x14ac:dyDescent="0.2">
      <c r="A422" s="10">
        <f t="shared" si="84"/>
        <v>51733</v>
      </c>
      <c r="B422" s="25">
        <v>15124171.072870644</v>
      </c>
      <c r="C422" s="26">
        <v>655862.48993674747</v>
      </c>
      <c r="D422" s="27">
        <f t="shared" si="77"/>
        <v>14468308.582933897</v>
      </c>
      <c r="E422" s="11"/>
      <c r="F422" s="11"/>
      <c r="G422" s="3">
        <f t="shared" si="86"/>
        <v>15124171.072870644</v>
      </c>
      <c r="H422" s="12">
        <f t="shared" si="75"/>
        <v>1.119204789978645E-2</v>
      </c>
      <c r="I422" s="3">
        <f t="shared" si="78"/>
        <v>14468308.582933897</v>
      </c>
      <c r="J422" s="3"/>
      <c r="K422" s="28">
        <f t="shared" si="76"/>
        <v>13725915.989814447</v>
      </c>
      <c r="L422" s="11"/>
      <c r="M422" s="28">
        <f t="shared" si="79"/>
        <v>13725915.989814447</v>
      </c>
      <c r="N422" s="13">
        <f t="shared" si="85"/>
        <v>0</v>
      </c>
      <c r="O422" s="28">
        <v>14381778.479751194</v>
      </c>
      <c r="P422" s="27">
        <v>655862.48993674747</v>
      </c>
      <c r="Q422" s="14">
        <f t="shared" si="80"/>
        <v>1.1033409418543583E-2</v>
      </c>
      <c r="S422" s="13">
        <f t="shared" si="81"/>
        <v>136801607.79863194</v>
      </c>
      <c r="T422" s="14">
        <f t="shared" si="82"/>
        <v>1.1163240410763109E-2</v>
      </c>
      <c r="W422" s="3">
        <v>6583901.3343617273</v>
      </c>
      <c r="X422" s="4">
        <f t="shared" si="87"/>
        <v>20778.198343382996</v>
      </c>
      <c r="Y422" s="14">
        <f t="shared" si="83"/>
        <v>5.0346803312084631E-4</v>
      </c>
    </row>
    <row r="423" spans="1:25" x14ac:dyDescent="0.2">
      <c r="A423" s="10">
        <f t="shared" si="84"/>
        <v>51764</v>
      </c>
      <c r="B423" s="25">
        <v>13924906.021245498</v>
      </c>
      <c r="C423" s="26">
        <v>631690.96562304429</v>
      </c>
      <c r="D423" s="27">
        <f>B423-C423</f>
        <v>13293215.055622455</v>
      </c>
      <c r="E423" s="11"/>
      <c r="F423" s="11"/>
      <c r="G423" s="3">
        <f t="shared" si="86"/>
        <v>13924906.021245498</v>
      </c>
      <c r="H423" s="12">
        <f t="shared" si="75"/>
        <v>1.1190871644049194E-2</v>
      </c>
      <c r="I423" s="3">
        <f t="shared" si="78"/>
        <v>13293215.055622455</v>
      </c>
      <c r="J423" s="3"/>
      <c r="K423" s="28">
        <f t="shared" si="76"/>
        <v>12611076.664067512</v>
      </c>
      <c r="L423" s="11"/>
      <c r="M423" s="28">
        <f t="shared" si="79"/>
        <v>12611076.664067512</v>
      </c>
      <c r="N423" s="13">
        <f t="shared" si="85"/>
        <v>0</v>
      </c>
      <c r="O423" s="28">
        <v>13242767.629690556</v>
      </c>
      <c r="P423" s="27">
        <v>631690.96562304429</v>
      </c>
      <c r="Q423" s="14">
        <f t="shared" si="80"/>
        <v>1.1021752222914127E-2</v>
      </c>
      <c r="S423" s="13">
        <f t="shared" si="81"/>
        <v>136939088.68067023</v>
      </c>
      <c r="T423" s="14">
        <f t="shared" si="82"/>
        <v>1.1141190757724351E-2</v>
      </c>
      <c r="W423" s="3">
        <v>6589683.2369931089</v>
      </c>
      <c r="X423" s="4">
        <f t="shared" si="87"/>
        <v>20780.830239596755</v>
      </c>
      <c r="Y423" s="14">
        <f t="shared" si="83"/>
        <v>4.9100369512178332E-4</v>
      </c>
    </row>
    <row r="424" spans="1:25" x14ac:dyDescent="0.2">
      <c r="A424" s="10">
        <f t="shared" si="84"/>
        <v>51794</v>
      </c>
      <c r="B424" s="25">
        <v>13059759.893860275</v>
      </c>
      <c r="C424" s="26">
        <v>578611.44450852892</v>
      </c>
      <c r="D424" s="27">
        <f t="shared" si="77"/>
        <v>12481148.449351747</v>
      </c>
      <c r="E424" s="11"/>
      <c r="F424" s="11"/>
      <c r="G424" s="3">
        <f t="shared" si="86"/>
        <v>13059759.893860275</v>
      </c>
      <c r="H424" s="12">
        <f t="shared" si="75"/>
        <v>1.1174726098447385E-2</v>
      </c>
      <c r="I424" s="3">
        <f t="shared" si="78"/>
        <v>12481148.449351747</v>
      </c>
      <c r="J424" s="3"/>
      <c r="K424" s="28">
        <f t="shared" si="76"/>
        <v>11841018.444557086</v>
      </c>
      <c r="L424" s="11"/>
      <c r="M424" s="28">
        <f t="shared" si="79"/>
        <v>11841018.444557086</v>
      </c>
      <c r="N424" s="13">
        <f t="shared" si="85"/>
        <v>0</v>
      </c>
      <c r="O424" s="28">
        <v>12419629.889065614</v>
      </c>
      <c r="P424" s="27">
        <v>578611.44450852892</v>
      </c>
      <c r="Q424" s="14">
        <f t="shared" si="80"/>
        <v>1.1009151741768974E-2</v>
      </c>
      <c r="S424" s="13">
        <f t="shared" si="81"/>
        <v>137068028.72894639</v>
      </c>
      <c r="T424" s="14">
        <f t="shared" si="82"/>
        <v>1.1117388666380901E-2</v>
      </c>
      <c r="W424" s="3">
        <v>6595465.1396244951</v>
      </c>
      <c r="X424" s="4">
        <f t="shared" si="87"/>
        <v>20782.162565830829</v>
      </c>
      <c r="Y424" s="14">
        <f t="shared" si="83"/>
        <v>4.7678855488797467E-4</v>
      </c>
    </row>
    <row r="425" spans="1:25" x14ac:dyDescent="0.2">
      <c r="A425" s="10">
        <f t="shared" si="84"/>
        <v>51825</v>
      </c>
      <c r="B425" s="25">
        <v>10923232.178803032</v>
      </c>
      <c r="C425" s="26">
        <v>518785.02023770922</v>
      </c>
      <c r="D425" s="27">
        <f t="shared" si="77"/>
        <v>10404447.158565324</v>
      </c>
      <c r="E425" s="11"/>
      <c r="F425" s="11"/>
      <c r="G425" s="3">
        <f t="shared" si="86"/>
        <v>10923232.178803032</v>
      </c>
      <c r="H425" s="12">
        <f t="shared" si="75"/>
        <v>1.1172025943329666E-2</v>
      </c>
      <c r="I425" s="3">
        <f t="shared" si="78"/>
        <v>10404447.158565324</v>
      </c>
      <c r="J425" s="3"/>
      <c r="K425" s="28">
        <f t="shared" si="76"/>
        <v>9928704.6641378459</v>
      </c>
      <c r="L425" s="11"/>
      <c r="M425" s="28">
        <f t="shared" si="79"/>
        <v>9928704.6641378459</v>
      </c>
      <c r="N425" s="13">
        <f t="shared" si="85"/>
        <v>0</v>
      </c>
      <c r="O425" s="28">
        <v>10447489.684375554</v>
      </c>
      <c r="P425" s="27">
        <v>518785.02023770922</v>
      </c>
      <c r="Q425" s="14">
        <f t="shared" si="80"/>
        <v>1.0993030521209146E-2</v>
      </c>
      <c r="S425" s="13">
        <f t="shared" si="81"/>
        <v>137175988.47754392</v>
      </c>
      <c r="T425" s="14">
        <f t="shared" si="82"/>
        <v>1.1083026475024793E-2</v>
      </c>
      <c r="W425" s="3">
        <v>6601247.0422558812</v>
      </c>
      <c r="X425" s="4">
        <f t="shared" si="87"/>
        <v>20780.314325377221</v>
      </c>
      <c r="Y425" s="14">
        <f t="shared" si="83"/>
        <v>4.5210755358215948E-4</v>
      </c>
    </row>
    <row r="426" spans="1:25" x14ac:dyDescent="0.2">
      <c r="A426" s="10">
        <f t="shared" si="84"/>
        <v>51855</v>
      </c>
      <c r="B426" s="25">
        <v>11250207.042531608</v>
      </c>
      <c r="C426" s="26">
        <v>493028.98435297603</v>
      </c>
      <c r="D426" s="27">
        <f t="shared" si="77"/>
        <v>10757178.058178632</v>
      </c>
      <c r="E426" s="11"/>
      <c r="F426" s="11"/>
      <c r="G426" s="3">
        <f t="shared" si="86"/>
        <v>11250207.042531608</v>
      </c>
      <c r="H426" s="12">
        <f t="shared" si="75"/>
        <v>1.1148935108768576E-2</v>
      </c>
      <c r="I426" s="3">
        <f t="shared" si="78"/>
        <v>10757178.058178632</v>
      </c>
      <c r="J426" s="3"/>
      <c r="K426" s="28">
        <f t="shared" si="76"/>
        <v>10219098.086978834</v>
      </c>
      <c r="L426" s="11"/>
      <c r="M426" s="28">
        <f t="shared" si="79"/>
        <v>10219098.086978834</v>
      </c>
      <c r="N426" s="13">
        <f t="shared" si="85"/>
        <v>0</v>
      </c>
      <c r="O426" s="28">
        <v>10712127.07133181</v>
      </c>
      <c r="P426" s="27">
        <v>493028.98435297603</v>
      </c>
      <c r="Q426" s="14">
        <f t="shared" si="80"/>
        <v>1.0984153011003972E-2</v>
      </c>
      <c r="S426" s="13">
        <f t="shared" si="81"/>
        <v>137287017.0596315</v>
      </c>
      <c r="T426" s="14">
        <f t="shared" si="82"/>
        <v>1.1042368132559099E-2</v>
      </c>
      <c r="W426" s="3">
        <v>6607028.9448872656</v>
      </c>
      <c r="X426" s="4">
        <f t="shared" si="87"/>
        <v>20778.933799869101</v>
      </c>
      <c r="Y426" s="14">
        <f t="shared" si="83"/>
        <v>4.2117959912091329E-4</v>
      </c>
    </row>
    <row r="427" spans="1:25" x14ac:dyDescent="0.2">
      <c r="A427" s="10">
        <f t="shared" si="84"/>
        <v>51886</v>
      </c>
      <c r="B427" s="25">
        <v>11385873.55795675</v>
      </c>
      <c r="C427" s="26">
        <v>489262.39783661708</v>
      </c>
      <c r="D427" s="27">
        <f t="shared" si="77"/>
        <v>10896611.160120133</v>
      </c>
      <c r="E427" s="11"/>
      <c r="F427" s="11"/>
      <c r="G427" s="3">
        <f t="shared" si="86"/>
        <v>11385873.55795675</v>
      </c>
      <c r="H427" s="12">
        <f t="shared" ref="H427:H490" si="88">G427/G415-1</f>
        <v>1.1147419703819272E-2</v>
      </c>
      <c r="I427" s="3">
        <f t="shared" si="78"/>
        <v>10896611.160120133</v>
      </c>
      <c r="J427" s="3"/>
      <c r="K427" s="28">
        <f t="shared" si="76"/>
        <v>10321593.439686207</v>
      </c>
      <c r="L427" s="11"/>
      <c r="M427" s="28">
        <f t="shared" si="79"/>
        <v>10321593.439686207</v>
      </c>
      <c r="N427" s="13">
        <f t="shared" si="85"/>
        <v>0</v>
      </c>
      <c r="O427" s="28">
        <v>10810855.837522823</v>
      </c>
      <c r="P427" s="27">
        <v>489262.39783661708</v>
      </c>
      <c r="Q427" s="14">
        <f t="shared" si="80"/>
        <v>1.0985662972427868E-2</v>
      </c>
      <c r="S427" s="13">
        <f t="shared" si="81"/>
        <v>137399174.48284701</v>
      </c>
      <c r="T427" s="14">
        <f t="shared" si="82"/>
        <v>1.1033837780918487E-2</v>
      </c>
      <c r="W427" s="3">
        <v>6612818.0586689198</v>
      </c>
      <c r="X427" s="4">
        <f t="shared" si="87"/>
        <v>20777.703735962728</v>
      </c>
      <c r="Y427" s="14">
        <f t="shared" si="83"/>
        <v>4.2203697652665184E-4</v>
      </c>
    </row>
    <row r="428" spans="1:25" x14ac:dyDescent="0.2">
      <c r="A428" s="10">
        <f t="shared" si="84"/>
        <v>51917</v>
      </c>
      <c r="B428" s="25">
        <v>10512994.793718876</v>
      </c>
      <c r="C428" s="26">
        <v>472940.16367653245</v>
      </c>
      <c r="D428" s="27">
        <f t="shared" si="77"/>
        <v>10040054.630042344</v>
      </c>
      <c r="E428" s="11"/>
      <c r="F428" s="11"/>
      <c r="G428" s="3">
        <f t="shared" si="86"/>
        <v>10512994.793718876</v>
      </c>
      <c r="H428" s="12">
        <f t="shared" si="88"/>
        <v>1.114215861132628E-2</v>
      </c>
      <c r="I428" s="3">
        <f t="shared" si="78"/>
        <v>10040054.630042344</v>
      </c>
      <c r="J428" s="3"/>
      <c r="K428" s="28">
        <f t="shared" si="76"/>
        <v>9512304.0068038441</v>
      </c>
      <c r="L428" s="11"/>
      <c r="M428" s="28">
        <f t="shared" si="79"/>
        <v>9512304.0068038441</v>
      </c>
      <c r="N428" s="13">
        <f t="shared" si="85"/>
        <v>0</v>
      </c>
      <c r="O428" s="28">
        <v>9985244.1704803761</v>
      </c>
      <c r="P428" s="27">
        <v>472940.16367653245</v>
      </c>
      <c r="Q428" s="14">
        <f t="shared" si="80"/>
        <v>1.0971719123027635E-2</v>
      </c>
      <c r="S428" s="13">
        <f t="shared" si="81"/>
        <v>137502408.15971589</v>
      </c>
      <c r="T428" s="14">
        <f t="shared" si="82"/>
        <v>1.1025995428695756E-2</v>
      </c>
      <c r="W428" s="3">
        <v>6618605.970592198</v>
      </c>
      <c r="X428" s="4">
        <f t="shared" si="87"/>
        <v>20775.131314761271</v>
      </c>
      <c r="Y428" s="14">
        <f t="shared" si="83"/>
        <v>4.2355679078021069E-4</v>
      </c>
    </row>
    <row r="429" spans="1:25" x14ac:dyDescent="0.2">
      <c r="A429" s="10">
        <f t="shared" si="84"/>
        <v>51946</v>
      </c>
      <c r="B429" s="25">
        <v>11546119.707759149</v>
      </c>
      <c r="C429" s="26">
        <v>558062.45640382811</v>
      </c>
      <c r="D429" s="27">
        <f t="shared" si="77"/>
        <v>10988057.251355322</v>
      </c>
      <c r="E429" s="11"/>
      <c r="F429" s="11"/>
      <c r="G429" s="3">
        <f t="shared" si="86"/>
        <v>11546119.707759149</v>
      </c>
      <c r="H429" s="12">
        <f t="shared" si="88"/>
        <v>1.114410816688971E-2</v>
      </c>
      <c r="I429" s="3">
        <f t="shared" si="78"/>
        <v>10988057.251355322</v>
      </c>
      <c r="J429" s="3"/>
      <c r="K429" s="28">
        <f t="shared" si="76"/>
        <v>10418885.92787583</v>
      </c>
      <c r="L429" s="11"/>
      <c r="M429" s="28">
        <f t="shared" si="79"/>
        <v>10418885.92787583</v>
      </c>
      <c r="N429" s="13">
        <f t="shared" si="85"/>
        <v>0</v>
      </c>
      <c r="O429" s="28">
        <v>10976948.384279657</v>
      </c>
      <c r="P429" s="27">
        <v>558062.45640382811</v>
      </c>
      <c r="Q429" s="14">
        <f t="shared" si="80"/>
        <v>1.0959897366237703E-2</v>
      </c>
      <c r="S429" s="13">
        <f t="shared" si="81"/>
        <v>137615360.1380659</v>
      </c>
      <c r="T429" s="14">
        <f t="shared" si="82"/>
        <v>1.1017423773544088E-2</v>
      </c>
      <c r="W429" s="3">
        <v>6624392.6806570962</v>
      </c>
      <c r="X429" s="4">
        <f t="shared" si="87"/>
        <v>20774.034205414187</v>
      </c>
      <c r="Y429" s="14">
        <f t="shared" si="83"/>
        <v>4.2433666163432804E-4</v>
      </c>
    </row>
    <row r="430" spans="1:25" x14ac:dyDescent="0.2">
      <c r="A430" s="10">
        <f t="shared" si="84"/>
        <v>51977</v>
      </c>
      <c r="B430" s="25">
        <v>11886488.300181717</v>
      </c>
      <c r="C430" s="26">
        <v>606714.58602685831</v>
      </c>
      <c r="D430" s="27">
        <f t="shared" si="77"/>
        <v>11279773.714154858</v>
      </c>
      <c r="E430" s="11"/>
      <c r="F430" s="11"/>
      <c r="G430" s="3">
        <f t="shared" si="86"/>
        <v>11886488.300181717</v>
      </c>
      <c r="H430" s="12">
        <f t="shared" si="88"/>
        <v>1.1147788572233308E-2</v>
      </c>
      <c r="I430" s="3">
        <f t="shared" si="78"/>
        <v>11279773.714154858</v>
      </c>
      <c r="J430" s="3"/>
      <c r="K430" s="28">
        <f t="shared" si="76"/>
        <v>10737066.060205586</v>
      </c>
      <c r="L430" s="11"/>
      <c r="M430" s="28">
        <f t="shared" si="79"/>
        <v>10737066.060205586</v>
      </c>
      <c r="N430" s="13">
        <f t="shared" si="85"/>
        <v>0</v>
      </c>
      <c r="O430" s="28">
        <v>11343780.646232445</v>
      </c>
      <c r="P430" s="27">
        <v>606714.58602685831</v>
      </c>
      <c r="Q430" s="14">
        <f t="shared" si="80"/>
        <v>1.0952884797045925E-2</v>
      </c>
      <c r="S430" s="13">
        <f t="shared" si="81"/>
        <v>137731687.86152783</v>
      </c>
      <c r="T430" s="14">
        <f t="shared" si="82"/>
        <v>1.1008610243238737E-2</v>
      </c>
      <c r="W430" s="3">
        <v>6630178.1888636164</v>
      </c>
      <c r="X430" s="4">
        <f t="shared" si="87"/>
        <v>20773.451925148704</v>
      </c>
      <c r="Y430" s="14">
        <f t="shared" si="83"/>
        <v>4.2485894716826067E-4</v>
      </c>
    </row>
    <row r="431" spans="1:25" x14ac:dyDescent="0.2">
      <c r="A431" s="10">
        <f t="shared" si="84"/>
        <v>52007</v>
      </c>
      <c r="B431" s="25">
        <v>13506426.427795531</v>
      </c>
      <c r="C431" s="26">
        <v>625259.46966044593</v>
      </c>
      <c r="D431" s="27">
        <f t="shared" si="77"/>
        <v>12881166.958135085</v>
      </c>
      <c r="E431" s="11"/>
      <c r="F431" s="11"/>
      <c r="G431" s="3">
        <f t="shared" si="86"/>
        <v>13506426.427795531</v>
      </c>
      <c r="H431" s="12">
        <f t="shared" si="88"/>
        <v>1.1122934490192415E-2</v>
      </c>
      <c r="I431" s="3">
        <f t="shared" si="78"/>
        <v>12881166.958135085</v>
      </c>
      <c r="J431" s="3"/>
      <c r="K431" s="28">
        <f t="shared" si="76"/>
        <v>12292492.04516739</v>
      </c>
      <c r="L431" s="11"/>
      <c r="M431" s="28">
        <f t="shared" si="79"/>
        <v>12292492.04516739</v>
      </c>
      <c r="N431" s="13">
        <f t="shared" si="85"/>
        <v>0</v>
      </c>
      <c r="O431" s="28">
        <v>12917751.514827836</v>
      </c>
      <c r="P431" s="27">
        <v>625259.46966044593</v>
      </c>
      <c r="Q431" s="14">
        <f t="shared" si="80"/>
        <v>1.0948165747079575E-2</v>
      </c>
      <c r="S431" s="13">
        <f t="shared" si="81"/>
        <v>137864810.65151352</v>
      </c>
      <c r="T431" s="14">
        <f t="shared" si="82"/>
        <v>1.099855234081315E-2</v>
      </c>
      <c r="W431" s="3">
        <v>6635962.4952117587</v>
      </c>
      <c r="X431" s="4">
        <f t="shared" si="87"/>
        <v>20775.405338862474</v>
      </c>
      <c r="Y431" s="14">
        <f t="shared" si="83"/>
        <v>4.2413168207766638E-4</v>
      </c>
    </row>
    <row r="432" spans="1:25" x14ac:dyDescent="0.2">
      <c r="A432" s="10">
        <f t="shared" si="84"/>
        <v>52038</v>
      </c>
      <c r="B432" s="25">
        <v>14125674.542085232</v>
      </c>
      <c r="C432" s="26">
        <v>651244.06725267263</v>
      </c>
      <c r="D432" s="27">
        <f t="shared" si="77"/>
        <v>13474430.474832559</v>
      </c>
      <c r="E432" s="11"/>
      <c r="F432" s="11"/>
      <c r="G432" s="3">
        <f t="shared" si="86"/>
        <v>14125674.542085232</v>
      </c>
      <c r="H432" s="12">
        <f t="shared" si="88"/>
        <v>1.1108906511506422E-2</v>
      </c>
      <c r="I432" s="3">
        <f t="shared" si="78"/>
        <v>13474430.474832559</v>
      </c>
      <c r="J432" s="3"/>
      <c r="K432" s="28">
        <f t="shared" ref="K432:K495" si="89">M432</f>
        <v>12850291.405226959</v>
      </c>
      <c r="L432" s="11"/>
      <c r="M432" s="28">
        <f t="shared" si="79"/>
        <v>12850291.405226959</v>
      </c>
      <c r="N432" s="13">
        <f t="shared" si="85"/>
        <v>0</v>
      </c>
      <c r="O432" s="28">
        <v>13501535.472479632</v>
      </c>
      <c r="P432" s="27">
        <v>651244.06725267263</v>
      </c>
      <c r="Q432" s="14">
        <f t="shared" si="80"/>
        <v>1.0935038446803658E-2</v>
      </c>
      <c r="S432" s="13">
        <f t="shared" si="81"/>
        <v>138003809.12839356</v>
      </c>
      <c r="T432" s="14">
        <f t="shared" si="82"/>
        <v>1.0988066055035883E-2</v>
      </c>
      <c r="W432" s="3">
        <v>6641745.5997015228</v>
      </c>
      <c r="X432" s="4">
        <f t="shared" si="87"/>
        <v>20778.243769920275</v>
      </c>
      <c r="Y432" s="14">
        <f t="shared" si="83"/>
        <v>4.2296234641869823E-4</v>
      </c>
    </row>
    <row r="433" spans="1:25" x14ac:dyDescent="0.2">
      <c r="A433" s="10">
        <f t="shared" si="84"/>
        <v>52068</v>
      </c>
      <c r="B433" s="25">
        <v>15021649.392653653</v>
      </c>
      <c r="C433" s="26">
        <v>629201.18371147383</v>
      </c>
      <c r="D433" s="27">
        <f t="shared" ref="D433:D496" si="90">B433-C433</f>
        <v>14392448.208942179</v>
      </c>
      <c r="E433" s="11"/>
      <c r="F433" s="11"/>
      <c r="G433" s="3">
        <f t="shared" si="86"/>
        <v>15021649.392653653</v>
      </c>
      <c r="H433" s="12">
        <f t="shared" si="88"/>
        <v>1.1084120171390488E-2</v>
      </c>
      <c r="I433" s="3">
        <f t="shared" si="78"/>
        <v>14392448.208942179</v>
      </c>
      <c r="J433" s="3"/>
      <c r="K433" s="28">
        <f t="shared" si="89"/>
        <v>13693386.66084468</v>
      </c>
      <c r="L433" s="11"/>
      <c r="M433" s="28">
        <f t="shared" si="79"/>
        <v>13693386.66084468</v>
      </c>
      <c r="N433" s="13">
        <f t="shared" si="85"/>
        <v>0</v>
      </c>
      <c r="O433" s="28">
        <v>14322587.844556153</v>
      </c>
      <c r="P433" s="27">
        <v>629201.18371147383</v>
      </c>
      <c r="Q433" s="14">
        <f t="shared" si="80"/>
        <v>1.0928040363071156E-2</v>
      </c>
      <c r="S433" s="13">
        <f t="shared" si="81"/>
        <v>138151833.39536622</v>
      </c>
      <c r="T433" s="14">
        <f t="shared" si="82"/>
        <v>1.0976923521461179E-2</v>
      </c>
      <c r="W433" s="3">
        <v>6647527.5023329072</v>
      </c>
      <c r="X433" s="4">
        <f t="shared" si="87"/>
        <v>20782.438785982114</v>
      </c>
      <c r="Y433" s="14">
        <f t="shared" si="83"/>
        <v>4.2112549569650604E-4</v>
      </c>
    </row>
    <row r="434" spans="1:25" x14ac:dyDescent="0.2">
      <c r="A434" s="10">
        <f t="shared" si="84"/>
        <v>52099</v>
      </c>
      <c r="B434" s="25">
        <v>15291821.186782852</v>
      </c>
      <c r="C434" s="26">
        <v>665388.59604368662</v>
      </c>
      <c r="D434" s="27">
        <f t="shared" si="90"/>
        <v>14626432.590739165</v>
      </c>
      <c r="E434" s="11"/>
      <c r="F434" s="11"/>
      <c r="G434" s="3">
        <f t="shared" si="86"/>
        <v>15291821.186782852</v>
      </c>
      <c r="H434" s="12">
        <f t="shared" si="88"/>
        <v>1.1084912561782234E-2</v>
      </c>
      <c r="I434" s="3">
        <f t="shared" si="78"/>
        <v>14626432.590739165</v>
      </c>
      <c r="J434" s="3"/>
      <c r="K434" s="28">
        <f t="shared" si="89"/>
        <v>13875810.640638471</v>
      </c>
      <c r="L434" s="11"/>
      <c r="M434" s="28">
        <f t="shared" si="79"/>
        <v>13875810.640638471</v>
      </c>
      <c r="N434" s="13">
        <f t="shared" si="85"/>
        <v>0</v>
      </c>
      <c r="O434" s="28">
        <v>14541199.236682158</v>
      </c>
      <c r="P434" s="27">
        <v>665388.59604368662</v>
      </c>
      <c r="Q434" s="14">
        <f t="shared" si="80"/>
        <v>1.092055720982521E-2</v>
      </c>
      <c r="S434" s="13">
        <f t="shared" si="81"/>
        <v>138301728.04619026</v>
      </c>
      <c r="T434" s="14">
        <f t="shared" si="82"/>
        <v>1.0965662404834209E-2</v>
      </c>
      <c r="W434" s="3">
        <v>6653309.4049642934</v>
      </c>
      <c r="X434" s="4">
        <f t="shared" si="87"/>
        <v>20786.907631711514</v>
      </c>
      <c r="Y434" s="14">
        <f t="shared" si="83"/>
        <v>4.191551252223924E-4</v>
      </c>
    </row>
    <row r="435" spans="1:25" x14ac:dyDescent="0.2">
      <c r="A435" s="10">
        <f t="shared" si="84"/>
        <v>52130</v>
      </c>
      <c r="B435" s="25">
        <v>14079253.642175209</v>
      </c>
      <c r="C435" s="26">
        <v>640901.01910697285</v>
      </c>
      <c r="D435" s="27">
        <f t="shared" si="90"/>
        <v>13438352.623068236</v>
      </c>
      <c r="E435" s="11"/>
      <c r="F435" s="11"/>
      <c r="G435" s="3">
        <f t="shared" si="86"/>
        <v>14079253.642175209</v>
      </c>
      <c r="H435" s="12">
        <f t="shared" si="88"/>
        <v>1.108428456854349E-2</v>
      </c>
      <c r="I435" s="3">
        <f t="shared" ref="I435:I498" si="91">G435-C435</f>
        <v>13438352.623068236</v>
      </c>
      <c r="J435" s="3"/>
      <c r="K435" s="28">
        <f t="shared" si="89"/>
        <v>12748653.215466172</v>
      </c>
      <c r="L435" s="11"/>
      <c r="M435" s="28">
        <f t="shared" ref="M435:M498" si="92">O435-P435</f>
        <v>12748653.215466172</v>
      </c>
      <c r="N435" s="13">
        <f t="shared" si="85"/>
        <v>0</v>
      </c>
      <c r="O435" s="28">
        <v>13389554.234573144</v>
      </c>
      <c r="P435" s="27">
        <v>640901.01910697285</v>
      </c>
      <c r="Q435" s="14">
        <f t="shared" ref="Q435:Q498" si="93">M435/M423-1</f>
        <v>1.0909183653656784E-2</v>
      </c>
      <c r="S435" s="13">
        <f t="shared" si="81"/>
        <v>138439304.5975889</v>
      </c>
      <c r="T435" s="14">
        <f t="shared" si="82"/>
        <v>1.0955351984392347E-2</v>
      </c>
      <c r="W435" s="3">
        <v>6659091.3075956786</v>
      </c>
      <c r="X435" s="4">
        <f t="shared" si="87"/>
        <v>20789.518900225681</v>
      </c>
      <c r="Y435" s="14">
        <f t="shared" si="83"/>
        <v>4.181094079855896E-4</v>
      </c>
    </row>
    <row r="436" spans="1:25" x14ac:dyDescent="0.2">
      <c r="A436" s="10">
        <f t="shared" si="84"/>
        <v>52160</v>
      </c>
      <c r="B436" s="25">
        <v>13204308.944033269</v>
      </c>
      <c r="C436" s="26">
        <v>587045.3057149566</v>
      </c>
      <c r="D436" s="27">
        <f t="shared" si="90"/>
        <v>12617263.638318311</v>
      </c>
      <c r="E436" s="11"/>
      <c r="F436" s="11"/>
      <c r="G436" s="3">
        <f t="shared" si="86"/>
        <v>13204308.944033269</v>
      </c>
      <c r="H436" s="12">
        <f t="shared" si="88"/>
        <v>1.1068277774459734E-2</v>
      </c>
      <c r="I436" s="3">
        <f t="shared" si="91"/>
        <v>12617263.638318311</v>
      </c>
      <c r="J436" s="3"/>
      <c r="K436" s="28">
        <f t="shared" si="89"/>
        <v>11970048.496818816</v>
      </c>
      <c r="L436" s="11"/>
      <c r="M436" s="28">
        <f t="shared" si="92"/>
        <v>11970048.496818816</v>
      </c>
      <c r="N436" s="13">
        <f t="shared" si="85"/>
        <v>0</v>
      </c>
      <c r="O436" s="28">
        <v>12557093.802533774</v>
      </c>
      <c r="P436" s="27">
        <v>587045.3057149566</v>
      </c>
      <c r="Q436" s="14">
        <f t="shared" si="93"/>
        <v>1.0896871148869947E-2</v>
      </c>
      <c r="S436" s="13">
        <f t="shared" si="81"/>
        <v>138568334.64985064</v>
      </c>
      <c r="T436" s="14">
        <f t="shared" si="82"/>
        <v>1.0945702909838539E-2</v>
      </c>
      <c r="W436" s="3">
        <v>6664873.2102270611</v>
      </c>
      <c r="X436" s="4">
        <f t="shared" si="87"/>
        <v>20790.843318252686</v>
      </c>
      <c r="Y436" s="14">
        <f t="shared" si="83"/>
        <v>4.1770207476532484E-4</v>
      </c>
    </row>
    <row r="437" spans="1:25" x14ac:dyDescent="0.2">
      <c r="A437" s="10">
        <f t="shared" si="84"/>
        <v>52191</v>
      </c>
      <c r="B437" s="25">
        <v>11044111.814264748</v>
      </c>
      <c r="C437" s="26">
        <v>526364.91250150639</v>
      </c>
      <c r="D437" s="27">
        <f t="shared" si="90"/>
        <v>10517746.901763242</v>
      </c>
      <c r="E437" s="11"/>
      <c r="F437" s="11"/>
      <c r="G437" s="3">
        <f t="shared" si="86"/>
        <v>11044111.814264748</v>
      </c>
      <c r="H437" s="12">
        <f t="shared" si="88"/>
        <v>1.1066288208749109E-2</v>
      </c>
      <c r="I437" s="3">
        <f t="shared" si="91"/>
        <v>10517746.901763242</v>
      </c>
      <c r="J437" s="3"/>
      <c r="K437" s="28">
        <f t="shared" si="89"/>
        <v>10036739.70377928</v>
      </c>
      <c r="L437" s="11"/>
      <c r="M437" s="28">
        <f t="shared" si="92"/>
        <v>10036739.70377928</v>
      </c>
      <c r="N437" s="13">
        <f t="shared" si="85"/>
        <v>0</v>
      </c>
      <c r="O437" s="28">
        <v>10563104.616280787</v>
      </c>
      <c r="P437" s="27">
        <v>526364.91250150639</v>
      </c>
      <c r="Q437" s="14">
        <f t="shared" si="93"/>
        <v>1.0881080996562709E-2</v>
      </c>
      <c r="S437" s="13">
        <f t="shared" si="81"/>
        <v>138676369.68949205</v>
      </c>
      <c r="T437" s="14">
        <f t="shared" si="82"/>
        <v>1.0937637327058436E-2</v>
      </c>
      <c r="W437" s="3">
        <v>6670655.1128584454</v>
      </c>
      <c r="X437" s="4">
        <f t="shared" si="87"/>
        <v>20789.018071430135</v>
      </c>
      <c r="Y437" s="14">
        <f t="shared" si="83"/>
        <v>4.1884573624018095E-4</v>
      </c>
    </row>
    <row r="438" spans="1:25" x14ac:dyDescent="0.2">
      <c r="A438" s="10">
        <f t="shared" si="84"/>
        <v>52221</v>
      </c>
      <c r="B438" s="25">
        <v>11374442.233695963</v>
      </c>
      <c r="C438" s="26">
        <v>500216.11011161626</v>
      </c>
      <c r="D438" s="27">
        <f t="shared" si="90"/>
        <v>10874226.123584347</v>
      </c>
      <c r="E438" s="11"/>
      <c r="F438" s="11"/>
      <c r="G438" s="3">
        <f t="shared" si="86"/>
        <v>11374442.233695963</v>
      </c>
      <c r="H438" s="12">
        <f t="shared" si="88"/>
        <v>1.1042924871931925E-2</v>
      </c>
      <c r="I438" s="3">
        <f t="shared" si="91"/>
        <v>10874226.123584347</v>
      </c>
      <c r="J438" s="3"/>
      <c r="K438" s="28">
        <f t="shared" si="89"/>
        <v>10330204.175687499</v>
      </c>
      <c r="L438" s="11"/>
      <c r="M438" s="28">
        <f t="shared" si="92"/>
        <v>10330204.175687499</v>
      </c>
      <c r="N438" s="13">
        <f t="shared" si="85"/>
        <v>0</v>
      </c>
      <c r="O438" s="28">
        <v>10830420.285799116</v>
      </c>
      <c r="P438" s="27">
        <v>500216.11011161626</v>
      </c>
      <c r="Q438" s="14">
        <f t="shared" si="93"/>
        <v>1.0872396738244028E-2</v>
      </c>
      <c r="S438" s="13">
        <f t="shared" si="81"/>
        <v>138787475.77820075</v>
      </c>
      <c r="T438" s="14">
        <f t="shared" si="82"/>
        <v>1.0929356254550493E-2</v>
      </c>
      <c r="W438" s="3">
        <v>6676437.0154898316</v>
      </c>
      <c r="X438" s="4">
        <f t="shared" si="87"/>
        <v>20787.655969224823</v>
      </c>
      <c r="Y438" s="14">
        <f t="shared" si="83"/>
        <v>4.1976019750245008E-4</v>
      </c>
    </row>
    <row r="439" spans="1:25" x14ac:dyDescent="0.2">
      <c r="A439" s="10">
        <f t="shared" si="84"/>
        <v>52252</v>
      </c>
      <c r="B439" s="25">
        <v>11511588.101087138</v>
      </c>
      <c r="C439" s="26">
        <v>496392.39104953734</v>
      </c>
      <c r="D439" s="27">
        <f t="shared" si="90"/>
        <v>11015195.7100376</v>
      </c>
      <c r="E439" s="11"/>
      <c r="F439" s="11"/>
      <c r="G439" s="3">
        <f t="shared" si="86"/>
        <v>11511588.101087138</v>
      </c>
      <c r="H439" s="12">
        <f t="shared" si="88"/>
        <v>1.1041273424517772E-2</v>
      </c>
      <c r="I439" s="3">
        <f t="shared" si="91"/>
        <v>11015195.7100376</v>
      </c>
      <c r="J439" s="3"/>
      <c r="K439" s="28">
        <f t="shared" si="89"/>
        <v>10433829.06172842</v>
      </c>
      <c r="L439" s="11"/>
      <c r="M439" s="28">
        <f t="shared" si="92"/>
        <v>10433829.06172842</v>
      </c>
      <c r="N439" s="13">
        <f t="shared" si="85"/>
        <v>0</v>
      </c>
      <c r="O439" s="28">
        <v>10930221.452777958</v>
      </c>
      <c r="P439" s="27">
        <v>496392.39104953734</v>
      </c>
      <c r="Q439" s="14">
        <f t="shared" si="93"/>
        <v>1.0873865813263883E-2</v>
      </c>
      <c r="S439" s="13">
        <f t="shared" si="81"/>
        <v>138899711.40024295</v>
      </c>
      <c r="T439" s="14">
        <f t="shared" si="82"/>
        <v>1.0921003878253011E-2</v>
      </c>
      <c r="W439" s="3">
        <v>6682226.1292714877</v>
      </c>
      <c r="X439" s="4">
        <f t="shared" si="87"/>
        <v>20786.442828055886</v>
      </c>
      <c r="Y439" s="14">
        <f t="shared" si="83"/>
        <v>4.2059951398920603E-4</v>
      </c>
    </row>
    <row r="440" spans="1:25" x14ac:dyDescent="0.2">
      <c r="A440" s="10">
        <f t="shared" si="84"/>
        <v>52283</v>
      </c>
      <c r="B440" s="25">
        <v>10629021.629601685</v>
      </c>
      <c r="C440" s="26">
        <v>479837.24601356842</v>
      </c>
      <c r="D440" s="27">
        <f t="shared" si="90"/>
        <v>10149184.383588117</v>
      </c>
      <c r="E440" s="11"/>
      <c r="F440" s="11"/>
      <c r="G440" s="3">
        <f t="shared" si="86"/>
        <v>10629021.629601685</v>
      </c>
      <c r="H440" s="12">
        <f t="shared" si="88"/>
        <v>1.1036516060307644E-2</v>
      </c>
      <c r="I440" s="3">
        <f t="shared" si="91"/>
        <v>10149184.383588117</v>
      </c>
      <c r="J440" s="3"/>
      <c r="K440" s="28">
        <f t="shared" si="89"/>
        <v>9615609.2321204059</v>
      </c>
      <c r="L440" s="11"/>
      <c r="M440" s="28">
        <f t="shared" si="92"/>
        <v>9615609.2321204059</v>
      </c>
      <c r="N440" s="13">
        <f t="shared" si="85"/>
        <v>0</v>
      </c>
      <c r="O440" s="28">
        <v>10095446.478133975</v>
      </c>
      <c r="P440" s="27">
        <v>479837.24601356842</v>
      </c>
      <c r="Q440" s="14">
        <f t="shared" si="93"/>
        <v>1.0860168602966347E-2</v>
      </c>
      <c r="S440" s="13">
        <f t="shared" si="81"/>
        <v>139003016.62555948</v>
      </c>
      <c r="T440" s="14">
        <f t="shared" si="82"/>
        <v>1.0913324980465378E-2</v>
      </c>
      <c r="W440" s="3">
        <v>6688014.041194764</v>
      </c>
      <c r="X440" s="4">
        <f t="shared" si="87"/>
        <v>20783.900238452195</v>
      </c>
      <c r="Y440" s="14">
        <f t="shared" si="83"/>
        <v>4.2208752176176034E-4</v>
      </c>
    </row>
    <row r="441" spans="1:25" x14ac:dyDescent="0.2">
      <c r="A441" s="10">
        <f t="shared" si="84"/>
        <v>52312</v>
      </c>
      <c r="B441" s="25">
        <v>11673578.254839212</v>
      </c>
      <c r="C441" s="26">
        <v>566208.25024271803</v>
      </c>
      <c r="D441" s="27">
        <f t="shared" si="90"/>
        <v>11107370.004596494</v>
      </c>
      <c r="E441" s="11"/>
      <c r="F441" s="11"/>
      <c r="G441" s="3">
        <f t="shared" si="86"/>
        <v>11673578.254839212</v>
      </c>
      <c r="H441" s="12">
        <f t="shared" si="88"/>
        <v>1.1039080687376579E-2</v>
      </c>
      <c r="I441" s="3">
        <f t="shared" si="91"/>
        <v>11107370.004596494</v>
      </c>
      <c r="J441" s="3"/>
      <c r="K441" s="28">
        <f t="shared" si="89"/>
        <v>10531915.55295217</v>
      </c>
      <c r="L441" s="11"/>
      <c r="M441" s="28">
        <f t="shared" si="92"/>
        <v>10531915.55295217</v>
      </c>
      <c r="N441" s="13">
        <f t="shared" si="85"/>
        <v>0</v>
      </c>
      <c r="O441" s="28">
        <v>11098123.803194888</v>
      </c>
      <c r="P441" s="27">
        <v>566208.25024271803</v>
      </c>
      <c r="Q441" s="14">
        <f t="shared" si="93"/>
        <v>1.0848532737452121E-2</v>
      </c>
      <c r="S441" s="13">
        <f t="shared" si="81"/>
        <v>139116046.25063586</v>
      </c>
      <c r="T441" s="14">
        <f t="shared" si="82"/>
        <v>1.0904931768258797E-2</v>
      </c>
      <c r="W441" s="3">
        <v>6693800.7512596622</v>
      </c>
      <c r="X441" s="4">
        <f t="shared" si="87"/>
        <v>20782.818524207869</v>
      </c>
      <c r="Y441" s="14">
        <f t="shared" si="83"/>
        <v>4.2285088716154107E-4</v>
      </c>
    </row>
    <row r="442" spans="1:25" x14ac:dyDescent="0.2">
      <c r="A442" s="10">
        <f t="shared" si="84"/>
        <v>52343</v>
      </c>
      <c r="B442" s="25">
        <v>12017753.490217304</v>
      </c>
      <c r="C442" s="26">
        <v>615578.91651448654</v>
      </c>
      <c r="D442" s="27">
        <f t="shared" si="90"/>
        <v>11402174.573702818</v>
      </c>
      <c r="E442" s="11"/>
      <c r="F442" s="11"/>
      <c r="G442" s="3">
        <f t="shared" si="86"/>
        <v>12017753.490217304</v>
      </c>
      <c r="H442" s="12">
        <f t="shared" si="88"/>
        <v>1.1043227126516397E-2</v>
      </c>
      <c r="I442" s="3">
        <f t="shared" si="91"/>
        <v>11402174.573702818</v>
      </c>
      <c r="J442" s="3"/>
      <c r="K442" s="28">
        <f t="shared" si="89"/>
        <v>10853473.675867684</v>
      </c>
      <c r="L442" s="11"/>
      <c r="M442" s="28">
        <f t="shared" si="92"/>
        <v>10853473.675867684</v>
      </c>
      <c r="N442" s="13">
        <f t="shared" si="85"/>
        <v>0</v>
      </c>
      <c r="O442" s="28">
        <v>11469052.59238217</v>
      </c>
      <c r="P442" s="27">
        <v>615578.91651448654</v>
      </c>
      <c r="Q442" s="14">
        <f t="shared" si="93"/>
        <v>1.0841659631166456E-2</v>
      </c>
      <c r="S442" s="13">
        <f t="shared" si="81"/>
        <v>139232453.86629796</v>
      </c>
      <c r="T442" s="14">
        <f t="shared" si="82"/>
        <v>1.0896301556102106E-2</v>
      </c>
      <c r="W442" s="3">
        <v>6699586.2594661824</v>
      </c>
      <c r="X442" s="4">
        <f t="shared" si="87"/>
        <v>20782.246615538297</v>
      </c>
      <c r="Y442" s="14">
        <f t="shared" si="83"/>
        <v>4.2336201134429707E-4</v>
      </c>
    </row>
    <row r="443" spans="1:25" x14ac:dyDescent="0.2">
      <c r="A443" s="10">
        <f t="shared" si="84"/>
        <v>52373</v>
      </c>
      <c r="B443" s="25">
        <v>13655239.308002027</v>
      </c>
      <c r="C443" s="26">
        <v>634370.83401825093</v>
      </c>
      <c r="D443" s="27">
        <f t="shared" si="90"/>
        <v>13020868.473983776</v>
      </c>
      <c r="E443" s="11"/>
      <c r="F443" s="11"/>
      <c r="G443" s="3">
        <f t="shared" si="86"/>
        <v>13655239.308002027</v>
      </c>
      <c r="H443" s="12">
        <f t="shared" si="88"/>
        <v>1.1017931427090621E-2</v>
      </c>
      <c r="I443" s="3">
        <f t="shared" si="91"/>
        <v>13020868.473983776</v>
      </c>
      <c r="J443" s="3"/>
      <c r="K443" s="28">
        <f t="shared" si="89"/>
        <v>12425707.581192154</v>
      </c>
      <c r="L443" s="11"/>
      <c r="M443" s="28">
        <f t="shared" si="92"/>
        <v>12425707.581192154</v>
      </c>
      <c r="N443" s="13">
        <f t="shared" si="85"/>
        <v>0</v>
      </c>
      <c r="O443" s="28">
        <v>13060078.415210405</v>
      </c>
      <c r="P443" s="27">
        <v>634370.83401825093</v>
      </c>
      <c r="Q443" s="14">
        <f t="shared" si="93"/>
        <v>1.0837146408985143E-2</v>
      </c>
      <c r="S443" s="13">
        <f t="shared" si="81"/>
        <v>139365669.40232274</v>
      </c>
      <c r="T443" s="14">
        <f t="shared" si="82"/>
        <v>1.0886452777300937E-2</v>
      </c>
      <c r="W443" s="3">
        <v>6705370.5658143237</v>
      </c>
      <c r="X443" s="4">
        <f t="shared" si="87"/>
        <v>20784.186054212158</v>
      </c>
      <c r="Y443" s="14">
        <f t="shared" si="83"/>
        <v>4.2264953229365076E-4</v>
      </c>
    </row>
    <row r="444" spans="1:25" x14ac:dyDescent="0.2">
      <c r="A444" s="10">
        <f t="shared" si="84"/>
        <v>52404</v>
      </c>
      <c r="B444" s="25">
        <v>14281114.713853614</v>
      </c>
      <c r="C444" s="26">
        <v>660721.57494558301</v>
      </c>
      <c r="D444" s="27">
        <f t="shared" si="90"/>
        <v>13620393.138908032</v>
      </c>
      <c r="E444" s="11"/>
      <c r="F444" s="11"/>
      <c r="G444" s="3">
        <f t="shared" si="86"/>
        <v>14281114.713853614</v>
      </c>
      <c r="H444" s="12">
        <f t="shared" si="88"/>
        <v>1.1004088428150594E-2</v>
      </c>
      <c r="I444" s="3">
        <f t="shared" si="91"/>
        <v>13620393.138908032</v>
      </c>
      <c r="J444" s="3"/>
      <c r="K444" s="28">
        <f t="shared" si="89"/>
        <v>12989385.987789027</v>
      </c>
      <c r="L444" s="11"/>
      <c r="M444" s="28">
        <f t="shared" si="92"/>
        <v>12989385.987789027</v>
      </c>
      <c r="N444" s="13">
        <f t="shared" si="85"/>
        <v>0</v>
      </c>
      <c r="O444" s="28">
        <v>13650107.562734611</v>
      </c>
      <c r="P444" s="27">
        <v>660721.57494558301</v>
      </c>
      <c r="Q444" s="14">
        <f t="shared" si="93"/>
        <v>1.0824235667176385E-2</v>
      </c>
      <c r="S444" s="13">
        <f t="shared" si="81"/>
        <v>139504763.98488477</v>
      </c>
      <c r="T444" s="14">
        <f t="shared" si="82"/>
        <v>1.0876184258760357E-2</v>
      </c>
      <c r="W444" s="3">
        <v>6711153.6703040889</v>
      </c>
      <c r="X444" s="4">
        <f t="shared" si="87"/>
        <v>20787.001883472545</v>
      </c>
      <c r="Y444" s="14">
        <f t="shared" si="83"/>
        <v>4.2150403322094299E-4</v>
      </c>
    </row>
    <row r="445" spans="1:25" x14ac:dyDescent="0.2">
      <c r="A445" s="10">
        <f t="shared" si="84"/>
        <v>52434</v>
      </c>
      <c r="B445" s="25">
        <v>15186570.738089217</v>
      </c>
      <c r="C445" s="26">
        <v>638320.81449635571</v>
      </c>
      <c r="D445" s="27">
        <f t="shared" si="90"/>
        <v>14548249.923592862</v>
      </c>
      <c r="E445" s="11"/>
      <c r="F445" s="11"/>
      <c r="G445" s="3">
        <f t="shared" si="86"/>
        <v>15186570.738089217</v>
      </c>
      <c r="H445" s="12">
        <f t="shared" si="88"/>
        <v>1.0978910579301449E-2</v>
      </c>
      <c r="I445" s="3">
        <f t="shared" si="91"/>
        <v>14548249.923592862</v>
      </c>
      <c r="J445" s="3"/>
      <c r="K445" s="28">
        <f t="shared" si="89"/>
        <v>13841513.441269372</v>
      </c>
      <c r="L445" s="11"/>
      <c r="M445" s="28">
        <f t="shared" si="92"/>
        <v>13841513.441269372</v>
      </c>
      <c r="N445" s="13">
        <f t="shared" si="85"/>
        <v>0</v>
      </c>
      <c r="O445" s="28">
        <v>14479834.255765727</v>
      </c>
      <c r="P445" s="27">
        <v>638320.81449635571</v>
      </c>
      <c r="Q445" s="14">
        <f t="shared" si="93"/>
        <v>1.0817395586166345E-2</v>
      </c>
      <c r="S445" s="13">
        <f t="shared" si="81"/>
        <v>139652890.76530945</v>
      </c>
      <c r="T445" s="14">
        <f t="shared" si="82"/>
        <v>1.0865272888905375E-2</v>
      </c>
      <c r="W445" s="3">
        <v>6716935.5729354732</v>
      </c>
      <c r="X445" s="4">
        <f t="shared" si="87"/>
        <v>20791.16127419956</v>
      </c>
      <c r="Y445" s="14">
        <f t="shared" si="83"/>
        <v>4.1970474722763385E-4</v>
      </c>
    </row>
    <row r="446" spans="1:25" x14ac:dyDescent="0.2">
      <c r="A446" s="10">
        <f t="shared" si="84"/>
        <v>52465</v>
      </c>
      <c r="B446" s="25">
        <v>15459726.36539229</v>
      </c>
      <c r="C446" s="26">
        <v>675053.75994482532</v>
      </c>
      <c r="D446" s="27">
        <f t="shared" si="90"/>
        <v>14784672.605447466</v>
      </c>
      <c r="E446" s="11"/>
      <c r="F446" s="11"/>
      <c r="G446" s="3">
        <f t="shared" si="86"/>
        <v>15459726.36539229</v>
      </c>
      <c r="H446" s="12">
        <f t="shared" si="88"/>
        <v>1.0980064215932783E-2</v>
      </c>
      <c r="I446" s="3">
        <f t="shared" si="91"/>
        <v>14784672.605447466</v>
      </c>
      <c r="J446" s="3"/>
      <c r="K446" s="28">
        <f t="shared" si="89"/>
        <v>14025808.778132778</v>
      </c>
      <c r="L446" s="11"/>
      <c r="M446" s="28">
        <f t="shared" si="92"/>
        <v>14025808.778132778</v>
      </c>
      <c r="N446" s="13">
        <f t="shared" si="85"/>
        <v>0</v>
      </c>
      <c r="O446" s="28">
        <v>14700862.538077602</v>
      </c>
      <c r="P446" s="27">
        <v>675053.75994482532</v>
      </c>
      <c r="Q446" s="14">
        <f t="shared" si="93"/>
        <v>1.081004500414573E-2</v>
      </c>
      <c r="S446" s="13">
        <f t="shared" si="81"/>
        <v>139802888.90280375</v>
      </c>
      <c r="T446" s="14">
        <f t="shared" si="82"/>
        <v>1.0854245119136463E-2</v>
      </c>
      <c r="W446" s="3">
        <v>6722717.4755668575</v>
      </c>
      <c r="X446" s="4">
        <f t="shared" si="87"/>
        <v>20795.59187351029</v>
      </c>
      <c r="Y446" s="14">
        <f t="shared" si="83"/>
        <v>4.1777458930569722E-4</v>
      </c>
    </row>
    <row r="447" spans="1:25" x14ac:dyDescent="0.2">
      <c r="A447" s="10">
        <f t="shared" si="84"/>
        <v>52496</v>
      </c>
      <c r="B447" s="25">
        <v>14233843.495401464</v>
      </c>
      <c r="C447" s="26">
        <v>650245.96153710864</v>
      </c>
      <c r="D447" s="27">
        <f t="shared" si="90"/>
        <v>13583597.533864357</v>
      </c>
      <c r="E447" s="11"/>
      <c r="F447" s="11"/>
      <c r="G447" s="3">
        <f t="shared" si="86"/>
        <v>14233843.495401464</v>
      </c>
      <c r="H447" s="12">
        <f t="shared" si="88"/>
        <v>1.0979975015378063E-2</v>
      </c>
      <c r="I447" s="3">
        <f t="shared" si="91"/>
        <v>13583597.533864357</v>
      </c>
      <c r="J447" s="3"/>
      <c r="K447" s="28">
        <f t="shared" si="89"/>
        <v>12886325.243998699</v>
      </c>
      <c r="L447" s="11"/>
      <c r="M447" s="28">
        <f t="shared" si="92"/>
        <v>12886325.243998699</v>
      </c>
      <c r="N447" s="13">
        <f t="shared" si="85"/>
        <v>0</v>
      </c>
      <c r="O447" s="28">
        <v>13536571.205535807</v>
      </c>
      <c r="P447" s="27">
        <v>650245.96153710864</v>
      </c>
      <c r="Q447" s="14">
        <f t="shared" si="93"/>
        <v>1.079894685389271E-2</v>
      </c>
      <c r="S447" s="13">
        <f t="shared" ref="S447:S510" si="94">SUM(M436:M447)</f>
        <v>139940560.93133628</v>
      </c>
      <c r="T447" s="14">
        <f t="shared" ref="T447:T510" si="95">S447/S435-1</f>
        <v>1.0844148185453539E-2</v>
      </c>
      <c r="W447" s="3">
        <v>6728499.3781982437</v>
      </c>
      <c r="X447" s="4">
        <f t="shared" si="87"/>
        <v>20798.182932850257</v>
      </c>
      <c r="Y447" s="14">
        <f t="shared" ref="Y447:Y510" si="96">X447/X435-1</f>
        <v>4.1675002996255373E-4</v>
      </c>
    </row>
    <row r="448" spans="1:25" x14ac:dyDescent="0.2">
      <c r="A448" s="10">
        <f t="shared" ref="A448:A511" si="97">+A436+366</f>
        <v>52526</v>
      </c>
      <c r="B448" s="25">
        <v>13349082.30911205</v>
      </c>
      <c r="C448" s="26">
        <v>595602.65887930105</v>
      </c>
      <c r="D448" s="27">
        <f t="shared" si="90"/>
        <v>12753479.650232749</v>
      </c>
      <c r="E448" s="11"/>
      <c r="F448" s="11"/>
      <c r="G448" s="3">
        <f t="shared" si="86"/>
        <v>13349082.30911205</v>
      </c>
      <c r="H448" s="12">
        <f t="shared" si="88"/>
        <v>1.096410010492832E-2</v>
      </c>
      <c r="I448" s="3">
        <f t="shared" si="91"/>
        <v>12753479.650232749</v>
      </c>
      <c r="J448" s="3"/>
      <c r="K448" s="28">
        <f t="shared" si="89"/>
        <v>12099168.377132429</v>
      </c>
      <c r="L448" s="11"/>
      <c r="M448" s="28">
        <f t="shared" si="92"/>
        <v>12099168.377132429</v>
      </c>
      <c r="N448" s="13">
        <f t="shared" si="85"/>
        <v>0</v>
      </c>
      <c r="O448" s="28">
        <v>12694771.036011729</v>
      </c>
      <c r="P448" s="27">
        <v>595602.65887930105</v>
      </c>
      <c r="Q448" s="14">
        <f t="shared" si="93"/>
        <v>1.0786913716174906E-2</v>
      </c>
      <c r="S448" s="13">
        <f t="shared" si="94"/>
        <v>140069680.81164989</v>
      </c>
      <c r="T448" s="14">
        <f t="shared" si="95"/>
        <v>1.0834698746961413E-2</v>
      </c>
      <c r="W448" s="3">
        <v>6734281.280829628</v>
      </c>
      <c r="X448" s="4">
        <f t="shared" si="87"/>
        <v>20799.499600704836</v>
      </c>
      <c r="Y448" s="14">
        <f t="shared" si="96"/>
        <v>4.1635071361190157E-4</v>
      </c>
    </row>
    <row r="449" spans="1:25" x14ac:dyDescent="0.2">
      <c r="A449" s="10">
        <f t="shared" si="97"/>
        <v>52557</v>
      </c>
      <c r="B449" s="25">
        <v>11165186.300574783</v>
      </c>
      <c r="C449" s="26">
        <v>534056.02110587107</v>
      </c>
      <c r="D449" s="27">
        <f t="shared" si="90"/>
        <v>10631130.279468913</v>
      </c>
      <c r="E449" s="11"/>
      <c r="F449" s="11"/>
      <c r="G449" s="3">
        <f t="shared" si="86"/>
        <v>11165186.300574783</v>
      </c>
      <c r="H449" s="12">
        <f t="shared" si="88"/>
        <v>1.0962808811266544E-2</v>
      </c>
      <c r="I449" s="3">
        <f t="shared" si="91"/>
        <v>10631130.279468913</v>
      </c>
      <c r="J449" s="3"/>
      <c r="K449" s="28">
        <f t="shared" si="89"/>
        <v>10144849.891536608</v>
      </c>
      <c r="L449" s="11"/>
      <c r="M449" s="28">
        <f t="shared" si="92"/>
        <v>10144849.891536608</v>
      </c>
      <c r="N449" s="13">
        <f t="shared" si="85"/>
        <v>0</v>
      </c>
      <c r="O449" s="28">
        <v>10678905.912642479</v>
      </c>
      <c r="P449" s="27">
        <v>534056.02110587107</v>
      </c>
      <c r="Q449" s="14">
        <f t="shared" si="93"/>
        <v>1.0771444806585873E-2</v>
      </c>
      <c r="S449" s="13">
        <f t="shared" si="94"/>
        <v>140177790.99940723</v>
      </c>
      <c r="T449" s="14">
        <f t="shared" si="95"/>
        <v>1.0826799931934916E-2</v>
      </c>
      <c r="W449" s="3">
        <v>6740063.1834610133</v>
      </c>
      <c r="X449" s="4">
        <f t="shared" si="87"/>
        <v>20797.696873729619</v>
      </c>
      <c r="Y449" s="14">
        <f t="shared" si="96"/>
        <v>4.1747052552776331E-4</v>
      </c>
    </row>
    <row r="450" spans="1:25" x14ac:dyDescent="0.2">
      <c r="A450" s="10">
        <f t="shared" si="97"/>
        <v>52587</v>
      </c>
      <c r="B450" s="25">
        <v>11498869.20234466</v>
      </c>
      <c r="C450" s="26">
        <v>507508.48170943884</v>
      </c>
      <c r="D450" s="27">
        <f>B450-C450</f>
        <v>10991360.72063522</v>
      </c>
      <c r="E450" s="11"/>
      <c r="F450" s="11"/>
      <c r="G450" s="3">
        <f t="shared" si="86"/>
        <v>11498869.20234466</v>
      </c>
      <c r="H450" s="12">
        <f t="shared" si="88"/>
        <v>1.0939171002169346E-2</v>
      </c>
      <c r="I450" s="3">
        <f t="shared" si="91"/>
        <v>10991360.72063522</v>
      </c>
      <c r="J450" s="3"/>
      <c r="K450" s="28">
        <f t="shared" si="89"/>
        <v>10441387.623621397</v>
      </c>
      <c r="L450" s="11"/>
      <c r="M450" s="28">
        <f t="shared" si="92"/>
        <v>10441387.623621397</v>
      </c>
      <c r="N450" s="13">
        <f t="shared" si="85"/>
        <v>0</v>
      </c>
      <c r="O450" s="28">
        <v>10948896.105330836</v>
      </c>
      <c r="P450" s="27">
        <v>507508.48170943884</v>
      </c>
      <c r="Q450" s="14">
        <f t="shared" si="93"/>
        <v>1.0762947763953257E-2</v>
      </c>
      <c r="S450" s="13">
        <f t="shared" si="94"/>
        <v>140288974.44734117</v>
      </c>
      <c r="T450" s="14">
        <f t="shared" si="95"/>
        <v>1.0818689948219884E-2</v>
      </c>
      <c r="W450" s="3">
        <v>6745845.0860923966</v>
      </c>
      <c r="X450" s="4">
        <f t="shared" si="87"/>
        <v>20796.352815241575</v>
      </c>
      <c r="Y450" s="14">
        <f t="shared" si="96"/>
        <v>4.1836588163790545E-4</v>
      </c>
    </row>
    <row r="451" spans="1:25" x14ac:dyDescent="0.2">
      <c r="A451" s="10">
        <f t="shared" si="97"/>
        <v>52618</v>
      </c>
      <c r="B451" s="25">
        <v>11637494.777082611</v>
      </c>
      <c r="C451" s="26">
        <v>503626.76532186347</v>
      </c>
      <c r="D451" s="27">
        <f t="shared" si="90"/>
        <v>11133868.011760747</v>
      </c>
      <c r="E451" s="11"/>
      <c r="F451" s="11"/>
      <c r="G451" s="3">
        <f t="shared" si="86"/>
        <v>11637494.777082611</v>
      </c>
      <c r="H451" s="12">
        <f t="shared" si="88"/>
        <v>1.0937385431952995E-2</v>
      </c>
      <c r="I451" s="3">
        <f t="shared" si="91"/>
        <v>11133868.011760747</v>
      </c>
      <c r="J451" s="3"/>
      <c r="K451" s="28">
        <f t="shared" si="89"/>
        <v>10546142.732341725</v>
      </c>
      <c r="L451" s="11"/>
      <c r="M451" s="28">
        <f t="shared" si="92"/>
        <v>10546142.732341725</v>
      </c>
      <c r="N451" s="13">
        <f t="shared" si="85"/>
        <v>0</v>
      </c>
      <c r="O451" s="28">
        <v>11049769.497663589</v>
      </c>
      <c r="P451" s="27">
        <v>503626.76532186347</v>
      </c>
      <c r="Q451" s="14">
        <f t="shared" si="93"/>
        <v>1.076437709960909E-2</v>
      </c>
      <c r="S451" s="13">
        <f t="shared" si="94"/>
        <v>140401288.11795446</v>
      </c>
      <c r="T451" s="14">
        <f t="shared" si="95"/>
        <v>1.0810509990079709E-2</v>
      </c>
      <c r="W451" s="3">
        <v>6751634.1998740518</v>
      </c>
      <c r="X451" s="4">
        <f t="shared" si="87"/>
        <v>20795.15624833075</v>
      </c>
      <c r="Y451" s="14">
        <f t="shared" si="96"/>
        <v>4.1918765740445174E-4</v>
      </c>
    </row>
    <row r="452" spans="1:25" x14ac:dyDescent="0.2">
      <c r="A452" s="10">
        <f t="shared" si="97"/>
        <v>52649</v>
      </c>
      <c r="B452" s="25">
        <v>10745230.017209528</v>
      </c>
      <c r="C452" s="26">
        <v>486835.36232927581</v>
      </c>
      <c r="D452" s="27">
        <f t="shared" si="90"/>
        <v>10258394.654880252</v>
      </c>
      <c r="E452" s="11"/>
      <c r="F452" s="11"/>
      <c r="G452" s="3">
        <f t="shared" si="86"/>
        <v>10745230.017209528</v>
      </c>
      <c r="H452" s="12">
        <f t="shared" si="88"/>
        <v>1.0933121754518105E-2</v>
      </c>
      <c r="I452" s="3">
        <f t="shared" si="91"/>
        <v>10258394.654880252</v>
      </c>
      <c r="J452" s="3"/>
      <c r="K452" s="28">
        <f t="shared" si="89"/>
        <v>9718985.8613163605</v>
      </c>
      <c r="L452" s="11"/>
      <c r="M452" s="28">
        <f t="shared" si="92"/>
        <v>9718985.8613163605</v>
      </c>
      <c r="N452" s="13">
        <f t="shared" si="85"/>
        <v>0</v>
      </c>
      <c r="O452" s="28">
        <v>10205821.223645637</v>
      </c>
      <c r="P452" s="27">
        <v>486835.36232927581</v>
      </c>
      <c r="Q452" s="14">
        <f t="shared" si="93"/>
        <v>1.0750918293417122E-2</v>
      </c>
      <c r="S452" s="13">
        <f t="shared" si="94"/>
        <v>140504664.74715042</v>
      </c>
      <c r="T452" s="14">
        <f t="shared" si="95"/>
        <v>1.0802989446164535E-2</v>
      </c>
      <c r="W452" s="3">
        <v>6757422.111797329</v>
      </c>
      <c r="X452" s="4">
        <f t="shared" si="87"/>
        <v>20792.642878095889</v>
      </c>
      <c r="Y452" s="14">
        <f t="shared" si="96"/>
        <v>4.2064480407377758E-4</v>
      </c>
    </row>
    <row r="453" spans="1:25" x14ac:dyDescent="0.2">
      <c r="A453" s="10">
        <f t="shared" si="97"/>
        <v>52678</v>
      </c>
      <c r="B453" s="25">
        <v>11801243.907612404</v>
      </c>
      <c r="C453" s="26">
        <v>574473.46297701262</v>
      </c>
      <c r="D453" s="27">
        <f t="shared" si="90"/>
        <v>11226770.444635391</v>
      </c>
      <c r="E453" s="11"/>
      <c r="F453" s="11"/>
      <c r="G453" s="3">
        <f t="shared" si="86"/>
        <v>11801243.907612404</v>
      </c>
      <c r="H453" s="12">
        <f t="shared" si="88"/>
        <v>1.0936291339827209E-2</v>
      </c>
      <c r="I453" s="3">
        <f t="shared" si="91"/>
        <v>11226770.444635391</v>
      </c>
      <c r="J453" s="3"/>
      <c r="K453" s="28">
        <f t="shared" si="89"/>
        <v>10645022.655455085</v>
      </c>
      <c r="L453" s="11"/>
      <c r="M453" s="28">
        <f t="shared" si="92"/>
        <v>10645022.655455085</v>
      </c>
      <c r="N453" s="13">
        <f t="shared" si="85"/>
        <v>0</v>
      </c>
      <c r="O453" s="28">
        <v>11219496.118432097</v>
      </c>
      <c r="P453" s="27">
        <v>574473.46297701262</v>
      </c>
      <c r="Q453" s="14">
        <f t="shared" si="93"/>
        <v>1.0739461585524079E-2</v>
      </c>
      <c r="S453" s="13">
        <f t="shared" si="94"/>
        <v>140617771.84965333</v>
      </c>
      <c r="T453" s="14">
        <f t="shared" si="95"/>
        <v>1.0794769111766689E-2</v>
      </c>
      <c r="W453" s="3">
        <v>6763208.8218622282</v>
      </c>
      <c r="X453" s="4">
        <f t="shared" si="87"/>
        <v>20791.576240423503</v>
      </c>
      <c r="Y453" s="14">
        <f t="shared" si="96"/>
        <v>4.213921324209835E-4</v>
      </c>
    </row>
    <row r="454" spans="1:25" x14ac:dyDescent="0.2">
      <c r="A454" s="10">
        <f t="shared" si="97"/>
        <v>52709</v>
      </c>
      <c r="B454" s="25">
        <v>12149238.491109418</v>
      </c>
      <c r="C454" s="26">
        <v>624573.30569239007</v>
      </c>
      <c r="D454" s="27">
        <f t="shared" si="90"/>
        <v>11524665.185417028</v>
      </c>
      <c r="E454" s="11"/>
      <c r="F454" s="11"/>
      <c r="G454" s="3">
        <f t="shared" si="86"/>
        <v>12149238.491109418</v>
      </c>
      <c r="H454" s="12">
        <f t="shared" si="88"/>
        <v>1.0940896815627488E-2</v>
      </c>
      <c r="I454" s="3">
        <f t="shared" si="91"/>
        <v>11524665.185417028</v>
      </c>
      <c r="J454" s="3"/>
      <c r="K454" s="28">
        <f t="shared" si="89"/>
        <v>10969961.007676039</v>
      </c>
      <c r="L454" s="11"/>
      <c r="M454" s="28">
        <f t="shared" si="92"/>
        <v>10969961.007676039</v>
      </c>
      <c r="N454" s="13">
        <f t="shared" si="85"/>
        <v>0</v>
      </c>
      <c r="O454" s="28">
        <v>11594534.313368428</v>
      </c>
      <c r="P454" s="27">
        <v>624573.30569239007</v>
      </c>
      <c r="Q454" s="14">
        <f t="shared" si="93"/>
        <v>1.0732723484404794E-2</v>
      </c>
      <c r="S454" s="13">
        <f t="shared" si="94"/>
        <v>140734259.18146166</v>
      </c>
      <c r="T454" s="14">
        <f t="shared" si="95"/>
        <v>1.0786316504956872E-2</v>
      </c>
      <c r="W454" s="3">
        <v>6768994.3300687475</v>
      </c>
      <c r="X454" s="4">
        <f t="shared" si="87"/>
        <v>20791.014487381366</v>
      </c>
      <c r="Y454" s="14">
        <f t="shared" si="96"/>
        <v>4.2189239716328153E-4</v>
      </c>
    </row>
    <row r="455" spans="1:25" x14ac:dyDescent="0.2">
      <c r="A455" s="10">
        <f t="shared" si="97"/>
        <v>52739</v>
      </c>
      <c r="B455" s="25">
        <v>13804288.426653391</v>
      </c>
      <c r="C455" s="26">
        <v>643615.57973240048</v>
      </c>
      <c r="D455" s="27">
        <f t="shared" si="90"/>
        <v>13160672.846920989</v>
      </c>
      <c r="E455" s="11"/>
      <c r="F455" s="11"/>
      <c r="G455" s="3">
        <f t="shared" si="86"/>
        <v>13804288.426653391</v>
      </c>
      <c r="H455" s="12">
        <f t="shared" si="88"/>
        <v>1.0915159763184912E-2</v>
      </c>
      <c r="I455" s="3">
        <f t="shared" si="91"/>
        <v>13160672.846920989</v>
      </c>
      <c r="J455" s="3"/>
      <c r="K455" s="28">
        <f t="shared" si="89"/>
        <v>12559015.677899746</v>
      </c>
      <c r="L455" s="11"/>
      <c r="M455" s="28">
        <f t="shared" si="92"/>
        <v>12559015.677899746</v>
      </c>
      <c r="N455" s="13">
        <f t="shared" si="85"/>
        <v>0</v>
      </c>
      <c r="O455" s="28">
        <v>13202631.257632148</v>
      </c>
      <c r="P455" s="27">
        <v>643615.57973240048</v>
      </c>
      <c r="Q455" s="14">
        <f t="shared" si="93"/>
        <v>1.0728410904290886E-2</v>
      </c>
      <c r="S455" s="13">
        <f t="shared" si="94"/>
        <v>140867567.27816927</v>
      </c>
      <c r="T455" s="14">
        <f t="shared" si="95"/>
        <v>1.0776670339887273E-2</v>
      </c>
      <c r="W455" s="3">
        <v>6774778.6364168897</v>
      </c>
      <c r="X455" s="4">
        <f t="shared" si="87"/>
        <v>20792.940232903711</v>
      </c>
      <c r="Y455" s="14">
        <f t="shared" si="96"/>
        <v>4.2119420355080095E-4</v>
      </c>
    </row>
    <row r="456" spans="1:25" x14ac:dyDescent="0.2">
      <c r="A456" s="10">
        <f t="shared" si="97"/>
        <v>52770</v>
      </c>
      <c r="B456" s="25">
        <v>14436800.212217052</v>
      </c>
      <c r="C456" s="26">
        <v>670337.66568046506</v>
      </c>
      <c r="D456" s="27">
        <f t="shared" si="90"/>
        <v>13766462.546536587</v>
      </c>
      <c r="E456" s="11"/>
      <c r="F456" s="11"/>
      <c r="G456" s="3">
        <f t="shared" si="86"/>
        <v>14436800.212217052</v>
      </c>
      <c r="H456" s="12">
        <f t="shared" si="88"/>
        <v>1.0901494840064085E-2</v>
      </c>
      <c r="I456" s="3">
        <f t="shared" si="91"/>
        <v>13766462.546536587</v>
      </c>
      <c r="J456" s="3"/>
      <c r="K456" s="28">
        <f t="shared" si="89"/>
        <v>13128576.474215616</v>
      </c>
      <c r="L456" s="11"/>
      <c r="M456" s="28">
        <f t="shared" si="92"/>
        <v>13128576.474215616</v>
      </c>
      <c r="N456" s="13">
        <f t="shared" ref="N456:N519" si="98">K456-M456</f>
        <v>0</v>
      </c>
      <c r="O456" s="28">
        <v>13798914.13989608</v>
      </c>
      <c r="P456" s="27">
        <v>670337.66568046506</v>
      </c>
      <c r="Q456" s="14">
        <f t="shared" si="93"/>
        <v>1.0715709469057089E-2</v>
      </c>
      <c r="S456" s="13">
        <f t="shared" si="94"/>
        <v>141006757.76459587</v>
      </c>
      <c r="T456" s="14">
        <f t="shared" si="95"/>
        <v>1.076661281527147E-2</v>
      </c>
      <c r="W456" s="3">
        <v>6780561.740906653</v>
      </c>
      <c r="X456" s="4">
        <f t="shared" si="87"/>
        <v>20795.733915954486</v>
      </c>
      <c r="Y456" s="14">
        <f t="shared" si="96"/>
        <v>4.2007176075187225E-4</v>
      </c>
    </row>
    <row r="457" spans="1:25" x14ac:dyDescent="0.2">
      <c r="A457" s="10">
        <f t="shared" si="97"/>
        <v>52800</v>
      </c>
      <c r="B457" s="25">
        <v>15351738.741214776</v>
      </c>
      <c r="C457" s="26">
        <v>647573.32534644718</v>
      </c>
      <c r="D457" s="27">
        <f t="shared" si="90"/>
        <v>14704165.415868329</v>
      </c>
      <c r="E457" s="11"/>
      <c r="F457" s="11"/>
      <c r="G457" s="3">
        <f t="shared" ref="G457:G520" si="99">B457-E457</f>
        <v>15351738.741214776</v>
      </c>
      <c r="H457" s="12">
        <f t="shared" si="88"/>
        <v>1.0875924919067081E-2</v>
      </c>
      <c r="I457" s="3">
        <f t="shared" si="91"/>
        <v>14704165.415868329</v>
      </c>
      <c r="J457" s="3"/>
      <c r="K457" s="28">
        <f t="shared" si="89"/>
        <v>13989742.520625522</v>
      </c>
      <c r="L457" s="11"/>
      <c r="M457" s="28">
        <f t="shared" si="92"/>
        <v>13989742.520625522</v>
      </c>
      <c r="N457" s="13">
        <f t="shared" si="98"/>
        <v>0</v>
      </c>
      <c r="O457" s="28">
        <v>14637315.84597197</v>
      </c>
      <c r="P457" s="27">
        <v>647573.32534644718</v>
      </c>
      <c r="Q457" s="14">
        <f t="shared" si="93"/>
        <v>1.070902253464534E-2</v>
      </c>
      <c r="S457" s="13">
        <f t="shared" si="94"/>
        <v>141154986.843952</v>
      </c>
      <c r="T457" s="14">
        <f t="shared" si="95"/>
        <v>1.0755925426326307E-2</v>
      </c>
      <c r="W457" s="3">
        <v>6786343.6435380382</v>
      </c>
      <c r="X457" s="4">
        <f t="shared" si="87"/>
        <v>20799.858400680885</v>
      </c>
      <c r="Y457" s="14">
        <f t="shared" si="96"/>
        <v>4.1830883646309935E-4</v>
      </c>
    </row>
    <row r="458" spans="1:25" x14ac:dyDescent="0.2">
      <c r="A458" s="10">
        <f t="shared" si="97"/>
        <v>52831</v>
      </c>
      <c r="B458" s="25">
        <v>15627888.519101098</v>
      </c>
      <c r="C458" s="26">
        <v>684860.02037259948</v>
      </c>
      <c r="D458" s="27">
        <f t="shared" si="90"/>
        <v>14943028.498728499</v>
      </c>
      <c r="E458" s="11"/>
      <c r="F458" s="11"/>
      <c r="G458" s="3">
        <f t="shared" si="99"/>
        <v>15627888.519101098</v>
      </c>
      <c r="H458" s="12">
        <f t="shared" si="88"/>
        <v>1.087743403306618E-2</v>
      </c>
      <c r="I458" s="3">
        <f t="shared" si="91"/>
        <v>14943028.498728499</v>
      </c>
      <c r="J458" s="3"/>
      <c r="K458" s="28">
        <f t="shared" si="89"/>
        <v>14175910.180192117</v>
      </c>
      <c r="L458" s="11"/>
      <c r="M458" s="28">
        <f t="shared" si="92"/>
        <v>14175910.180192117</v>
      </c>
      <c r="N458" s="13">
        <f t="shared" si="98"/>
        <v>0</v>
      </c>
      <c r="O458" s="28">
        <v>14860770.200564716</v>
      </c>
      <c r="P458" s="27">
        <v>684860.02037259948</v>
      </c>
      <c r="Q458" s="14">
        <f t="shared" si="93"/>
        <v>1.0701800119602201E-2</v>
      </c>
      <c r="S458" s="13">
        <f t="shared" si="94"/>
        <v>141305088.24601135</v>
      </c>
      <c r="T458" s="14">
        <f t="shared" si="95"/>
        <v>1.0745123759581032E-2</v>
      </c>
      <c r="W458" s="3">
        <v>6792125.5461694235</v>
      </c>
      <c r="X458" s="4">
        <f t="shared" si="87"/>
        <v>20804.251524134976</v>
      </c>
      <c r="Y458" s="14">
        <f t="shared" si="96"/>
        <v>4.164176079892723E-4</v>
      </c>
    </row>
    <row r="459" spans="1:25" x14ac:dyDescent="0.2">
      <c r="A459" s="10">
        <f t="shared" si="97"/>
        <v>52862</v>
      </c>
      <c r="B459" s="25">
        <v>14388677.460531186</v>
      </c>
      <c r="C459" s="26">
        <v>659727.77614487882</v>
      </c>
      <c r="D459" s="27">
        <f t="shared" si="90"/>
        <v>13728949.684386307</v>
      </c>
      <c r="E459" s="11"/>
      <c r="F459" s="11"/>
      <c r="G459" s="3">
        <f t="shared" si="99"/>
        <v>14388677.460531186</v>
      </c>
      <c r="H459" s="12">
        <f t="shared" si="88"/>
        <v>1.0877874635880636E-2</v>
      </c>
      <c r="I459" s="3">
        <f t="shared" si="91"/>
        <v>13728949.684386307</v>
      </c>
      <c r="J459" s="3"/>
      <c r="K459" s="28">
        <f t="shared" si="89"/>
        <v>13024092.553964419</v>
      </c>
      <c r="L459" s="11"/>
      <c r="M459" s="28">
        <f t="shared" si="92"/>
        <v>13024092.553964419</v>
      </c>
      <c r="N459" s="13">
        <f t="shared" si="98"/>
        <v>0</v>
      </c>
      <c r="O459" s="28">
        <v>13683820.330109298</v>
      </c>
      <c r="P459" s="27">
        <v>659727.77614487882</v>
      </c>
      <c r="Q459" s="14">
        <f t="shared" si="93"/>
        <v>1.0690969485647628E-2</v>
      </c>
      <c r="S459" s="13">
        <f t="shared" si="94"/>
        <v>141442855.55597705</v>
      </c>
      <c r="T459" s="14">
        <f t="shared" si="95"/>
        <v>1.0735233692380941E-2</v>
      </c>
      <c r="W459" s="3">
        <v>6797907.4488008088</v>
      </c>
      <c r="X459" s="4">
        <f t="shared" si="87"/>
        <v>20806.822779108064</v>
      </c>
      <c r="Y459" s="14">
        <f t="shared" si="96"/>
        <v>4.1541351404128513E-4</v>
      </c>
    </row>
    <row r="460" spans="1:25" x14ac:dyDescent="0.2">
      <c r="A460" s="10">
        <f t="shared" si="97"/>
        <v>52892</v>
      </c>
      <c r="B460" s="25">
        <v>13494081.709594544</v>
      </c>
      <c r="C460" s="26">
        <v>604285.31930132292</v>
      </c>
      <c r="D460" s="27">
        <f t="shared" si="90"/>
        <v>12889796.390293222</v>
      </c>
      <c r="E460" s="11"/>
      <c r="F460" s="11"/>
      <c r="G460" s="3">
        <f t="shared" si="99"/>
        <v>13494081.709594544</v>
      </c>
      <c r="H460" s="12">
        <f t="shared" si="88"/>
        <v>1.0862124985439481E-2</v>
      </c>
      <c r="I460" s="3">
        <f t="shared" si="91"/>
        <v>12889796.390293222</v>
      </c>
      <c r="J460" s="3"/>
      <c r="K460" s="28">
        <f t="shared" si="89"/>
        <v>12228377.906365104</v>
      </c>
      <c r="L460" s="11"/>
      <c r="M460" s="28">
        <f t="shared" si="92"/>
        <v>12228377.906365104</v>
      </c>
      <c r="N460" s="13">
        <f t="shared" si="98"/>
        <v>0</v>
      </c>
      <c r="O460" s="28">
        <v>12832663.225666426</v>
      </c>
      <c r="P460" s="27">
        <v>604285.31930132292</v>
      </c>
      <c r="Q460" s="14">
        <f t="shared" si="93"/>
        <v>1.0679207463289986E-2</v>
      </c>
      <c r="S460" s="13">
        <f t="shared" si="94"/>
        <v>141572065.08520973</v>
      </c>
      <c r="T460" s="14">
        <f t="shared" si="95"/>
        <v>1.0725977705197121E-2</v>
      </c>
      <c r="W460" s="3">
        <v>6803689.351432194</v>
      </c>
      <c r="X460" s="4">
        <f t="shared" si="87"/>
        <v>20808.131849142766</v>
      </c>
      <c r="Y460" s="14">
        <f t="shared" si="96"/>
        <v>4.1502192858700049E-4</v>
      </c>
    </row>
    <row r="461" spans="1:25" x14ac:dyDescent="0.2">
      <c r="A461" s="10">
        <f t="shared" si="97"/>
        <v>52923</v>
      </c>
      <c r="B461" s="25">
        <v>11286457.19786836</v>
      </c>
      <c r="C461" s="26">
        <v>541859.98378052306</v>
      </c>
      <c r="D461" s="27">
        <f t="shared" si="90"/>
        <v>10744597.214087836</v>
      </c>
      <c r="E461" s="11"/>
      <c r="F461" s="11"/>
      <c r="G461" s="3">
        <f t="shared" si="99"/>
        <v>11286457.19786836</v>
      </c>
      <c r="H461" s="12">
        <f t="shared" si="88"/>
        <v>1.0861520267452685E-2</v>
      </c>
      <c r="I461" s="3">
        <f t="shared" si="91"/>
        <v>10744597.214087836</v>
      </c>
      <c r="J461" s="3"/>
      <c r="K461" s="28">
        <f t="shared" si="89"/>
        <v>10253035.081866341</v>
      </c>
      <c r="L461" s="11"/>
      <c r="M461" s="28">
        <f t="shared" si="92"/>
        <v>10253035.081866341</v>
      </c>
      <c r="N461" s="13">
        <f t="shared" si="98"/>
        <v>0</v>
      </c>
      <c r="O461" s="28">
        <v>10794895.065646864</v>
      </c>
      <c r="P461" s="27">
        <v>541859.98378052306</v>
      </c>
      <c r="Q461" s="14">
        <f t="shared" si="93"/>
        <v>1.0664050378900836E-2</v>
      </c>
      <c r="S461" s="13">
        <f t="shared" si="94"/>
        <v>141680250.27553949</v>
      </c>
      <c r="T461" s="14">
        <f t="shared" si="95"/>
        <v>1.0718240496018439E-2</v>
      </c>
      <c r="W461" s="3">
        <v>6809471.2540635774</v>
      </c>
      <c r="X461" s="4">
        <f t="shared" si="87"/>
        <v>20806.351181964572</v>
      </c>
      <c r="Y461" s="14">
        <f t="shared" si="96"/>
        <v>4.1611858695200787E-4</v>
      </c>
    </row>
    <row r="462" spans="1:25" x14ac:dyDescent="0.2">
      <c r="A462" s="10">
        <f t="shared" si="97"/>
        <v>52953</v>
      </c>
      <c r="B462" s="25">
        <v>11623489.41576511</v>
      </c>
      <c r="C462" s="26">
        <v>514907.64634733368</v>
      </c>
      <c r="D462" s="27">
        <f t="shared" si="90"/>
        <v>11108581.769417778</v>
      </c>
      <c r="E462" s="11"/>
      <c r="F462" s="11"/>
      <c r="G462" s="3">
        <f t="shared" si="99"/>
        <v>11623489.41576511</v>
      </c>
      <c r="H462" s="12">
        <f t="shared" si="88"/>
        <v>1.0837605961727004E-2</v>
      </c>
      <c r="I462" s="3">
        <f t="shared" si="91"/>
        <v>11108581.769417778</v>
      </c>
      <c r="J462" s="3"/>
      <c r="K462" s="28">
        <f t="shared" si="89"/>
        <v>10552648.280688968</v>
      </c>
      <c r="L462" s="11"/>
      <c r="M462" s="28">
        <f t="shared" si="92"/>
        <v>10552648.280688968</v>
      </c>
      <c r="N462" s="13">
        <f t="shared" si="98"/>
        <v>0</v>
      </c>
      <c r="O462" s="28">
        <v>11067555.9270363</v>
      </c>
      <c r="P462" s="27">
        <v>514907.64634733368</v>
      </c>
      <c r="Q462" s="14">
        <f t="shared" si="93"/>
        <v>1.0655734762290425E-2</v>
      </c>
      <c r="S462" s="13">
        <f t="shared" si="94"/>
        <v>141791510.93260702</v>
      </c>
      <c r="T462" s="14">
        <f t="shared" si="95"/>
        <v>1.0710296309349943E-2</v>
      </c>
      <c r="W462" s="3">
        <v>6815253.1566949636</v>
      </c>
      <c r="X462" s="4">
        <f t="shared" si="87"/>
        <v>20805.024798428531</v>
      </c>
      <c r="Y462" s="14">
        <f t="shared" si="96"/>
        <v>4.1699538683537263E-4</v>
      </c>
    </row>
    <row r="463" spans="1:25" x14ac:dyDescent="0.2">
      <c r="A463" s="10">
        <f t="shared" si="97"/>
        <v>52984</v>
      </c>
      <c r="B463" s="25">
        <v>11763595.040535791</v>
      </c>
      <c r="C463" s="26">
        <v>510967.05478699546</v>
      </c>
      <c r="D463" s="27">
        <f t="shared" si="90"/>
        <v>11252627.985748796</v>
      </c>
      <c r="E463" s="11"/>
      <c r="F463" s="11"/>
      <c r="G463" s="3">
        <f t="shared" si="99"/>
        <v>11763595.040535791</v>
      </c>
      <c r="H463" s="12">
        <f t="shared" si="88"/>
        <v>1.0835688081382022E-2</v>
      </c>
      <c r="I463" s="3">
        <f t="shared" si="91"/>
        <v>11252627.985748796</v>
      </c>
      <c r="J463" s="3"/>
      <c r="K463" s="28">
        <f t="shared" si="89"/>
        <v>10658534.298524447</v>
      </c>
      <c r="L463" s="11"/>
      <c r="M463" s="28">
        <f t="shared" si="92"/>
        <v>10658534.298524447</v>
      </c>
      <c r="N463" s="13">
        <f t="shared" si="98"/>
        <v>0</v>
      </c>
      <c r="O463" s="28">
        <v>11169501.353311442</v>
      </c>
      <c r="P463" s="27">
        <v>510967.05478699546</v>
      </c>
      <c r="Q463" s="14">
        <f t="shared" si="93"/>
        <v>1.065712545668962E-2</v>
      </c>
      <c r="S463" s="13">
        <f t="shared" si="94"/>
        <v>141903902.49878976</v>
      </c>
      <c r="T463" s="14">
        <f t="shared" si="95"/>
        <v>1.0702283440397808E-2</v>
      </c>
      <c r="W463" s="3">
        <v>6821042.2704766179</v>
      </c>
      <c r="X463" s="4">
        <f t="shared" si="87"/>
        <v>20803.844467140985</v>
      </c>
      <c r="Y463" s="14">
        <f t="shared" si="96"/>
        <v>4.1780012164771563E-4</v>
      </c>
    </row>
    <row r="464" spans="1:25" x14ac:dyDescent="0.2">
      <c r="A464" s="10">
        <f t="shared" si="97"/>
        <v>53015</v>
      </c>
      <c r="B464" s="25">
        <v>10861621.365836436</v>
      </c>
      <c r="C464" s="26">
        <v>493935.99835299514</v>
      </c>
      <c r="D464" s="27">
        <f t="shared" si="90"/>
        <v>10367685.367483441</v>
      </c>
      <c r="E464" s="11"/>
      <c r="F464" s="11"/>
      <c r="G464" s="3">
        <f t="shared" si="99"/>
        <v>10861621.365836436</v>
      </c>
      <c r="H464" s="12">
        <f t="shared" si="88"/>
        <v>1.0831908525038125E-2</v>
      </c>
      <c r="I464" s="3">
        <f t="shared" si="91"/>
        <v>10367685.367483441</v>
      </c>
      <c r="J464" s="3"/>
      <c r="K464" s="28">
        <f t="shared" si="89"/>
        <v>9822433.747210063</v>
      </c>
      <c r="L464" s="11"/>
      <c r="M464" s="28">
        <f t="shared" si="92"/>
        <v>9822433.747210063</v>
      </c>
      <c r="N464" s="13">
        <f t="shared" si="98"/>
        <v>0</v>
      </c>
      <c r="O464" s="28">
        <v>10316369.745563058</v>
      </c>
      <c r="P464" s="27">
        <v>493935.99835299514</v>
      </c>
      <c r="Q464" s="14">
        <f t="shared" si="93"/>
        <v>1.0643897148307158E-2</v>
      </c>
      <c r="S464" s="13">
        <f t="shared" si="94"/>
        <v>142007350.38468349</v>
      </c>
      <c r="T464" s="14">
        <f t="shared" si="95"/>
        <v>1.0694916359092144E-2</v>
      </c>
      <c r="W464" s="3">
        <v>6826830.182399895</v>
      </c>
      <c r="X464" s="4">
        <f t="shared" si="87"/>
        <v>20801.359721937948</v>
      </c>
      <c r="Y464" s="14">
        <f t="shared" si="96"/>
        <v>4.1922731483268194E-4</v>
      </c>
    </row>
    <row r="465" spans="1:25" x14ac:dyDescent="0.2">
      <c r="A465" s="10">
        <f t="shared" si="97"/>
        <v>53044</v>
      </c>
      <c r="B465" s="25">
        <v>11929118.33320233</v>
      </c>
      <c r="C465" s="26">
        <v>582859.85185892205</v>
      </c>
      <c r="D465" s="27">
        <f t="shared" si="90"/>
        <v>11346258.481343409</v>
      </c>
      <c r="E465" s="11"/>
      <c r="F465" s="11"/>
      <c r="G465" s="3">
        <f t="shared" si="99"/>
        <v>11929118.33320233</v>
      </c>
      <c r="H465" s="12">
        <f t="shared" si="88"/>
        <v>1.0835673475695362E-2</v>
      </c>
      <c r="I465" s="3">
        <f t="shared" si="91"/>
        <v>11346258.481343409</v>
      </c>
      <c r="J465" s="3"/>
      <c r="K465" s="28">
        <f t="shared" si="89"/>
        <v>10758207.063074337</v>
      </c>
      <c r="L465" s="11"/>
      <c r="M465" s="28">
        <f t="shared" si="92"/>
        <v>10758207.063074337</v>
      </c>
      <c r="N465" s="13">
        <f t="shared" si="98"/>
        <v>0</v>
      </c>
      <c r="O465" s="28">
        <v>11341066.914933259</v>
      </c>
      <c r="P465" s="27">
        <v>582859.85185892205</v>
      </c>
      <c r="Q465" s="14">
        <f t="shared" si="93"/>
        <v>1.063261312659125E-2</v>
      </c>
      <c r="S465" s="13">
        <f t="shared" si="94"/>
        <v>142120534.79230273</v>
      </c>
      <c r="T465" s="14">
        <f t="shared" si="95"/>
        <v>1.0686863565553706E-2</v>
      </c>
      <c r="W465" s="3">
        <v>6832616.8924647942</v>
      </c>
      <c r="X465" s="4">
        <f t="shared" si="87"/>
        <v>20800.307851159829</v>
      </c>
      <c r="Y465" s="14">
        <f t="shared" si="96"/>
        <v>4.1995905627145724E-4</v>
      </c>
    </row>
    <row r="466" spans="1:25" x14ac:dyDescent="0.2">
      <c r="A466" s="10">
        <f t="shared" si="97"/>
        <v>53075</v>
      </c>
      <c r="B466" s="25">
        <v>12280945.121887501</v>
      </c>
      <c r="C466" s="26">
        <v>633699.66870993259</v>
      </c>
      <c r="D466" s="27">
        <f t="shared" si="90"/>
        <v>11647245.453177569</v>
      </c>
      <c r="E466" s="11"/>
      <c r="F466" s="11"/>
      <c r="G466" s="3">
        <f t="shared" si="99"/>
        <v>12280945.121887501</v>
      </c>
      <c r="H466" s="12">
        <f t="shared" si="88"/>
        <v>1.0840731365547196E-2</v>
      </c>
      <c r="I466" s="3">
        <f t="shared" si="91"/>
        <v>11647245.453177569</v>
      </c>
      <c r="J466" s="3"/>
      <c r="K466" s="28">
        <f t="shared" si="89"/>
        <v>11086527.876458343</v>
      </c>
      <c r="L466" s="11"/>
      <c r="M466" s="28">
        <f t="shared" si="92"/>
        <v>11086527.876458343</v>
      </c>
      <c r="N466" s="13">
        <f t="shared" si="98"/>
        <v>0</v>
      </c>
      <c r="O466" s="28">
        <v>11720227.545168275</v>
      </c>
      <c r="P466" s="27">
        <v>633699.66870993259</v>
      </c>
      <c r="Q466" s="14">
        <f t="shared" si="93"/>
        <v>1.0626005753415102E-2</v>
      </c>
      <c r="S466" s="13">
        <f t="shared" si="94"/>
        <v>142237101.66108501</v>
      </c>
      <c r="T466" s="14">
        <f t="shared" si="95"/>
        <v>1.0678583085342419E-2</v>
      </c>
      <c r="W466" s="3">
        <v>6838402.4006713144</v>
      </c>
      <c r="X466" s="4">
        <f t="shared" si="87"/>
        <v>20799.756043476154</v>
      </c>
      <c r="Y466" s="14">
        <f t="shared" si="96"/>
        <v>4.2044875203628429E-4</v>
      </c>
    </row>
    <row r="467" spans="1:25" x14ac:dyDescent="0.2">
      <c r="A467" s="10">
        <f t="shared" si="97"/>
        <v>53105</v>
      </c>
      <c r="B467" s="25">
        <v>13953575.636074653</v>
      </c>
      <c r="C467" s="26">
        <v>652995.66708541312</v>
      </c>
      <c r="D467" s="27">
        <f t="shared" si="90"/>
        <v>13300579.96898924</v>
      </c>
      <c r="E467" s="11"/>
      <c r="F467" s="11"/>
      <c r="G467" s="3">
        <f t="shared" si="99"/>
        <v>13953575.636074653</v>
      </c>
      <c r="H467" s="12">
        <f t="shared" si="88"/>
        <v>1.0814553043749564E-2</v>
      </c>
      <c r="I467" s="3">
        <f t="shared" si="91"/>
        <v>13300579.96898924</v>
      </c>
      <c r="J467" s="3"/>
      <c r="K467" s="28">
        <f t="shared" si="89"/>
        <v>12692416.146599466</v>
      </c>
      <c r="L467" s="11"/>
      <c r="M467" s="28">
        <f t="shared" si="92"/>
        <v>12692416.146599466</v>
      </c>
      <c r="N467" s="13">
        <f t="shared" si="98"/>
        <v>0</v>
      </c>
      <c r="O467" s="28">
        <v>13345411.813684879</v>
      </c>
      <c r="P467" s="27">
        <v>652995.66708541312</v>
      </c>
      <c r="Q467" s="14">
        <f t="shared" si="93"/>
        <v>1.0621888858253881E-2</v>
      </c>
      <c r="S467" s="13">
        <f t="shared" si="94"/>
        <v>142370502.12978473</v>
      </c>
      <c r="T467" s="14">
        <f t="shared" si="95"/>
        <v>1.0669133290615029E-2</v>
      </c>
      <c r="W467" s="3">
        <v>6844186.7070194557</v>
      </c>
      <c r="X467" s="4">
        <f t="shared" ref="X467:X530" si="100">S467/W467*1000</f>
        <v>20801.668368247225</v>
      </c>
      <c r="Y467" s="14">
        <f t="shared" si="96"/>
        <v>4.1976436452695332E-4</v>
      </c>
    </row>
    <row r="468" spans="1:25" x14ac:dyDescent="0.2">
      <c r="A468" s="10">
        <f t="shared" si="97"/>
        <v>53136</v>
      </c>
      <c r="B468" s="25">
        <v>14592732.951076444</v>
      </c>
      <c r="C468" s="26">
        <v>680094.37419401831</v>
      </c>
      <c r="D468" s="27">
        <f t="shared" si="90"/>
        <v>13912638.576882426</v>
      </c>
      <c r="E468" s="11"/>
      <c r="F468" s="11"/>
      <c r="G468" s="3">
        <f t="shared" si="99"/>
        <v>14592732.951076444</v>
      </c>
      <c r="H468" s="12">
        <f t="shared" si="88"/>
        <v>1.0801059553863901E-2</v>
      </c>
      <c r="I468" s="3">
        <f t="shared" si="91"/>
        <v>13912638.576882426</v>
      </c>
      <c r="J468" s="3"/>
      <c r="K468" s="28">
        <f t="shared" si="89"/>
        <v>13267862.659105735</v>
      </c>
      <c r="L468" s="11"/>
      <c r="M468" s="28">
        <f t="shared" si="92"/>
        <v>13267862.659105735</v>
      </c>
      <c r="N468" s="13">
        <f t="shared" si="98"/>
        <v>0</v>
      </c>
      <c r="O468" s="28">
        <v>13947957.033299753</v>
      </c>
      <c r="P468" s="27">
        <v>680094.37419401831</v>
      </c>
      <c r="Q468" s="14">
        <f t="shared" si="93"/>
        <v>1.0609389766184973E-2</v>
      </c>
      <c r="S468" s="13">
        <f t="shared" si="94"/>
        <v>142509788.31467485</v>
      </c>
      <c r="T468" s="14">
        <f t="shared" si="95"/>
        <v>1.065928026363272E-2</v>
      </c>
      <c r="W468" s="3">
        <v>6849969.811509219</v>
      </c>
      <c r="X468" s="4">
        <f t="shared" si="100"/>
        <v>20804.440345887655</v>
      </c>
      <c r="Y468" s="14">
        <f t="shared" si="96"/>
        <v>4.1866423028658062E-4</v>
      </c>
    </row>
    <row r="469" spans="1:25" x14ac:dyDescent="0.2">
      <c r="A469" s="10">
        <f t="shared" si="97"/>
        <v>53166</v>
      </c>
      <c r="B469" s="25">
        <v>15517155.213068476</v>
      </c>
      <c r="C469" s="26">
        <v>656960.66133732593</v>
      </c>
      <c r="D469" s="27">
        <f t="shared" si="90"/>
        <v>14860194.551731151</v>
      </c>
      <c r="E469" s="11"/>
      <c r="F469" s="11"/>
      <c r="G469" s="3">
        <f t="shared" si="99"/>
        <v>15517155.213068476</v>
      </c>
      <c r="H469" s="12">
        <f t="shared" si="88"/>
        <v>1.0775096856592947E-2</v>
      </c>
      <c r="I469" s="3">
        <f t="shared" si="91"/>
        <v>14860194.551731151</v>
      </c>
      <c r="J469" s="3"/>
      <c r="K469" s="28">
        <f t="shared" si="89"/>
        <v>14138073.680595536</v>
      </c>
      <c r="L469" s="11"/>
      <c r="M469" s="28">
        <f t="shared" si="92"/>
        <v>14138073.680595536</v>
      </c>
      <c r="N469" s="13">
        <f t="shared" si="98"/>
        <v>0</v>
      </c>
      <c r="O469" s="28">
        <v>14795034.341932861</v>
      </c>
      <c r="P469" s="27">
        <v>656960.66133732593</v>
      </c>
      <c r="Q469" s="14">
        <f t="shared" si="93"/>
        <v>1.0602851321339424E-2</v>
      </c>
      <c r="S469" s="13">
        <f t="shared" si="94"/>
        <v>142658119.47464487</v>
      </c>
      <c r="T469" s="14">
        <f t="shared" si="95"/>
        <v>1.0648809966272044E-2</v>
      </c>
      <c r="W469" s="3">
        <v>6855751.7141406043</v>
      </c>
      <c r="X469" s="4">
        <f t="shared" si="100"/>
        <v>20808.530621142487</v>
      </c>
      <c r="Y469" s="14">
        <f t="shared" si="96"/>
        <v>4.1693651440044555E-4</v>
      </c>
    </row>
    <row r="470" spans="1:25" x14ac:dyDescent="0.2">
      <c r="A470" s="10">
        <f t="shared" si="97"/>
        <v>53197</v>
      </c>
      <c r="B470" s="25">
        <v>15796309.585728852</v>
      </c>
      <c r="C470" s="26">
        <v>694809.44606093853</v>
      </c>
      <c r="D470" s="27">
        <f t="shared" si="90"/>
        <v>15101500.139667913</v>
      </c>
      <c r="E470" s="11"/>
      <c r="F470" s="11"/>
      <c r="G470" s="3">
        <f t="shared" si="99"/>
        <v>15796309.585728852</v>
      </c>
      <c r="H470" s="12">
        <f t="shared" si="88"/>
        <v>1.0776955979811431E-2</v>
      </c>
      <c r="I470" s="3">
        <f t="shared" si="91"/>
        <v>15101500.139667913</v>
      </c>
      <c r="J470" s="3"/>
      <c r="K470" s="28">
        <f t="shared" si="89"/>
        <v>14326114.620781356</v>
      </c>
      <c r="L470" s="11"/>
      <c r="M470" s="28">
        <f t="shared" si="92"/>
        <v>14326114.620781356</v>
      </c>
      <c r="N470" s="13">
        <f t="shared" si="98"/>
        <v>0</v>
      </c>
      <c r="O470" s="28">
        <v>15020924.066842295</v>
      </c>
      <c r="P470" s="27">
        <v>694809.44606093853</v>
      </c>
      <c r="Q470" s="14">
        <f t="shared" si="93"/>
        <v>1.0595752842672335E-2</v>
      </c>
      <c r="S470" s="13">
        <f t="shared" si="94"/>
        <v>142808323.91523412</v>
      </c>
      <c r="T470" s="14">
        <f t="shared" si="95"/>
        <v>1.0638227454383253E-2</v>
      </c>
      <c r="W470" s="3">
        <v>6861533.6167719886</v>
      </c>
      <c r="X470" s="4">
        <f t="shared" si="100"/>
        <v>20812.887014961296</v>
      </c>
      <c r="Y470" s="14">
        <f t="shared" si="96"/>
        <v>4.150829851436999E-4</v>
      </c>
    </row>
    <row r="471" spans="1:25" x14ac:dyDescent="0.2">
      <c r="A471" s="10">
        <f t="shared" si="97"/>
        <v>53228</v>
      </c>
      <c r="B471" s="25">
        <v>14543757.444231363</v>
      </c>
      <c r="C471" s="26">
        <v>669348.47541714041</v>
      </c>
      <c r="D471" s="27">
        <f t="shared" si="90"/>
        <v>13874408.968814222</v>
      </c>
      <c r="E471" s="11"/>
      <c r="F471" s="11"/>
      <c r="G471" s="3">
        <f t="shared" si="99"/>
        <v>14543757.444231363</v>
      </c>
      <c r="H471" s="12">
        <f t="shared" si="88"/>
        <v>1.077791785419957E-2</v>
      </c>
      <c r="I471" s="3">
        <f t="shared" si="91"/>
        <v>13874408.968814222</v>
      </c>
      <c r="J471" s="3"/>
      <c r="K471" s="28">
        <f t="shared" si="89"/>
        <v>13161954.946141699</v>
      </c>
      <c r="L471" s="11"/>
      <c r="M471" s="28">
        <f t="shared" si="92"/>
        <v>13161954.946141699</v>
      </c>
      <c r="N471" s="13">
        <f t="shared" si="98"/>
        <v>0</v>
      </c>
      <c r="O471" s="28">
        <v>13831303.42155884</v>
      </c>
      <c r="P471" s="27">
        <v>669348.47541714041</v>
      </c>
      <c r="Q471" s="14">
        <f t="shared" si="93"/>
        <v>1.0585182161909401E-2</v>
      </c>
      <c r="S471" s="13">
        <f t="shared" si="94"/>
        <v>142946186.3074114</v>
      </c>
      <c r="T471" s="14">
        <f t="shared" si="95"/>
        <v>1.0628537903347057E-2</v>
      </c>
      <c r="W471" s="3">
        <v>6867315.5194033729</v>
      </c>
      <c r="X471" s="4">
        <f t="shared" si="100"/>
        <v>20815.43885722473</v>
      </c>
      <c r="Y471" s="14">
        <f t="shared" si="96"/>
        <v>4.1409869292086121E-4</v>
      </c>
    </row>
    <row r="472" spans="1:25" x14ac:dyDescent="0.2">
      <c r="A472" s="10">
        <f t="shared" si="97"/>
        <v>53258</v>
      </c>
      <c r="B472" s="25">
        <v>13639308.89072302</v>
      </c>
      <c r="C472" s="26">
        <v>613095.12905440514</v>
      </c>
      <c r="D472" s="27">
        <f t="shared" si="90"/>
        <v>13026213.761668615</v>
      </c>
      <c r="E472" s="11"/>
      <c r="F472" s="11"/>
      <c r="G472" s="3">
        <f t="shared" si="99"/>
        <v>13639308.89072302</v>
      </c>
      <c r="H472" s="12">
        <f t="shared" si="88"/>
        <v>1.0762287071762522E-2</v>
      </c>
      <c r="I472" s="3">
        <f t="shared" si="91"/>
        <v>13026213.761668615</v>
      </c>
      <c r="J472" s="3"/>
      <c r="K472" s="28">
        <f t="shared" si="89"/>
        <v>12357676.902141893</v>
      </c>
      <c r="L472" s="11"/>
      <c r="M472" s="28">
        <f t="shared" si="92"/>
        <v>12357676.902141893</v>
      </c>
      <c r="N472" s="13">
        <f t="shared" si="98"/>
        <v>0</v>
      </c>
      <c r="O472" s="28">
        <v>12970772.031196298</v>
      </c>
      <c r="P472" s="27">
        <v>613095.12905440514</v>
      </c>
      <c r="Q472" s="14">
        <f t="shared" si="93"/>
        <v>1.0573683342701257E-2</v>
      </c>
      <c r="S472" s="13">
        <f t="shared" si="94"/>
        <v>143075485.3031882</v>
      </c>
      <c r="T472" s="14">
        <f t="shared" si="95"/>
        <v>1.0619469434691053E-2</v>
      </c>
      <c r="W472" s="3">
        <v>6873097.4220347591</v>
      </c>
      <c r="X472" s="4">
        <f t="shared" si="100"/>
        <v>20816.74047635297</v>
      </c>
      <c r="Y472" s="14">
        <f t="shared" si="96"/>
        <v>4.1371456470074008E-4</v>
      </c>
    </row>
    <row r="473" spans="1:25" x14ac:dyDescent="0.2">
      <c r="A473" s="10">
        <f t="shared" si="97"/>
        <v>53289</v>
      </c>
      <c r="B473" s="25">
        <v>11407926.088801678</v>
      </c>
      <c r="C473" s="26">
        <v>549778.46244595805</v>
      </c>
      <c r="D473" s="27">
        <f t="shared" si="90"/>
        <v>10858147.626355721</v>
      </c>
      <c r="E473" s="11"/>
      <c r="F473" s="11"/>
      <c r="G473" s="3">
        <f t="shared" si="99"/>
        <v>11407926.088801678</v>
      </c>
      <c r="H473" s="12">
        <f t="shared" si="88"/>
        <v>1.0762357824407376E-2</v>
      </c>
      <c r="I473" s="3">
        <f t="shared" si="91"/>
        <v>10858147.626355721</v>
      </c>
      <c r="J473" s="3"/>
      <c r="K473" s="28">
        <f t="shared" si="89"/>
        <v>10361295.12657433</v>
      </c>
      <c r="L473" s="11"/>
      <c r="M473" s="28">
        <f t="shared" si="92"/>
        <v>10361295.12657433</v>
      </c>
      <c r="N473" s="13">
        <f t="shared" si="98"/>
        <v>0</v>
      </c>
      <c r="O473" s="28">
        <v>10911073.589020288</v>
      </c>
      <c r="P473" s="27">
        <v>549778.46244595805</v>
      </c>
      <c r="Q473" s="14">
        <f t="shared" si="93"/>
        <v>1.0558829053404883E-2</v>
      </c>
      <c r="S473" s="13">
        <f t="shared" si="94"/>
        <v>143183745.34789619</v>
      </c>
      <c r="T473" s="14">
        <f t="shared" si="95"/>
        <v>1.0611888879591191E-2</v>
      </c>
      <c r="W473" s="3">
        <v>6878879.3246661434</v>
      </c>
      <c r="X473" s="4">
        <f t="shared" si="100"/>
        <v>20814.981422114917</v>
      </c>
      <c r="Y473" s="14">
        <f t="shared" si="96"/>
        <v>4.1478873805744776E-4</v>
      </c>
    </row>
    <row r="474" spans="1:25" x14ac:dyDescent="0.2">
      <c r="A474" s="10">
        <f t="shared" si="97"/>
        <v>53319</v>
      </c>
      <c r="B474" s="25">
        <v>11748304.36234278</v>
      </c>
      <c r="C474" s="26">
        <v>522415.17404709215</v>
      </c>
      <c r="D474" s="27">
        <f t="shared" si="90"/>
        <v>11225889.188295688</v>
      </c>
      <c r="E474" s="11"/>
      <c r="F474" s="11"/>
      <c r="G474" s="3">
        <f t="shared" si="99"/>
        <v>11748304.36234278</v>
      </c>
      <c r="H474" s="12">
        <f t="shared" si="88"/>
        <v>1.0738164944545936E-2</v>
      </c>
      <c r="I474" s="3">
        <f t="shared" si="91"/>
        <v>11225889.188295688</v>
      </c>
      <c r="J474" s="3"/>
      <c r="K474" s="28">
        <f t="shared" si="89"/>
        <v>10663985.994066712</v>
      </c>
      <c r="L474" s="11"/>
      <c r="M474" s="28">
        <f t="shared" si="92"/>
        <v>10663985.994066712</v>
      </c>
      <c r="N474" s="13">
        <f t="shared" si="98"/>
        <v>0</v>
      </c>
      <c r="O474" s="28">
        <v>11186401.168113803</v>
      </c>
      <c r="P474" s="27">
        <v>522415.17404709215</v>
      </c>
      <c r="Q474" s="14">
        <f t="shared" si="93"/>
        <v>1.0550689307203376E-2</v>
      </c>
      <c r="S474" s="13">
        <f t="shared" si="94"/>
        <v>143295083.06127393</v>
      </c>
      <c r="T474" s="14">
        <f t="shared" si="95"/>
        <v>1.0604105413486664E-2</v>
      </c>
      <c r="W474" s="3">
        <v>6884661.2272975286</v>
      </c>
      <c r="X474" s="4">
        <f t="shared" si="100"/>
        <v>20813.672355164275</v>
      </c>
      <c r="Y474" s="14">
        <f t="shared" si="96"/>
        <v>4.1564750917277848E-4</v>
      </c>
    </row>
    <row r="475" spans="1:25" x14ac:dyDescent="0.2">
      <c r="A475" s="10">
        <f t="shared" si="97"/>
        <v>53350</v>
      </c>
      <c r="B475" s="25">
        <v>11889890.366935264</v>
      </c>
      <c r="C475" s="26">
        <v>518414.81620204443</v>
      </c>
      <c r="D475" s="27">
        <f t="shared" si="90"/>
        <v>11371475.55073322</v>
      </c>
      <c r="E475" s="11"/>
      <c r="F475" s="11"/>
      <c r="G475" s="3">
        <f t="shared" si="99"/>
        <v>11889890.366935264</v>
      </c>
      <c r="H475" s="12">
        <f t="shared" si="88"/>
        <v>1.0736116464760581E-2</v>
      </c>
      <c r="I475" s="3">
        <f t="shared" si="91"/>
        <v>11371475.55073322</v>
      </c>
      <c r="J475" s="3"/>
      <c r="K475" s="28">
        <f t="shared" si="89"/>
        <v>10771003.604491852</v>
      </c>
      <c r="L475" s="11"/>
      <c r="M475" s="28">
        <f t="shared" si="92"/>
        <v>10771003.604491852</v>
      </c>
      <c r="N475" s="13">
        <f t="shared" si="98"/>
        <v>0</v>
      </c>
      <c r="O475" s="28">
        <v>11289418.420693897</v>
      </c>
      <c r="P475" s="27">
        <v>518414.81620204443</v>
      </c>
      <c r="Q475" s="14">
        <f t="shared" si="93"/>
        <v>1.055204241196428E-2</v>
      </c>
      <c r="S475" s="13">
        <f t="shared" si="94"/>
        <v>143407552.36724135</v>
      </c>
      <c r="T475" s="14">
        <f t="shared" si="95"/>
        <v>1.0596254521361148E-2</v>
      </c>
      <c r="W475" s="3">
        <v>6890450.3410791839</v>
      </c>
      <c r="X475" s="4">
        <f t="shared" si="100"/>
        <v>20812.507930327934</v>
      </c>
      <c r="Y475" s="14">
        <f t="shared" si="96"/>
        <v>4.1643568334848169E-4</v>
      </c>
    </row>
    <row r="476" spans="1:25" x14ac:dyDescent="0.2">
      <c r="A476" s="10">
        <f t="shared" si="97"/>
        <v>53381</v>
      </c>
      <c r="B476" s="25">
        <v>10978197.105066281</v>
      </c>
      <c r="C476" s="26">
        <v>501140.66173387406</v>
      </c>
      <c r="D476" s="27">
        <f t="shared" si="90"/>
        <v>10477056.443332408</v>
      </c>
      <c r="E476" s="11"/>
      <c r="F476" s="11"/>
      <c r="G476" s="3">
        <f t="shared" si="99"/>
        <v>10978197.105066281</v>
      </c>
      <c r="H476" s="12">
        <f t="shared" si="88"/>
        <v>1.0732811916691842E-2</v>
      </c>
      <c r="I476" s="3">
        <f t="shared" si="91"/>
        <v>10477056.443332408</v>
      </c>
      <c r="J476" s="3"/>
      <c r="K476" s="28">
        <f t="shared" si="89"/>
        <v>9925952.7399713639</v>
      </c>
      <c r="L476" s="11"/>
      <c r="M476" s="28">
        <f t="shared" si="92"/>
        <v>9925952.7399713639</v>
      </c>
      <c r="N476" s="13">
        <f t="shared" si="98"/>
        <v>0</v>
      </c>
      <c r="O476" s="28">
        <v>10427093.401705237</v>
      </c>
      <c r="P476" s="27">
        <v>501140.66173387406</v>
      </c>
      <c r="Q476" s="14">
        <f t="shared" si="93"/>
        <v>1.0539037007065932E-2</v>
      </c>
      <c r="S476" s="13">
        <f t="shared" si="94"/>
        <v>143511071.36000267</v>
      </c>
      <c r="T476" s="14">
        <f t="shared" si="95"/>
        <v>1.0589036210067571E-2</v>
      </c>
      <c r="W476" s="3">
        <v>6896238.253002462</v>
      </c>
      <c r="X476" s="4">
        <f t="shared" si="100"/>
        <v>20810.051233006816</v>
      </c>
      <c r="Y476" s="14">
        <f t="shared" si="96"/>
        <v>4.1783379476401095E-4</v>
      </c>
    </row>
    <row r="477" spans="1:25" x14ac:dyDescent="0.2">
      <c r="A477" s="10">
        <f t="shared" si="97"/>
        <v>53410</v>
      </c>
      <c r="B477" s="25">
        <v>12057203.222808734</v>
      </c>
      <c r="C477" s="26">
        <v>591369.20008104388</v>
      </c>
      <c r="D477" s="27">
        <f>B477-C477</f>
        <v>11465834.022727691</v>
      </c>
      <c r="E477" s="11"/>
      <c r="F477" s="11"/>
      <c r="G477" s="3">
        <f t="shared" si="99"/>
        <v>12057203.222808734</v>
      </c>
      <c r="H477" s="12">
        <f t="shared" si="88"/>
        <v>1.0737163135510652E-2</v>
      </c>
      <c r="I477" s="3">
        <f t="shared" si="91"/>
        <v>11465834.022727691</v>
      </c>
      <c r="J477" s="3"/>
      <c r="K477" s="28">
        <f t="shared" si="89"/>
        <v>10871468.600448593</v>
      </c>
      <c r="L477" s="11"/>
      <c r="M477" s="28">
        <f t="shared" si="92"/>
        <v>10871468.600448593</v>
      </c>
      <c r="N477" s="13">
        <f t="shared" si="98"/>
        <v>0</v>
      </c>
      <c r="O477" s="28">
        <v>11462837.800529638</v>
      </c>
      <c r="P477" s="27">
        <v>591369.20008104388</v>
      </c>
      <c r="Q477" s="14">
        <f t="shared" si="93"/>
        <v>1.0527919448864997E-2</v>
      </c>
      <c r="S477" s="13">
        <f t="shared" si="94"/>
        <v>143624332.89737689</v>
      </c>
      <c r="T477" s="14">
        <f t="shared" si="95"/>
        <v>1.0581145837030848E-2</v>
      </c>
      <c r="W477" s="3">
        <v>6902024.9630673593</v>
      </c>
      <c r="X477" s="4">
        <f t="shared" si="100"/>
        <v>20809.013827957555</v>
      </c>
      <c r="Y477" s="14">
        <f t="shared" si="96"/>
        <v>4.1855038204352546E-4</v>
      </c>
    </row>
    <row r="478" spans="1:25" x14ac:dyDescent="0.2">
      <c r="A478" s="10">
        <f t="shared" si="97"/>
        <v>53441</v>
      </c>
      <c r="B478" s="25">
        <v>12412875.227910722</v>
      </c>
      <c r="C478" s="26">
        <v>642959.94900442567</v>
      </c>
      <c r="D478" s="27">
        <f t="shared" si="90"/>
        <v>11769915.278906297</v>
      </c>
      <c r="E478" s="11"/>
      <c r="F478" s="11"/>
      <c r="G478" s="3">
        <f t="shared" si="99"/>
        <v>12412875.227910722</v>
      </c>
      <c r="H478" s="12">
        <f t="shared" si="88"/>
        <v>1.0742667173725184E-2</v>
      </c>
      <c r="I478" s="3">
        <f t="shared" si="91"/>
        <v>11769915.278906297</v>
      </c>
      <c r="J478" s="3"/>
      <c r="K478" s="28">
        <f t="shared" si="89"/>
        <v>11203174.099881917</v>
      </c>
      <c r="L478" s="11"/>
      <c r="M478" s="28">
        <f t="shared" si="92"/>
        <v>11203174.099881917</v>
      </c>
      <c r="N478" s="13">
        <f t="shared" si="98"/>
        <v>0</v>
      </c>
      <c r="O478" s="28">
        <v>11846134.048886344</v>
      </c>
      <c r="P478" s="27">
        <v>642959.94900442567</v>
      </c>
      <c r="Q478" s="14">
        <f t="shared" si="93"/>
        <v>1.0521438697796981E-2</v>
      </c>
      <c r="S478" s="13">
        <f t="shared" si="94"/>
        <v>143740979.1208005</v>
      </c>
      <c r="T478" s="14">
        <f t="shared" si="95"/>
        <v>1.0573032226843582E-2</v>
      </c>
      <c r="W478" s="3">
        <v>6907810.4712738795</v>
      </c>
      <c r="X478" s="4">
        <f t="shared" si="100"/>
        <v>20808.471760849137</v>
      </c>
      <c r="Y478" s="14">
        <f t="shared" si="96"/>
        <v>4.1902978836705351E-4</v>
      </c>
    </row>
    <row r="479" spans="1:25" x14ac:dyDescent="0.2">
      <c r="A479" s="10">
        <f t="shared" si="97"/>
        <v>53471</v>
      </c>
      <c r="B479" s="25">
        <v>14103102.815282213</v>
      </c>
      <c r="C479" s="26">
        <v>662513.08526688453</v>
      </c>
      <c r="D479" s="27">
        <f t="shared" si="90"/>
        <v>13440589.730015328</v>
      </c>
      <c r="E479" s="11"/>
      <c r="F479" s="11"/>
      <c r="G479" s="3">
        <f t="shared" si="99"/>
        <v>14103102.815282213</v>
      </c>
      <c r="H479" s="12">
        <f t="shared" si="88"/>
        <v>1.071604749258559E-2</v>
      </c>
      <c r="I479" s="3">
        <f t="shared" si="91"/>
        <v>13440589.730015328</v>
      </c>
      <c r="J479" s="3"/>
      <c r="K479" s="28">
        <f t="shared" si="89"/>
        <v>12825908.795221552</v>
      </c>
      <c r="L479" s="11"/>
      <c r="M479" s="28">
        <f t="shared" si="92"/>
        <v>12825908.795221552</v>
      </c>
      <c r="N479" s="13">
        <f t="shared" si="98"/>
        <v>0</v>
      </c>
      <c r="O479" s="28">
        <v>13488421.880488437</v>
      </c>
      <c r="P479" s="27">
        <v>662513.08526688453</v>
      </c>
      <c r="Q479" s="14">
        <f t="shared" si="93"/>
        <v>1.0517512747787672E-2</v>
      </c>
      <c r="S479" s="13">
        <f t="shared" si="94"/>
        <v>143874471.76942256</v>
      </c>
      <c r="T479" s="14">
        <f t="shared" si="95"/>
        <v>1.0563772812059113E-2</v>
      </c>
      <c r="W479" s="3">
        <v>6913594.7776220227</v>
      </c>
      <c r="X479" s="4">
        <f t="shared" si="100"/>
        <v>20810.37092817713</v>
      </c>
      <c r="Y479" s="14">
        <f t="shared" si="96"/>
        <v>4.1835874776219306E-4</v>
      </c>
    </row>
    <row r="480" spans="1:25" x14ac:dyDescent="0.2">
      <c r="A480" s="10">
        <f t="shared" si="97"/>
        <v>53502</v>
      </c>
      <c r="B480" s="25">
        <v>14748914.871899394</v>
      </c>
      <c r="C480" s="26">
        <v>689993.7652029267</v>
      </c>
      <c r="D480" s="27">
        <f t="shared" si="90"/>
        <v>14058921.106696468</v>
      </c>
      <c r="E480" s="11"/>
      <c r="F480" s="11"/>
      <c r="G480" s="3">
        <f t="shared" si="99"/>
        <v>14748914.871899394</v>
      </c>
      <c r="H480" s="12">
        <f t="shared" si="88"/>
        <v>1.0702719041495889E-2</v>
      </c>
      <c r="I480" s="3">
        <f t="shared" si="91"/>
        <v>14058921.106696468</v>
      </c>
      <c r="J480" s="3"/>
      <c r="K480" s="28">
        <f t="shared" si="89"/>
        <v>13407244.33342709</v>
      </c>
      <c r="L480" s="11"/>
      <c r="M480" s="28">
        <f t="shared" si="92"/>
        <v>13407244.33342709</v>
      </c>
      <c r="N480" s="13">
        <f t="shared" si="98"/>
        <v>0</v>
      </c>
      <c r="O480" s="28">
        <v>14097238.098630017</v>
      </c>
      <c r="P480" s="27">
        <v>689993.7652029267</v>
      </c>
      <c r="Q480" s="14">
        <f t="shared" si="93"/>
        <v>1.0505209309330521E-2</v>
      </c>
      <c r="S480" s="13">
        <f t="shared" si="94"/>
        <v>144013853.44374391</v>
      </c>
      <c r="T480" s="14">
        <f t="shared" si="95"/>
        <v>1.0554118049406869E-2</v>
      </c>
      <c r="W480" s="3">
        <v>6919377.8821117841</v>
      </c>
      <c r="X480" s="4">
        <f t="shared" si="100"/>
        <v>20813.121627025681</v>
      </c>
      <c r="Y480" s="14">
        <f t="shared" si="96"/>
        <v>4.1728020526843324E-4</v>
      </c>
    </row>
    <row r="481" spans="1:25" x14ac:dyDescent="0.2">
      <c r="A481" s="10">
        <f t="shared" si="97"/>
        <v>53532</v>
      </c>
      <c r="B481" s="25">
        <v>15682821.990632808</v>
      </c>
      <c r="C481" s="26">
        <v>666484.79612902761</v>
      </c>
      <c r="D481" s="27">
        <f t="shared" si="90"/>
        <v>15016337.19450378</v>
      </c>
      <c r="E481" s="11"/>
      <c r="F481" s="11"/>
      <c r="G481" s="3">
        <f t="shared" si="99"/>
        <v>15682821.990632808</v>
      </c>
      <c r="H481" s="12">
        <f t="shared" si="88"/>
        <v>1.067636272818917E-2</v>
      </c>
      <c r="I481" s="3">
        <f t="shared" si="91"/>
        <v>15016337.19450378</v>
      </c>
      <c r="J481" s="3"/>
      <c r="K481" s="28">
        <f t="shared" si="89"/>
        <v>14286506.699014325</v>
      </c>
      <c r="L481" s="11"/>
      <c r="M481" s="28">
        <f t="shared" si="92"/>
        <v>14286506.699014325</v>
      </c>
      <c r="N481" s="13">
        <f t="shared" si="98"/>
        <v>0</v>
      </c>
      <c r="O481" s="28">
        <v>14952991.495143352</v>
      </c>
      <c r="P481" s="27">
        <v>666484.79612902761</v>
      </c>
      <c r="Q481" s="14">
        <f t="shared" si="93"/>
        <v>1.0498814886112262E-2</v>
      </c>
      <c r="S481" s="13">
        <f t="shared" si="94"/>
        <v>144162286.46216267</v>
      </c>
      <c r="T481" s="14">
        <f t="shared" si="95"/>
        <v>1.0543858232935355E-2</v>
      </c>
      <c r="W481" s="3">
        <v>6925159.7847431703</v>
      </c>
      <c r="X481" s="4">
        <f t="shared" si="100"/>
        <v>20817.178367460459</v>
      </c>
      <c r="Y481" s="14">
        <f t="shared" si="96"/>
        <v>4.1558659164464551E-4</v>
      </c>
    </row>
    <row r="482" spans="1:25" x14ac:dyDescent="0.2">
      <c r="A482" s="10">
        <f t="shared" si="97"/>
        <v>53563</v>
      </c>
      <c r="B482" s="25">
        <v>15964991.530923124</v>
      </c>
      <c r="C482" s="26">
        <v>704904.13618816342</v>
      </c>
      <c r="D482" s="27">
        <f t="shared" si="90"/>
        <v>15260087.39473496</v>
      </c>
      <c r="E482" s="11"/>
      <c r="F482" s="11"/>
      <c r="G482" s="3">
        <f t="shared" si="99"/>
        <v>15964991.530923124</v>
      </c>
      <c r="H482" s="12">
        <f t="shared" si="88"/>
        <v>1.067856667905942E-2</v>
      </c>
      <c r="I482" s="3">
        <f t="shared" si="91"/>
        <v>15260087.39473496</v>
      </c>
      <c r="J482" s="3"/>
      <c r="K482" s="28">
        <f t="shared" si="89"/>
        <v>14476421.869882997</v>
      </c>
      <c r="L482" s="11"/>
      <c r="M482" s="28">
        <f t="shared" si="92"/>
        <v>14476421.869882997</v>
      </c>
      <c r="N482" s="13">
        <f t="shared" si="98"/>
        <v>0</v>
      </c>
      <c r="O482" s="28">
        <v>15181326.006071161</v>
      </c>
      <c r="P482" s="27">
        <v>704904.13618816342</v>
      </c>
      <c r="Q482" s="14">
        <f t="shared" si="93"/>
        <v>1.0491836278037736E-2</v>
      </c>
      <c r="S482" s="13">
        <f t="shared" si="94"/>
        <v>144312593.71126431</v>
      </c>
      <c r="T482" s="14">
        <f t="shared" si="95"/>
        <v>1.0533488208454012E-2</v>
      </c>
      <c r="W482" s="3">
        <v>6930941.6873745546</v>
      </c>
      <c r="X482" s="4">
        <f t="shared" si="100"/>
        <v>20821.498754511962</v>
      </c>
      <c r="Y482" s="14">
        <f t="shared" si="96"/>
        <v>4.1376958153271914E-4</v>
      </c>
    </row>
    <row r="483" spans="1:25" x14ac:dyDescent="0.2">
      <c r="A483" s="10">
        <f t="shared" si="97"/>
        <v>53594</v>
      </c>
      <c r="B483" s="25">
        <v>14699085.380634304</v>
      </c>
      <c r="C483" s="26">
        <v>679110.10152894945</v>
      </c>
      <c r="D483" s="27">
        <f t="shared" si="90"/>
        <v>14019975.279105354</v>
      </c>
      <c r="E483" s="11"/>
      <c r="F483" s="11"/>
      <c r="G483" s="3">
        <f t="shared" si="99"/>
        <v>14699085.380634304</v>
      </c>
      <c r="H483" s="12">
        <f t="shared" si="88"/>
        <v>1.0680041729144163E-2</v>
      </c>
      <c r="I483" s="3">
        <f t="shared" si="91"/>
        <v>14019975.279105354</v>
      </c>
      <c r="J483" s="3"/>
      <c r="K483" s="28">
        <f t="shared" si="89"/>
        <v>13299912.217740592</v>
      </c>
      <c r="L483" s="11"/>
      <c r="M483" s="28">
        <f t="shared" si="92"/>
        <v>13299912.217740592</v>
      </c>
      <c r="N483" s="13">
        <f t="shared" si="98"/>
        <v>0</v>
      </c>
      <c r="O483" s="28">
        <v>13979022.319269542</v>
      </c>
      <c r="P483" s="27">
        <v>679110.10152894945</v>
      </c>
      <c r="Q483" s="14">
        <f t="shared" si="93"/>
        <v>1.0481518297502879E-2</v>
      </c>
      <c r="S483" s="13">
        <f t="shared" si="94"/>
        <v>144450550.98286319</v>
      </c>
      <c r="T483" s="14">
        <f t="shared" si="95"/>
        <v>1.0523993079581739E-2</v>
      </c>
      <c r="W483" s="3">
        <v>6936723.5900059389</v>
      </c>
      <c r="X483" s="4">
        <f t="shared" si="100"/>
        <v>20824.031563111414</v>
      </c>
      <c r="Y483" s="14">
        <f t="shared" si="96"/>
        <v>4.1280445469449312E-4</v>
      </c>
    </row>
    <row r="484" spans="1:25" x14ac:dyDescent="0.2">
      <c r="A484" s="10">
        <f t="shared" si="97"/>
        <v>53624</v>
      </c>
      <c r="B484" s="25">
        <v>13784765.622854644</v>
      </c>
      <c r="C484" s="26">
        <v>622033.95738155302</v>
      </c>
      <c r="D484" s="27">
        <f t="shared" si="90"/>
        <v>13162731.665473092</v>
      </c>
      <c r="E484" s="11"/>
      <c r="F484" s="11"/>
      <c r="G484" s="3">
        <f t="shared" si="99"/>
        <v>13784765.622854644</v>
      </c>
      <c r="H484" s="12">
        <f t="shared" si="88"/>
        <v>1.066452364243764E-2</v>
      </c>
      <c r="I484" s="3">
        <f t="shared" si="91"/>
        <v>13162731.665473092</v>
      </c>
      <c r="J484" s="3"/>
      <c r="K484" s="28">
        <f t="shared" si="89"/>
        <v>12487065.178802107</v>
      </c>
      <c r="L484" s="11"/>
      <c r="M484" s="28">
        <f t="shared" si="92"/>
        <v>12487065.178802107</v>
      </c>
      <c r="N484" s="13">
        <f t="shared" si="98"/>
        <v>0</v>
      </c>
      <c r="O484" s="28">
        <v>13109099.136183659</v>
      </c>
      <c r="P484" s="27">
        <v>622033.95738155302</v>
      </c>
      <c r="Q484" s="14">
        <f t="shared" si="93"/>
        <v>1.0470275091735592E-2</v>
      </c>
      <c r="S484" s="13">
        <f t="shared" si="94"/>
        <v>144579939.25952342</v>
      </c>
      <c r="T484" s="14">
        <f t="shared" si="95"/>
        <v>1.0515106435929011E-2</v>
      </c>
      <c r="W484" s="3">
        <v>6942505.4926373241</v>
      </c>
      <c r="X484" s="4">
        <f t="shared" si="100"/>
        <v>20825.325873037269</v>
      </c>
      <c r="Y484" s="14">
        <f t="shared" si="96"/>
        <v>4.1242752168857422E-4</v>
      </c>
    </row>
    <row r="485" spans="1:25" x14ac:dyDescent="0.2">
      <c r="A485" s="10">
        <f t="shared" si="97"/>
        <v>53655</v>
      </c>
      <c r="B485" s="25">
        <v>11529594.578889227</v>
      </c>
      <c r="C485" s="26">
        <v>557813.14357169624</v>
      </c>
      <c r="D485" s="27">
        <f t="shared" si="90"/>
        <v>10971781.435317531</v>
      </c>
      <c r="E485" s="11"/>
      <c r="F485" s="11"/>
      <c r="G485" s="3">
        <f t="shared" si="99"/>
        <v>11529594.578889227</v>
      </c>
      <c r="H485" s="12">
        <f t="shared" si="88"/>
        <v>1.066525932412743E-2</v>
      </c>
      <c r="I485" s="3">
        <f t="shared" si="91"/>
        <v>10971781.435317531</v>
      </c>
      <c r="J485" s="3"/>
      <c r="K485" s="28">
        <f t="shared" si="89"/>
        <v>10469629.87478013</v>
      </c>
      <c r="L485" s="11"/>
      <c r="M485" s="28">
        <f t="shared" si="92"/>
        <v>10469629.87478013</v>
      </c>
      <c r="N485" s="13">
        <f t="shared" si="98"/>
        <v>0</v>
      </c>
      <c r="O485" s="28">
        <v>11027443.018351825</v>
      </c>
      <c r="P485" s="27">
        <v>557813.14357169624</v>
      </c>
      <c r="Q485" s="14">
        <f t="shared" si="93"/>
        <v>1.0455714935476257E-2</v>
      </c>
      <c r="S485" s="13">
        <f t="shared" si="94"/>
        <v>144688274.00772923</v>
      </c>
      <c r="T485" s="14">
        <f t="shared" si="95"/>
        <v>1.0507677782680247E-2</v>
      </c>
      <c r="W485" s="3">
        <v>6948287.3952687085</v>
      </c>
      <c r="X485" s="4">
        <f t="shared" si="100"/>
        <v>20823.587997562063</v>
      </c>
      <c r="Y485" s="14">
        <f t="shared" si="96"/>
        <v>4.1347985244910568E-4</v>
      </c>
    </row>
    <row r="486" spans="1:25" x14ac:dyDescent="0.2">
      <c r="A486" s="10">
        <f t="shared" si="97"/>
        <v>53685</v>
      </c>
      <c r="B486" s="25">
        <v>11873315.551877121</v>
      </c>
      <c r="C486" s="26">
        <v>530032.65798896097</v>
      </c>
      <c r="D486" s="27">
        <f t="shared" si="90"/>
        <v>11343282.893888159</v>
      </c>
      <c r="E486" s="11"/>
      <c r="F486" s="11"/>
      <c r="G486" s="3">
        <f t="shared" si="99"/>
        <v>11873315.551877121</v>
      </c>
      <c r="H486" s="12">
        <f t="shared" si="88"/>
        <v>1.0640785740539949E-2</v>
      </c>
      <c r="I486" s="3">
        <f t="shared" si="91"/>
        <v>11343282.893888159</v>
      </c>
      <c r="J486" s="3"/>
      <c r="K486" s="28">
        <f t="shared" si="89"/>
        <v>10775400.608162466</v>
      </c>
      <c r="L486" s="11"/>
      <c r="M486" s="28">
        <f t="shared" si="92"/>
        <v>10775400.608162466</v>
      </c>
      <c r="N486" s="13">
        <f t="shared" si="98"/>
        <v>0</v>
      </c>
      <c r="O486" s="28">
        <v>11305433.266151428</v>
      </c>
      <c r="P486" s="27">
        <v>530032.65798896097</v>
      </c>
      <c r="Q486" s="14">
        <f t="shared" si="93"/>
        <v>1.0447745726386293E-2</v>
      </c>
      <c r="S486" s="13">
        <f t="shared" si="94"/>
        <v>144799688.62182498</v>
      </c>
      <c r="T486" s="14">
        <f t="shared" si="95"/>
        <v>1.0500050165068497E-2</v>
      </c>
      <c r="W486" s="3">
        <v>6954069.2979000947</v>
      </c>
      <c r="X486" s="4">
        <f t="shared" si="100"/>
        <v>20822.295898827157</v>
      </c>
      <c r="Y486" s="14">
        <f t="shared" si="96"/>
        <v>4.1432110180883441E-4</v>
      </c>
    </row>
    <row r="487" spans="1:25" x14ac:dyDescent="0.2">
      <c r="A487" s="10">
        <f t="shared" si="97"/>
        <v>53716</v>
      </c>
      <c r="B487" s="25">
        <v>12016382.252978494</v>
      </c>
      <c r="C487" s="26">
        <v>525971.62928241456</v>
      </c>
      <c r="D487" s="27">
        <f t="shared" si="90"/>
        <v>11490410.623696079</v>
      </c>
      <c r="E487" s="11"/>
      <c r="F487" s="11"/>
      <c r="G487" s="3">
        <f t="shared" si="99"/>
        <v>12016382.252978494</v>
      </c>
      <c r="H487" s="12">
        <f t="shared" si="88"/>
        <v>1.0638608274723182E-2</v>
      </c>
      <c r="I487" s="3">
        <f t="shared" si="91"/>
        <v>11490410.623696079</v>
      </c>
      <c r="J487" s="3"/>
      <c r="K487" s="28">
        <f t="shared" si="89"/>
        <v>10883550.491638688</v>
      </c>
      <c r="L487" s="11"/>
      <c r="M487" s="28">
        <f t="shared" si="92"/>
        <v>10883550.491638688</v>
      </c>
      <c r="N487" s="13">
        <f t="shared" si="98"/>
        <v>0</v>
      </c>
      <c r="O487" s="28">
        <v>11409522.120921103</v>
      </c>
      <c r="P487" s="27">
        <v>525971.62928241456</v>
      </c>
      <c r="Q487" s="14">
        <f t="shared" si="93"/>
        <v>1.0449062248934826E-2</v>
      </c>
      <c r="S487" s="13">
        <f t="shared" si="94"/>
        <v>144912235.50897181</v>
      </c>
      <c r="T487" s="14">
        <f t="shared" si="95"/>
        <v>1.0492356343110965E-2</v>
      </c>
      <c r="W487" s="3">
        <v>6959858.4116817499</v>
      </c>
      <c r="X487" s="4">
        <f t="shared" si="100"/>
        <v>20821.147060368981</v>
      </c>
      <c r="Y487" s="14">
        <f t="shared" si="96"/>
        <v>4.1509317713983584E-4</v>
      </c>
    </row>
    <row r="488" spans="1:25" x14ac:dyDescent="0.2">
      <c r="A488" s="10">
        <f t="shared" si="97"/>
        <v>53747</v>
      </c>
      <c r="B488" s="25">
        <v>11094958.685076615</v>
      </c>
      <c r="C488" s="26">
        <v>508450.88236516254</v>
      </c>
      <c r="D488" s="27">
        <f t="shared" si="90"/>
        <v>10586507.802711451</v>
      </c>
      <c r="E488" s="11"/>
      <c r="F488" s="11"/>
      <c r="G488" s="3">
        <f t="shared" si="99"/>
        <v>11094958.685076615</v>
      </c>
      <c r="H488" s="12">
        <f t="shared" si="88"/>
        <v>1.0635770053395222E-2</v>
      </c>
      <c r="I488" s="3">
        <f t="shared" si="91"/>
        <v>10586507.802711451</v>
      </c>
      <c r="J488" s="3"/>
      <c r="K488" s="28">
        <f t="shared" si="89"/>
        <v>10029542.687085886</v>
      </c>
      <c r="L488" s="11"/>
      <c r="M488" s="28">
        <f t="shared" si="92"/>
        <v>10029542.687085886</v>
      </c>
      <c r="N488" s="13">
        <f t="shared" si="98"/>
        <v>0</v>
      </c>
      <c r="O488" s="28">
        <v>10537993.569451049</v>
      </c>
      <c r="P488" s="27">
        <v>508450.88236516254</v>
      </c>
      <c r="Q488" s="14">
        <f t="shared" si="93"/>
        <v>1.043627244943135E-2</v>
      </c>
      <c r="S488" s="13">
        <f t="shared" si="94"/>
        <v>145015825.45608634</v>
      </c>
      <c r="T488" s="14">
        <f t="shared" si="95"/>
        <v>1.0485282297899801E-2</v>
      </c>
      <c r="W488" s="3">
        <v>6965646.3236050243</v>
      </c>
      <c r="X488" s="4">
        <f t="shared" si="100"/>
        <v>20818.717850296245</v>
      </c>
      <c r="Y488" s="14">
        <f t="shared" si="96"/>
        <v>4.1646304434284076E-4</v>
      </c>
    </row>
    <row r="489" spans="1:25" x14ac:dyDescent="0.2">
      <c r="A489" s="10">
        <f t="shared" si="97"/>
        <v>53776</v>
      </c>
      <c r="B489" s="25">
        <v>12185500.292068115</v>
      </c>
      <c r="C489" s="26">
        <v>600003.31716032559</v>
      </c>
      <c r="D489" s="27">
        <f t="shared" si="90"/>
        <v>11585496.974907789</v>
      </c>
      <c r="E489" s="11"/>
      <c r="F489" s="11"/>
      <c r="G489" s="3">
        <f t="shared" si="99"/>
        <v>12185500.292068115</v>
      </c>
      <c r="H489" s="12">
        <f t="shared" si="88"/>
        <v>1.0640698915705515E-2</v>
      </c>
      <c r="I489" s="3">
        <f t="shared" si="91"/>
        <v>11585496.974907789</v>
      </c>
      <c r="J489" s="3"/>
      <c r="K489" s="28">
        <f t="shared" si="89"/>
        <v>10984807.089124316</v>
      </c>
      <c r="L489" s="11"/>
      <c r="M489" s="28">
        <f t="shared" si="92"/>
        <v>10984807.089124316</v>
      </c>
      <c r="N489" s="13">
        <f t="shared" si="98"/>
        <v>0</v>
      </c>
      <c r="O489" s="28">
        <v>11584810.406284641</v>
      </c>
      <c r="P489" s="27">
        <v>600003.31716032559</v>
      </c>
      <c r="Q489" s="14">
        <f t="shared" si="93"/>
        <v>1.0425315368251642E-2</v>
      </c>
      <c r="S489" s="13">
        <f t="shared" si="94"/>
        <v>145129163.94476205</v>
      </c>
      <c r="T489" s="14">
        <f t="shared" si="95"/>
        <v>1.0477549430710997E-2</v>
      </c>
      <c r="W489" s="3">
        <v>6971433.0336699253</v>
      </c>
      <c r="X489" s="4">
        <f t="shared" si="100"/>
        <v>20817.694617997739</v>
      </c>
      <c r="Y489" s="14">
        <f t="shared" si="96"/>
        <v>4.1716489363463616E-4</v>
      </c>
    </row>
    <row r="490" spans="1:25" x14ac:dyDescent="0.2">
      <c r="A490" s="10">
        <f t="shared" si="97"/>
        <v>53807</v>
      </c>
      <c r="B490" s="25">
        <v>12545030.681262387</v>
      </c>
      <c r="C490" s="26">
        <v>652356.11872004578</v>
      </c>
      <c r="D490" s="27">
        <f t="shared" si="90"/>
        <v>11892674.562542342</v>
      </c>
      <c r="E490" s="11"/>
      <c r="F490" s="11"/>
      <c r="G490" s="3">
        <f t="shared" si="99"/>
        <v>12545030.681262387</v>
      </c>
      <c r="H490" s="12">
        <f t="shared" si="88"/>
        <v>1.0646643176957848E-2</v>
      </c>
      <c r="I490" s="3">
        <f t="shared" si="91"/>
        <v>11892674.562542342</v>
      </c>
      <c r="J490" s="3"/>
      <c r="K490" s="28">
        <f t="shared" si="89"/>
        <v>11319899.492411202</v>
      </c>
      <c r="L490" s="11"/>
      <c r="M490" s="28">
        <f t="shared" si="92"/>
        <v>11319899.492411202</v>
      </c>
      <c r="N490" s="13">
        <f t="shared" si="98"/>
        <v>0</v>
      </c>
      <c r="O490" s="28">
        <v>11972255.611131247</v>
      </c>
      <c r="P490" s="27">
        <v>652356.11872004578</v>
      </c>
      <c r="Q490" s="14">
        <f t="shared" si="93"/>
        <v>1.0418957296264297E-2</v>
      </c>
      <c r="S490" s="13">
        <f t="shared" si="94"/>
        <v>145245889.33729136</v>
      </c>
      <c r="T490" s="14">
        <f t="shared" si="95"/>
        <v>1.046959764498423E-2</v>
      </c>
      <c r="W490" s="3">
        <v>6977218.5418764455</v>
      </c>
      <c r="X490" s="4">
        <f t="shared" si="100"/>
        <v>20817.162091962953</v>
      </c>
      <c r="Y490" s="14">
        <f t="shared" si="96"/>
        <v>4.1763427961916122E-4</v>
      </c>
    </row>
    <row r="491" spans="1:25" x14ac:dyDescent="0.2">
      <c r="A491" s="10">
        <f t="shared" si="97"/>
        <v>53837</v>
      </c>
      <c r="B491" s="25">
        <v>14252871.870383617</v>
      </c>
      <c r="C491" s="26">
        <v>672169.85280097998</v>
      </c>
      <c r="D491" s="27">
        <f t="shared" si="90"/>
        <v>13580702.017582636</v>
      </c>
      <c r="E491" s="11"/>
      <c r="F491" s="11"/>
      <c r="G491" s="3">
        <f t="shared" si="99"/>
        <v>14252871.870383617</v>
      </c>
      <c r="H491" s="12">
        <f t="shared" ref="H491:H554" si="101">G491/G479-1</f>
        <v>1.061958187946499E-2</v>
      </c>
      <c r="I491" s="3">
        <f t="shared" si="91"/>
        <v>13580702.017582636</v>
      </c>
      <c r="J491" s="3"/>
      <c r="K491" s="28">
        <f t="shared" si="89"/>
        <v>12959493.428272072</v>
      </c>
      <c r="L491" s="11"/>
      <c r="M491" s="28">
        <f t="shared" si="92"/>
        <v>12959493.428272072</v>
      </c>
      <c r="N491" s="13">
        <f t="shared" si="98"/>
        <v>0</v>
      </c>
      <c r="O491" s="28">
        <v>13631663.281073052</v>
      </c>
      <c r="P491" s="27">
        <v>672169.85280097998</v>
      </c>
      <c r="Q491" s="14">
        <f t="shared" si="93"/>
        <v>1.0415217758314999E-2</v>
      </c>
      <c r="S491" s="13">
        <f t="shared" si="94"/>
        <v>145379473.97034186</v>
      </c>
      <c r="T491" s="14">
        <f t="shared" si="95"/>
        <v>1.0460522860033628E-2</v>
      </c>
      <c r="W491" s="3">
        <v>6983002.8482245868</v>
      </c>
      <c r="X491" s="4">
        <f t="shared" si="100"/>
        <v>20819.048356439416</v>
      </c>
      <c r="Y491" s="14">
        <f t="shared" si="96"/>
        <v>4.1697614579927489E-4</v>
      </c>
    </row>
    <row r="492" spans="1:25" x14ac:dyDescent="0.2">
      <c r="A492" s="10">
        <f t="shared" si="97"/>
        <v>53868</v>
      </c>
      <c r="B492" s="25">
        <v>14905347.944133045</v>
      </c>
      <c r="C492" s="26">
        <v>700037.93384690653</v>
      </c>
      <c r="D492" s="27">
        <f t="shared" si="90"/>
        <v>14205310.010286139</v>
      </c>
      <c r="E492" s="11"/>
      <c r="F492" s="11"/>
      <c r="G492" s="3">
        <f t="shared" si="99"/>
        <v>14905347.944133045</v>
      </c>
      <c r="H492" s="12">
        <f t="shared" si="101"/>
        <v>1.0606412308453717E-2</v>
      </c>
      <c r="I492" s="3">
        <f t="shared" si="91"/>
        <v>14205310.010286139</v>
      </c>
      <c r="J492" s="3"/>
      <c r="K492" s="28">
        <f t="shared" si="89"/>
        <v>13546721.284467625</v>
      </c>
      <c r="L492" s="11"/>
      <c r="M492" s="28">
        <f t="shared" si="92"/>
        <v>13546721.284467625</v>
      </c>
      <c r="N492" s="13">
        <f t="shared" si="98"/>
        <v>0</v>
      </c>
      <c r="O492" s="28">
        <v>14246759.21831453</v>
      </c>
      <c r="P492" s="27">
        <v>700037.93384690653</v>
      </c>
      <c r="Q492" s="14">
        <f t="shared" si="93"/>
        <v>1.0403103544013748E-2</v>
      </c>
      <c r="S492" s="13">
        <f t="shared" si="94"/>
        <v>145518950.9213824</v>
      </c>
      <c r="T492" s="14">
        <f t="shared" si="95"/>
        <v>1.0451060378204646E-2</v>
      </c>
      <c r="W492" s="3">
        <v>6988785.9527143491</v>
      </c>
      <c r="X492" s="4">
        <f t="shared" si="100"/>
        <v>20821.778189510125</v>
      </c>
      <c r="Y492" s="14">
        <f t="shared" si="96"/>
        <v>4.1591850754407744E-4</v>
      </c>
    </row>
    <row r="493" spans="1:25" x14ac:dyDescent="0.2">
      <c r="A493" s="10">
        <f t="shared" si="97"/>
        <v>53898</v>
      </c>
      <c r="B493" s="25">
        <v>15848740.937223084</v>
      </c>
      <c r="C493" s="26">
        <v>676147.73238753784</v>
      </c>
      <c r="D493" s="27">
        <f t="shared" si="90"/>
        <v>15172593.204835547</v>
      </c>
      <c r="E493" s="11"/>
      <c r="F493" s="11"/>
      <c r="G493" s="3">
        <f t="shared" si="99"/>
        <v>15848740.937223084</v>
      </c>
      <c r="H493" s="12">
        <f t="shared" si="101"/>
        <v>1.0579661408474772E-2</v>
      </c>
      <c r="I493" s="3">
        <f t="shared" si="91"/>
        <v>15172593.204835547</v>
      </c>
      <c r="J493" s="3"/>
      <c r="K493" s="28">
        <f t="shared" si="89"/>
        <v>14435041.349818235</v>
      </c>
      <c r="L493" s="11"/>
      <c r="M493" s="28">
        <f t="shared" si="92"/>
        <v>14435041.349818235</v>
      </c>
      <c r="N493" s="13">
        <f t="shared" si="98"/>
        <v>0</v>
      </c>
      <c r="O493" s="28">
        <v>15111189.082205772</v>
      </c>
      <c r="P493" s="27">
        <v>676147.73238753784</v>
      </c>
      <c r="Q493" s="14">
        <f t="shared" si="93"/>
        <v>1.0396848854181906E-2</v>
      </c>
      <c r="S493" s="13">
        <f t="shared" si="94"/>
        <v>145667485.57218632</v>
      </c>
      <c r="T493" s="14">
        <f t="shared" si="95"/>
        <v>1.0441004696597256E-2</v>
      </c>
      <c r="W493" s="3">
        <v>6994567.8553457363</v>
      </c>
      <c r="X493" s="4">
        <f t="shared" si="100"/>
        <v>20825.802048779478</v>
      </c>
      <c r="Y493" s="14">
        <f t="shared" si="96"/>
        <v>4.1425793480720507E-4</v>
      </c>
    </row>
    <row r="494" spans="1:25" x14ac:dyDescent="0.2">
      <c r="A494" s="10">
        <f t="shared" si="97"/>
        <v>53929</v>
      </c>
      <c r="B494" s="25">
        <v>16133936.348576184</v>
      </c>
      <c r="C494" s="26">
        <v>715146.22082643968</v>
      </c>
      <c r="D494" s="27">
        <f t="shared" si="90"/>
        <v>15418790.127749745</v>
      </c>
      <c r="E494" s="11"/>
      <c r="F494" s="11"/>
      <c r="G494" s="3">
        <f t="shared" si="99"/>
        <v>16133936.348576184</v>
      </c>
      <c r="H494" s="12">
        <f t="shared" si="101"/>
        <v>1.0582205278707901E-2</v>
      </c>
      <c r="I494" s="3">
        <f t="shared" si="91"/>
        <v>15418790.127749745</v>
      </c>
      <c r="J494" s="3"/>
      <c r="K494" s="28">
        <f t="shared" si="89"/>
        <v>14626831.69344395</v>
      </c>
      <c r="L494" s="11"/>
      <c r="M494" s="28">
        <f t="shared" si="92"/>
        <v>14626831.69344395</v>
      </c>
      <c r="N494" s="13">
        <f t="shared" si="98"/>
        <v>0</v>
      </c>
      <c r="O494" s="28">
        <v>15341977.91427039</v>
      </c>
      <c r="P494" s="27">
        <v>715146.22082643968</v>
      </c>
      <c r="Q494" s="14">
        <f t="shared" si="93"/>
        <v>1.0389986207425261E-2</v>
      </c>
      <c r="S494" s="13">
        <f t="shared" si="94"/>
        <v>145817895.39574724</v>
      </c>
      <c r="T494" s="14">
        <f t="shared" si="95"/>
        <v>1.0430840758739901E-2</v>
      </c>
      <c r="W494" s="3">
        <v>7000349.7579771215</v>
      </c>
      <c r="X494" s="4">
        <f t="shared" si="100"/>
        <v>20830.08712951565</v>
      </c>
      <c r="Y494" s="14">
        <f t="shared" si="96"/>
        <v>4.1247631138108254E-4</v>
      </c>
    </row>
    <row r="495" spans="1:25" x14ac:dyDescent="0.2">
      <c r="A495" s="10">
        <f t="shared" si="97"/>
        <v>53960</v>
      </c>
      <c r="B495" s="25">
        <v>14854663.231748961</v>
      </c>
      <c r="C495" s="26">
        <v>689014.72678274813</v>
      </c>
      <c r="D495" s="27">
        <f t="shared" si="90"/>
        <v>14165648.504966212</v>
      </c>
      <c r="E495" s="11"/>
      <c r="F495" s="11"/>
      <c r="G495" s="3">
        <f t="shared" si="99"/>
        <v>14854663.231748961</v>
      </c>
      <c r="H495" s="12">
        <f t="shared" si="101"/>
        <v>1.0584185824216386E-2</v>
      </c>
      <c r="I495" s="3">
        <f t="shared" si="91"/>
        <v>14165648.504966212</v>
      </c>
      <c r="J495" s="3"/>
      <c r="K495" s="28">
        <f t="shared" si="89"/>
        <v>13437964.162354812</v>
      </c>
      <c r="L495" s="11"/>
      <c r="M495" s="28">
        <f t="shared" si="92"/>
        <v>13437964.162354812</v>
      </c>
      <c r="N495" s="13">
        <f t="shared" si="98"/>
        <v>0</v>
      </c>
      <c r="O495" s="28">
        <v>14126978.889137561</v>
      </c>
      <c r="P495" s="27">
        <v>689014.72678274813</v>
      </c>
      <c r="Q495" s="14">
        <f t="shared" si="93"/>
        <v>1.0379913968911358E-2</v>
      </c>
      <c r="S495" s="13">
        <f t="shared" si="94"/>
        <v>145955947.34036148</v>
      </c>
      <c r="T495" s="14">
        <f t="shared" si="95"/>
        <v>1.0421534201533689E-2</v>
      </c>
      <c r="W495" s="3">
        <v>7006131.6606085049</v>
      </c>
      <c r="X495" s="4">
        <f t="shared" si="100"/>
        <v>20832.601271396139</v>
      </c>
      <c r="Y495" s="14">
        <f t="shared" si="96"/>
        <v>4.1152973951041893E-4</v>
      </c>
    </row>
    <row r="496" spans="1:25" x14ac:dyDescent="0.2">
      <c r="A496" s="10">
        <f t="shared" si="97"/>
        <v>53990</v>
      </c>
      <c r="B496" s="25">
        <v>13930453.701837583</v>
      </c>
      <c r="C496" s="26">
        <v>631103.70109726477</v>
      </c>
      <c r="D496" s="27">
        <f t="shared" si="90"/>
        <v>13299350.000740318</v>
      </c>
      <c r="E496" s="11"/>
      <c r="F496" s="11"/>
      <c r="G496" s="3">
        <f t="shared" si="99"/>
        <v>13930453.701837583</v>
      </c>
      <c r="H496" s="12">
        <f t="shared" si="101"/>
        <v>1.0568774469505104E-2</v>
      </c>
      <c r="I496" s="3">
        <f t="shared" si="91"/>
        <v>13299350.000740318</v>
      </c>
      <c r="J496" s="3"/>
      <c r="K496" s="28">
        <f t="shared" ref="K496:K559" si="102">M496</f>
        <v>12616542.547355102</v>
      </c>
      <c r="L496" s="11"/>
      <c r="M496" s="28">
        <f t="shared" si="92"/>
        <v>12616542.547355102</v>
      </c>
      <c r="N496" s="13">
        <f t="shared" si="98"/>
        <v>0</v>
      </c>
      <c r="O496" s="28">
        <v>13247646.248452367</v>
      </c>
      <c r="P496" s="27">
        <v>631103.70109726477</v>
      </c>
      <c r="Q496" s="14">
        <f t="shared" si="93"/>
        <v>1.0368919093398654E-2</v>
      </c>
      <c r="S496" s="13">
        <f t="shared" si="94"/>
        <v>146085424.70891449</v>
      </c>
      <c r="T496" s="14">
        <f t="shared" si="95"/>
        <v>1.0412823916661651E-2</v>
      </c>
      <c r="W496" s="3">
        <v>7011913.5632398902</v>
      </c>
      <c r="X496" s="4">
        <f t="shared" si="100"/>
        <v>20833.888408831863</v>
      </c>
      <c r="Y496" s="14">
        <f t="shared" si="96"/>
        <v>4.1115975071859268E-4</v>
      </c>
    </row>
    <row r="497" spans="1:25" x14ac:dyDescent="0.2">
      <c r="A497" s="10">
        <f t="shared" si="97"/>
        <v>54021</v>
      </c>
      <c r="B497" s="25">
        <v>11651464.296846153</v>
      </c>
      <c r="C497" s="26">
        <v>565965.73853984859</v>
      </c>
      <c r="D497" s="27">
        <f t="shared" ref="D497:D557" si="103">B497-C497</f>
        <v>11085498.558306305</v>
      </c>
      <c r="E497" s="11"/>
      <c r="F497" s="11"/>
      <c r="G497" s="3">
        <f t="shared" si="99"/>
        <v>11651464.296846153</v>
      </c>
      <c r="H497" s="12">
        <f t="shared" si="101"/>
        <v>1.057016507588826E-2</v>
      </c>
      <c r="I497" s="3">
        <f t="shared" si="91"/>
        <v>11085498.558306305</v>
      </c>
      <c r="J497" s="3"/>
      <c r="K497" s="28">
        <f t="shared" si="102"/>
        <v>10578039.172880908</v>
      </c>
      <c r="L497" s="11"/>
      <c r="M497" s="28">
        <f t="shared" si="92"/>
        <v>10578039.172880908</v>
      </c>
      <c r="N497" s="13">
        <f t="shared" si="98"/>
        <v>0</v>
      </c>
      <c r="O497" s="28">
        <v>11144004.911420757</v>
      </c>
      <c r="P497" s="27">
        <v>565965.73853984859</v>
      </c>
      <c r="Q497" s="14">
        <f t="shared" si="93"/>
        <v>1.03546447579701E-2</v>
      </c>
      <c r="S497" s="13">
        <f t="shared" si="94"/>
        <v>146193834.00701529</v>
      </c>
      <c r="T497" s="14">
        <f t="shared" si="95"/>
        <v>1.0405542602613504E-2</v>
      </c>
      <c r="W497" s="3">
        <v>7017695.4658712735</v>
      </c>
      <c r="X497" s="4">
        <f t="shared" si="100"/>
        <v>20832.171290132319</v>
      </c>
      <c r="Y497" s="14">
        <f t="shared" si="96"/>
        <v>4.1219085641053255E-4</v>
      </c>
    </row>
    <row r="498" spans="1:25" x14ac:dyDescent="0.2">
      <c r="A498" s="10">
        <f t="shared" si="97"/>
        <v>54051</v>
      </c>
      <c r="B498" s="25">
        <v>11998524.515902258</v>
      </c>
      <c r="C498" s="26">
        <v>537761.71485420142</v>
      </c>
      <c r="D498" s="27">
        <f t="shared" si="103"/>
        <v>11460762.801048057</v>
      </c>
      <c r="E498" s="11"/>
      <c r="F498" s="11"/>
      <c r="G498" s="3">
        <f t="shared" si="99"/>
        <v>11998524.515902258</v>
      </c>
      <c r="H498" s="12">
        <f t="shared" si="101"/>
        <v>1.0545408607905093E-2</v>
      </c>
      <c r="I498" s="3">
        <f t="shared" si="91"/>
        <v>11460762.801048057</v>
      </c>
      <c r="J498" s="3"/>
      <c r="K498" s="28">
        <f t="shared" si="102"/>
        <v>10886891.964578195</v>
      </c>
      <c r="L498" s="11"/>
      <c r="M498" s="28">
        <f t="shared" si="92"/>
        <v>10886891.964578195</v>
      </c>
      <c r="N498" s="13">
        <f t="shared" si="98"/>
        <v>0</v>
      </c>
      <c r="O498" s="28">
        <v>11424653.679432396</v>
      </c>
      <c r="P498" s="27">
        <v>537761.71485420142</v>
      </c>
      <c r="Q498" s="14">
        <f t="shared" si="93"/>
        <v>1.0346840963970427E-2</v>
      </c>
      <c r="S498" s="13">
        <f t="shared" si="94"/>
        <v>146305325.36343098</v>
      </c>
      <c r="T498" s="14">
        <f t="shared" si="95"/>
        <v>1.0398066155641317E-2</v>
      </c>
      <c r="W498" s="3">
        <v>7023477.3685026588</v>
      </c>
      <c r="X498" s="4">
        <f t="shared" si="100"/>
        <v>20830.895820857746</v>
      </c>
      <c r="Y498" s="14">
        <f t="shared" si="96"/>
        <v>4.130150715548897E-4</v>
      </c>
    </row>
    <row r="499" spans="1:25" x14ac:dyDescent="0.2">
      <c r="A499" s="10">
        <f t="shared" si="97"/>
        <v>54082</v>
      </c>
      <c r="B499" s="25">
        <v>12143072.216889419</v>
      </c>
      <c r="C499" s="26">
        <v>533639.09704134509</v>
      </c>
      <c r="D499" s="27">
        <f t="shared" si="103"/>
        <v>11609433.119848074</v>
      </c>
      <c r="E499" s="11"/>
      <c r="F499" s="11"/>
      <c r="G499" s="3">
        <f t="shared" si="99"/>
        <v>12143072.216889419</v>
      </c>
      <c r="H499" s="12">
        <f t="shared" si="101"/>
        <v>1.0543103676609711E-2</v>
      </c>
      <c r="I499" s="3">
        <f t="shared" ref="I499:I562" si="104">G499-C499</f>
        <v>11609433.119848074</v>
      </c>
      <c r="J499" s="3"/>
      <c r="K499" s="28">
        <f t="shared" si="102"/>
        <v>10996174.798501201</v>
      </c>
      <c r="L499" s="11"/>
      <c r="M499" s="28">
        <f t="shared" ref="M499:M562" si="105">O499-P499</f>
        <v>10996174.798501201</v>
      </c>
      <c r="N499" s="13">
        <f t="shared" si="98"/>
        <v>0</v>
      </c>
      <c r="O499" s="28">
        <v>11529813.895542545</v>
      </c>
      <c r="P499" s="27">
        <v>533639.09704134509</v>
      </c>
      <c r="Q499" s="14">
        <f t="shared" ref="Q499:Q552" si="106">M499/M487-1</f>
        <v>1.0348121869700133E-2</v>
      </c>
      <c r="S499" s="13">
        <f t="shared" si="94"/>
        <v>146417949.67029348</v>
      </c>
      <c r="T499" s="14">
        <f t="shared" si="95"/>
        <v>1.0390524692640346E-2</v>
      </c>
      <c r="W499" s="3">
        <v>7029266.4822843159</v>
      </c>
      <c r="X499" s="4">
        <f t="shared" si="100"/>
        <v>20829.762257457016</v>
      </c>
      <c r="Y499" s="14">
        <f t="shared" si="96"/>
        <v>4.1377149217836084E-4</v>
      </c>
    </row>
    <row r="500" spans="1:25" x14ac:dyDescent="0.2">
      <c r="A500" s="10">
        <f t="shared" si="97"/>
        <v>54113</v>
      </c>
      <c r="B500" s="25">
        <v>11211907.576947091</v>
      </c>
      <c r="C500" s="26">
        <v>515868.21271331806</v>
      </c>
      <c r="D500" s="27">
        <f t="shared" si="103"/>
        <v>10696039.364233773</v>
      </c>
      <c r="E500" s="11"/>
      <c r="F500" s="11"/>
      <c r="G500" s="3">
        <f t="shared" si="99"/>
        <v>11211907.576947091</v>
      </c>
      <c r="H500" s="12">
        <f t="shared" si="101"/>
        <v>1.0540723511461181E-2</v>
      </c>
      <c r="I500" s="3">
        <f t="shared" si="104"/>
        <v>10696039.364233773</v>
      </c>
      <c r="J500" s="3"/>
      <c r="K500" s="28">
        <f t="shared" si="102"/>
        <v>10133203.43331887</v>
      </c>
      <c r="L500" s="11"/>
      <c r="M500" s="28">
        <f t="shared" si="105"/>
        <v>10133203.43331887</v>
      </c>
      <c r="N500" s="13">
        <f t="shared" si="98"/>
        <v>0</v>
      </c>
      <c r="O500" s="28">
        <v>10649071.646032188</v>
      </c>
      <c r="P500" s="27">
        <v>515868.21271331806</v>
      </c>
      <c r="Q500" s="14">
        <f t="shared" si="106"/>
        <v>1.0335540658943376E-2</v>
      </c>
      <c r="S500" s="13">
        <f t="shared" si="94"/>
        <v>146521610.4165265</v>
      </c>
      <c r="T500" s="14">
        <f t="shared" si="95"/>
        <v>1.0383590588850078E-2</v>
      </c>
      <c r="W500" s="3">
        <v>7035054.3942075921</v>
      </c>
      <c r="X500" s="4">
        <f t="shared" si="100"/>
        <v>20827.359989876848</v>
      </c>
      <c r="Y500" s="14">
        <f t="shared" si="96"/>
        <v>4.1511392021087445E-4</v>
      </c>
    </row>
    <row r="501" spans="1:25" x14ac:dyDescent="0.2">
      <c r="A501" s="10">
        <f t="shared" si="97"/>
        <v>54142</v>
      </c>
      <c r="B501" s="25">
        <v>12314011.281419743</v>
      </c>
      <c r="C501" s="26">
        <v>608764.03932772169</v>
      </c>
      <c r="D501" s="27">
        <f t="shared" si="103"/>
        <v>11705247.242092021</v>
      </c>
      <c r="E501" s="11"/>
      <c r="F501" s="11"/>
      <c r="G501" s="3">
        <f t="shared" si="99"/>
        <v>12314011.281419743</v>
      </c>
      <c r="H501" s="12">
        <f t="shared" si="101"/>
        <v>1.0546221843290349E-2</v>
      </c>
      <c r="I501" s="3">
        <f t="shared" si="104"/>
        <v>11705247.242092021</v>
      </c>
      <c r="J501" s="3"/>
      <c r="K501" s="28">
        <f t="shared" si="102"/>
        <v>11098222.347514054</v>
      </c>
      <c r="L501" s="11"/>
      <c r="M501" s="28">
        <f t="shared" si="105"/>
        <v>11098222.347514054</v>
      </c>
      <c r="N501" s="13">
        <f t="shared" si="98"/>
        <v>0</v>
      </c>
      <c r="O501" s="28">
        <v>11706986.386841776</v>
      </c>
      <c r="P501" s="27">
        <v>608764.03932772169</v>
      </c>
      <c r="Q501" s="14">
        <f t="shared" si="106"/>
        <v>1.0324738292584623E-2</v>
      </c>
      <c r="S501" s="13">
        <f t="shared" si="94"/>
        <v>146635025.67491624</v>
      </c>
      <c r="T501" s="14">
        <f t="shared" si="95"/>
        <v>1.037601050831749E-2</v>
      </c>
      <c r="W501" s="3">
        <v>7040841.1042724894</v>
      </c>
      <c r="X501" s="4">
        <f t="shared" si="100"/>
        <v>20826.350645228435</v>
      </c>
      <c r="Y501" s="14">
        <f t="shared" si="96"/>
        <v>4.1580143188446606E-4</v>
      </c>
    </row>
    <row r="502" spans="1:25" x14ac:dyDescent="0.2">
      <c r="A502" s="10">
        <f t="shared" si="97"/>
        <v>54173</v>
      </c>
      <c r="B502" s="25">
        <v>12677413.381150244</v>
      </c>
      <c r="C502" s="26">
        <v>661890.17913297086</v>
      </c>
      <c r="D502" s="27">
        <f t="shared" si="103"/>
        <v>12015523.202017274</v>
      </c>
      <c r="E502" s="11"/>
      <c r="F502" s="11"/>
      <c r="G502" s="3">
        <f t="shared" si="99"/>
        <v>12677413.381150244</v>
      </c>
      <c r="H502" s="12">
        <f t="shared" si="101"/>
        <v>1.0552600727042227E-2</v>
      </c>
      <c r="I502" s="3">
        <f t="shared" si="104"/>
        <v>12015523.202017274</v>
      </c>
      <c r="J502" s="3"/>
      <c r="K502" s="28">
        <f t="shared" si="102"/>
        <v>11436703.865264637</v>
      </c>
      <c r="L502" s="11"/>
      <c r="M502" s="28">
        <f t="shared" si="105"/>
        <v>11436703.865264637</v>
      </c>
      <c r="N502" s="13">
        <f t="shared" si="98"/>
        <v>0</v>
      </c>
      <c r="O502" s="28">
        <v>12098594.044397607</v>
      </c>
      <c r="P502" s="27">
        <v>661890.17913297086</v>
      </c>
      <c r="Q502" s="14">
        <f t="shared" si="106"/>
        <v>1.0318499111386936E-2</v>
      </c>
      <c r="S502" s="13">
        <f t="shared" si="94"/>
        <v>146751830.04776964</v>
      </c>
      <c r="T502" s="14">
        <f t="shared" si="95"/>
        <v>1.0368215702002859E-2</v>
      </c>
      <c r="W502" s="3">
        <v>7046626.6124790097</v>
      </c>
      <c r="X502" s="4">
        <f t="shared" si="100"/>
        <v>20825.82746585209</v>
      </c>
      <c r="Y502" s="14">
        <f t="shared" si="96"/>
        <v>4.1626105666359159E-4</v>
      </c>
    </row>
    <row r="503" spans="1:25" x14ac:dyDescent="0.2">
      <c r="A503" s="10">
        <f t="shared" si="97"/>
        <v>54203</v>
      </c>
      <c r="B503" s="25">
        <v>14402884.73498325</v>
      </c>
      <c r="C503" s="26">
        <v>681968.01798026648</v>
      </c>
      <c r="D503" s="27">
        <f t="shared" si="103"/>
        <v>13720916.717002984</v>
      </c>
      <c r="E503" s="11"/>
      <c r="F503" s="11"/>
      <c r="G503" s="3">
        <f t="shared" si="99"/>
        <v>14402884.73498325</v>
      </c>
      <c r="H503" s="12">
        <f t="shared" si="101"/>
        <v>1.0525097395378102E-2</v>
      </c>
      <c r="I503" s="3">
        <f t="shared" si="104"/>
        <v>13720916.717002984</v>
      </c>
      <c r="J503" s="3"/>
      <c r="K503" s="28">
        <f t="shared" si="102"/>
        <v>13093169.84678708</v>
      </c>
      <c r="L503" s="11"/>
      <c r="M503" s="28">
        <f t="shared" si="105"/>
        <v>13093169.84678708</v>
      </c>
      <c r="N503" s="13">
        <f t="shared" si="98"/>
        <v>0</v>
      </c>
      <c r="O503" s="28">
        <v>13775137.864767347</v>
      </c>
      <c r="P503" s="27">
        <v>681968.01798026648</v>
      </c>
      <c r="Q503" s="14">
        <f t="shared" si="106"/>
        <v>1.0314941649137488E-2</v>
      </c>
      <c r="S503" s="13">
        <f t="shared" si="94"/>
        <v>146885506.46628466</v>
      </c>
      <c r="T503" s="14">
        <f t="shared" si="95"/>
        <v>1.0359320025122853E-2</v>
      </c>
      <c r="W503" s="3">
        <v>7052410.9188271528</v>
      </c>
      <c r="X503" s="4">
        <f t="shared" si="100"/>
        <v>20827.701073707765</v>
      </c>
      <c r="Y503" s="14">
        <f t="shared" si="96"/>
        <v>4.156154075924956E-4</v>
      </c>
    </row>
    <row r="504" spans="1:25" x14ac:dyDescent="0.2">
      <c r="A504" s="10">
        <f t="shared" si="97"/>
        <v>54234</v>
      </c>
      <c r="B504" s="25">
        <v>15062034.165623127</v>
      </c>
      <c r="C504" s="26">
        <v>710229.00613831717</v>
      </c>
      <c r="D504" s="27">
        <f>B504-C504</f>
        <v>14351805.159484809</v>
      </c>
      <c r="E504" s="11"/>
      <c r="F504" s="11"/>
      <c r="G504" s="3">
        <f t="shared" si="99"/>
        <v>15062034.165623127</v>
      </c>
      <c r="H504" s="12">
        <f t="shared" si="101"/>
        <v>1.0512080769758514E-2</v>
      </c>
      <c r="I504" s="3">
        <f t="shared" si="104"/>
        <v>14351805.159484809</v>
      </c>
      <c r="J504" s="3"/>
      <c r="K504" s="28">
        <f t="shared" si="102"/>
        <v>13686293.295786439</v>
      </c>
      <c r="L504" s="11"/>
      <c r="M504" s="28">
        <f t="shared" si="105"/>
        <v>13686293.295786439</v>
      </c>
      <c r="N504" s="13">
        <f t="shared" si="98"/>
        <v>0</v>
      </c>
      <c r="O504" s="28">
        <v>14396522.301924756</v>
      </c>
      <c r="P504" s="27">
        <v>710229.00613831717</v>
      </c>
      <c r="Q504" s="14">
        <f t="shared" si="106"/>
        <v>1.0303010476700569E-2</v>
      </c>
      <c r="S504" s="13">
        <f t="shared" si="94"/>
        <v>147025078.47760347</v>
      </c>
      <c r="T504" s="14">
        <f t="shared" si="95"/>
        <v>1.0350044078003107E-2</v>
      </c>
      <c r="W504" s="3">
        <v>7058194.023316917</v>
      </c>
      <c r="X504" s="4">
        <f t="shared" si="100"/>
        <v>20830.410440957348</v>
      </c>
      <c r="Y504" s="14">
        <f t="shared" si="96"/>
        <v>4.1457801387845272E-4</v>
      </c>
    </row>
    <row r="505" spans="1:25" x14ac:dyDescent="0.2">
      <c r="A505" s="10">
        <f t="shared" si="97"/>
        <v>54264</v>
      </c>
      <c r="B505" s="25">
        <v>16014913.942881728</v>
      </c>
      <c r="C505" s="26">
        <v>685951.50221251824</v>
      </c>
      <c r="D505" s="27">
        <f t="shared" si="103"/>
        <v>15328962.440669209</v>
      </c>
      <c r="E505" s="11"/>
      <c r="F505" s="11"/>
      <c r="G505" s="3">
        <f t="shared" si="99"/>
        <v>16014913.942881728</v>
      </c>
      <c r="H505" s="12">
        <f t="shared" si="101"/>
        <v>1.0484934186056449E-2</v>
      </c>
      <c r="I505" s="3">
        <f t="shared" si="104"/>
        <v>15328962.440669209</v>
      </c>
      <c r="J505" s="3"/>
      <c r="K505" s="28">
        <f t="shared" si="102"/>
        <v>14583677.402993236</v>
      </c>
      <c r="L505" s="11"/>
      <c r="M505" s="28">
        <f t="shared" si="105"/>
        <v>14583677.402993236</v>
      </c>
      <c r="N505" s="13">
        <f t="shared" si="98"/>
        <v>0</v>
      </c>
      <c r="O505" s="28">
        <v>15269628.905205755</v>
      </c>
      <c r="P505" s="27">
        <v>685951.50221251824</v>
      </c>
      <c r="Q505" s="14">
        <f t="shared" si="106"/>
        <v>1.0296891402868935E-2</v>
      </c>
      <c r="S505" s="13">
        <f t="shared" si="94"/>
        <v>147173714.5307785</v>
      </c>
      <c r="T505" s="14">
        <f t="shared" si="95"/>
        <v>1.0340186436771814E-2</v>
      </c>
      <c r="W505" s="3">
        <v>7063975.9259483023</v>
      </c>
      <c r="X505" s="4">
        <f t="shared" si="100"/>
        <v>20834.402052555295</v>
      </c>
      <c r="Y505" s="14">
        <f t="shared" si="96"/>
        <v>4.1294946315506564E-4</v>
      </c>
    </row>
    <row r="506" spans="1:25" x14ac:dyDescent="0.2">
      <c r="A506" s="10">
        <f t="shared" si="97"/>
        <v>54295</v>
      </c>
      <c r="B506" s="25">
        <v>16303146.061247965</v>
      </c>
      <c r="C506" s="26">
        <v>725537.86139788525</v>
      </c>
      <c r="D506" s="27">
        <f t="shared" si="103"/>
        <v>15577608.199850081</v>
      </c>
      <c r="E506" s="11"/>
      <c r="F506" s="11"/>
      <c r="G506" s="3">
        <f t="shared" si="99"/>
        <v>16303146.061247965</v>
      </c>
      <c r="H506" s="12">
        <f t="shared" si="101"/>
        <v>1.0487813328128981E-2</v>
      </c>
      <c r="I506" s="3">
        <f t="shared" si="104"/>
        <v>15577608.199850081</v>
      </c>
      <c r="J506" s="3"/>
      <c r="K506" s="28">
        <f t="shared" si="102"/>
        <v>14777343.853321651</v>
      </c>
      <c r="L506" s="11"/>
      <c r="M506" s="28">
        <f t="shared" si="105"/>
        <v>14777343.853321651</v>
      </c>
      <c r="N506" s="13">
        <f t="shared" si="98"/>
        <v>0</v>
      </c>
      <c r="O506" s="28">
        <v>15502881.714719536</v>
      </c>
      <c r="P506" s="27">
        <v>725537.86139788525</v>
      </c>
      <c r="Q506" s="14">
        <f t="shared" si="106"/>
        <v>1.0290140956852767E-2</v>
      </c>
      <c r="S506" s="13">
        <f t="shared" si="94"/>
        <v>147324226.69065619</v>
      </c>
      <c r="T506" s="14">
        <f t="shared" si="95"/>
        <v>1.0330222438204695E-2</v>
      </c>
      <c r="W506" s="3">
        <v>7069757.8285796866</v>
      </c>
      <c r="X506" s="4">
        <f t="shared" si="100"/>
        <v>20838.652505902541</v>
      </c>
      <c r="Y506" s="14">
        <f t="shared" si="96"/>
        <v>4.1120213917644755E-4</v>
      </c>
    </row>
    <row r="507" spans="1:25" x14ac:dyDescent="0.2">
      <c r="A507" s="10">
        <f t="shared" si="97"/>
        <v>54326</v>
      </c>
      <c r="B507" s="25">
        <v>15010492.987878434</v>
      </c>
      <c r="C507" s="26">
        <v>699064.45405406354</v>
      </c>
      <c r="D507" s="27">
        <f t="shared" si="103"/>
        <v>14311428.533824371</v>
      </c>
      <c r="E507" s="11"/>
      <c r="F507" s="11"/>
      <c r="G507" s="3">
        <f t="shared" si="99"/>
        <v>15010492.987878434</v>
      </c>
      <c r="H507" s="12">
        <f t="shared" si="101"/>
        <v>1.0490292085277186E-2</v>
      </c>
      <c r="I507" s="3">
        <f t="shared" si="104"/>
        <v>14311428.533824371</v>
      </c>
      <c r="J507" s="3"/>
      <c r="K507" s="28">
        <f t="shared" si="102"/>
        <v>13576110.569913095</v>
      </c>
      <c r="L507" s="11"/>
      <c r="M507" s="28">
        <f t="shared" si="105"/>
        <v>13576110.569913095</v>
      </c>
      <c r="N507" s="13">
        <f t="shared" si="98"/>
        <v>0</v>
      </c>
      <c r="O507" s="28">
        <v>14275175.023967158</v>
      </c>
      <c r="P507" s="27">
        <v>699064.45405406354</v>
      </c>
      <c r="Q507" s="14">
        <f t="shared" si="106"/>
        <v>1.0280307782430942E-2</v>
      </c>
      <c r="S507" s="13">
        <f t="shared" si="94"/>
        <v>147462373.09821448</v>
      </c>
      <c r="T507" s="14">
        <f t="shared" si="95"/>
        <v>1.0321098833609765E-2</v>
      </c>
      <c r="W507" s="3">
        <v>7075539.7312110709</v>
      </c>
      <c r="X507" s="4">
        <f t="shared" si="100"/>
        <v>20841.148336393326</v>
      </c>
      <c r="Y507" s="14">
        <f t="shared" si="96"/>
        <v>4.1027353645572973E-4</v>
      </c>
    </row>
    <row r="508" spans="1:25" x14ac:dyDescent="0.2">
      <c r="A508" s="10">
        <f t="shared" si="97"/>
        <v>54356</v>
      </c>
      <c r="B508" s="25">
        <v>14076374.949392762</v>
      </c>
      <c r="C508" s="26">
        <v>640306.28499536042</v>
      </c>
      <c r="D508" s="27">
        <f t="shared" si="103"/>
        <v>13436068.664397402</v>
      </c>
      <c r="E508" s="11"/>
      <c r="F508" s="11"/>
      <c r="G508" s="3">
        <f t="shared" si="99"/>
        <v>14076374.949392762</v>
      </c>
      <c r="H508" s="12">
        <f t="shared" si="101"/>
        <v>1.0474981696822372E-2</v>
      </c>
      <c r="I508" s="3">
        <f t="shared" si="104"/>
        <v>13436068.664397402</v>
      </c>
      <c r="J508" s="3"/>
      <c r="K508" s="28">
        <f t="shared" si="102"/>
        <v>12746108.815435523</v>
      </c>
      <c r="L508" s="11"/>
      <c r="M508" s="28">
        <f t="shared" si="105"/>
        <v>12746108.815435523</v>
      </c>
      <c r="N508" s="13">
        <f t="shared" si="98"/>
        <v>0</v>
      </c>
      <c r="O508" s="28">
        <v>13386415.100430883</v>
      </c>
      <c r="P508" s="27">
        <v>640306.28499536042</v>
      </c>
      <c r="Q508" s="14">
        <f t="shared" si="106"/>
        <v>1.0269554245476042E-2</v>
      </c>
      <c r="S508" s="13">
        <f t="shared" si="94"/>
        <v>147591939.36629492</v>
      </c>
      <c r="T508" s="14">
        <f t="shared" si="95"/>
        <v>1.0312559657353004E-2</v>
      </c>
      <c r="W508" s="3">
        <v>7081321.6338424571</v>
      </c>
      <c r="X508" s="4">
        <f t="shared" si="100"/>
        <v>20842.42843326533</v>
      </c>
      <c r="Y508" s="14">
        <f t="shared" si="96"/>
        <v>4.0991025131176251E-4</v>
      </c>
    </row>
    <row r="509" spans="1:25" x14ac:dyDescent="0.2">
      <c r="A509" s="10">
        <f t="shared" si="97"/>
        <v>54387</v>
      </c>
      <c r="B509" s="25">
        <v>11773536.894935766</v>
      </c>
      <c r="C509" s="26">
        <v>574237.98401407909</v>
      </c>
      <c r="D509" s="27">
        <f t="shared" si="103"/>
        <v>11199298.910921687</v>
      </c>
      <c r="E509" s="11"/>
      <c r="F509" s="11"/>
      <c r="G509" s="3">
        <f t="shared" si="99"/>
        <v>11773536.894935766</v>
      </c>
      <c r="H509" s="12">
        <f t="shared" si="101"/>
        <v>1.0477017736101768E-2</v>
      </c>
      <c r="I509" s="3">
        <f t="shared" si="104"/>
        <v>11199298.910921687</v>
      </c>
      <c r="J509" s="3"/>
      <c r="K509" s="28">
        <f t="shared" si="102"/>
        <v>10686522.864514837</v>
      </c>
      <c r="L509" s="11"/>
      <c r="M509" s="28">
        <f t="shared" si="105"/>
        <v>10686522.864514837</v>
      </c>
      <c r="N509" s="13">
        <f t="shared" si="98"/>
        <v>0</v>
      </c>
      <c r="O509" s="28">
        <v>11260760.848528916</v>
      </c>
      <c r="P509" s="27">
        <v>574237.98401407909</v>
      </c>
      <c r="Q509" s="14">
        <f t="shared" si="106"/>
        <v>1.0255557751388311E-2</v>
      </c>
      <c r="S509" s="13">
        <f t="shared" si="94"/>
        <v>147700423.0579288</v>
      </c>
      <c r="T509" s="14">
        <f t="shared" si="95"/>
        <v>1.030542130006129E-2</v>
      </c>
      <c r="W509" s="3">
        <v>7087103.5364738405</v>
      </c>
      <c r="X509" s="4">
        <f t="shared" si="100"/>
        <v>20840.73166107808</v>
      </c>
      <c r="Y509" s="14">
        <f t="shared" si="96"/>
        <v>4.1092072576298655E-4</v>
      </c>
    </row>
    <row r="510" spans="1:25" x14ac:dyDescent="0.2">
      <c r="A510" s="10">
        <f t="shared" si="97"/>
        <v>54417</v>
      </c>
      <c r="B510" s="25">
        <v>12123932.808012497</v>
      </c>
      <c r="C510" s="26">
        <v>545603.98517272749</v>
      </c>
      <c r="D510" s="27">
        <f t="shared" si="103"/>
        <v>11578328.822839769</v>
      </c>
      <c r="E510" s="11"/>
      <c r="F510" s="11"/>
      <c r="G510" s="3">
        <f t="shared" si="99"/>
        <v>12123932.808012497</v>
      </c>
      <c r="H510" s="12">
        <f t="shared" si="101"/>
        <v>1.0451976152903386E-2</v>
      </c>
      <c r="I510" s="3">
        <f t="shared" si="104"/>
        <v>11578328.822839769</v>
      </c>
      <c r="J510" s="3"/>
      <c r="K510" s="28">
        <f t="shared" si="102"/>
        <v>10998459.902072277</v>
      </c>
      <c r="L510" s="11"/>
      <c r="M510" s="28">
        <f t="shared" si="105"/>
        <v>10998459.902072277</v>
      </c>
      <c r="N510" s="13">
        <f t="shared" si="98"/>
        <v>0</v>
      </c>
      <c r="O510" s="28">
        <v>11544063.887245005</v>
      </c>
      <c r="P510" s="27">
        <v>545603.98517272749</v>
      </c>
      <c r="Q510" s="14">
        <f t="shared" si="106"/>
        <v>1.0247914451349649E-2</v>
      </c>
      <c r="S510" s="13">
        <f t="shared" si="94"/>
        <v>147811990.9954229</v>
      </c>
      <c r="T510" s="14">
        <f t="shared" si="95"/>
        <v>1.029809153049821E-2</v>
      </c>
      <c r="W510" s="3">
        <v>7092885.4391052248</v>
      </c>
      <c r="X510" s="4">
        <f t="shared" si="100"/>
        <v>20839.472491757817</v>
      </c>
      <c r="Y510" s="14">
        <f t="shared" si="96"/>
        <v>4.1172837566993969E-4</v>
      </c>
    </row>
    <row r="511" spans="1:25" x14ac:dyDescent="0.2">
      <c r="A511" s="10">
        <f t="shared" si="97"/>
        <v>54448</v>
      </c>
      <c r="B511" s="25">
        <v>12269961.798740819</v>
      </c>
      <c r="C511" s="26">
        <v>541418.84613448591</v>
      </c>
      <c r="D511" s="27">
        <f t="shared" si="103"/>
        <v>11728542.952606333</v>
      </c>
      <c r="E511" s="11"/>
      <c r="F511" s="11"/>
      <c r="G511" s="3">
        <f t="shared" si="99"/>
        <v>12269961.798740819</v>
      </c>
      <c r="H511" s="12">
        <f t="shared" si="101"/>
        <v>1.0449545187989129E-2</v>
      </c>
      <c r="I511" s="3">
        <f t="shared" si="104"/>
        <v>11728542.952606333</v>
      </c>
      <c r="J511" s="3"/>
      <c r="K511" s="28">
        <f t="shared" si="102"/>
        <v>11108876.360718636</v>
      </c>
      <c r="L511" s="11"/>
      <c r="M511" s="28">
        <f t="shared" si="105"/>
        <v>11108876.360718636</v>
      </c>
      <c r="N511" s="13">
        <f t="shared" si="98"/>
        <v>0</v>
      </c>
      <c r="O511" s="28">
        <v>11650295.206853122</v>
      </c>
      <c r="P511" s="27">
        <v>541418.84613448591</v>
      </c>
      <c r="Q511" s="14">
        <f t="shared" si="106"/>
        <v>1.024916066565229E-2</v>
      </c>
      <c r="S511" s="13">
        <f t="shared" ref="S511:S574" si="107">SUM(M500:M511)</f>
        <v>147924692.55764034</v>
      </c>
      <c r="T511" s="14">
        <f t="shared" ref="T511:T574" si="108">S511/S499-1</f>
        <v>1.0290697901041312E-2</v>
      </c>
      <c r="W511" s="3">
        <v>7098674.55288688</v>
      </c>
      <c r="X511" s="4">
        <f t="shared" si="100"/>
        <v>20838.353900515485</v>
      </c>
      <c r="Y511" s="14">
        <f t="shared" ref="Y511:Y574" si="109">X511/X499-1</f>
        <v>4.1246956889273712E-4</v>
      </c>
    </row>
    <row r="512" spans="1:25" x14ac:dyDescent="0.2">
      <c r="A512" s="10">
        <f t="shared" ref="A512:A570" si="110">+A500+366</f>
        <v>54479</v>
      </c>
      <c r="B512" s="25">
        <v>11329045.272972511</v>
      </c>
      <c r="C512" s="26">
        <v>523394.22815199062</v>
      </c>
      <c r="D512" s="27">
        <f t="shared" si="103"/>
        <v>10805651.044820521</v>
      </c>
      <c r="E512" s="11"/>
      <c r="F512" s="11"/>
      <c r="G512" s="3">
        <f t="shared" si="99"/>
        <v>11329045.272972511</v>
      </c>
      <c r="H512" s="12">
        <f t="shared" si="101"/>
        <v>1.0447615200313232E-2</v>
      </c>
      <c r="I512" s="3">
        <f t="shared" si="104"/>
        <v>10805651.044820521</v>
      </c>
      <c r="J512" s="3"/>
      <c r="K512" s="28">
        <f t="shared" si="102"/>
        <v>10236934.820678508</v>
      </c>
      <c r="L512" s="11"/>
      <c r="M512" s="28">
        <f t="shared" si="105"/>
        <v>10236934.820678508</v>
      </c>
      <c r="N512" s="13">
        <f t="shared" si="98"/>
        <v>0</v>
      </c>
      <c r="O512" s="28">
        <v>10760329.048830498</v>
      </c>
      <c r="P512" s="27">
        <v>523394.22815199062</v>
      </c>
      <c r="Q512" s="14">
        <f t="shared" si="106"/>
        <v>1.0236781294507447E-2</v>
      </c>
      <c r="S512" s="13">
        <f t="shared" si="107"/>
        <v>148028423.94499996</v>
      </c>
      <c r="T512" s="14">
        <f t="shared" si="108"/>
        <v>1.0283899584436318E-2</v>
      </c>
      <c r="W512" s="3">
        <v>7104462.4648101563</v>
      </c>
      <c r="X512" s="4">
        <f t="shared" si="100"/>
        <v>20835.978045941516</v>
      </c>
      <c r="Y512" s="14">
        <f t="shared" si="109"/>
        <v>4.1378533183555888E-4</v>
      </c>
    </row>
    <row r="513" spans="1:25" x14ac:dyDescent="0.2">
      <c r="A513" s="10">
        <f t="shared" si="110"/>
        <v>54508</v>
      </c>
      <c r="B513" s="25">
        <v>12442737.956477156</v>
      </c>
      <c r="C513" s="26">
        <v>617653.22992363351</v>
      </c>
      <c r="D513" s="27">
        <f t="shared" si="103"/>
        <v>11825084.726553522</v>
      </c>
      <c r="E513" s="11"/>
      <c r="F513" s="11"/>
      <c r="G513" s="3">
        <f t="shared" si="99"/>
        <v>12442737.956477156</v>
      </c>
      <c r="H513" s="12">
        <f t="shared" si="101"/>
        <v>1.0453675257845907E-2</v>
      </c>
      <c r="I513" s="3">
        <f t="shared" si="104"/>
        <v>11825084.726553522</v>
      </c>
      <c r="J513" s="3"/>
      <c r="K513" s="28">
        <f t="shared" si="102"/>
        <v>11211714.190854209</v>
      </c>
      <c r="L513" s="11"/>
      <c r="M513" s="28">
        <f t="shared" si="105"/>
        <v>11211714.190854209</v>
      </c>
      <c r="N513" s="13">
        <f t="shared" si="98"/>
        <v>0</v>
      </c>
      <c r="O513" s="28">
        <v>11829367.420777842</v>
      </c>
      <c r="P513" s="27">
        <v>617653.22992363351</v>
      </c>
      <c r="Q513" s="14">
        <f t="shared" si="106"/>
        <v>1.022612809389023E-2</v>
      </c>
      <c r="S513" s="13">
        <f t="shared" si="107"/>
        <v>148141915.78834015</v>
      </c>
      <c r="T513" s="14">
        <f t="shared" si="108"/>
        <v>1.0276467757196261E-2</v>
      </c>
      <c r="W513" s="3">
        <v>7110249.1748750554</v>
      </c>
      <c r="X513" s="4">
        <f t="shared" si="100"/>
        <v>20834.982311424181</v>
      </c>
      <c r="Y513" s="14">
        <f t="shared" si="109"/>
        <v>4.1445889117985857E-4</v>
      </c>
    </row>
    <row r="514" spans="1:25" x14ac:dyDescent="0.2">
      <c r="A514" s="10">
        <f t="shared" si="110"/>
        <v>54539</v>
      </c>
      <c r="B514" s="25">
        <v>12810025.254312806</v>
      </c>
      <c r="C514" s="26">
        <v>671564.16108282562</v>
      </c>
      <c r="D514" s="27">
        <f t="shared" si="103"/>
        <v>12138461.093229979</v>
      </c>
      <c r="E514" s="11"/>
      <c r="F514" s="11"/>
      <c r="G514" s="3">
        <f t="shared" si="99"/>
        <v>12810025.254312806</v>
      </c>
      <c r="H514" s="12">
        <f t="shared" si="101"/>
        <v>1.0460483473682336E-2</v>
      </c>
      <c r="I514" s="3">
        <f t="shared" si="104"/>
        <v>12138461.093229979</v>
      </c>
      <c r="J514" s="3"/>
      <c r="K514" s="28">
        <f t="shared" si="102"/>
        <v>11553587.026370995</v>
      </c>
      <c r="L514" s="11"/>
      <c r="M514" s="28">
        <f t="shared" si="105"/>
        <v>11553587.026370995</v>
      </c>
      <c r="N514" s="13">
        <f t="shared" si="98"/>
        <v>0</v>
      </c>
      <c r="O514" s="28">
        <v>12225151.187453819</v>
      </c>
      <c r="P514" s="27">
        <v>671564.16108282562</v>
      </c>
      <c r="Q514" s="14">
        <f t="shared" si="106"/>
        <v>1.0220004162331486E-2</v>
      </c>
      <c r="S514" s="13">
        <f t="shared" si="107"/>
        <v>148258798.9494465</v>
      </c>
      <c r="T514" s="14">
        <f t="shared" si="108"/>
        <v>1.0268825275884685E-2</v>
      </c>
      <c r="W514" s="3">
        <v>7116034.6830815775</v>
      </c>
      <c r="X514" s="4">
        <f t="shared" si="100"/>
        <v>20834.468289191005</v>
      </c>
      <c r="Y514" s="14">
        <f t="shared" si="109"/>
        <v>4.1490900436413902E-4</v>
      </c>
    </row>
    <row r="515" spans="1:25" x14ac:dyDescent="0.2">
      <c r="A515" s="10">
        <f t="shared" si="110"/>
        <v>54569</v>
      </c>
      <c r="B515" s="25">
        <v>14553143.370594207</v>
      </c>
      <c r="C515" s="26">
        <v>691909.65930597472</v>
      </c>
      <c r="D515" s="27">
        <f t="shared" si="103"/>
        <v>13861233.711288232</v>
      </c>
      <c r="E515" s="11"/>
      <c r="F515" s="11"/>
      <c r="G515" s="3">
        <f t="shared" si="99"/>
        <v>14553143.370594207</v>
      </c>
      <c r="H515" s="12">
        <f t="shared" si="101"/>
        <v>1.0432537535067121E-2</v>
      </c>
      <c r="I515" s="3">
        <f t="shared" si="104"/>
        <v>13861233.711288232</v>
      </c>
      <c r="J515" s="3"/>
      <c r="K515" s="28">
        <f t="shared" si="102"/>
        <v>13226937.84828628</v>
      </c>
      <c r="L515" s="11"/>
      <c r="M515" s="28">
        <f t="shared" si="105"/>
        <v>13226937.84828628</v>
      </c>
      <c r="N515" s="13">
        <f t="shared" si="98"/>
        <v>0</v>
      </c>
      <c r="O515" s="28">
        <v>13918847.507592255</v>
      </c>
      <c r="P515" s="27">
        <v>691909.65930597472</v>
      </c>
      <c r="Q515" s="14">
        <f t="shared" si="106"/>
        <v>1.021662462677253E-2</v>
      </c>
      <c r="S515" s="13">
        <f t="shared" si="107"/>
        <v>148392566.95094568</v>
      </c>
      <c r="T515" s="14">
        <f t="shared" si="108"/>
        <v>1.0260103402420784E-2</v>
      </c>
      <c r="W515" s="3">
        <v>7121818.9894297188</v>
      </c>
      <c r="X515" s="4">
        <f t="shared" si="100"/>
        <v>20836.329478633412</v>
      </c>
      <c r="Y515" s="14">
        <f t="shared" si="109"/>
        <v>4.1427543515770715E-4</v>
      </c>
    </row>
    <row r="516" spans="1:25" x14ac:dyDescent="0.2">
      <c r="A516" s="10">
        <f t="shared" si="110"/>
        <v>54600</v>
      </c>
      <c r="B516" s="25">
        <v>15218975.563039267</v>
      </c>
      <c r="C516" s="26">
        <v>720569.13941843517</v>
      </c>
      <c r="D516" s="27">
        <f t="shared" si="103"/>
        <v>14498406.423620833</v>
      </c>
      <c r="E516" s="11"/>
      <c r="F516" s="11"/>
      <c r="G516" s="3">
        <f t="shared" si="99"/>
        <v>15218975.563039267</v>
      </c>
      <c r="H516" s="12">
        <f t="shared" si="101"/>
        <v>1.0419668133162086E-2</v>
      </c>
      <c r="I516" s="3">
        <f t="shared" si="104"/>
        <v>14498406.423620833</v>
      </c>
      <c r="J516" s="3"/>
      <c r="K516" s="28">
        <f t="shared" si="102"/>
        <v>13825960.147164043</v>
      </c>
      <c r="L516" s="11"/>
      <c r="M516" s="28">
        <f t="shared" si="105"/>
        <v>13825960.147164043</v>
      </c>
      <c r="N516" s="13">
        <f t="shared" si="98"/>
        <v>0</v>
      </c>
      <c r="O516" s="28">
        <v>14546529.286582477</v>
      </c>
      <c r="P516" s="27">
        <v>720569.13941843517</v>
      </c>
      <c r="Q516" s="14">
        <f t="shared" si="106"/>
        <v>1.0204870548887301E-2</v>
      </c>
      <c r="S516" s="13">
        <f t="shared" si="107"/>
        <v>148532233.80232328</v>
      </c>
      <c r="T516" s="14">
        <f t="shared" si="108"/>
        <v>1.0251008469615686E-2</v>
      </c>
      <c r="W516" s="3">
        <v>7127602.0939194821</v>
      </c>
      <c r="X516" s="4">
        <f t="shared" si="100"/>
        <v>20839.018767480764</v>
      </c>
      <c r="Y516" s="14">
        <f t="shared" si="109"/>
        <v>4.13257652690735E-4</v>
      </c>
    </row>
    <row r="517" spans="1:25" x14ac:dyDescent="0.2">
      <c r="A517" s="10">
        <f t="shared" si="110"/>
        <v>54630</v>
      </c>
      <c r="B517" s="25">
        <v>16181342.924778465</v>
      </c>
      <c r="C517" s="26">
        <v>695898.16757135699</v>
      </c>
      <c r="D517" s="27">
        <f t="shared" si="103"/>
        <v>15485444.757207109</v>
      </c>
      <c r="E517" s="11"/>
      <c r="F517" s="11"/>
      <c r="G517" s="3">
        <f t="shared" si="99"/>
        <v>16181342.924778465</v>
      </c>
      <c r="H517" s="12">
        <f t="shared" si="101"/>
        <v>1.0392124646458889E-2</v>
      </c>
      <c r="I517" s="3">
        <f t="shared" si="104"/>
        <v>15485444.757207109</v>
      </c>
      <c r="J517" s="3"/>
      <c r="K517" s="28">
        <f t="shared" si="102"/>
        <v>14732414.624522466</v>
      </c>
      <c r="L517" s="11"/>
      <c r="M517" s="28">
        <f t="shared" si="105"/>
        <v>14732414.624522466</v>
      </c>
      <c r="N517" s="13">
        <f t="shared" si="98"/>
        <v>0</v>
      </c>
      <c r="O517" s="28">
        <v>15428312.792093823</v>
      </c>
      <c r="P517" s="27">
        <v>695898.16757135699</v>
      </c>
      <c r="Q517" s="14">
        <f t="shared" si="106"/>
        <v>1.0198883136204318E-2</v>
      </c>
      <c r="S517" s="13">
        <f t="shared" si="107"/>
        <v>148680971.02385253</v>
      </c>
      <c r="T517" s="14">
        <f t="shared" si="108"/>
        <v>1.024134301345514E-2</v>
      </c>
      <c r="W517" s="3">
        <v>7133383.9965508664</v>
      </c>
      <c r="X517" s="4">
        <f t="shared" si="100"/>
        <v>20842.978745535464</v>
      </c>
      <c r="Y517" s="14">
        <f t="shared" si="109"/>
        <v>4.1166014549087748E-4</v>
      </c>
    </row>
    <row r="518" spans="1:25" x14ac:dyDescent="0.2">
      <c r="A518" s="10">
        <f t="shared" si="110"/>
        <v>54661</v>
      </c>
      <c r="B518" s="25">
        <v>16472622.720595347</v>
      </c>
      <c r="C518" s="26">
        <v>736081.25113742857</v>
      </c>
      <c r="D518" s="27">
        <f t="shared" si="103"/>
        <v>15736541.469457919</v>
      </c>
      <c r="E518" s="11"/>
      <c r="F518" s="11"/>
      <c r="G518" s="3">
        <f t="shared" si="99"/>
        <v>16472622.720595347</v>
      </c>
      <c r="H518" s="12">
        <f t="shared" si="101"/>
        <v>1.0395334661830846E-2</v>
      </c>
      <c r="I518" s="3">
        <f t="shared" si="104"/>
        <v>15736541.469457919</v>
      </c>
      <c r="J518" s="3"/>
      <c r="K518" s="28">
        <f t="shared" si="102"/>
        <v>14927958.107229395</v>
      </c>
      <c r="L518" s="11"/>
      <c r="M518" s="28">
        <f t="shared" si="105"/>
        <v>14927958.107229395</v>
      </c>
      <c r="N518" s="13">
        <f t="shared" si="98"/>
        <v>0</v>
      </c>
      <c r="O518" s="28">
        <v>15664039.358366823</v>
      </c>
      <c r="P518" s="27">
        <v>736081.25113742857</v>
      </c>
      <c r="Q518" s="14">
        <f t="shared" si="106"/>
        <v>1.0192241271687497E-2</v>
      </c>
      <c r="S518" s="13">
        <f t="shared" si="107"/>
        <v>148831585.27776024</v>
      </c>
      <c r="T518" s="14">
        <f t="shared" si="108"/>
        <v>1.0231573047853937E-2</v>
      </c>
      <c r="W518" s="3">
        <v>7139165.8991822517</v>
      </c>
      <c r="X518" s="4">
        <f t="shared" si="100"/>
        <v>20847.195229740773</v>
      </c>
      <c r="Y518" s="14">
        <f t="shared" si="109"/>
        <v>4.0994607668665139E-4</v>
      </c>
    </row>
    <row r="519" spans="1:25" x14ac:dyDescent="0.2">
      <c r="A519" s="10">
        <f t="shared" si="110"/>
        <v>54692</v>
      </c>
      <c r="B519" s="25">
        <v>15166576.668043714</v>
      </c>
      <c r="C519" s="26">
        <v>709261.41724381666</v>
      </c>
      <c r="D519" s="27">
        <f t="shared" si="103"/>
        <v>14457315.250799898</v>
      </c>
      <c r="E519" s="11"/>
      <c r="F519" s="11"/>
      <c r="G519" s="3">
        <f t="shared" si="99"/>
        <v>15166576.668043714</v>
      </c>
      <c r="H519" s="12">
        <f t="shared" si="101"/>
        <v>1.039830472532266E-2</v>
      </c>
      <c r="I519" s="3">
        <f t="shared" si="104"/>
        <v>14457315.250799898</v>
      </c>
      <c r="J519" s="3"/>
      <c r="K519" s="28">
        <f t="shared" si="102"/>
        <v>13714351.226629868</v>
      </c>
      <c r="L519" s="11"/>
      <c r="M519" s="28">
        <f t="shared" si="105"/>
        <v>13714351.226629868</v>
      </c>
      <c r="N519" s="13">
        <f t="shared" si="98"/>
        <v>0</v>
      </c>
      <c r="O519" s="28">
        <v>14423612.643873684</v>
      </c>
      <c r="P519" s="27">
        <v>709261.41724381666</v>
      </c>
      <c r="Q519" s="14">
        <f t="shared" si="106"/>
        <v>1.0182640750078908E-2</v>
      </c>
      <c r="S519" s="13">
        <f t="shared" si="107"/>
        <v>148969825.93447703</v>
      </c>
      <c r="T519" s="14">
        <f t="shared" si="108"/>
        <v>1.0222626996912343E-2</v>
      </c>
      <c r="W519" s="3">
        <v>7144947.8018136369</v>
      </c>
      <c r="X519" s="4">
        <f t="shared" si="100"/>
        <v>20849.673093015921</v>
      </c>
      <c r="Y519" s="14">
        <f t="shared" si="109"/>
        <v>4.090348806600197E-4</v>
      </c>
    </row>
    <row r="520" spans="1:25" x14ac:dyDescent="0.2">
      <c r="A520" s="10">
        <f t="shared" si="110"/>
        <v>54722</v>
      </c>
      <c r="B520" s="25">
        <v>14222531.213501353</v>
      </c>
      <c r="C520" s="26">
        <v>649643.66226285766</v>
      </c>
      <c r="D520" s="27">
        <f t="shared" si="103"/>
        <v>13572887.551238496</v>
      </c>
      <c r="E520" s="11"/>
      <c r="F520" s="11"/>
      <c r="G520" s="3">
        <f t="shared" si="99"/>
        <v>14222531.213501353</v>
      </c>
      <c r="H520" s="12">
        <f t="shared" si="101"/>
        <v>1.0383089725447769E-2</v>
      </c>
      <c r="I520" s="3">
        <f t="shared" si="104"/>
        <v>13572887.551238496</v>
      </c>
      <c r="J520" s="3"/>
      <c r="K520" s="28">
        <f t="shared" si="102"/>
        <v>12875763.787257889</v>
      </c>
      <c r="L520" s="11"/>
      <c r="M520" s="28">
        <f t="shared" si="105"/>
        <v>12875763.787257889</v>
      </c>
      <c r="N520" s="13">
        <f t="shared" ref="N520:N583" si="111">K520-M520</f>
        <v>0</v>
      </c>
      <c r="O520" s="28">
        <v>13525407.449520746</v>
      </c>
      <c r="P520" s="27">
        <v>649643.66226285766</v>
      </c>
      <c r="Q520" s="14">
        <f t="shared" si="106"/>
        <v>1.0172121837321413E-2</v>
      </c>
      <c r="S520" s="13">
        <f t="shared" si="107"/>
        <v>149099480.90629938</v>
      </c>
      <c r="T520" s="14">
        <f t="shared" si="108"/>
        <v>1.0214253884577307E-2</v>
      </c>
      <c r="W520" s="3">
        <v>7150729.7044450222</v>
      </c>
      <c r="X520" s="4">
        <f t="shared" si="100"/>
        <v>20850.946276659914</v>
      </c>
      <c r="Y520" s="14">
        <f t="shared" si="109"/>
        <v>4.0867806848221555E-4</v>
      </c>
    </row>
    <row r="521" spans="1:25" x14ac:dyDescent="0.2">
      <c r="A521" s="10">
        <f t="shared" si="110"/>
        <v>54753</v>
      </c>
      <c r="B521" s="25">
        <v>11895814.049322251</v>
      </c>
      <c r="C521" s="26">
        <v>582631.64231404325</v>
      </c>
      <c r="D521" s="27">
        <f t="shared" si="103"/>
        <v>11313182.407008208</v>
      </c>
      <c r="E521" s="11"/>
      <c r="F521" s="11"/>
      <c r="G521" s="3">
        <f t="shared" ref="G521:G584" si="112">B521-E521</f>
        <v>11895814.049322251</v>
      </c>
      <c r="H521" s="12">
        <f t="shared" si="101"/>
        <v>1.0385762195137982E-2</v>
      </c>
      <c r="I521" s="3">
        <f t="shared" si="104"/>
        <v>11313182.407008208</v>
      </c>
      <c r="J521" s="3"/>
      <c r="K521" s="28">
        <f t="shared" si="102"/>
        <v>10795080.790524015</v>
      </c>
      <c r="L521" s="11"/>
      <c r="M521" s="28">
        <f t="shared" si="105"/>
        <v>10795080.790524015</v>
      </c>
      <c r="N521" s="13">
        <f t="shared" si="111"/>
        <v>0</v>
      </c>
      <c r="O521" s="28">
        <v>11377712.432838058</v>
      </c>
      <c r="P521" s="27">
        <v>582631.64231404325</v>
      </c>
      <c r="Q521" s="14">
        <f t="shared" si="106"/>
        <v>1.0158395521676189E-2</v>
      </c>
      <c r="S521" s="13">
        <f t="shared" si="107"/>
        <v>149208038.83230856</v>
      </c>
      <c r="T521" s="14">
        <f t="shared" si="108"/>
        <v>1.0207254272985189E-2</v>
      </c>
      <c r="W521" s="3">
        <v>7156511.6070764074</v>
      </c>
      <c r="X521" s="4">
        <f t="shared" si="100"/>
        <v>20849.269452000979</v>
      </c>
      <c r="Y521" s="14">
        <f t="shared" si="109"/>
        <v>4.0966848293733094E-4</v>
      </c>
    </row>
    <row r="522" spans="1:25" x14ac:dyDescent="0.2">
      <c r="A522" s="10">
        <f t="shared" si="110"/>
        <v>54783</v>
      </c>
      <c r="B522" s="25">
        <v>12249542.004192684</v>
      </c>
      <c r="C522" s="26">
        <v>553561.13367589854</v>
      </c>
      <c r="D522" s="27">
        <f t="shared" si="103"/>
        <v>11695980.870516784</v>
      </c>
      <c r="E522" s="11"/>
      <c r="F522" s="11"/>
      <c r="G522" s="3">
        <f t="shared" si="112"/>
        <v>12249542.004192684</v>
      </c>
      <c r="H522" s="12">
        <f t="shared" si="101"/>
        <v>1.0360433216618725E-2</v>
      </c>
      <c r="I522" s="3">
        <f t="shared" si="104"/>
        <v>11695980.870516784</v>
      </c>
      <c r="J522" s="3"/>
      <c r="K522" s="28">
        <f t="shared" si="102"/>
        <v>11110104.256521288</v>
      </c>
      <c r="L522" s="11"/>
      <c r="M522" s="28">
        <f t="shared" si="105"/>
        <v>11110104.256521288</v>
      </c>
      <c r="N522" s="13">
        <f t="shared" si="111"/>
        <v>0</v>
      </c>
      <c r="O522" s="28">
        <v>11663665.390197188</v>
      </c>
      <c r="P522" s="27">
        <v>553561.13367589854</v>
      </c>
      <c r="Q522" s="14">
        <f t="shared" si="106"/>
        <v>1.0150907985578606E-2</v>
      </c>
      <c r="S522" s="13">
        <f t="shared" si="107"/>
        <v>149319683.18675759</v>
      </c>
      <c r="T522" s="14">
        <f t="shared" si="108"/>
        <v>1.0200066863190971E-2</v>
      </c>
      <c r="W522" s="3">
        <v>7162293.5097077908</v>
      </c>
      <c r="X522" s="4">
        <f t="shared" si="100"/>
        <v>20848.026262030355</v>
      </c>
      <c r="Y522" s="14">
        <f t="shared" si="109"/>
        <v>4.1046001888589423E-4</v>
      </c>
    </row>
    <row r="523" spans="1:25" x14ac:dyDescent="0.2">
      <c r="A523" s="10">
        <f t="shared" si="110"/>
        <v>54814</v>
      </c>
      <c r="B523" s="25">
        <v>12397052.560781522</v>
      </c>
      <c r="C523" s="26">
        <v>549312.52720958169</v>
      </c>
      <c r="D523" s="27">
        <f t="shared" si="103"/>
        <v>11847740.03357194</v>
      </c>
      <c r="E523" s="11"/>
      <c r="F523" s="11"/>
      <c r="G523" s="3">
        <f t="shared" si="112"/>
        <v>12397052.560781522</v>
      </c>
      <c r="H523" s="12">
        <f t="shared" si="101"/>
        <v>1.0357877565172702E-2</v>
      </c>
      <c r="I523" s="3">
        <f t="shared" si="104"/>
        <v>11847740.03357194</v>
      </c>
      <c r="J523" s="3"/>
      <c r="K523" s="28">
        <f t="shared" si="102"/>
        <v>11221655.010994243</v>
      </c>
      <c r="L523" s="11"/>
      <c r="M523" s="28">
        <f t="shared" si="105"/>
        <v>11221655.010994243</v>
      </c>
      <c r="N523" s="13">
        <f t="shared" si="111"/>
        <v>0</v>
      </c>
      <c r="O523" s="28">
        <v>11770967.538203824</v>
      </c>
      <c r="P523" s="27">
        <v>549312.52720958169</v>
      </c>
      <c r="Q523" s="14">
        <f t="shared" si="106"/>
        <v>1.0152120395758191E-2</v>
      </c>
      <c r="S523" s="13">
        <f t="shared" si="107"/>
        <v>149432461.83703321</v>
      </c>
      <c r="T523" s="14">
        <f t="shared" si="108"/>
        <v>1.019281671858363E-2</v>
      </c>
      <c r="W523" s="3">
        <v>7168082.623489446</v>
      </c>
      <c r="X523" s="4">
        <f t="shared" si="100"/>
        <v>20846.922348153545</v>
      </c>
      <c r="Y523" s="14">
        <f t="shared" si="109"/>
        <v>4.1118639595838502E-4</v>
      </c>
    </row>
    <row r="524" spans="1:25" x14ac:dyDescent="0.2">
      <c r="A524" s="10">
        <f t="shared" si="110"/>
        <v>54845</v>
      </c>
      <c r="B524" s="25">
        <v>11446373.286980556</v>
      </c>
      <c r="C524" s="26">
        <v>531030.52730096143</v>
      </c>
      <c r="D524" s="27">
        <f t="shared" si="103"/>
        <v>10915342.759679595</v>
      </c>
      <c r="E524" s="11"/>
      <c r="F524" s="11"/>
      <c r="G524" s="3">
        <f t="shared" si="112"/>
        <v>11446373.286980556</v>
      </c>
      <c r="H524" s="12">
        <f t="shared" si="101"/>
        <v>1.0356390250108038E-2</v>
      </c>
      <c r="I524" s="3">
        <f t="shared" si="104"/>
        <v>10915342.759679595</v>
      </c>
      <c r="J524" s="3"/>
      <c r="K524" s="28">
        <f t="shared" si="102"/>
        <v>10340736.6883788</v>
      </c>
      <c r="L524" s="11"/>
      <c r="M524" s="28">
        <f t="shared" si="105"/>
        <v>10340736.6883788</v>
      </c>
      <c r="N524" s="13">
        <f t="shared" si="111"/>
        <v>0</v>
      </c>
      <c r="O524" s="28">
        <v>10871767.215679761</v>
      </c>
      <c r="P524" s="27">
        <v>531030.52730096143</v>
      </c>
      <c r="Q524" s="14">
        <f t="shared" si="106"/>
        <v>1.0139936369489622E-2</v>
      </c>
      <c r="S524" s="13">
        <f t="shared" si="107"/>
        <v>149536263.70473352</v>
      </c>
      <c r="T524" s="14">
        <f t="shared" si="108"/>
        <v>1.0186150197031063E-2</v>
      </c>
      <c r="W524" s="3">
        <v>7173870.5354127223</v>
      </c>
      <c r="X524" s="4">
        <f t="shared" si="100"/>
        <v>20844.57239178913</v>
      </c>
      <c r="Y524" s="14">
        <f t="shared" si="109"/>
        <v>4.1247623839235636E-4</v>
      </c>
    </row>
    <row r="525" spans="1:25" x14ac:dyDescent="0.2">
      <c r="A525" s="10">
        <f t="shared" si="110"/>
        <v>54874</v>
      </c>
      <c r="B525" s="25">
        <v>12571682.108405247</v>
      </c>
      <c r="C525" s="26">
        <v>626672.7797992141</v>
      </c>
      <c r="D525" s="27">
        <f t="shared" si="103"/>
        <v>11945009.328606034</v>
      </c>
      <c r="E525" s="11"/>
      <c r="F525" s="11"/>
      <c r="G525" s="3">
        <f t="shared" si="112"/>
        <v>12571682.108405247</v>
      </c>
      <c r="H525" s="12">
        <f t="shared" si="101"/>
        <v>1.0363004700341572E-2</v>
      </c>
      <c r="I525" s="3">
        <f t="shared" si="104"/>
        <v>11945009.328606034</v>
      </c>
      <c r="J525" s="3"/>
      <c r="K525" s="28">
        <f t="shared" si="102"/>
        <v>11325282.431162218</v>
      </c>
      <c r="L525" s="11"/>
      <c r="M525" s="28">
        <f t="shared" si="105"/>
        <v>11325282.431162218</v>
      </c>
      <c r="N525" s="13">
        <f t="shared" si="111"/>
        <v>0</v>
      </c>
      <c r="O525" s="28">
        <v>11951955.210961431</v>
      </c>
      <c r="P525" s="27">
        <v>626672.7797992141</v>
      </c>
      <c r="Q525" s="14">
        <f t="shared" si="106"/>
        <v>1.0129426988127355E-2</v>
      </c>
      <c r="S525" s="13">
        <f t="shared" si="107"/>
        <v>149649831.94504151</v>
      </c>
      <c r="T525" s="14">
        <f t="shared" si="108"/>
        <v>1.0178862266475797E-2</v>
      </c>
      <c r="W525" s="3">
        <v>7179657.2454776205</v>
      </c>
      <c r="X525" s="4">
        <f t="shared" si="100"/>
        <v>20843.58999718324</v>
      </c>
      <c r="Y525" s="14">
        <f t="shared" si="109"/>
        <v>4.1313621631156039E-4</v>
      </c>
    </row>
    <row r="526" spans="1:25" x14ac:dyDescent="0.2">
      <c r="A526" s="10">
        <f t="shared" si="110"/>
        <v>54905</v>
      </c>
      <c r="B526" s="25">
        <v>12942868.255431755</v>
      </c>
      <c r="C526" s="26">
        <v>681380.1254105306</v>
      </c>
      <c r="D526" s="27">
        <f t="shared" si="103"/>
        <v>12261488.130021224</v>
      </c>
      <c r="E526" s="11"/>
      <c r="F526" s="11"/>
      <c r="G526" s="3">
        <f t="shared" si="112"/>
        <v>12942868.255431755</v>
      </c>
      <c r="H526" s="12">
        <f t="shared" si="101"/>
        <v>1.0370237254155645E-2</v>
      </c>
      <c r="I526" s="3">
        <f t="shared" si="104"/>
        <v>12261488.130021224</v>
      </c>
      <c r="J526" s="3"/>
      <c r="K526" s="28">
        <f t="shared" si="102"/>
        <v>11670548.780325107</v>
      </c>
      <c r="L526" s="11"/>
      <c r="M526" s="28">
        <f t="shared" si="105"/>
        <v>11670548.780325107</v>
      </c>
      <c r="N526" s="13">
        <f t="shared" si="111"/>
        <v>0</v>
      </c>
      <c r="O526" s="28">
        <v>12351928.905735638</v>
      </c>
      <c r="P526" s="27">
        <v>681380.1254105306</v>
      </c>
      <c r="Q526" s="14">
        <f t="shared" si="106"/>
        <v>1.0123414805042641E-2</v>
      </c>
      <c r="S526" s="13">
        <f t="shared" si="107"/>
        <v>149766793.69899562</v>
      </c>
      <c r="T526" s="14">
        <f t="shared" si="108"/>
        <v>1.0171367637096029E-2</v>
      </c>
      <c r="W526" s="3">
        <v>7185442.7536841417</v>
      </c>
      <c r="X526" s="4">
        <f t="shared" si="100"/>
        <v>20843.08494729942</v>
      </c>
      <c r="Y526" s="14">
        <f t="shared" si="109"/>
        <v>4.1357705840194825E-4</v>
      </c>
    </row>
    <row r="527" spans="1:25" x14ac:dyDescent="0.2">
      <c r="A527" s="10">
        <f t="shared" si="110"/>
        <v>54935</v>
      </c>
      <c r="B527" s="25">
        <v>14703649.767056249</v>
      </c>
      <c r="C527" s="26">
        <v>701996.88593478862</v>
      </c>
      <c r="D527" s="27">
        <f t="shared" si="103"/>
        <v>14001652.88112146</v>
      </c>
      <c r="E527" s="11"/>
      <c r="F527" s="11"/>
      <c r="G527" s="3">
        <f t="shared" si="112"/>
        <v>14703649.767056249</v>
      </c>
      <c r="H527" s="12">
        <f t="shared" si="101"/>
        <v>1.0341847986336195E-2</v>
      </c>
      <c r="I527" s="3">
        <f t="shared" si="104"/>
        <v>14001652.88112146</v>
      </c>
      <c r="J527" s="3"/>
      <c r="K527" s="28">
        <f t="shared" si="102"/>
        <v>13360797.226725981</v>
      </c>
      <c r="L527" s="11"/>
      <c r="M527" s="28">
        <f t="shared" si="105"/>
        <v>13360797.226725981</v>
      </c>
      <c r="N527" s="13">
        <f t="shared" si="111"/>
        <v>0</v>
      </c>
      <c r="O527" s="28">
        <v>14062794.112660769</v>
      </c>
      <c r="P527" s="27">
        <v>701996.88593478862</v>
      </c>
      <c r="Q527" s="14">
        <f t="shared" si="106"/>
        <v>1.0120209225678245E-2</v>
      </c>
      <c r="S527" s="13">
        <f t="shared" si="107"/>
        <v>149900653.07743531</v>
      </c>
      <c r="T527" s="14">
        <f t="shared" si="108"/>
        <v>1.0162814468922532E-2</v>
      </c>
      <c r="W527" s="3">
        <v>7191227.0600322848</v>
      </c>
      <c r="X527" s="4">
        <f t="shared" si="100"/>
        <v>20844.933948833252</v>
      </c>
      <c r="Y527" s="14">
        <f t="shared" si="109"/>
        <v>4.1295518045370017E-4</v>
      </c>
    </row>
    <row r="528" spans="1:25" x14ac:dyDescent="0.2">
      <c r="A528" s="10">
        <f t="shared" si="110"/>
        <v>54966</v>
      </c>
      <c r="B528" s="25">
        <v>15376174.192306703</v>
      </c>
      <c r="C528" s="26">
        <v>731060.52282048634</v>
      </c>
      <c r="D528" s="27">
        <f t="shared" si="103"/>
        <v>14645113.669486217</v>
      </c>
      <c r="E528" s="11"/>
      <c r="F528" s="11"/>
      <c r="G528" s="3">
        <f t="shared" si="112"/>
        <v>15376174.192306703</v>
      </c>
      <c r="H528" s="12">
        <f t="shared" si="101"/>
        <v>1.0329120289095384E-2</v>
      </c>
      <c r="I528" s="3">
        <f t="shared" si="104"/>
        <v>14645113.669486217</v>
      </c>
      <c r="J528" s="3"/>
      <c r="K528" s="28">
        <f t="shared" si="102"/>
        <v>13965721.61455195</v>
      </c>
      <c r="L528" s="11"/>
      <c r="M528" s="28">
        <f t="shared" si="105"/>
        <v>13965721.61455195</v>
      </c>
      <c r="N528" s="13">
        <f t="shared" si="111"/>
        <v>0</v>
      </c>
      <c r="O528" s="28">
        <v>14696782.137372436</v>
      </c>
      <c r="P528" s="27">
        <v>731060.52282048634</v>
      </c>
      <c r="Q528" s="14">
        <f t="shared" si="106"/>
        <v>1.0108626518540609E-2</v>
      </c>
      <c r="S528" s="13">
        <f t="shared" si="107"/>
        <v>150040414.54482323</v>
      </c>
      <c r="T528" s="14">
        <f t="shared" si="108"/>
        <v>1.0153895244766398E-2</v>
      </c>
      <c r="W528" s="3">
        <v>7197010.1645220481</v>
      </c>
      <c r="X528" s="4">
        <f t="shared" si="100"/>
        <v>20847.603534652972</v>
      </c>
      <c r="Y528" s="14">
        <f t="shared" si="109"/>
        <v>4.1195640101854281E-4</v>
      </c>
    </row>
    <row r="529" spans="1:25" x14ac:dyDescent="0.2">
      <c r="A529" s="10">
        <f t="shared" si="110"/>
        <v>54996</v>
      </c>
      <c r="B529" s="25">
        <v>16348029.827616539</v>
      </c>
      <c r="C529" s="26">
        <v>705989.82073963888</v>
      </c>
      <c r="D529" s="27">
        <f t="shared" si="103"/>
        <v>15642040.006876901</v>
      </c>
      <c r="E529" s="11"/>
      <c r="F529" s="11"/>
      <c r="G529" s="3">
        <f t="shared" si="112"/>
        <v>16348029.827616539</v>
      </c>
      <c r="H529" s="12">
        <f t="shared" si="101"/>
        <v>1.0301178561813007E-2</v>
      </c>
      <c r="I529" s="3">
        <f t="shared" si="104"/>
        <v>15642040.006876901</v>
      </c>
      <c r="J529" s="3"/>
      <c r="K529" s="28">
        <f t="shared" si="102"/>
        <v>14881252.776333047</v>
      </c>
      <c r="L529" s="11"/>
      <c r="M529" s="28">
        <f t="shared" si="105"/>
        <v>14881252.776333047</v>
      </c>
      <c r="N529" s="13">
        <f t="shared" si="111"/>
        <v>0</v>
      </c>
      <c r="O529" s="28">
        <v>15587242.597072685</v>
      </c>
      <c r="P529" s="27">
        <v>705989.82073963888</v>
      </c>
      <c r="Q529" s="14">
        <f t="shared" si="106"/>
        <v>1.0102766966851195E-2</v>
      </c>
      <c r="S529" s="13">
        <f t="shared" si="107"/>
        <v>150189252.69663379</v>
      </c>
      <c r="T529" s="14">
        <f t="shared" si="108"/>
        <v>1.0144416345917451E-2</v>
      </c>
      <c r="W529" s="3">
        <v>7202792.0671534315</v>
      </c>
      <c r="X529" s="4">
        <f t="shared" si="100"/>
        <v>20851.532474682295</v>
      </c>
      <c r="Y529" s="14">
        <f t="shared" si="109"/>
        <v>4.1038899723799815E-4</v>
      </c>
    </row>
    <row r="530" spans="1:25" x14ac:dyDescent="0.2">
      <c r="A530" s="10">
        <f t="shared" si="110"/>
        <v>55027</v>
      </c>
      <c r="B530" s="25">
        <v>16642368.40780792</v>
      </c>
      <c r="C530" s="26">
        <v>746778.61556251918</v>
      </c>
      <c r="D530" s="27">
        <f t="shared" si="103"/>
        <v>15895589.792245401</v>
      </c>
      <c r="E530" s="11"/>
      <c r="F530" s="11"/>
      <c r="G530" s="3">
        <f t="shared" si="112"/>
        <v>16642368.40780792</v>
      </c>
      <c r="H530" s="12">
        <f t="shared" si="101"/>
        <v>1.0304715289833233E-2</v>
      </c>
      <c r="I530" s="3">
        <f t="shared" si="104"/>
        <v>15895589.792245401</v>
      </c>
      <c r="J530" s="3"/>
      <c r="K530" s="28">
        <f t="shared" si="102"/>
        <v>15078674.208681015</v>
      </c>
      <c r="L530" s="11"/>
      <c r="M530" s="28">
        <f t="shared" si="105"/>
        <v>15078674.208681015</v>
      </c>
      <c r="N530" s="13">
        <f t="shared" si="111"/>
        <v>0</v>
      </c>
      <c r="O530" s="28">
        <v>15825452.824243534</v>
      </c>
      <c r="P530" s="27">
        <v>746778.61556251918</v>
      </c>
      <c r="Q530" s="14">
        <f t="shared" si="106"/>
        <v>1.0096230199000189E-2</v>
      </c>
      <c r="S530" s="13">
        <f t="shared" si="107"/>
        <v>150339968.79808539</v>
      </c>
      <c r="T530" s="14">
        <f t="shared" si="108"/>
        <v>1.0134834736256426E-2</v>
      </c>
      <c r="W530" s="3">
        <v>7208573.9697848158</v>
      </c>
      <c r="X530" s="4">
        <f t="shared" si="100"/>
        <v>20855.715628117945</v>
      </c>
      <c r="Y530" s="14">
        <f t="shared" si="109"/>
        <v>4.0870718018770624E-4</v>
      </c>
    </row>
    <row r="531" spans="1:25" x14ac:dyDescent="0.2">
      <c r="A531" s="10">
        <f t="shared" si="110"/>
        <v>55058</v>
      </c>
      <c r="B531" s="25">
        <v>15322916.320413815</v>
      </c>
      <c r="C531" s="26">
        <v>719607.78173733677</v>
      </c>
      <c r="D531" s="27">
        <f>B531-C531</f>
        <v>14603308.538676478</v>
      </c>
      <c r="E531" s="11"/>
      <c r="F531" s="11"/>
      <c r="G531" s="3">
        <f t="shared" si="112"/>
        <v>15322916.320413815</v>
      </c>
      <c r="H531" s="12">
        <f t="shared" si="101"/>
        <v>1.0308170115904458E-2</v>
      </c>
      <c r="I531" s="3">
        <f t="shared" si="104"/>
        <v>14603308.538676478</v>
      </c>
      <c r="J531" s="3"/>
      <c r="K531" s="28">
        <f t="shared" si="102"/>
        <v>13852685.914955305</v>
      </c>
      <c r="L531" s="11"/>
      <c r="M531" s="28">
        <f t="shared" si="105"/>
        <v>13852685.914955305</v>
      </c>
      <c r="N531" s="13">
        <f t="shared" si="111"/>
        <v>0</v>
      </c>
      <c r="O531" s="28">
        <v>14572293.696692642</v>
      </c>
      <c r="P531" s="27">
        <v>719607.78173733677</v>
      </c>
      <c r="Q531" s="14">
        <f t="shared" si="106"/>
        <v>1.0086856172738523E-2</v>
      </c>
      <c r="S531" s="13">
        <f t="shared" si="107"/>
        <v>150478303.48641086</v>
      </c>
      <c r="T531" s="14">
        <f t="shared" si="108"/>
        <v>1.0126061049418933E-2</v>
      </c>
      <c r="W531" s="3">
        <v>7214355.872416202</v>
      </c>
      <c r="X531" s="4">
        <f t="shared" ref="X531:X594" si="113">S531/W531*1000</f>
        <v>20858.175857633883</v>
      </c>
      <c r="Y531" s="14">
        <f t="shared" si="109"/>
        <v>4.0781285059132699E-4</v>
      </c>
    </row>
    <row r="532" spans="1:25" x14ac:dyDescent="0.2">
      <c r="A532" s="10">
        <f t="shared" si="110"/>
        <v>55088</v>
      </c>
      <c r="B532" s="25">
        <v>14368924.368798044</v>
      </c>
      <c r="C532" s="26">
        <v>659117.81489998475</v>
      </c>
      <c r="D532" s="27">
        <f t="shared" si="103"/>
        <v>13709806.553898059</v>
      </c>
      <c r="E532" s="11"/>
      <c r="F532" s="11"/>
      <c r="G532" s="3">
        <f t="shared" si="112"/>
        <v>14368924.368798044</v>
      </c>
      <c r="H532" s="12">
        <f t="shared" si="101"/>
        <v>1.0293045105622234E-2</v>
      </c>
      <c r="I532" s="3">
        <f t="shared" si="104"/>
        <v>13709806.553898059</v>
      </c>
      <c r="J532" s="3"/>
      <c r="K532" s="28">
        <f t="shared" si="102"/>
        <v>13005507.263570599</v>
      </c>
      <c r="L532" s="11"/>
      <c r="M532" s="28">
        <f t="shared" si="105"/>
        <v>13005507.263570599</v>
      </c>
      <c r="N532" s="13">
        <f t="shared" si="111"/>
        <v>0</v>
      </c>
      <c r="O532" s="28">
        <v>13664625.078470584</v>
      </c>
      <c r="P532" s="27">
        <v>659117.81489998475</v>
      </c>
      <c r="Q532" s="14">
        <f t="shared" si="106"/>
        <v>1.007656543381974E-2</v>
      </c>
      <c r="S532" s="13">
        <f t="shared" si="107"/>
        <v>150608046.96272358</v>
      </c>
      <c r="T532" s="14">
        <f t="shared" si="108"/>
        <v>1.0117849151817238E-2</v>
      </c>
      <c r="W532" s="3">
        <v>7220137.7750475882</v>
      </c>
      <c r="X532" s="4">
        <f t="shared" si="113"/>
        <v>20859.44225097989</v>
      </c>
      <c r="Y532" s="14">
        <f t="shared" si="109"/>
        <v>4.0746229006827228E-4</v>
      </c>
    </row>
    <row r="533" spans="1:25" x14ac:dyDescent="0.2">
      <c r="A533" s="10">
        <f t="shared" si="110"/>
        <v>55119</v>
      </c>
      <c r="B533" s="25">
        <v>12018297.460428664</v>
      </c>
      <c r="C533" s="26">
        <v>591148.50179538445</v>
      </c>
      <c r="D533" s="27">
        <f t="shared" si="103"/>
        <v>11427148.958633279</v>
      </c>
      <c r="E533" s="11"/>
      <c r="F533" s="11"/>
      <c r="G533" s="3">
        <f t="shared" si="112"/>
        <v>12018297.460428664</v>
      </c>
      <c r="H533" s="12">
        <f t="shared" si="101"/>
        <v>1.0296345470648172E-2</v>
      </c>
      <c r="I533" s="3">
        <f t="shared" si="104"/>
        <v>11427148.958633279</v>
      </c>
      <c r="J533" s="3"/>
      <c r="K533" s="28">
        <f t="shared" si="102"/>
        <v>10903712.788916864</v>
      </c>
      <c r="L533" s="11"/>
      <c r="M533" s="28">
        <f t="shared" si="105"/>
        <v>10903712.788916864</v>
      </c>
      <c r="N533" s="13">
        <f t="shared" si="111"/>
        <v>0</v>
      </c>
      <c r="O533" s="28">
        <v>11494861.290712249</v>
      </c>
      <c r="P533" s="27">
        <v>591148.50179538445</v>
      </c>
      <c r="Q533" s="14">
        <f t="shared" si="106"/>
        <v>1.0063101935115393E-2</v>
      </c>
      <c r="S533" s="13">
        <f t="shared" si="107"/>
        <v>150716678.9611164</v>
      </c>
      <c r="T533" s="14">
        <f t="shared" si="108"/>
        <v>1.0110984237942988E-2</v>
      </c>
      <c r="W533" s="3">
        <v>7225919.6776789725</v>
      </c>
      <c r="X533" s="4">
        <f t="shared" si="113"/>
        <v>20857.784985720722</v>
      </c>
      <c r="Y533" s="14">
        <f t="shared" si="109"/>
        <v>4.0843319423489177E-4</v>
      </c>
    </row>
    <row r="534" spans="1:25" x14ac:dyDescent="0.2">
      <c r="A534" s="10">
        <f t="shared" si="110"/>
        <v>55149</v>
      </c>
      <c r="B534" s="25">
        <v>12375353.703153551</v>
      </c>
      <c r="C534" s="26">
        <v>561634.84965454321</v>
      </c>
      <c r="D534" s="27">
        <f t="shared" si="103"/>
        <v>11813718.853499006</v>
      </c>
      <c r="E534" s="11"/>
      <c r="F534" s="11"/>
      <c r="G534" s="3">
        <f t="shared" si="112"/>
        <v>12375353.703153551</v>
      </c>
      <c r="H534" s="12">
        <f t="shared" si="101"/>
        <v>1.0270726768217608E-2</v>
      </c>
      <c r="I534" s="3">
        <f t="shared" si="104"/>
        <v>11813718.853499006</v>
      </c>
      <c r="J534" s="3"/>
      <c r="K534" s="28">
        <f t="shared" si="102"/>
        <v>11221824.860881276</v>
      </c>
      <c r="L534" s="11"/>
      <c r="M534" s="28">
        <f t="shared" si="105"/>
        <v>11221824.860881276</v>
      </c>
      <c r="N534" s="13">
        <f t="shared" si="111"/>
        <v>0</v>
      </c>
      <c r="O534" s="28">
        <v>11783459.710535819</v>
      </c>
      <c r="P534" s="27">
        <v>561634.84965454321</v>
      </c>
      <c r="Q534" s="14">
        <f>M534/M522-1</f>
        <v>1.0055765614837675E-2</v>
      </c>
      <c r="S534" s="13">
        <f t="shared" si="107"/>
        <v>150828399.56547639</v>
      </c>
      <c r="T534" s="14">
        <f t="shared" si="108"/>
        <v>1.0103935037364176E-2</v>
      </c>
      <c r="W534" s="3">
        <v>7231701.5803103568</v>
      </c>
      <c r="X534" s="4">
        <f t="shared" si="113"/>
        <v>20856.557463064371</v>
      </c>
      <c r="Y534" s="14">
        <f t="shared" si="109"/>
        <v>4.0920905062136192E-4</v>
      </c>
    </row>
    <row r="535" spans="1:25" x14ac:dyDescent="0.2">
      <c r="A535" s="10">
        <f t="shared" si="110"/>
        <v>55180</v>
      </c>
      <c r="B535" s="25">
        <v>12524346.087768503</v>
      </c>
      <c r="C535" s="26">
        <v>557321.81526134</v>
      </c>
      <c r="D535" s="27">
        <f t="shared" si="103"/>
        <v>11967024.272507163</v>
      </c>
      <c r="E535" s="11"/>
      <c r="F535" s="11"/>
      <c r="G535" s="3">
        <f t="shared" si="112"/>
        <v>12524346.087768503</v>
      </c>
      <c r="H535" s="12">
        <f t="shared" si="101"/>
        <v>1.0268047696246674E-2</v>
      </c>
      <c r="I535" s="3">
        <f t="shared" si="104"/>
        <v>11967024.272507163</v>
      </c>
      <c r="J535" s="3"/>
      <c r="K535" s="28">
        <f t="shared" si="102"/>
        <v>11334510.579055732</v>
      </c>
      <c r="L535" s="11"/>
      <c r="M535" s="28">
        <f>O535-P535</f>
        <v>11334510.579055732</v>
      </c>
      <c r="N535" s="13">
        <f t="shared" si="111"/>
        <v>0</v>
      </c>
      <c r="O535" s="28">
        <v>11891832.394317072</v>
      </c>
      <c r="P535" s="27">
        <v>557321.81526134</v>
      </c>
      <c r="Q535" s="14">
        <f t="shared" si="106"/>
        <v>1.0056945071909684E-2</v>
      </c>
      <c r="S535" s="13">
        <f t="shared" si="107"/>
        <v>150941255.13353789</v>
      </c>
      <c r="T535" s="14">
        <f t="shared" si="108"/>
        <v>1.0096824197075138E-2</v>
      </c>
      <c r="W535" s="3">
        <v>7237490.6940920129</v>
      </c>
      <c r="X535" s="4">
        <f t="shared" si="113"/>
        <v>20855.46793956526</v>
      </c>
      <c r="Y535" s="14">
        <f t="shared" si="109"/>
        <v>4.0992100747527793E-4</v>
      </c>
    </row>
    <row r="536" spans="1:25" x14ac:dyDescent="0.2">
      <c r="A536" s="10">
        <f t="shared" si="110"/>
        <v>55211</v>
      </c>
      <c r="B536" s="25">
        <v>11563893.154654294</v>
      </c>
      <c r="C536" s="26">
        <v>538778.73237010767</v>
      </c>
      <c r="D536" s="27">
        <f t="shared" si="103"/>
        <v>11025114.422284186</v>
      </c>
      <c r="E536" s="11"/>
      <c r="F536" s="11"/>
      <c r="G536" s="3">
        <f t="shared" si="112"/>
        <v>11563893.154654294</v>
      </c>
      <c r="H536" s="12">
        <f t="shared" si="101"/>
        <v>1.0266995905804377E-2</v>
      </c>
      <c r="I536" s="3">
        <f t="shared" si="104"/>
        <v>11025114.422284186</v>
      </c>
      <c r="J536" s="3"/>
      <c r="K536" s="28">
        <f t="shared" si="102"/>
        <v>10444608.872801894</v>
      </c>
      <c r="L536" s="11"/>
      <c r="M536" s="28">
        <f t="shared" si="105"/>
        <v>10444608.872801894</v>
      </c>
      <c r="N536" s="13">
        <f t="shared" si="111"/>
        <v>0</v>
      </c>
      <c r="O536" s="28">
        <v>10983387.605172003</v>
      </c>
      <c r="P536" s="27">
        <v>538778.73237010767</v>
      </c>
      <c r="Q536" s="14">
        <f>M536/M524-1</f>
        <v>1.0044950137820363E-2</v>
      </c>
      <c r="S536" s="13">
        <f t="shared" si="107"/>
        <v>151045127.31796098</v>
      </c>
      <c r="T536" s="14">
        <f t="shared" si="108"/>
        <v>1.0090285632699647E-2</v>
      </c>
      <c r="W536" s="3">
        <v>7243278.6060152883</v>
      </c>
      <c r="X536" s="4">
        <f t="shared" si="113"/>
        <v>20853.143380750716</v>
      </c>
      <c r="Y536" s="14">
        <f t="shared" si="109"/>
        <v>4.1118564585973516E-4</v>
      </c>
    </row>
    <row r="537" spans="1:25" x14ac:dyDescent="0.2">
      <c r="A537" s="10">
        <f t="shared" si="110"/>
        <v>55240</v>
      </c>
      <c r="B537" s="25">
        <v>12700845.554302992</v>
      </c>
      <c r="C537" s="26">
        <v>635824.60772362852</v>
      </c>
      <c r="D537" s="27">
        <f t="shared" si="103"/>
        <v>12065020.946579363</v>
      </c>
      <c r="E537" s="11"/>
      <c r="F537" s="11"/>
      <c r="G537" s="3">
        <f t="shared" si="112"/>
        <v>12700845.554302992</v>
      </c>
      <c r="H537" s="12">
        <f t="shared" si="101"/>
        <v>1.0274157808316531E-2</v>
      </c>
      <c r="I537" s="3">
        <f t="shared" si="104"/>
        <v>12065020.946579363</v>
      </c>
      <c r="J537" s="3"/>
      <c r="K537" s="28">
        <f t="shared" si="102"/>
        <v>11438926.877193151</v>
      </c>
      <c r="L537" s="11"/>
      <c r="M537" s="28">
        <f t="shared" si="105"/>
        <v>11438926.877193151</v>
      </c>
      <c r="N537" s="13">
        <f t="shared" si="111"/>
        <v>0</v>
      </c>
      <c r="O537" s="28">
        <v>12074751.48491678</v>
      </c>
      <c r="P537" s="27">
        <v>635824.60772362852</v>
      </c>
      <c r="Q537" s="14">
        <f t="shared" si="106"/>
        <v>1.0034579421898782E-2</v>
      </c>
      <c r="S537" s="13">
        <f t="shared" si="107"/>
        <v>151158771.76399192</v>
      </c>
      <c r="T537" s="14">
        <f t="shared" si="108"/>
        <v>1.0083137410435317E-2</v>
      </c>
      <c r="W537" s="3">
        <v>7249065.3160801874</v>
      </c>
      <c r="X537" s="4">
        <f t="shared" si="113"/>
        <v>20852.174062866427</v>
      </c>
      <c r="Y537" s="14">
        <f t="shared" si="109"/>
        <v>4.1183239952169437E-4</v>
      </c>
    </row>
    <row r="538" spans="1:25" x14ac:dyDescent="0.2">
      <c r="A538" s="10">
        <f t="shared" si="110"/>
        <v>55271</v>
      </c>
      <c r="B538" s="25">
        <v>13075944.367550539</v>
      </c>
      <c r="C538" s="26">
        <v>691340.16340265016</v>
      </c>
      <c r="D538" s="27">
        <f t="shared" si="103"/>
        <v>12384604.204147888</v>
      </c>
      <c r="E538" s="11"/>
      <c r="F538" s="11"/>
      <c r="G538" s="3">
        <f t="shared" si="112"/>
        <v>13075944.367550539</v>
      </c>
      <c r="H538" s="12">
        <f t="shared" si="101"/>
        <v>1.0281809989291624E-2</v>
      </c>
      <c r="I538" s="3">
        <f t="shared" si="104"/>
        <v>12384604.204147888</v>
      </c>
      <c r="J538" s="3"/>
      <c r="K538" s="28">
        <f t="shared" si="102"/>
        <v>11787588.928343002</v>
      </c>
      <c r="L538" s="11"/>
      <c r="M538" s="28">
        <f t="shared" si="105"/>
        <v>11787588.928343002</v>
      </c>
      <c r="N538" s="13">
        <f t="shared" si="111"/>
        <v>0</v>
      </c>
      <c r="O538" s="28">
        <v>12478929.091745652</v>
      </c>
      <c r="P538" s="27">
        <v>691340.16340265016</v>
      </c>
      <c r="Q538" s="14">
        <f t="shared" si="106"/>
        <v>1.0028675619368377E-2</v>
      </c>
      <c r="S538" s="13">
        <f t="shared" si="107"/>
        <v>151275811.91200981</v>
      </c>
      <c r="T538" s="14">
        <f t="shared" si="108"/>
        <v>1.0075786332496728E-2</v>
      </c>
      <c r="W538" s="3">
        <v>7254850.8242867077</v>
      </c>
      <c r="X538" s="4">
        <f t="shared" si="113"/>
        <v>20851.677805088864</v>
      </c>
      <c r="Y538" s="14">
        <f t="shared" si="109"/>
        <v>4.1226420230833227E-4</v>
      </c>
    </row>
    <row r="539" spans="1:25" x14ac:dyDescent="0.2">
      <c r="A539" s="10">
        <f t="shared" si="110"/>
        <v>55301</v>
      </c>
      <c r="B539" s="25">
        <v>14854405.942960106</v>
      </c>
      <c r="C539" s="26">
        <v>712231.83813225862</v>
      </c>
      <c r="D539" s="27">
        <f t="shared" si="103"/>
        <v>14142174.104827847</v>
      </c>
      <c r="E539" s="11"/>
      <c r="F539" s="11"/>
      <c r="G539" s="3">
        <f t="shared" si="112"/>
        <v>14854405.942960106</v>
      </c>
      <c r="H539" s="12">
        <f t="shared" si="101"/>
        <v>1.025297652570778E-2</v>
      </c>
      <c r="I539" s="3">
        <f t="shared" si="104"/>
        <v>14142174.104827847</v>
      </c>
      <c r="J539" s="3"/>
      <c r="K539" s="28">
        <f t="shared" si="102"/>
        <v>13494747.772451483</v>
      </c>
      <c r="L539" s="11"/>
      <c r="M539" s="28">
        <f t="shared" si="105"/>
        <v>13494747.772451483</v>
      </c>
      <c r="N539" s="13">
        <f t="shared" si="111"/>
        <v>0</v>
      </c>
      <c r="O539" s="28">
        <v>14206979.610583741</v>
      </c>
      <c r="P539" s="27">
        <v>712231.83813225862</v>
      </c>
      <c r="Q539" s="14">
        <f t="shared" si="106"/>
        <v>1.0025640195897578E-2</v>
      </c>
      <c r="S539" s="13">
        <f t="shared" si="107"/>
        <v>151409762.4577353</v>
      </c>
      <c r="T539" s="14">
        <f t="shared" si="108"/>
        <v>1.0067396968046705E-2</v>
      </c>
      <c r="W539" s="3">
        <v>7260635.130634849</v>
      </c>
      <c r="X539" s="4">
        <f t="shared" si="113"/>
        <v>20853.514841820244</v>
      </c>
      <c r="Y539" s="14">
        <f t="shared" si="109"/>
        <v>4.1165364246564806E-4</v>
      </c>
    </row>
    <row r="540" spans="1:25" x14ac:dyDescent="0.2">
      <c r="A540" s="10">
        <f t="shared" si="110"/>
        <v>55332</v>
      </c>
      <c r="B540" s="25">
        <v>15533632.139044451</v>
      </c>
      <c r="C540" s="26">
        <v>741705.37773954042</v>
      </c>
      <c r="D540" s="27">
        <f t="shared" si="103"/>
        <v>14791926.761304909</v>
      </c>
      <c r="E540" s="11"/>
      <c r="F540" s="11"/>
      <c r="G540" s="3">
        <f t="shared" si="112"/>
        <v>15533632.139044451</v>
      </c>
      <c r="H540" s="12">
        <f t="shared" si="101"/>
        <v>1.024038520690862E-2</v>
      </c>
      <c r="I540" s="3">
        <f t="shared" si="104"/>
        <v>14791926.761304909</v>
      </c>
      <c r="J540" s="3"/>
      <c r="K540" s="28">
        <f t="shared" si="102"/>
        <v>14105577.470021602</v>
      </c>
      <c r="L540" s="11"/>
      <c r="M540" s="28">
        <f t="shared" si="105"/>
        <v>14105577.470021602</v>
      </c>
      <c r="N540" s="13">
        <f t="shared" si="111"/>
        <v>0</v>
      </c>
      <c r="O540" s="28">
        <v>14847282.847761143</v>
      </c>
      <c r="P540" s="27">
        <v>741705.37773954042</v>
      </c>
      <c r="Q540" s="14">
        <f t="shared" si="106"/>
        <v>1.0014223348396412E-2</v>
      </c>
      <c r="S540" s="13">
        <f t="shared" si="107"/>
        <v>151549618.31320497</v>
      </c>
      <c r="T540" s="14">
        <f t="shared" si="108"/>
        <v>1.0058648351247257E-2</v>
      </c>
      <c r="W540" s="3">
        <v>7266418.2351246132</v>
      </c>
      <c r="X540" s="4">
        <f t="shared" si="113"/>
        <v>20856.165088411817</v>
      </c>
      <c r="Y540" s="14">
        <f t="shared" si="109"/>
        <v>4.1067328168509221E-4</v>
      </c>
    </row>
    <row r="541" spans="1:25" x14ac:dyDescent="0.2">
      <c r="A541" s="10">
        <f t="shared" si="110"/>
        <v>55362</v>
      </c>
      <c r="B541" s="25">
        <v>16514976.624045007</v>
      </c>
      <c r="C541" s="26">
        <v>716228.58474812913</v>
      </c>
      <c r="D541" s="27">
        <f t="shared" si="103"/>
        <v>15798748.039296879</v>
      </c>
      <c r="E541" s="11"/>
      <c r="F541" s="11"/>
      <c r="G541" s="3">
        <f t="shared" si="112"/>
        <v>16514976.624045007</v>
      </c>
      <c r="H541" s="12">
        <f t="shared" si="101"/>
        <v>1.0212043786857139E-2</v>
      </c>
      <c r="I541" s="3">
        <f t="shared" si="104"/>
        <v>15798748.039296879</v>
      </c>
      <c r="J541" s="3"/>
      <c r="K541" s="28">
        <f t="shared" si="102"/>
        <v>15030191.61624223</v>
      </c>
      <c r="L541" s="11"/>
      <c r="M541" s="28">
        <f t="shared" si="105"/>
        <v>15030191.61624223</v>
      </c>
      <c r="N541" s="13">
        <f t="shared" si="111"/>
        <v>0</v>
      </c>
      <c r="O541" s="28">
        <v>15746420.200990358</v>
      </c>
      <c r="P541" s="27">
        <v>716228.58474812913</v>
      </c>
      <c r="Q541" s="14">
        <f t="shared" si="106"/>
        <v>1.0008488004857652E-2</v>
      </c>
      <c r="S541" s="13">
        <f t="shared" si="107"/>
        <v>151698557.15311417</v>
      </c>
      <c r="T541" s="14">
        <f t="shared" si="108"/>
        <v>1.0049350598534623E-2</v>
      </c>
      <c r="W541" s="3">
        <v>7272200.1377559975</v>
      </c>
      <c r="X541" s="4">
        <f t="shared" si="113"/>
        <v>20860.063568042038</v>
      </c>
      <c r="Y541" s="14">
        <f t="shared" si="109"/>
        <v>4.0913507772644131E-4</v>
      </c>
    </row>
    <row r="542" spans="1:25" x14ac:dyDescent="0.2">
      <c r="A542" s="10">
        <f t="shared" si="110"/>
        <v>55393</v>
      </c>
      <c r="B542" s="25">
        <v>16812385.23405024</v>
      </c>
      <c r="C542" s="26">
        <v>757632.21294979274</v>
      </c>
      <c r="D542" s="27">
        <f t="shared" si="103"/>
        <v>16054753.021100448</v>
      </c>
      <c r="E542" s="11"/>
      <c r="F542" s="11"/>
      <c r="G542" s="3">
        <f t="shared" si="112"/>
        <v>16812385.23405024</v>
      </c>
      <c r="H542" s="12">
        <f t="shared" si="101"/>
        <v>1.0215903294302553E-2</v>
      </c>
      <c r="I542" s="3">
        <f t="shared" si="104"/>
        <v>16054753.021100448</v>
      </c>
      <c r="J542" s="3"/>
      <c r="K542" s="28">
        <f t="shared" si="102"/>
        <v>15229491.906934761</v>
      </c>
      <c r="L542" s="11"/>
      <c r="M542" s="28">
        <f t="shared" si="105"/>
        <v>15229491.906934761</v>
      </c>
      <c r="N542" s="13">
        <f t="shared" si="111"/>
        <v>0</v>
      </c>
      <c r="O542" s="28">
        <v>15987124.119884552</v>
      </c>
      <c r="P542" s="27">
        <v>757632.21294979274</v>
      </c>
      <c r="Q542" s="14">
        <f t="shared" si="106"/>
        <v>1.0002052976707754E-2</v>
      </c>
      <c r="S542" s="13">
        <f t="shared" si="107"/>
        <v>151849374.85136792</v>
      </c>
      <c r="T542" s="14">
        <f t="shared" si="108"/>
        <v>1.0039951886046561E-2</v>
      </c>
      <c r="W542" s="3">
        <v>7277982.0403873809</v>
      </c>
      <c r="X542" s="4">
        <f t="shared" si="113"/>
        <v>20864.21400997103</v>
      </c>
      <c r="Y542" s="14">
        <f t="shared" si="109"/>
        <v>4.0748454786321275E-4</v>
      </c>
    </row>
    <row r="543" spans="1:25" x14ac:dyDescent="0.2">
      <c r="A543" s="10">
        <f t="shared" si="110"/>
        <v>55424</v>
      </c>
      <c r="B543" s="25">
        <v>15479514.022742331</v>
      </c>
      <c r="C543" s="26">
        <v>730105.74487018539</v>
      </c>
      <c r="D543" s="27">
        <f t="shared" si="103"/>
        <v>14749408.277872145</v>
      </c>
      <c r="E543" s="11"/>
      <c r="F543" s="11"/>
      <c r="G543" s="3">
        <f t="shared" si="112"/>
        <v>15479514.022742331</v>
      </c>
      <c r="H543" s="12">
        <f t="shared" si="101"/>
        <v>1.0219836684736805E-2</v>
      </c>
      <c r="I543" s="3">
        <f t="shared" si="104"/>
        <v>14749408.277872145</v>
      </c>
      <c r="J543" s="3"/>
      <c r="K543" s="28">
        <f t="shared" si="102"/>
        <v>13991114.413524674</v>
      </c>
      <c r="L543" s="11"/>
      <c r="M543" s="28">
        <f t="shared" si="105"/>
        <v>13991114.413524674</v>
      </c>
      <c r="N543" s="13">
        <f t="shared" si="111"/>
        <v>0</v>
      </c>
      <c r="O543" s="28">
        <v>14721220.15839486</v>
      </c>
      <c r="P543" s="27">
        <v>730105.74487018539</v>
      </c>
      <c r="Q543" s="14">
        <f t="shared" si="106"/>
        <v>9.9928995300415657E-3</v>
      </c>
      <c r="S543" s="13">
        <f t="shared" si="107"/>
        <v>151987803.34993729</v>
      </c>
      <c r="T543" s="14">
        <f t="shared" si="108"/>
        <v>1.0031345573102923E-2</v>
      </c>
      <c r="W543" s="3">
        <v>7283763.9430187671</v>
      </c>
      <c r="X543" s="4">
        <f t="shared" si="113"/>
        <v>20866.65692888253</v>
      </c>
      <c r="Y543" s="14">
        <f t="shared" si="109"/>
        <v>4.0660656552771179E-4</v>
      </c>
    </row>
    <row r="544" spans="1:25" x14ac:dyDescent="0.2">
      <c r="A544" s="10">
        <f t="shared" si="110"/>
        <v>55454</v>
      </c>
      <c r="B544" s="25">
        <v>14515556.316970246</v>
      </c>
      <c r="C544" s="26">
        <v>668730.75414641993</v>
      </c>
      <c r="D544" s="27">
        <f t="shared" si="103"/>
        <v>13846825.562823826</v>
      </c>
      <c r="E544" s="11"/>
      <c r="F544" s="11"/>
      <c r="G544" s="3">
        <f t="shared" si="112"/>
        <v>14515556.316970246</v>
      </c>
      <c r="H544" s="12">
        <f t="shared" si="101"/>
        <v>1.0204796434910124E-2</v>
      </c>
      <c r="I544" s="3">
        <f t="shared" si="104"/>
        <v>13846825.562823826</v>
      </c>
      <c r="J544" s="3"/>
      <c r="K544" s="28">
        <f t="shared" si="102"/>
        <v>13135339.041609325</v>
      </c>
      <c r="L544" s="11"/>
      <c r="M544" s="28">
        <f t="shared" si="105"/>
        <v>13135339.041609325</v>
      </c>
      <c r="N544" s="13">
        <f t="shared" si="111"/>
        <v>0</v>
      </c>
      <c r="O544" s="28">
        <v>13804069.795755744</v>
      </c>
      <c r="P544" s="27">
        <v>668730.75414641993</v>
      </c>
      <c r="Q544" s="14">
        <f t="shared" si="106"/>
        <v>9.9828307660396742E-3</v>
      </c>
      <c r="S544" s="13">
        <f t="shared" si="107"/>
        <v>152117635.127976</v>
      </c>
      <c r="T544" s="14">
        <f t="shared" si="108"/>
        <v>1.0023290227155313E-2</v>
      </c>
      <c r="W544" s="3">
        <v>7289545.8456501514</v>
      </c>
      <c r="X544" s="4">
        <f t="shared" si="113"/>
        <v>20867.916650630337</v>
      </c>
      <c r="Y544" s="14">
        <f t="shared" si="109"/>
        <v>4.0626204423310774E-4</v>
      </c>
    </row>
    <row r="545" spans="1:25" x14ac:dyDescent="0.2">
      <c r="A545" s="10">
        <f t="shared" si="110"/>
        <v>55485</v>
      </c>
      <c r="B545" s="25">
        <v>12140988.85330032</v>
      </c>
      <c r="C545" s="26">
        <v>599790.37723537057</v>
      </c>
      <c r="D545" s="27">
        <f t="shared" si="103"/>
        <v>11541198.47606495</v>
      </c>
      <c r="E545" s="11"/>
      <c r="F545" s="11"/>
      <c r="G545" s="3">
        <f t="shared" si="112"/>
        <v>12140988.85330032</v>
      </c>
      <c r="H545" s="12">
        <f t="shared" si="101"/>
        <v>1.0208716606959323E-2</v>
      </c>
      <c r="I545" s="3">
        <f t="shared" si="104"/>
        <v>11541198.47606495</v>
      </c>
      <c r="J545" s="3"/>
      <c r="K545" s="28">
        <f t="shared" si="102"/>
        <v>11012418.694830066</v>
      </c>
      <c r="L545" s="11"/>
      <c r="M545" s="28">
        <f t="shared" si="105"/>
        <v>11012418.694830066</v>
      </c>
      <c r="N545" s="13">
        <f t="shared" si="111"/>
        <v>0</v>
      </c>
      <c r="O545" s="28">
        <v>11612209.072065435</v>
      </c>
      <c r="P545" s="27">
        <v>599790.37723537057</v>
      </c>
      <c r="Q545" s="14">
        <f t="shared" si="106"/>
        <v>9.9696230098518246E-3</v>
      </c>
      <c r="S545" s="13">
        <f t="shared" si="107"/>
        <v>152226341.0338892</v>
      </c>
      <c r="T545" s="14">
        <f t="shared" si="108"/>
        <v>1.0016556118266573E-2</v>
      </c>
      <c r="W545" s="3">
        <v>7295327.7482815376</v>
      </c>
      <c r="X545" s="4">
        <f t="shared" si="113"/>
        <v>20866.278567093457</v>
      </c>
      <c r="Y545" s="14">
        <f t="shared" si="109"/>
        <v>4.0721396728127246E-4</v>
      </c>
    </row>
    <row r="546" spans="1:25" x14ac:dyDescent="0.2">
      <c r="A546" s="10">
        <f t="shared" si="110"/>
        <v>55515</v>
      </c>
      <c r="B546" s="25">
        <v>12501369.526672073</v>
      </c>
      <c r="C546" s="26">
        <v>569826.84732229239</v>
      </c>
      <c r="D546" s="27">
        <f t="shared" si="103"/>
        <v>11931542.67934978</v>
      </c>
      <c r="E546" s="11"/>
      <c r="F546" s="11"/>
      <c r="G546" s="3">
        <f t="shared" si="112"/>
        <v>12501369.526672073</v>
      </c>
      <c r="H546" s="12">
        <f t="shared" si="101"/>
        <v>1.0182805804282546E-2</v>
      </c>
      <c r="I546" s="3">
        <f t="shared" si="104"/>
        <v>11931542.67934978</v>
      </c>
      <c r="J546" s="3"/>
      <c r="K546" s="28">
        <f t="shared" si="102"/>
        <v>11333621.545148499</v>
      </c>
      <c r="L546" s="11"/>
      <c r="M546" s="28">
        <f t="shared" si="105"/>
        <v>11333621.545148499</v>
      </c>
      <c r="N546" s="13">
        <f t="shared" si="111"/>
        <v>0</v>
      </c>
      <c r="O546" s="28">
        <v>11903448.392470792</v>
      </c>
      <c r="P546" s="27">
        <v>569826.84732229239</v>
      </c>
      <c r="Q546" s="14">
        <f t="shared" si="106"/>
        <v>9.9624335304804301E-3</v>
      </c>
      <c r="S546" s="13">
        <f t="shared" si="107"/>
        <v>152338137.7181564</v>
      </c>
      <c r="T546" s="14">
        <f t="shared" si="108"/>
        <v>1.0009641135419134E-2</v>
      </c>
      <c r="W546" s="3">
        <v>7301109.6509129219</v>
      </c>
      <c r="X546" s="4">
        <f t="shared" si="113"/>
        <v>20865.066407968305</v>
      </c>
      <c r="Y546" s="14">
        <f t="shared" si="109"/>
        <v>4.0797456238883534E-4</v>
      </c>
    </row>
    <row r="547" spans="1:25" x14ac:dyDescent="0.2">
      <c r="A547" s="10">
        <f t="shared" si="110"/>
        <v>55546</v>
      </c>
      <c r="B547" s="25">
        <v>12651843.987303978</v>
      </c>
      <c r="C547" s="26">
        <v>565448.40999156178</v>
      </c>
      <c r="D547" s="27">
        <f t="shared" si="103"/>
        <v>12086395.577312415</v>
      </c>
      <c r="E547" s="11"/>
      <c r="F547" s="11"/>
      <c r="G547" s="3">
        <f t="shared" si="112"/>
        <v>12651843.987303978</v>
      </c>
      <c r="H547" s="12">
        <f t="shared" si="101"/>
        <v>1.0180004500194295E-2</v>
      </c>
      <c r="I547" s="3">
        <f t="shared" si="104"/>
        <v>12086395.577312415</v>
      </c>
      <c r="J547" s="3"/>
      <c r="K547" s="28">
        <f t="shared" si="102"/>
        <v>11447442.891615214</v>
      </c>
      <c r="L547" s="11"/>
      <c r="M547" s="28">
        <f t="shared" si="105"/>
        <v>11447442.891615214</v>
      </c>
      <c r="N547" s="13">
        <f t="shared" si="111"/>
        <v>0</v>
      </c>
      <c r="O547" s="28">
        <v>12012891.301606776</v>
      </c>
      <c r="P547" s="27">
        <v>565448.40999156178</v>
      </c>
      <c r="Q547" s="14">
        <f t="shared" si="106"/>
        <v>9.9635808508715673E-3</v>
      </c>
      <c r="S547" s="13">
        <f t="shared" si="107"/>
        <v>152451070.03071588</v>
      </c>
      <c r="T547" s="14">
        <f t="shared" si="108"/>
        <v>1.0002665579017966E-2</v>
      </c>
      <c r="W547" s="3">
        <v>7306898.764694578</v>
      </c>
      <c r="X547" s="4">
        <f t="shared" si="113"/>
        <v>20863.990995376571</v>
      </c>
      <c r="Y547" s="14">
        <f t="shared" si="109"/>
        <v>4.0867248033027437E-4</v>
      </c>
    </row>
    <row r="548" spans="1:25" x14ac:dyDescent="0.2">
      <c r="A548" s="10">
        <f t="shared" si="110"/>
        <v>55577</v>
      </c>
      <c r="B548" s="25">
        <v>11681606.433859518</v>
      </c>
      <c r="C548" s="26">
        <v>546640.48950846936</v>
      </c>
      <c r="D548" s="27">
        <f t="shared" si="103"/>
        <v>11134965.944351049</v>
      </c>
      <c r="E548" s="11"/>
      <c r="F548" s="11"/>
      <c r="G548" s="3">
        <f t="shared" si="112"/>
        <v>11681606.433859518</v>
      </c>
      <c r="H548" s="12">
        <f t="shared" si="101"/>
        <v>1.0179381427252832E-2</v>
      </c>
      <c r="I548" s="3">
        <f t="shared" si="104"/>
        <v>11134965.944351049</v>
      </c>
      <c r="J548" s="3"/>
      <c r="K548" s="28">
        <f t="shared" si="102"/>
        <v>10548551.207459942</v>
      </c>
      <c r="L548" s="11"/>
      <c r="M548" s="28">
        <f t="shared" si="105"/>
        <v>10548551.207459942</v>
      </c>
      <c r="N548" s="13">
        <f t="shared" si="111"/>
        <v>0</v>
      </c>
      <c r="O548" s="28">
        <v>11095191.69696841</v>
      </c>
      <c r="P548" s="27">
        <v>546640.48950846936</v>
      </c>
      <c r="Q548" s="14">
        <f t="shared" si="106"/>
        <v>9.9517689866508441E-3</v>
      </c>
      <c r="S548" s="13">
        <f t="shared" si="107"/>
        <v>152555012.36537391</v>
      </c>
      <c r="T548" s="14">
        <f t="shared" si="108"/>
        <v>9.9962512808142723E-3</v>
      </c>
      <c r="W548" s="3">
        <v>7312686.6766178543</v>
      </c>
      <c r="X548" s="4">
        <f t="shared" si="113"/>
        <v>20861.691347061955</v>
      </c>
      <c r="Y548" s="14">
        <f t="shared" si="109"/>
        <v>4.0991260430933707E-4</v>
      </c>
    </row>
    <row r="549" spans="1:25" x14ac:dyDescent="0.2">
      <c r="A549" s="10">
        <f t="shared" si="110"/>
        <v>55606</v>
      </c>
      <c r="B549" s="25">
        <v>12830230.137591926</v>
      </c>
      <c r="C549" s="26">
        <v>645110.66079735581</v>
      </c>
      <c r="D549" s="27">
        <f t="shared" si="103"/>
        <v>12185119.476794571</v>
      </c>
      <c r="E549" s="11"/>
      <c r="F549" s="11"/>
      <c r="G549" s="3">
        <f t="shared" si="112"/>
        <v>12830230.137591926</v>
      </c>
      <c r="H549" s="12">
        <f t="shared" si="101"/>
        <v>1.0187084217011089E-2</v>
      </c>
      <c r="I549" s="3">
        <f t="shared" si="104"/>
        <v>12185119.476794571</v>
      </c>
      <c r="J549" s="3"/>
      <c r="K549" s="28">
        <f t="shared" si="102"/>
        <v>11552647.334395749</v>
      </c>
      <c r="L549" s="11"/>
      <c r="M549" s="28">
        <f t="shared" si="105"/>
        <v>11552647.334395749</v>
      </c>
      <c r="N549" s="13">
        <f t="shared" si="111"/>
        <v>0</v>
      </c>
      <c r="O549" s="28">
        <v>12197757.995193105</v>
      </c>
      <c r="P549" s="27">
        <v>645110.66079735581</v>
      </c>
      <c r="Q549" s="14">
        <f t="shared" si="106"/>
        <v>9.9415319656719348E-3</v>
      </c>
      <c r="S549" s="13">
        <f t="shared" si="107"/>
        <v>152668732.82257649</v>
      </c>
      <c r="T549" s="14">
        <f t="shared" si="108"/>
        <v>9.9892387386033565E-3</v>
      </c>
      <c r="W549" s="3">
        <v>7318473.3866827525</v>
      </c>
      <c r="X549" s="4">
        <f t="shared" si="113"/>
        <v>20860.734849481596</v>
      </c>
      <c r="Y549" s="14">
        <f t="shared" si="109"/>
        <v>4.1054647776106457E-4</v>
      </c>
    </row>
    <row r="550" spans="1:25" x14ac:dyDescent="0.2">
      <c r="A550" s="10">
        <f t="shared" si="110"/>
        <v>55637</v>
      </c>
      <c r="B550" s="25">
        <v>13209255.602499252</v>
      </c>
      <c r="C550" s="26">
        <v>701446.39724233618</v>
      </c>
      <c r="D550" s="27">
        <f t="shared" si="103"/>
        <v>12507809.205256917</v>
      </c>
      <c r="E550" s="11"/>
      <c r="F550" s="11"/>
      <c r="G550" s="3">
        <f t="shared" si="112"/>
        <v>13209255.602499252</v>
      </c>
      <c r="H550" s="12">
        <f t="shared" si="101"/>
        <v>1.0195151585344897E-2</v>
      </c>
      <c r="I550" s="3">
        <f t="shared" si="104"/>
        <v>12507809.205256917</v>
      </c>
      <c r="J550" s="3"/>
      <c r="K550" s="28">
        <f t="shared" si="102"/>
        <v>11904707.268216433</v>
      </c>
      <c r="L550" s="11"/>
      <c r="M550" s="28">
        <f t="shared" si="105"/>
        <v>11904707.268216433</v>
      </c>
      <c r="N550" s="13">
        <f t="shared" si="111"/>
        <v>0</v>
      </c>
      <c r="O550" s="28">
        <v>12606153.665458769</v>
      </c>
      <c r="P550" s="27">
        <v>701446.39724233618</v>
      </c>
      <c r="Q550" s="14">
        <f t="shared" si="106"/>
        <v>9.9357333026623973E-3</v>
      </c>
      <c r="S550" s="13">
        <f t="shared" si="107"/>
        <v>152785851.16244996</v>
      </c>
      <c r="T550" s="14">
        <f t="shared" si="108"/>
        <v>9.9820270759378715E-3</v>
      </c>
      <c r="W550" s="3">
        <v>7324258.8948892727</v>
      </c>
      <c r="X550" s="4">
        <f t="shared" si="113"/>
        <v>20860.247207954511</v>
      </c>
      <c r="Y550" s="14">
        <f t="shared" si="109"/>
        <v>4.109694646996509E-4</v>
      </c>
    </row>
    <row r="551" spans="1:25" x14ac:dyDescent="0.2">
      <c r="A551" s="10">
        <f t="shared" si="110"/>
        <v>55667</v>
      </c>
      <c r="B551" s="25">
        <v>15005413.946078094</v>
      </c>
      <c r="C551" s="26">
        <v>722616.68773293728</v>
      </c>
      <c r="D551" s="27">
        <f t="shared" si="103"/>
        <v>14282797.258345157</v>
      </c>
      <c r="E551" s="11"/>
      <c r="F551" s="11"/>
      <c r="G551" s="3">
        <f t="shared" si="112"/>
        <v>15005413.946078094</v>
      </c>
      <c r="H551" s="12">
        <f t="shared" si="101"/>
        <v>1.0165872919984054E-2</v>
      </c>
      <c r="I551" s="3">
        <f t="shared" si="104"/>
        <v>14282797.258345157</v>
      </c>
      <c r="J551" s="3"/>
      <c r="K551" s="28">
        <f t="shared" si="102"/>
        <v>13628789.272148803</v>
      </c>
      <c r="L551" s="11"/>
      <c r="M551" s="28">
        <f t="shared" si="105"/>
        <v>13628789.272148803</v>
      </c>
      <c r="N551" s="13">
        <f t="shared" si="111"/>
        <v>0</v>
      </c>
      <c r="O551" s="28">
        <v>14351405.95988174</v>
      </c>
      <c r="P551" s="27">
        <v>722616.68773293728</v>
      </c>
      <c r="Q551" s="14">
        <f t="shared" si="106"/>
        <v>9.9328643971365871E-3</v>
      </c>
      <c r="S551" s="13">
        <f t="shared" si="107"/>
        <v>152919892.66214728</v>
      </c>
      <c r="T551" s="14">
        <f t="shared" si="108"/>
        <v>9.9737968008075661E-3</v>
      </c>
      <c r="W551" s="3">
        <v>7330043.201237415</v>
      </c>
      <c r="X551" s="4">
        <f t="shared" si="113"/>
        <v>20862.072495880002</v>
      </c>
      <c r="Y551" s="14">
        <f t="shared" si="109"/>
        <v>4.1036986448905743E-4</v>
      </c>
    </row>
    <row r="552" spans="1:25" x14ac:dyDescent="0.2">
      <c r="A552" s="10">
        <f t="shared" si="110"/>
        <v>55698</v>
      </c>
      <c r="B552" s="25">
        <v>15691351.519010045</v>
      </c>
      <c r="C552" s="26">
        <v>752505.95830936753</v>
      </c>
      <c r="D552" s="27">
        <f t="shared" si="103"/>
        <v>14938845.560700677</v>
      </c>
      <c r="E552" s="11"/>
      <c r="F552" s="11"/>
      <c r="G552" s="3">
        <f t="shared" si="112"/>
        <v>15691351.519010045</v>
      </c>
      <c r="H552" s="12">
        <f t="shared" si="101"/>
        <v>1.0153412836986009E-2</v>
      </c>
      <c r="I552" s="3">
        <f t="shared" si="104"/>
        <v>14938845.560700677</v>
      </c>
      <c r="J552" s="3"/>
      <c r="K552" s="28">
        <f t="shared" si="102"/>
        <v>14245527.481712598</v>
      </c>
      <c r="L552" s="11"/>
      <c r="M552" s="28">
        <f t="shared" si="105"/>
        <v>14245527.481712598</v>
      </c>
      <c r="N552" s="13">
        <f t="shared" si="111"/>
        <v>0</v>
      </c>
      <c r="O552" s="28">
        <v>14998033.440021966</v>
      </c>
      <c r="P552" s="27">
        <v>752505.95830936753</v>
      </c>
      <c r="Q552" s="14">
        <f t="shared" si="106"/>
        <v>9.9216081006558987E-3</v>
      </c>
      <c r="S552" s="13">
        <f t="shared" si="107"/>
        <v>153059842.67383829</v>
      </c>
      <c r="T552" s="14">
        <f t="shared" si="108"/>
        <v>9.9652138846839655E-3</v>
      </c>
      <c r="W552" s="3">
        <v>7335826.3057271773</v>
      </c>
      <c r="X552" s="4">
        <f t="shared" si="113"/>
        <v>20864.703755913961</v>
      </c>
      <c r="Y552" s="14">
        <f t="shared" si="109"/>
        <v>4.094073606508708E-4</v>
      </c>
    </row>
    <row r="553" spans="1:25" x14ac:dyDescent="0.2">
      <c r="A553" s="10">
        <f t="shared" si="110"/>
        <v>55728</v>
      </c>
      <c r="B553" s="25">
        <v>16682185.315077225</v>
      </c>
      <c r="C553" s="26">
        <v>726616.61383636936</v>
      </c>
      <c r="D553" s="27">
        <f t="shared" si="103"/>
        <v>15955568.701240856</v>
      </c>
      <c r="E553" s="11"/>
      <c r="F553" s="11"/>
      <c r="G553" s="3">
        <f t="shared" si="112"/>
        <v>16682185.315077225</v>
      </c>
      <c r="H553" s="12">
        <f t="shared" si="101"/>
        <v>1.0124670160826632E-2</v>
      </c>
      <c r="I553" s="3">
        <f t="shared" si="104"/>
        <v>15955568.701240856</v>
      </c>
      <c r="J553" s="3"/>
      <c r="K553" s="28">
        <f t="shared" si="102"/>
        <v>15179230.897902794</v>
      </c>
      <c r="L553" s="11"/>
      <c r="M553" s="28">
        <f t="shared" si="105"/>
        <v>15179230.897902794</v>
      </c>
      <c r="N553" s="13">
        <f t="shared" si="111"/>
        <v>0</v>
      </c>
      <c r="O553" s="28">
        <v>15905847.511739163</v>
      </c>
      <c r="P553" s="27">
        <v>726616.61383636936</v>
      </c>
      <c r="Q553" s="14">
        <f>M553/M541-1</f>
        <v>9.9159934527719429E-3</v>
      </c>
      <c r="S553" s="13">
        <f t="shared" si="107"/>
        <v>153208881.95549884</v>
      </c>
      <c r="T553" s="14">
        <f t="shared" si="108"/>
        <v>9.9560920731780467E-3</v>
      </c>
      <c r="W553" s="3">
        <v>7341608.2083585635</v>
      </c>
      <c r="X553" s="4">
        <f t="shared" si="113"/>
        <v>20868.572335563691</v>
      </c>
      <c r="Y553" s="14">
        <f t="shared" si="109"/>
        <v>4.0789748765135414E-4</v>
      </c>
    </row>
    <row r="554" spans="1:25" x14ac:dyDescent="0.2">
      <c r="A554" s="10">
        <f t="shared" si="110"/>
        <v>55759</v>
      </c>
      <c r="B554" s="25">
        <v>16982675.340910759</v>
      </c>
      <c r="C554" s="26">
        <v>768644.33481879171</v>
      </c>
      <c r="D554" s="27">
        <f t="shared" si="103"/>
        <v>16214031.006091967</v>
      </c>
      <c r="E554" s="11"/>
      <c r="F554" s="11"/>
      <c r="G554" s="3">
        <f t="shared" si="112"/>
        <v>16982675.340910759</v>
      </c>
      <c r="H554" s="12">
        <f t="shared" si="101"/>
        <v>1.0128848732042339E-2</v>
      </c>
      <c r="I554" s="3">
        <f t="shared" si="104"/>
        <v>16214031.006091967</v>
      </c>
      <c r="J554" s="3"/>
      <c r="K554" s="28">
        <f t="shared" si="102"/>
        <v>15380410.946936458</v>
      </c>
      <c r="L554" s="11"/>
      <c r="M554" s="28">
        <f t="shared" si="105"/>
        <v>15380410.946936458</v>
      </c>
      <c r="N554" s="13">
        <f t="shared" si="111"/>
        <v>0</v>
      </c>
      <c r="O554" s="28">
        <v>16149055.28175525</v>
      </c>
      <c r="P554" s="27">
        <v>768644.33481879171</v>
      </c>
      <c r="Q554" s="14">
        <f>M554/M542-1</f>
        <v>9.9096569290650915E-3</v>
      </c>
      <c r="S554" s="13">
        <f t="shared" si="107"/>
        <v>153359800.99550056</v>
      </c>
      <c r="T554" s="14">
        <f t="shared" si="108"/>
        <v>9.946871006950575E-3</v>
      </c>
      <c r="W554" s="3">
        <v>7347390.1109899497</v>
      </c>
      <c r="X554" s="4">
        <f t="shared" si="113"/>
        <v>20872.690666868326</v>
      </c>
      <c r="Y554" s="14">
        <f t="shared" si="109"/>
        <v>4.0627731738385187E-4</v>
      </c>
    </row>
    <row r="555" spans="1:25" x14ac:dyDescent="0.2">
      <c r="A555" s="10">
        <f t="shared" si="110"/>
        <v>55790</v>
      </c>
      <c r="B555" s="25">
        <v>15636371.882810554</v>
      </c>
      <c r="C555" s="26">
        <v>740757.53640088555</v>
      </c>
      <c r="D555" s="27">
        <f t="shared" si="103"/>
        <v>14895614.346409667</v>
      </c>
      <c r="E555" s="11"/>
      <c r="F555" s="11"/>
      <c r="G555" s="3">
        <f t="shared" si="112"/>
        <v>15636371.882810554</v>
      </c>
      <c r="H555" s="12">
        <f t="shared" ref="H555:H618" si="114">G555/G543-1</f>
        <v>1.0133254819096216E-2</v>
      </c>
      <c r="I555" s="3">
        <f t="shared" si="104"/>
        <v>14895614.346409667</v>
      </c>
      <c r="J555" s="3"/>
      <c r="K555" s="28">
        <f t="shared" si="102"/>
        <v>14129636.497107007</v>
      </c>
      <c r="L555" s="11"/>
      <c r="M555" s="28">
        <f t="shared" si="105"/>
        <v>14129636.497107007</v>
      </c>
      <c r="N555" s="13">
        <f t="shared" si="111"/>
        <v>0</v>
      </c>
      <c r="O555" s="28">
        <v>14870394.033507893</v>
      </c>
      <c r="P555" s="27">
        <v>740757.53640088555</v>
      </c>
      <c r="Q555" s="14">
        <f>M555/M543-1</f>
        <v>9.900718376545381E-3</v>
      </c>
      <c r="S555" s="13">
        <f t="shared" si="107"/>
        <v>153498323.07908288</v>
      </c>
      <c r="T555" s="14">
        <f t="shared" si="108"/>
        <v>9.9384272675338003E-3</v>
      </c>
      <c r="W555" s="3">
        <v>7353172.0136213331</v>
      </c>
      <c r="X555" s="4">
        <f t="shared" si="113"/>
        <v>20875.116588424145</v>
      </c>
      <c r="Y555" s="14">
        <f t="shared" si="109"/>
        <v>4.0541518320091896E-4</v>
      </c>
    </row>
    <row r="556" spans="1:25" x14ac:dyDescent="0.2">
      <c r="A556" s="10">
        <f t="shared" si="110"/>
        <v>55820</v>
      </c>
      <c r="B556" s="25">
        <v>14662428.987163268</v>
      </c>
      <c r="C556" s="26">
        <v>678484.52091385308</v>
      </c>
      <c r="D556" s="27">
        <f t="shared" si="103"/>
        <v>13983944.466249416</v>
      </c>
      <c r="E556" s="11"/>
      <c r="F556" s="11"/>
      <c r="G556" s="3">
        <f t="shared" si="112"/>
        <v>14662428.987163268</v>
      </c>
      <c r="H556" s="12">
        <f t="shared" si="114"/>
        <v>1.0118294262088545E-2</v>
      </c>
      <c r="I556" s="3">
        <f t="shared" si="104"/>
        <v>13983944.466249416</v>
      </c>
      <c r="J556" s="3"/>
      <c r="K556" s="28">
        <f t="shared" si="102"/>
        <v>13265258.915049754</v>
      </c>
      <c r="L556" s="11"/>
      <c r="M556" s="28">
        <f t="shared" si="105"/>
        <v>13265258.915049754</v>
      </c>
      <c r="N556" s="13">
        <f t="shared" si="111"/>
        <v>0</v>
      </c>
      <c r="O556" s="28">
        <v>13943743.435963606</v>
      </c>
      <c r="P556" s="27">
        <v>678484.52091385308</v>
      </c>
      <c r="Q556" s="14">
        <f t="shared" ref="Q556:Q619" si="115">M556/M544-1</f>
        <v>9.890865628125578E-3</v>
      </c>
      <c r="S556" s="13">
        <f t="shared" si="107"/>
        <v>153628242.95252332</v>
      </c>
      <c r="T556" s="14">
        <f t="shared" si="108"/>
        <v>9.9305239874156737E-3</v>
      </c>
      <c r="W556" s="3">
        <v>7358953.9162527164</v>
      </c>
      <c r="X556" s="4">
        <f t="shared" si="113"/>
        <v>20876.369753209845</v>
      </c>
      <c r="Y556" s="14">
        <f t="shared" si="109"/>
        <v>4.0507649714283112E-4</v>
      </c>
    </row>
    <row r="557" spans="1:25" x14ac:dyDescent="0.2">
      <c r="A557" s="10">
        <f t="shared" si="110"/>
        <v>55851</v>
      </c>
      <c r="B557" s="25">
        <v>12263889.977973616</v>
      </c>
      <c r="C557" s="26">
        <v>608559.11022425524</v>
      </c>
      <c r="D557" s="27">
        <f t="shared" si="103"/>
        <v>11655330.867749361</v>
      </c>
      <c r="E557" s="11"/>
      <c r="F557" s="11"/>
      <c r="G557" s="3">
        <f t="shared" si="112"/>
        <v>12263889.977973616</v>
      </c>
      <c r="H557" s="12">
        <f t="shared" si="114"/>
        <v>1.0122826580133637E-2</v>
      </c>
      <c r="I557" s="3">
        <f t="shared" si="104"/>
        <v>11655330.867749361</v>
      </c>
      <c r="J557" s="3"/>
      <c r="K557" s="28">
        <f t="shared" si="102"/>
        <v>11121198.340489956</v>
      </c>
      <c r="L557" s="11"/>
      <c r="M557" s="28">
        <f t="shared" si="105"/>
        <v>11121198.340489956</v>
      </c>
      <c r="N557" s="13">
        <f t="shared" si="111"/>
        <v>0</v>
      </c>
      <c r="O557" s="28">
        <v>11729757.45071421</v>
      </c>
      <c r="P557" s="27">
        <v>608559.11022425524</v>
      </c>
      <c r="Q557" s="14">
        <f t="shared" si="115"/>
        <v>9.8779068136010117E-3</v>
      </c>
      <c r="S557" s="13">
        <f t="shared" si="107"/>
        <v>153737022.59818321</v>
      </c>
      <c r="T557" s="14">
        <f t="shared" si="108"/>
        <v>9.9239169386440285E-3</v>
      </c>
      <c r="W557" s="3">
        <v>7364735.8188841008</v>
      </c>
      <c r="X557" s="4">
        <f t="shared" si="113"/>
        <v>20874.750483782776</v>
      </c>
      <c r="Y557" s="14">
        <f t="shared" si="109"/>
        <v>4.0600994863937423E-4</v>
      </c>
    </row>
    <row r="558" spans="1:25" x14ac:dyDescent="0.2">
      <c r="A558" s="10">
        <f t="shared" si="110"/>
        <v>55881</v>
      </c>
      <c r="B558" s="25">
        <v>12627591.119936939</v>
      </c>
      <c r="C558" s="26">
        <v>578138.86618429981</v>
      </c>
      <c r="D558" s="27">
        <f>B558-C558</f>
        <v>12049452.25375264</v>
      </c>
      <c r="E558" s="11"/>
      <c r="F558" s="11"/>
      <c r="G558" s="3">
        <f t="shared" si="112"/>
        <v>12627591.119936939</v>
      </c>
      <c r="H558" s="12">
        <f t="shared" si="114"/>
        <v>1.0096621253820937E-2</v>
      </c>
      <c r="I558" s="3">
        <f t="shared" si="104"/>
        <v>12049452.25375264</v>
      </c>
      <c r="J558" s="3"/>
      <c r="K558" s="28">
        <f t="shared" si="102"/>
        <v>11445494.136319675</v>
      </c>
      <c r="L558" s="11"/>
      <c r="M558" s="28">
        <f t="shared" si="105"/>
        <v>11445494.136319675</v>
      </c>
      <c r="N558" s="13">
        <f t="shared" si="111"/>
        <v>0</v>
      </c>
      <c r="O558" s="28">
        <v>12023633.002503974</v>
      </c>
      <c r="P558" s="27">
        <v>578138.86618429981</v>
      </c>
      <c r="Q558" s="14">
        <f t="shared" si="115"/>
        <v>9.8708599652388429E-3</v>
      </c>
      <c r="S558" s="13">
        <f t="shared" si="107"/>
        <v>153848895.18935436</v>
      </c>
      <c r="T558" s="14">
        <f t="shared" si="108"/>
        <v>9.9171323335529582E-3</v>
      </c>
      <c r="W558" s="3">
        <v>7370517.7215154879</v>
      </c>
      <c r="X558" s="4">
        <f t="shared" si="113"/>
        <v>20873.553392355283</v>
      </c>
      <c r="Y558" s="14">
        <f t="shared" si="109"/>
        <v>4.0675568536596707E-4</v>
      </c>
    </row>
    <row r="559" spans="1:25" x14ac:dyDescent="0.2">
      <c r="A559" s="10">
        <f t="shared" si="110"/>
        <v>55912</v>
      </c>
      <c r="B559" s="25">
        <v>12779547.890177555</v>
      </c>
      <c r="C559" s="26">
        <v>573694.03617461026</v>
      </c>
      <c r="D559" s="27">
        <f t="shared" ref="D559:D622" si="116">B559-C559</f>
        <v>12205853.854002945</v>
      </c>
      <c r="E559" s="11"/>
      <c r="F559" s="11"/>
      <c r="G559" s="3">
        <f t="shared" si="112"/>
        <v>12779547.890177555</v>
      </c>
      <c r="H559" s="12">
        <f t="shared" si="114"/>
        <v>1.0093698831705966E-2</v>
      </c>
      <c r="I559" s="3">
        <f t="shared" si="104"/>
        <v>12205853.854002945</v>
      </c>
      <c r="J559" s="3"/>
      <c r="K559" s="28">
        <f t="shared" si="102"/>
        <v>11560451.772328606</v>
      </c>
      <c r="L559" s="11"/>
      <c r="M559" s="28">
        <f t="shared" si="105"/>
        <v>11560451.772328606</v>
      </c>
      <c r="N559" s="13">
        <f t="shared" si="111"/>
        <v>0</v>
      </c>
      <c r="O559" s="28">
        <v>12134145.808503216</v>
      </c>
      <c r="P559" s="27">
        <v>573694.03617461026</v>
      </c>
      <c r="Q559" s="14">
        <f t="shared" si="115"/>
        <v>9.8719759323862011E-3</v>
      </c>
      <c r="S559" s="13">
        <f t="shared" si="107"/>
        <v>153961904.07006776</v>
      </c>
      <c r="T559" s="14">
        <f t="shared" si="108"/>
        <v>9.9102881931065756E-3</v>
      </c>
      <c r="W559" s="3">
        <v>7376306.8352971422</v>
      </c>
      <c r="X559" s="4">
        <f t="shared" si="113"/>
        <v>20872.491818443403</v>
      </c>
      <c r="Y559" s="14">
        <f t="shared" si="109"/>
        <v>4.0743993173286697E-4</v>
      </c>
    </row>
    <row r="560" spans="1:25" x14ac:dyDescent="0.2">
      <c r="A560" s="10">
        <f t="shared" si="110"/>
        <v>55943</v>
      </c>
      <c r="B560" s="25">
        <v>11799514.704976998</v>
      </c>
      <c r="C560" s="26">
        <v>554617.46915849228</v>
      </c>
      <c r="D560" s="27">
        <f t="shared" si="116"/>
        <v>11244897.235818505</v>
      </c>
      <c r="E560" s="11"/>
      <c r="F560" s="11"/>
      <c r="G560" s="3">
        <f t="shared" si="112"/>
        <v>11799514.704976998</v>
      </c>
      <c r="H560" s="12">
        <f t="shared" si="114"/>
        <v>1.0093497994909217E-2</v>
      </c>
      <c r="I560" s="3">
        <f t="shared" si="104"/>
        <v>11244897.235818505</v>
      </c>
      <c r="J560" s="3"/>
      <c r="K560" s="28">
        <f t="shared" ref="K560:K570" si="117">M560</f>
        <v>10652563.522956401</v>
      </c>
      <c r="L560" s="11"/>
      <c r="M560" s="28">
        <f t="shared" si="105"/>
        <v>10652563.522956401</v>
      </c>
      <c r="N560" s="13">
        <f t="shared" si="111"/>
        <v>0</v>
      </c>
      <c r="O560" s="28">
        <v>11207180.992114894</v>
      </c>
      <c r="P560" s="27">
        <v>554617.46915849228</v>
      </c>
      <c r="Q560" s="14">
        <f t="shared" si="115"/>
        <v>9.8603413351117108E-3</v>
      </c>
      <c r="S560" s="13">
        <f t="shared" si="107"/>
        <v>154065916.38556424</v>
      </c>
      <c r="T560" s="14">
        <f t="shared" si="108"/>
        <v>9.9039946099683807E-3</v>
      </c>
      <c r="W560" s="3">
        <v>7382094.7472204203</v>
      </c>
      <c r="X560" s="4">
        <f t="shared" si="113"/>
        <v>20870.216606685339</v>
      </c>
      <c r="Y560" s="14">
        <f t="shared" si="109"/>
        <v>4.0865620536489899E-4</v>
      </c>
    </row>
    <row r="561" spans="1:25" x14ac:dyDescent="0.2">
      <c r="A561" s="10">
        <f t="shared" si="110"/>
        <v>55972</v>
      </c>
      <c r="B561" s="25">
        <v>12959837.728410449</v>
      </c>
      <c r="C561" s="26">
        <v>654532.91487162316</v>
      </c>
      <c r="D561" s="27">
        <f t="shared" si="116"/>
        <v>12305304.813538825</v>
      </c>
      <c r="E561" s="11"/>
      <c r="F561" s="11"/>
      <c r="G561" s="3">
        <f t="shared" si="112"/>
        <v>12959837.728410449</v>
      </c>
      <c r="H561" s="12">
        <f t="shared" si="114"/>
        <v>1.0101735466051975E-2</v>
      </c>
      <c r="I561" s="3">
        <f t="shared" si="104"/>
        <v>12305304.813538825</v>
      </c>
      <c r="J561" s="3"/>
      <c r="K561" s="28">
        <f t="shared" si="117"/>
        <v>11666443.604867844</v>
      </c>
      <c r="L561" s="11"/>
      <c r="M561" s="28">
        <f t="shared" si="105"/>
        <v>11666443.604867844</v>
      </c>
      <c r="N561" s="13">
        <f t="shared" si="111"/>
        <v>0</v>
      </c>
      <c r="O561" s="28">
        <v>12320976.519739468</v>
      </c>
      <c r="P561" s="27">
        <v>654532.91487162316</v>
      </c>
      <c r="Q561" s="14">
        <f t="shared" si="115"/>
        <v>9.8502332130652182E-3</v>
      </c>
      <c r="S561" s="13">
        <f t="shared" si="107"/>
        <v>154179712.65603629</v>
      </c>
      <c r="T561" s="14">
        <f t="shared" si="108"/>
        <v>9.8971138721362095E-3</v>
      </c>
      <c r="W561" s="3">
        <v>7387881.4572853195</v>
      </c>
      <c r="X561" s="4">
        <f t="shared" si="113"/>
        <v>20869.272679517206</v>
      </c>
      <c r="Y561" s="14">
        <f t="shared" si="109"/>
        <v>4.0927753011632539E-4</v>
      </c>
    </row>
    <row r="562" spans="1:25" x14ac:dyDescent="0.2">
      <c r="A562" s="10">
        <f t="shared" si="110"/>
        <v>56003</v>
      </c>
      <c r="B562" s="25">
        <v>13342804.001325881</v>
      </c>
      <c r="C562" s="26">
        <v>711700.980466965</v>
      </c>
      <c r="D562" s="27">
        <f t="shared" si="116"/>
        <v>12631103.020858916</v>
      </c>
      <c r="E562" s="11"/>
      <c r="F562" s="11"/>
      <c r="G562" s="3">
        <f t="shared" si="112"/>
        <v>13342804.001325881</v>
      </c>
      <c r="H562" s="12">
        <f t="shared" si="114"/>
        <v>1.0110213841373561E-2</v>
      </c>
      <c r="I562" s="3">
        <f t="shared" si="104"/>
        <v>12631103.020858916</v>
      </c>
      <c r="J562" s="3"/>
      <c r="K562" s="28">
        <f t="shared" si="117"/>
        <v>12021903.594266806</v>
      </c>
      <c r="L562" s="11"/>
      <c r="M562" s="28">
        <f t="shared" si="105"/>
        <v>12021903.594266806</v>
      </c>
      <c r="N562" s="13">
        <f t="shared" si="111"/>
        <v>0</v>
      </c>
      <c r="O562" s="28">
        <v>12733604.574733771</v>
      </c>
      <c r="P562" s="27">
        <v>711700.980466965</v>
      </c>
      <c r="Q562" s="14">
        <f t="shared" si="115"/>
        <v>9.8445365694348475E-3</v>
      </c>
      <c r="S562" s="13">
        <f t="shared" si="107"/>
        <v>154296908.98208669</v>
      </c>
      <c r="T562" s="14">
        <f t="shared" si="108"/>
        <v>9.8900376451094285E-3</v>
      </c>
      <c r="W562" s="3">
        <v>7393666.9654918388</v>
      </c>
      <c r="X562" s="4">
        <f t="shared" si="113"/>
        <v>20868.793482615649</v>
      </c>
      <c r="Y562" s="14">
        <f t="shared" si="109"/>
        <v>4.0969191668449589E-4</v>
      </c>
    </row>
    <row r="563" spans="1:25" x14ac:dyDescent="0.2">
      <c r="A563" s="10">
        <f t="shared" si="110"/>
        <v>56033</v>
      </c>
      <c r="B563" s="25">
        <v>15156675.853801208</v>
      </c>
      <c r="C563" s="26">
        <v>733153.63860733702</v>
      </c>
      <c r="D563" s="27">
        <f t="shared" si="116"/>
        <v>14423522.215193871</v>
      </c>
      <c r="E563" s="11"/>
      <c r="F563" s="11"/>
      <c r="G563" s="3">
        <f t="shared" si="112"/>
        <v>15156675.853801208</v>
      </c>
      <c r="H563" s="12">
        <f t="shared" si="114"/>
        <v>1.0080488833341894E-2</v>
      </c>
      <c r="I563" s="3">
        <f t="shared" ref="I563:I626" si="118">G563-C563</f>
        <v>14423522.215193871</v>
      </c>
      <c r="J563" s="3"/>
      <c r="K563" s="28">
        <f t="shared" si="117"/>
        <v>13762921.508795749</v>
      </c>
      <c r="L563" s="11"/>
      <c r="M563" s="28">
        <f t="shared" ref="M563:M570" si="119">O563-P563</f>
        <v>13762921.508795749</v>
      </c>
      <c r="N563" s="13">
        <f t="shared" si="111"/>
        <v>0</v>
      </c>
      <c r="O563" s="28">
        <v>14496075.147403086</v>
      </c>
      <c r="P563" s="27">
        <v>733153.63860733702</v>
      </c>
      <c r="Q563" s="14">
        <f t="shared" si="115"/>
        <v>9.8418306988614646E-3</v>
      </c>
      <c r="S563" s="13">
        <f t="shared" si="107"/>
        <v>154431041.21873364</v>
      </c>
      <c r="T563" s="14">
        <f t="shared" si="108"/>
        <v>9.881961923194682E-3</v>
      </c>
      <c r="W563" s="3">
        <v>7399451.271839981</v>
      </c>
      <c r="X563" s="4">
        <f t="shared" si="113"/>
        <v>20870.607230897018</v>
      </c>
      <c r="Y563" s="14">
        <f t="shared" si="109"/>
        <v>4.0910293158558098E-4</v>
      </c>
    </row>
    <row r="564" spans="1:25" x14ac:dyDescent="0.2">
      <c r="A564" s="10">
        <f t="shared" si="110"/>
        <v>56064</v>
      </c>
      <c r="B564" s="25">
        <v>15849334.478550984</v>
      </c>
      <c r="C564" s="26">
        <v>763464.55188635981</v>
      </c>
      <c r="D564" s="27">
        <f t="shared" si="116"/>
        <v>15085869.926664624</v>
      </c>
      <c r="E564" s="11"/>
      <c r="F564" s="11"/>
      <c r="G564" s="3">
        <f t="shared" si="112"/>
        <v>15849334.478550984</v>
      </c>
      <c r="H564" s="12">
        <f t="shared" si="114"/>
        <v>1.0068155018357894E-2</v>
      </c>
      <c r="I564" s="3">
        <f t="shared" si="118"/>
        <v>15085869.926664624</v>
      </c>
      <c r="J564" s="3"/>
      <c r="K564" s="28">
        <f t="shared" si="117"/>
        <v>14385571.413780263</v>
      </c>
      <c r="L564" s="11"/>
      <c r="M564" s="28">
        <f t="shared" si="119"/>
        <v>14385571.413780263</v>
      </c>
      <c r="N564" s="13">
        <f t="shared" si="111"/>
        <v>0</v>
      </c>
      <c r="O564" s="28">
        <v>15149035.965666622</v>
      </c>
      <c r="P564" s="27">
        <v>763464.55188635981</v>
      </c>
      <c r="Q564" s="14">
        <f t="shared" si="115"/>
        <v>9.8307298376589802E-3</v>
      </c>
      <c r="S564" s="13">
        <f t="shared" si="107"/>
        <v>154571085.15080133</v>
      </c>
      <c r="T564" s="14">
        <f t="shared" si="108"/>
        <v>9.8735399864706697E-3</v>
      </c>
      <c r="W564" s="3">
        <v>7405234.3763297433</v>
      </c>
      <c r="X564" s="4">
        <f t="shared" si="113"/>
        <v>20873.219846339478</v>
      </c>
      <c r="Y564" s="14">
        <f t="shared" si="109"/>
        <v>4.0815774454028286E-4</v>
      </c>
    </row>
    <row r="565" spans="1:25" x14ac:dyDescent="0.2">
      <c r="A565" s="10">
        <f t="shared" si="110"/>
        <v>56094</v>
      </c>
      <c r="B565" s="25">
        <v>16849657.930515599</v>
      </c>
      <c r="C565" s="26">
        <v>737156.09391298029</v>
      </c>
      <c r="D565" s="27">
        <f t="shared" si="116"/>
        <v>16112501.836602619</v>
      </c>
      <c r="E565" s="11"/>
      <c r="F565" s="11"/>
      <c r="G565" s="3">
        <f t="shared" si="112"/>
        <v>16849657.930515599</v>
      </c>
      <c r="H565" s="12">
        <f t="shared" si="114"/>
        <v>1.0039009414852362E-2</v>
      </c>
      <c r="I565" s="3">
        <f t="shared" si="118"/>
        <v>16112501.836602619</v>
      </c>
      <c r="J565" s="3"/>
      <c r="K565" s="28">
        <f t="shared" si="117"/>
        <v>15328370.370747741</v>
      </c>
      <c r="L565" s="11"/>
      <c r="M565" s="28">
        <f t="shared" si="119"/>
        <v>15328370.370747741</v>
      </c>
      <c r="N565" s="13">
        <f t="shared" si="111"/>
        <v>0</v>
      </c>
      <c r="O565" s="28">
        <v>16065526.464660721</v>
      </c>
      <c r="P565" s="27">
        <v>737156.09391298029</v>
      </c>
      <c r="Q565" s="14">
        <f t="shared" si="115"/>
        <v>9.825232506710968E-3</v>
      </c>
      <c r="S565" s="13">
        <f t="shared" si="107"/>
        <v>154720224.62364626</v>
      </c>
      <c r="T565" s="14">
        <f t="shared" si="108"/>
        <v>9.8645891077411285E-3</v>
      </c>
      <c r="W565" s="3">
        <v>7411016.2789611295</v>
      </c>
      <c r="X565" s="4">
        <f t="shared" si="113"/>
        <v>20877.059069870887</v>
      </c>
      <c r="Y565" s="14">
        <f t="shared" si="109"/>
        <v>4.0667536670602189E-4</v>
      </c>
    </row>
    <row r="566" spans="1:25" x14ac:dyDescent="0.2">
      <c r="A566" s="10">
        <f t="shared" si="110"/>
        <v>56125</v>
      </c>
      <c r="B566" s="25">
        <v>17153240.900857434</v>
      </c>
      <c r="C566" s="26">
        <v>779817.30642284837</v>
      </c>
      <c r="D566" s="27">
        <f t="shared" si="116"/>
        <v>16373423.594434585</v>
      </c>
      <c r="E566" s="11"/>
      <c r="F566" s="11"/>
      <c r="G566" s="3">
        <f t="shared" si="112"/>
        <v>17153240.900857434</v>
      </c>
      <c r="H566" s="12">
        <f t="shared" si="114"/>
        <v>1.0043503542447541E-2</v>
      </c>
      <c r="I566" s="3">
        <f t="shared" si="118"/>
        <v>16373423.594434585</v>
      </c>
      <c r="J566" s="3"/>
      <c r="K566" s="28">
        <f t="shared" si="117"/>
        <v>15531431.069261894</v>
      </c>
      <c r="L566" s="11"/>
      <c r="M566" s="28">
        <f t="shared" si="119"/>
        <v>15531431.069261894</v>
      </c>
      <c r="N566" s="13">
        <f t="shared" si="111"/>
        <v>0</v>
      </c>
      <c r="O566" s="28">
        <v>16311248.375684742</v>
      </c>
      <c r="P566" s="27">
        <v>779817.30642284837</v>
      </c>
      <c r="Q566" s="14">
        <f t="shared" si="115"/>
        <v>9.8189913680764018E-3</v>
      </c>
      <c r="S566" s="13">
        <f t="shared" si="107"/>
        <v>154871244.74597168</v>
      </c>
      <c r="T566" s="14">
        <f t="shared" si="108"/>
        <v>9.8555406348985741E-3</v>
      </c>
      <c r="W566" s="3">
        <v>7416798.1815925138</v>
      </c>
      <c r="X566" s="4">
        <f t="shared" si="113"/>
        <v>20881.145873746584</v>
      </c>
      <c r="Y566" s="14">
        <f t="shared" si="109"/>
        <v>4.0508466364985729E-4</v>
      </c>
    </row>
    <row r="567" spans="1:25" x14ac:dyDescent="0.2">
      <c r="A567" s="10">
        <f t="shared" si="110"/>
        <v>56156</v>
      </c>
      <c r="B567" s="25">
        <v>15793492.038877226</v>
      </c>
      <c r="C567" s="26">
        <v>751565.41899066442</v>
      </c>
      <c r="D567" s="27">
        <f t="shared" si="116"/>
        <v>15041926.619886562</v>
      </c>
      <c r="E567" s="11"/>
      <c r="F567" s="11"/>
      <c r="G567" s="3">
        <f t="shared" si="112"/>
        <v>15793492.038877226</v>
      </c>
      <c r="H567" s="12">
        <f t="shared" si="114"/>
        <v>1.0048376774627554E-2</v>
      </c>
      <c r="I567" s="3">
        <f t="shared" si="118"/>
        <v>15041926.619886562</v>
      </c>
      <c r="J567" s="3"/>
      <c r="K567" s="28">
        <f t="shared" si="117"/>
        <v>14268251.936553089</v>
      </c>
      <c r="L567" s="11"/>
      <c r="M567" s="28">
        <f t="shared" si="119"/>
        <v>14268251.936553089</v>
      </c>
      <c r="N567" s="13">
        <f t="shared" si="111"/>
        <v>0</v>
      </c>
      <c r="O567" s="28">
        <v>15019817.355543753</v>
      </c>
      <c r="P567" s="27">
        <v>751565.41899066442</v>
      </c>
      <c r="Q567" s="14">
        <f t="shared" si="115"/>
        <v>9.8102622437925557E-3</v>
      </c>
      <c r="S567" s="13">
        <f t="shared" si="107"/>
        <v>155009860.18541777</v>
      </c>
      <c r="T567" s="14">
        <f t="shared" si="108"/>
        <v>9.8472548495278645E-3</v>
      </c>
      <c r="W567" s="3">
        <v>7422580.0842239</v>
      </c>
      <c r="X567" s="4">
        <f t="shared" si="113"/>
        <v>20883.555101665905</v>
      </c>
      <c r="Y567" s="14">
        <f t="shared" si="109"/>
        <v>4.0423789759524986E-4</v>
      </c>
    </row>
    <row r="568" spans="1:25" x14ac:dyDescent="0.2">
      <c r="A568" s="10">
        <f t="shared" si="110"/>
        <v>56186</v>
      </c>
      <c r="B568" s="25">
        <v>14809544.336391561</v>
      </c>
      <c r="C568" s="26">
        <v>688381.18622496002</v>
      </c>
      <c r="D568" s="27">
        <f t="shared" si="116"/>
        <v>14121163.150166601</v>
      </c>
      <c r="E568" s="11"/>
      <c r="F568" s="11"/>
      <c r="G568" s="3">
        <f t="shared" si="112"/>
        <v>14809544.336391561</v>
      </c>
      <c r="H568" s="12">
        <f t="shared" si="114"/>
        <v>1.003349099641615E-2</v>
      </c>
      <c r="I568" s="3">
        <f t="shared" si="118"/>
        <v>14121163.150166601</v>
      </c>
      <c r="J568" s="3"/>
      <c r="K568" s="28">
        <f t="shared" si="117"/>
        <v>13395266.673959725</v>
      </c>
      <c r="L568" s="11"/>
      <c r="M568" s="28">
        <f t="shared" si="119"/>
        <v>13395266.673959725</v>
      </c>
      <c r="N568" s="13">
        <f t="shared" si="111"/>
        <v>0</v>
      </c>
      <c r="O568" s="28">
        <v>14083647.860184684</v>
      </c>
      <c r="P568" s="27">
        <v>688381.18622496002</v>
      </c>
      <c r="Q568" s="14">
        <f t="shared" si="115"/>
        <v>9.8006197800235562E-3</v>
      </c>
      <c r="S568" s="13">
        <f t="shared" si="107"/>
        <v>155139867.94432774</v>
      </c>
      <c r="T568" s="14">
        <f t="shared" si="108"/>
        <v>9.8394993183092971E-3</v>
      </c>
      <c r="W568" s="3">
        <v>7428361.9868552862</v>
      </c>
      <c r="X568" s="4">
        <f t="shared" si="113"/>
        <v>20884.80182021992</v>
      </c>
      <c r="Y568" s="14">
        <f t="shared" si="109"/>
        <v>4.0390485078378724E-4</v>
      </c>
    </row>
    <row r="569" spans="1:25" x14ac:dyDescent="0.2">
      <c r="A569" s="10">
        <f t="shared" si="110"/>
        <v>56217</v>
      </c>
      <c r="B569" s="25">
        <v>12387002.609850382</v>
      </c>
      <c r="C569" s="26">
        <v>617456.56956244784</v>
      </c>
      <c r="D569" s="27">
        <f t="shared" si="116"/>
        <v>11769546.040287934</v>
      </c>
      <c r="E569" s="11"/>
      <c r="F569" s="11"/>
      <c r="G569" s="3">
        <f t="shared" si="112"/>
        <v>12387002.609850382</v>
      </c>
      <c r="H569" s="12">
        <f t="shared" si="114"/>
        <v>1.0038628208332012E-2</v>
      </c>
      <c r="I569" s="3">
        <f t="shared" si="118"/>
        <v>11769546.040287934</v>
      </c>
      <c r="J569" s="3"/>
      <c r="K569" s="28">
        <f t="shared" si="117"/>
        <v>11230051.555173395</v>
      </c>
      <c r="L569" s="11"/>
      <c r="M569" s="28">
        <f t="shared" si="119"/>
        <v>11230051.555173395</v>
      </c>
      <c r="N569" s="13">
        <f t="shared" si="111"/>
        <v>0</v>
      </c>
      <c r="O569" s="28">
        <v>11847508.124735843</v>
      </c>
      <c r="P569" s="27">
        <v>617456.56956244784</v>
      </c>
      <c r="Q569" s="14">
        <f t="shared" si="115"/>
        <v>9.7879033671333104E-3</v>
      </c>
      <c r="S569" s="13">
        <f t="shared" si="107"/>
        <v>155248721.15901119</v>
      </c>
      <c r="T569" s="14">
        <f t="shared" si="108"/>
        <v>9.8330157256854012E-3</v>
      </c>
      <c r="W569" s="3">
        <v>7434143.8894866677</v>
      </c>
      <c r="X569" s="4">
        <f t="shared" si="113"/>
        <v>20883.20100698659</v>
      </c>
      <c r="Y569" s="14">
        <f t="shared" si="109"/>
        <v>4.0482032158317693E-4</v>
      </c>
    </row>
    <row r="570" spans="1:25" x14ac:dyDescent="0.2">
      <c r="A570" s="10">
        <f t="shared" si="110"/>
        <v>56247</v>
      </c>
      <c r="B570" s="25">
        <v>12754020.151899194</v>
      </c>
      <c r="C570" s="26">
        <v>586572.67141143046</v>
      </c>
      <c r="D570" s="27">
        <f t="shared" si="116"/>
        <v>12167447.480487764</v>
      </c>
      <c r="E570" s="11"/>
      <c r="F570" s="11"/>
      <c r="G570" s="3">
        <f t="shared" si="112"/>
        <v>12754020.151899194</v>
      </c>
      <c r="H570" s="12">
        <f t="shared" si="114"/>
        <v>1.0012125888574586E-2</v>
      </c>
      <c r="I570" s="3">
        <f t="shared" si="118"/>
        <v>12167447.480487764</v>
      </c>
      <c r="J570" s="3"/>
      <c r="K570" s="28">
        <f t="shared" si="117"/>
        <v>11557442.458351633</v>
      </c>
      <c r="L570" s="11"/>
      <c r="M570" s="28">
        <f t="shared" si="119"/>
        <v>11557442.458351633</v>
      </c>
      <c r="N570" s="13">
        <f t="shared" si="111"/>
        <v>0</v>
      </c>
      <c r="O570" s="28">
        <v>12144015.129763063</v>
      </c>
      <c r="P570" s="27">
        <v>586572.67141143046</v>
      </c>
      <c r="Q570" s="14">
        <f t="shared" si="115"/>
        <v>9.7809950971636805E-3</v>
      </c>
      <c r="S570" s="13">
        <f t="shared" si="107"/>
        <v>155360669.48104316</v>
      </c>
      <c r="T570" s="14">
        <f t="shared" si="108"/>
        <v>9.8263578027526499E-3</v>
      </c>
      <c r="W570" s="3">
        <v>7439925.792118053</v>
      </c>
      <c r="X570" s="4">
        <f t="shared" si="113"/>
        <v>20882.018695083509</v>
      </c>
      <c r="Y570" s="14">
        <f t="shared" si="109"/>
        <v>4.0555158813182501E-4</v>
      </c>
    </row>
    <row r="571" spans="1:25" x14ac:dyDescent="0.2">
      <c r="A571" s="10">
        <v>56277.42</v>
      </c>
      <c r="B571" s="25">
        <v>12907459.450713506</v>
      </c>
      <c r="C571" s="26">
        <v>582060.44402829942</v>
      </c>
      <c r="D571" s="27">
        <f t="shared" si="116"/>
        <v>12325399.006685207</v>
      </c>
      <c r="E571" s="11"/>
      <c r="F571" s="11"/>
      <c r="G571" s="3">
        <f t="shared" si="112"/>
        <v>12907459.450713506</v>
      </c>
      <c r="H571" s="12">
        <f t="shared" si="114"/>
        <v>1.0009083391304019E-2</v>
      </c>
      <c r="I571" s="3">
        <f t="shared" si="118"/>
        <v>12325399.006685207</v>
      </c>
      <c r="J571" s="3"/>
      <c r="K571" s="28">
        <f>M571</f>
        <v>11673537.041754467</v>
      </c>
      <c r="L571" s="11"/>
      <c r="M571" s="28">
        <f>O571-P571</f>
        <v>11673537.041754467</v>
      </c>
      <c r="N571" s="13">
        <f t="shared" si="111"/>
        <v>0</v>
      </c>
      <c r="O571" s="28">
        <v>12255597.485782767</v>
      </c>
      <c r="P571" s="27">
        <v>582060.44402829942</v>
      </c>
      <c r="Q571" s="14">
        <f t="shared" si="115"/>
        <v>9.7820804630270874E-3</v>
      </c>
      <c r="S571" s="13">
        <f t="shared" si="107"/>
        <v>155473754.750469</v>
      </c>
      <c r="T571" s="14">
        <f t="shared" si="108"/>
        <v>9.8196413556512763E-3</v>
      </c>
      <c r="W571" s="3">
        <v>7445714.9058997082</v>
      </c>
      <c r="X571" s="4">
        <f t="shared" si="113"/>
        <v>20880.970694604137</v>
      </c>
      <c r="Y571" s="14">
        <f t="shared" si="109"/>
        <v>4.0622251691302402E-4</v>
      </c>
    </row>
    <row r="572" spans="1:25" x14ac:dyDescent="0.2">
      <c r="A572" s="10">
        <v>56307.839999999997</v>
      </c>
      <c r="B572" s="25">
        <v>11917619.571239717</v>
      </c>
      <c r="C572" s="26">
        <v>562711.36641552637</v>
      </c>
      <c r="D572" s="27">
        <f t="shared" si="116"/>
        <v>11354908.204824191</v>
      </c>
      <c r="E572" s="11"/>
      <c r="F572" s="11"/>
      <c r="G572" s="3">
        <f t="shared" si="112"/>
        <v>11917619.571239717</v>
      </c>
      <c r="H572" s="12">
        <f t="shared" si="114"/>
        <v>1.0009298620807128E-2</v>
      </c>
      <c r="I572" s="3">
        <f t="shared" si="118"/>
        <v>11354908.204824191</v>
      </c>
      <c r="J572" s="3"/>
      <c r="K572" s="28">
        <f t="shared" ref="K572:K635" si="120">M572</f>
        <v>10756645.646946879</v>
      </c>
      <c r="L572" s="11"/>
      <c r="M572" s="28">
        <f t="shared" ref="M572:M635" si="121">O572-P572</f>
        <v>10756645.646946879</v>
      </c>
      <c r="N572" s="13">
        <f t="shared" si="111"/>
        <v>0</v>
      </c>
      <c r="O572" s="28">
        <v>11319357.013362406</v>
      </c>
      <c r="P572" s="27">
        <v>562711.36641552637</v>
      </c>
      <c r="Q572" s="14">
        <f t="shared" si="115"/>
        <v>9.7706175387906047E-3</v>
      </c>
      <c r="S572" s="13">
        <f t="shared" si="107"/>
        <v>155577836.87445948</v>
      </c>
      <c r="T572" s="14">
        <f t="shared" si="108"/>
        <v>9.8134650697920822E-3</v>
      </c>
      <c r="W572" s="3">
        <v>7451502.8178229863</v>
      </c>
      <c r="X572" s="4">
        <f t="shared" si="113"/>
        <v>20878.719458085467</v>
      </c>
      <c r="Y572" s="14">
        <f t="shared" si="109"/>
        <v>4.0741557983658971E-4</v>
      </c>
    </row>
    <row r="573" spans="1:25" x14ac:dyDescent="0.2">
      <c r="A573" s="10">
        <v>56338.259999999995</v>
      </c>
      <c r="B573" s="25">
        <v>13089670.224014033</v>
      </c>
      <c r="C573" s="26">
        <v>664093.37497406395</v>
      </c>
      <c r="D573" s="27">
        <f t="shared" si="116"/>
        <v>12425576.849039968</v>
      </c>
      <c r="E573" s="11"/>
      <c r="F573" s="11"/>
      <c r="G573" s="3">
        <f t="shared" si="112"/>
        <v>13089670.224014033</v>
      </c>
      <c r="H573" s="12">
        <f t="shared" si="114"/>
        <v>1.0018064911335056E-2</v>
      </c>
      <c r="I573" s="3">
        <f t="shared" si="118"/>
        <v>12425576.849039968</v>
      </c>
      <c r="J573" s="3"/>
      <c r="K573" s="28">
        <f t="shared" si="120"/>
        <v>11780315.487311188</v>
      </c>
      <c r="L573" s="11"/>
      <c r="M573" s="28">
        <f t="shared" si="121"/>
        <v>11780315.487311188</v>
      </c>
      <c r="N573" s="13">
        <f t="shared" si="111"/>
        <v>0</v>
      </c>
      <c r="O573" s="28">
        <v>12444408.862285253</v>
      </c>
      <c r="P573" s="27">
        <v>664093.37497406395</v>
      </c>
      <c r="Q573" s="14">
        <f t="shared" si="115"/>
        <v>9.7606336858158116E-3</v>
      </c>
      <c r="S573" s="13">
        <f t="shared" si="107"/>
        <v>155691708.75690281</v>
      </c>
      <c r="T573" s="14">
        <f t="shared" si="108"/>
        <v>9.8067124060587929E-3</v>
      </c>
      <c r="W573" s="3">
        <v>7457289.5278878836</v>
      </c>
      <c r="X573" s="4">
        <f t="shared" si="113"/>
        <v>20877.787857728399</v>
      </c>
      <c r="Y573" s="14">
        <f t="shared" si="109"/>
        <v>4.080246754143424E-4</v>
      </c>
    </row>
    <row r="574" spans="1:25" x14ac:dyDescent="0.2">
      <c r="A574" s="10">
        <v>56368.679999999993</v>
      </c>
      <c r="B574" s="25">
        <v>13476591.634734012</v>
      </c>
      <c r="C574" s="26">
        <v>722106.09843256767</v>
      </c>
      <c r="D574" s="27">
        <f t="shared" si="116"/>
        <v>12754485.536301445</v>
      </c>
      <c r="E574" s="11"/>
      <c r="F574" s="11"/>
      <c r="G574" s="3">
        <f t="shared" si="112"/>
        <v>13476591.634734012</v>
      </c>
      <c r="H574" s="12">
        <f t="shared" si="114"/>
        <v>1.0026950361770703E-2</v>
      </c>
      <c r="I574" s="3">
        <f t="shared" si="118"/>
        <v>12754485.536301445</v>
      </c>
      <c r="J574" s="3"/>
      <c r="K574" s="28">
        <f t="shared" si="120"/>
        <v>12139177.697298476</v>
      </c>
      <c r="L574" s="11"/>
      <c r="M574" s="28">
        <f t="shared" si="121"/>
        <v>12139177.697298476</v>
      </c>
      <c r="N574" s="13">
        <f t="shared" si="111"/>
        <v>0</v>
      </c>
      <c r="O574" s="28">
        <v>12861283.795731043</v>
      </c>
      <c r="P574" s="27">
        <v>722106.09843256767</v>
      </c>
      <c r="Q574" s="14">
        <f t="shared" si="115"/>
        <v>9.7550360566522887E-3</v>
      </c>
      <c r="S574" s="13">
        <f t="shared" si="107"/>
        <v>155808982.85993448</v>
      </c>
      <c r="T574" s="14">
        <f t="shared" si="108"/>
        <v>9.7997677842227571E-3</v>
      </c>
      <c r="W574" s="3">
        <v>7463075.0360944048</v>
      </c>
      <c r="X574" s="4">
        <f t="shared" si="113"/>
        <v>20877.316937908323</v>
      </c>
      <c r="Y574" s="14">
        <f t="shared" si="109"/>
        <v>4.0843066944784567E-4</v>
      </c>
    </row>
    <row r="575" spans="1:25" x14ac:dyDescent="0.2">
      <c r="A575" s="10">
        <v>56399.099999999991</v>
      </c>
      <c r="B575" s="25">
        <v>15308193.773582781</v>
      </c>
      <c r="C575" s="26">
        <v>743844.92713581107</v>
      </c>
      <c r="D575" s="27">
        <f t="shared" si="116"/>
        <v>14564348.84644697</v>
      </c>
      <c r="E575" s="11"/>
      <c r="F575" s="11"/>
      <c r="G575" s="3">
        <f t="shared" si="112"/>
        <v>15308193.773582781</v>
      </c>
      <c r="H575" s="12">
        <f t="shared" si="114"/>
        <v>9.9967777395972846E-3</v>
      </c>
      <c r="I575" s="3">
        <f t="shared" si="118"/>
        <v>14564348.84644697</v>
      </c>
      <c r="J575" s="3"/>
      <c r="K575" s="28">
        <f t="shared" si="120"/>
        <v>13897144.261612365</v>
      </c>
      <c r="L575" s="11"/>
      <c r="M575" s="28">
        <f t="shared" si="121"/>
        <v>13897144.261612365</v>
      </c>
      <c r="N575" s="13">
        <f t="shared" si="111"/>
        <v>0</v>
      </c>
      <c r="O575" s="28">
        <v>14640989.188748175</v>
      </c>
      <c r="P575" s="27">
        <v>743844.92713581107</v>
      </c>
      <c r="Q575" s="14">
        <f t="shared" si="115"/>
        <v>9.7524898860199549E-3</v>
      </c>
      <c r="S575" s="13">
        <f t="shared" ref="S575:S638" si="122">SUM(M564:M575)</f>
        <v>155943205.6127511</v>
      </c>
      <c r="T575" s="14">
        <f t="shared" ref="T575:T638" si="123">S575/S563-1</f>
        <v>9.7918422493548096E-3</v>
      </c>
      <c r="W575" s="3">
        <v>7468859.342442546</v>
      </c>
      <c r="X575" s="4">
        <f t="shared" si="113"/>
        <v>20879.119349133824</v>
      </c>
      <c r="Y575" s="14">
        <f t="shared" ref="Y575:Y638" si="124">X575/X563-1</f>
        <v>4.0785196820736225E-4</v>
      </c>
    </row>
    <row r="576" spans="1:25" x14ac:dyDescent="0.2">
      <c r="A576" s="10">
        <v>56429.51999999999</v>
      </c>
      <c r="B576" s="25">
        <v>16007583.195062881</v>
      </c>
      <c r="C576" s="26">
        <v>774583.47954062559</v>
      </c>
      <c r="D576" s="27">
        <f t="shared" si="116"/>
        <v>15232999.715522256</v>
      </c>
      <c r="E576" s="11"/>
      <c r="F576" s="11"/>
      <c r="G576" s="3">
        <f t="shared" si="112"/>
        <v>16007583.195062881</v>
      </c>
      <c r="H576" s="12">
        <f t="shared" si="114"/>
        <v>9.9845653914401034E-3</v>
      </c>
      <c r="I576" s="3">
        <f t="shared" si="118"/>
        <v>15232999.715522256</v>
      </c>
      <c r="J576" s="3"/>
      <c r="K576" s="28">
        <f t="shared" si="120"/>
        <v>14525709.026342472</v>
      </c>
      <c r="L576" s="11"/>
      <c r="M576" s="28">
        <f t="shared" si="121"/>
        <v>14525709.026342472</v>
      </c>
      <c r="N576" s="13">
        <f t="shared" si="111"/>
        <v>0</v>
      </c>
      <c r="O576" s="28">
        <v>15300292.505883098</v>
      </c>
      <c r="P576" s="27">
        <v>774583.47954062559</v>
      </c>
      <c r="Q576" s="14">
        <f t="shared" si="115"/>
        <v>9.7415395281392758E-3</v>
      </c>
      <c r="S576" s="13">
        <f t="shared" si="122"/>
        <v>156083343.22531334</v>
      </c>
      <c r="T576" s="14">
        <f t="shared" si="123"/>
        <v>9.7835767474663271E-3</v>
      </c>
      <c r="W576" s="3">
        <v>7474642.4469323093</v>
      </c>
      <c r="X576" s="4">
        <f t="shared" si="113"/>
        <v>20881.713651650585</v>
      </c>
      <c r="Y576" s="14">
        <f t="shared" si="124"/>
        <v>4.0692357832838866E-4</v>
      </c>
    </row>
    <row r="577" spans="1:25" x14ac:dyDescent="0.2">
      <c r="A577" s="10">
        <v>56459.939999999988</v>
      </c>
      <c r="B577" s="25">
        <v>17017396.529382735</v>
      </c>
      <c r="C577" s="26">
        <v>747849.24302277539</v>
      </c>
      <c r="D577" s="27">
        <f t="shared" si="116"/>
        <v>16269547.28635996</v>
      </c>
      <c r="E577" s="11"/>
      <c r="F577" s="11"/>
      <c r="G577" s="3">
        <f t="shared" si="112"/>
        <v>17017396.529382735</v>
      </c>
      <c r="H577" s="12">
        <f t="shared" si="114"/>
        <v>9.9550150845111318E-3</v>
      </c>
      <c r="I577" s="3">
        <f t="shared" si="118"/>
        <v>16269547.28635996</v>
      </c>
      <c r="J577" s="3"/>
      <c r="K577" s="28">
        <f t="shared" si="120"/>
        <v>15477609.779934257</v>
      </c>
      <c r="L577" s="11"/>
      <c r="M577" s="28">
        <f t="shared" si="121"/>
        <v>15477609.779934257</v>
      </c>
      <c r="N577" s="13">
        <f t="shared" si="111"/>
        <v>0</v>
      </c>
      <c r="O577" s="28">
        <v>16225459.022957033</v>
      </c>
      <c r="P577" s="27">
        <v>747849.24302277539</v>
      </c>
      <c r="Q577" s="14">
        <f t="shared" si="115"/>
        <v>9.736156262985407E-3</v>
      </c>
      <c r="S577" s="13">
        <f t="shared" si="122"/>
        <v>156232582.63449985</v>
      </c>
      <c r="T577" s="14">
        <f t="shared" si="123"/>
        <v>9.774791980378561E-3</v>
      </c>
      <c r="W577" s="3">
        <v>7480424.3495636955</v>
      </c>
      <c r="X577" s="4">
        <f t="shared" si="113"/>
        <v>20885.5240469897</v>
      </c>
      <c r="Y577" s="14">
        <f t="shared" si="124"/>
        <v>4.0546789135786909E-4</v>
      </c>
    </row>
    <row r="578" spans="1:25" x14ac:dyDescent="0.2">
      <c r="A578" s="10">
        <v>56490.359999999986</v>
      </c>
      <c r="B578" s="25">
        <v>17324084.117700249</v>
      </c>
      <c r="C578" s="26">
        <v>791153.48724723537</v>
      </c>
      <c r="D578" s="27">
        <f t="shared" si="116"/>
        <v>16532930.630453013</v>
      </c>
      <c r="E578" s="11"/>
      <c r="F578" s="11"/>
      <c r="G578" s="3">
        <f t="shared" si="112"/>
        <v>17324084.117700249</v>
      </c>
      <c r="H578" s="12">
        <f t="shared" si="114"/>
        <v>9.9598214605773894E-3</v>
      </c>
      <c r="I578" s="3">
        <f t="shared" si="118"/>
        <v>16532930.630453013</v>
      </c>
      <c r="J578" s="3"/>
      <c r="K578" s="28">
        <f t="shared" si="120"/>
        <v>15682552.010058459</v>
      </c>
      <c r="L578" s="11"/>
      <c r="M578" s="28">
        <f t="shared" si="121"/>
        <v>15682552.010058459</v>
      </c>
      <c r="N578" s="13">
        <f t="shared" si="111"/>
        <v>0</v>
      </c>
      <c r="O578" s="28">
        <v>16473705.497305695</v>
      </c>
      <c r="P578" s="27">
        <v>791153.48724723537</v>
      </c>
      <c r="Q578" s="14">
        <f t="shared" si="115"/>
        <v>9.7300075004451703E-3</v>
      </c>
      <c r="S578" s="13">
        <f t="shared" si="122"/>
        <v>156383703.5752964</v>
      </c>
      <c r="T578" s="14">
        <f t="shared" si="123"/>
        <v>9.7659112368182477E-3</v>
      </c>
      <c r="W578" s="3">
        <v>7486206.2521950798</v>
      </c>
      <c r="X578" s="4">
        <f t="shared" si="113"/>
        <v>20889.579889605917</v>
      </c>
      <c r="Y578" s="14">
        <f t="shared" si="124"/>
        <v>4.0390579666116366E-4</v>
      </c>
    </row>
    <row r="579" spans="1:25" x14ac:dyDescent="0.2">
      <c r="A579" s="10">
        <v>56520.779999999984</v>
      </c>
      <c r="B579" s="25">
        <v>15950876.660135057</v>
      </c>
      <c r="C579" s="26">
        <v>762531.68869030895</v>
      </c>
      <c r="D579" s="27">
        <f t="shared" si="116"/>
        <v>15188344.971444748</v>
      </c>
      <c r="E579" s="11"/>
      <c r="F579" s="11"/>
      <c r="G579" s="3">
        <f t="shared" si="112"/>
        <v>15950876.660135057</v>
      </c>
      <c r="H579" s="12">
        <f t="shared" si="114"/>
        <v>9.9651565892084903E-3</v>
      </c>
      <c r="I579" s="3">
        <f t="shared" si="118"/>
        <v>15188344.971444748</v>
      </c>
      <c r="J579" s="3"/>
      <c r="K579" s="28">
        <f t="shared" si="120"/>
        <v>14406960.49874275</v>
      </c>
      <c r="L579" s="11"/>
      <c r="M579" s="28">
        <f t="shared" si="121"/>
        <v>14406960.49874275</v>
      </c>
      <c r="N579" s="13">
        <f t="shared" si="111"/>
        <v>0</v>
      </c>
      <c r="O579" s="28">
        <v>15169492.187433058</v>
      </c>
      <c r="P579" s="27">
        <v>762531.68869030895</v>
      </c>
      <c r="Q579" s="14">
        <f t="shared" si="115"/>
        <v>9.721482547859317E-3</v>
      </c>
      <c r="S579" s="13">
        <f t="shared" si="122"/>
        <v>156522412.13748607</v>
      </c>
      <c r="T579" s="14">
        <f t="shared" si="123"/>
        <v>9.7577789584419872E-3</v>
      </c>
      <c r="W579" s="3">
        <v>7491988.1548264651</v>
      </c>
      <c r="X579" s="4">
        <f t="shared" si="113"/>
        <v>20891.972718436788</v>
      </c>
      <c r="Y579" s="14">
        <f t="shared" si="124"/>
        <v>4.0307393688010507E-4</v>
      </c>
    </row>
    <row r="580" spans="1:25" x14ac:dyDescent="0.2">
      <c r="A580" s="10">
        <v>56551.199999999983</v>
      </c>
      <c r="B580" s="25">
        <v>14956904.349956151</v>
      </c>
      <c r="C580" s="26">
        <v>698422.85165888735</v>
      </c>
      <c r="D580" s="27">
        <f t="shared" si="116"/>
        <v>14258481.498297263</v>
      </c>
      <c r="E580" s="11"/>
      <c r="F580" s="11"/>
      <c r="G580" s="3">
        <f t="shared" si="112"/>
        <v>14956904.349956151</v>
      </c>
      <c r="H580" s="12">
        <f t="shared" si="114"/>
        <v>9.9503408219308032E-3</v>
      </c>
      <c r="I580" s="3">
        <f t="shared" si="118"/>
        <v>14258481.498297263</v>
      </c>
      <c r="J580" s="3"/>
      <c r="K580" s="28">
        <f t="shared" si="120"/>
        <v>13525362.104750689</v>
      </c>
      <c r="L580" s="11"/>
      <c r="M580" s="28">
        <f t="shared" si="121"/>
        <v>13525362.104750689</v>
      </c>
      <c r="N580" s="13">
        <f t="shared" si="111"/>
        <v>0</v>
      </c>
      <c r="O580" s="28">
        <v>14223784.956409577</v>
      </c>
      <c r="P580" s="27">
        <v>698422.85165888735</v>
      </c>
      <c r="Q580" s="14">
        <f t="shared" si="115"/>
        <v>9.7120448556555772E-3</v>
      </c>
      <c r="S580" s="13">
        <f t="shared" si="122"/>
        <v>156652507.56827703</v>
      </c>
      <c r="T580" s="14">
        <f t="shared" si="123"/>
        <v>9.7501670202020385E-3</v>
      </c>
      <c r="W580" s="3">
        <v>7497770.0574578503</v>
      </c>
      <c r="X580" s="4">
        <f t="shared" si="113"/>
        <v>20893.213097734115</v>
      </c>
      <c r="Y580" s="14">
        <f t="shared" si="124"/>
        <v>4.0274634093262485E-4</v>
      </c>
    </row>
    <row r="581" spans="1:25" x14ac:dyDescent="0.2">
      <c r="A581" s="10">
        <v>56581.619999999981</v>
      </c>
      <c r="B581" s="25">
        <v>12510328.550077861</v>
      </c>
      <c r="C581" s="26">
        <v>626484.65166357963</v>
      </c>
      <c r="D581" s="27">
        <f t="shared" si="116"/>
        <v>11883843.898414282</v>
      </c>
      <c r="E581" s="11"/>
      <c r="F581" s="11"/>
      <c r="G581" s="3">
        <f t="shared" si="112"/>
        <v>12510328.550077861</v>
      </c>
      <c r="H581" s="12">
        <f t="shared" si="114"/>
        <v>9.9560760671357773E-3</v>
      </c>
      <c r="I581" s="3">
        <f t="shared" si="118"/>
        <v>11883843.898414282</v>
      </c>
      <c r="J581" s="3"/>
      <c r="K581" s="28">
        <f t="shared" si="120"/>
        <v>11338978.165168142</v>
      </c>
      <c r="L581" s="11"/>
      <c r="M581" s="28">
        <f t="shared" si="121"/>
        <v>11338978.165168142</v>
      </c>
      <c r="N581" s="13">
        <f t="shared" si="111"/>
        <v>0</v>
      </c>
      <c r="O581" s="28">
        <v>11965462.816831721</v>
      </c>
      <c r="P581" s="27">
        <v>626484.65166357963</v>
      </c>
      <c r="Q581" s="14">
        <f t="shared" si="115"/>
        <v>9.6995645531623431E-3</v>
      </c>
      <c r="S581" s="13">
        <f t="shared" si="122"/>
        <v>156761434.17827177</v>
      </c>
      <c r="T581" s="14">
        <f t="shared" si="123"/>
        <v>9.7438034140790997E-3</v>
      </c>
      <c r="W581" s="3">
        <v>7503551.9600892356</v>
      </c>
      <c r="X581" s="4">
        <f t="shared" si="113"/>
        <v>20891.630392122654</v>
      </c>
      <c r="Y581" s="14">
        <f t="shared" si="124"/>
        <v>4.0364430401473861E-4</v>
      </c>
    </row>
    <row r="582" spans="1:25" x14ac:dyDescent="0.2">
      <c r="A582" s="10">
        <v>56612.039999999979</v>
      </c>
      <c r="B582" s="25">
        <v>12880658.315628165</v>
      </c>
      <c r="C582" s="26">
        <v>595130.0542199983</v>
      </c>
      <c r="D582" s="27">
        <f t="shared" si="116"/>
        <v>12285528.261408167</v>
      </c>
      <c r="E582" s="11"/>
      <c r="F582" s="11"/>
      <c r="G582" s="3">
        <f t="shared" si="112"/>
        <v>12880658.315628165</v>
      </c>
      <c r="H582" s="12">
        <f t="shared" si="114"/>
        <v>9.9292742382968147E-3</v>
      </c>
      <c r="I582" s="3">
        <f t="shared" si="118"/>
        <v>12285528.261408167</v>
      </c>
      <c r="J582" s="3"/>
      <c r="K582" s="28">
        <f t="shared" si="120"/>
        <v>11669466.332120508</v>
      </c>
      <c r="L582" s="11"/>
      <c r="M582" s="28">
        <f t="shared" si="121"/>
        <v>11669466.332120508</v>
      </c>
      <c r="N582" s="13">
        <f t="shared" si="111"/>
        <v>0</v>
      </c>
      <c r="O582" s="28">
        <v>12264596.386340506</v>
      </c>
      <c r="P582" s="27">
        <v>595130.0542199983</v>
      </c>
      <c r="Q582" s="14">
        <f t="shared" si="115"/>
        <v>9.6927909589481498E-3</v>
      </c>
      <c r="S582" s="13">
        <f t="shared" si="122"/>
        <v>156873458.05204064</v>
      </c>
      <c r="T582" s="14">
        <f t="shared" si="123"/>
        <v>9.7372686153496257E-3</v>
      </c>
      <c r="W582" s="3">
        <v>7509333.8627206199</v>
      </c>
      <c r="X582" s="4">
        <f t="shared" si="113"/>
        <v>20890.462578954459</v>
      </c>
      <c r="Y582" s="14">
        <f t="shared" si="124"/>
        <v>4.0436147454170346E-4</v>
      </c>
    </row>
    <row r="583" spans="1:25" x14ac:dyDescent="0.2">
      <c r="A583" s="10">
        <v>56642.459999999977</v>
      </c>
      <c r="B583" s="25">
        <v>13035580.34712325</v>
      </c>
      <c r="C583" s="26">
        <v>590549.40959028213</v>
      </c>
      <c r="D583" s="27">
        <f t="shared" si="116"/>
        <v>12445030.937532969</v>
      </c>
      <c r="E583" s="11"/>
      <c r="F583" s="11"/>
      <c r="G583" s="3">
        <f t="shared" si="112"/>
        <v>13035580.34712325</v>
      </c>
      <c r="H583" s="12">
        <f t="shared" si="114"/>
        <v>9.9261126404439626E-3</v>
      </c>
      <c r="I583" s="3">
        <f t="shared" si="118"/>
        <v>12445030.937532969</v>
      </c>
      <c r="J583" s="3"/>
      <c r="K583" s="28">
        <f t="shared" si="120"/>
        <v>11786698.517312307</v>
      </c>
      <c r="L583" s="11"/>
      <c r="M583" s="28">
        <f t="shared" si="121"/>
        <v>11786698.517312307</v>
      </c>
      <c r="N583" s="13">
        <f t="shared" si="111"/>
        <v>0</v>
      </c>
      <c r="O583" s="28">
        <v>12377247.926902588</v>
      </c>
      <c r="P583" s="27">
        <v>590549.40959028213</v>
      </c>
      <c r="Q583" s="14">
        <f t="shared" si="115"/>
        <v>9.6938464454328077E-3</v>
      </c>
      <c r="S583" s="13">
        <f t="shared" si="122"/>
        <v>156986619.5275985</v>
      </c>
      <c r="T583" s="14">
        <f t="shared" si="123"/>
        <v>9.7306762775337674E-3</v>
      </c>
      <c r="W583" s="3">
        <v>7515122.9765022742</v>
      </c>
      <c r="X583" s="4">
        <f t="shared" si="113"/>
        <v>20889.427893389442</v>
      </c>
      <c r="Y583" s="14">
        <f t="shared" si="124"/>
        <v>4.0501942697002136E-4</v>
      </c>
    </row>
    <row r="584" spans="1:25" x14ac:dyDescent="0.2">
      <c r="A584" s="10">
        <v>56672.879999999976</v>
      </c>
      <c r="B584" s="25">
        <v>12035922.659075158</v>
      </c>
      <c r="C584" s="26">
        <v>570923.90139265533</v>
      </c>
      <c r="D584" s="27">
        <f t="shared" si="116"/>
        <v>11464998.757682502</v>
      </c>
      <c r="E584" s="11"/>
      <c r="F584" s="11"/>
      <c r="G584" s="3">
        <f t="shared" si="112"/>
        <v>12035922.659075158</v>
      </c>
      <c r="H584" s="12">
        <f t="shared" si="114"/>
        <v>9.9267380644483261E-3</v>
      </c>
      <c r="I584" s="3">
        <f t="shared" si="118"/>
        <v>11464998.757682502</v>
      </c>
      <c r="J584" s="3"/>
      <c r="K584" s="28">
        <f t="shared" si="120"/>
        <v>10860797.404099375</v>
      </c>
      <c r="L584" s="11"/>
      <c r="M584" s="28">
        <f t="shared" si="121"/>
        <v>10860797.404099375</v>
      </c>
      <c r="N584" s="13">
        <f t="shared" ref="N584:N647" si="125">K584-M584</f>
        <v>0</v>
      </c>
      <c r="O584" s="28">
        <v>11431721.30549203</v>
      </c>
      <c r="P584" s="27">
        <v>570923.90139265533</v>
      </c>
      <c r="Q584" s="14">
        <f t="shared" si="115"/>
        <v>9.6825497995332022E-3</v>
      </c>
      <c r="S584" s="13">
        <f t="shared" si="122"/>
        <v>157090771.284751</v>
      </c>
      <c r="T584" s="14">
        <f t="shared" si="123"/>
        <v>9.7246139982802848E-3</v>
      </c>
      <c r="W584" s="3">
        <v>7520910.8884255514</v>
      </c>
      <c r="X584" s="4">
        <f t="shared" si="113"/>
        <v>20887.200182960394</v>
      </c>
      <c r="Y584" s="14">
        <f t="shared" si="124"/>
        <v>4.0618989550345042E-4</v>
      </c>
    </row>
    <row r="585" spans="1:25" x14ac:dyDescent="0.2">
      <c r="A585" s="10">
        <v>56703.299999999974</v>
      </c>
      <c r="B585" s="25">
        <v>13219729.549181445</v>
      </c>
      <c r="C585" s="26">
        <v>673794.07574069186</v>
      </c>
      <c r="D585" s="27">
        <f t="shared" si="116"/>
        <v>12545935.473440753</v>
      </c>
      <c r="E585" s="11"/>
      <c r="F585" s="11"/>
      <c r="G585" s="3">
        <f t="shared" ref="G585:G648" si="126">B585-E585</f>
        <v>13219729.549181445</v>
      </c>
      <c r="H585" s="12">
        <f t="shared" si="114"/>
        <v>9.9360276417665983E-3</v>
      </c>
      <c r="I585" s="3">
        <f t="shared" si="118"/>
        <v>12545935.473440753</v>
      </c>
      <c r="J585" s="3"/>
      <c r="K585" s="28">
        <f t="shared" si="120"/>
        <v>11894262.776985671</v>
      </c>
      <c r="L585" s="11"/>
      <c r="M585" s="28">
        <f t="shared" si="121"/>
        <v>11894262.776985671</v>
      </c>
      <c r="N585" s="13">
        <f t="shared" si="125"/>
        <v>0</v>
      </c>
      <c r="O585" s="28">
        <v>12568056.852726363</v>
      </c>
      <c r="P585" s="27">
        <v>673794.07574069186</v>
      </c>
      <c r="Q585" s="14">
        <f t="shared" si="115"/>
        <v>9.6726857440463387E-3</v>
      </c>
      <c r="S585" s="13">
        <f t="shared" si="122"/>
        <v>157204718.57442546</v>
      </c>
      <c r="T585" s="14">
        <f t="shared" si="123"/>
        <v>9.7179858169909039E-3</v>
      </c>
      <c r="W585" s="3">
        <v>7526697.5984904496</v>
      </c>
      <c r="X585" s="4">
        <f t="shared" si="113"/>
        <v>20886.28067187851</v>
      </c>
      <c r="Y585" s="14">
        <f t="shared" si="124"/>
        <v>4.067870699704379E-4</v>
      </c>
    </row>
    <row r="586" spans="1:25" x14ac:dyDescent="0.2">
      <c r="A586" s="10">
        <v>56733.719999999972</v>
      </c>
      <c r="B586" s="25">
        <v>13610620.603527134</v>
      </c>
      <c r="C586" s="26">
        <v>732663.96878515428</v>
      </c>
      <c r="D586" s="27">
        <f t="shared" si="116"/>
        <v>12877956.634741981</v>
      </c>
      <c r="E586" s="11"/>
      <c r="F586" s="11"/>
      <c r="G586" s="3">
        <f t="shared" si="126"/>
        <v>13610620.603527134</v>
      </c>
      <c r="H586" s="12">
        <f t="shared" si="114"/>
        <v>9.9453164736165167E-3</v>
      </c>
      <c r="I586" s="3">
        <f t="shared" si="118"/>
        <v>12877956.634741981</v>
      </c>
      <c r="J586" s="3"/>
      <c r="K586" s="28">
        <f t="shared" si="120"/>
        <v>12256529.364551431</v>
      </c>
      <c r="L586" s="11"/>
      <c r="M586" s="28">
        <f t="shared" si="121"/>
        <v>12256529.364551431</v>
      </c>
      <c r="N586" s="13">
        <f t="shared" si="125"/>
        <v>0</v>
      </c>
      <c r="O586" s="28">
        <v>12989193.333336584</v>
      </c>
      <c r="P586" s="27">
        <v>732663.96878515428</v>
      </c>
      <c r="Q586" s="14">
        <f t="shared" si="115"/>
        <v>9.6671842343216685E-3</v>
      </c>
      <c r="S586" s="13">
        <f t="shared" si="122"/>
        <v>157322070.24167842</v>
      </c>
      <c r="T586" s="14">
        <f t="shared" si="123"/>
        <v>9.7111691121438692E-3</v>
      </c>
      <c r="W586" s="3">
        <v>7532483.1066969708</v>
      </c>
      <c r="X586" s="4">
        <f t="shared" si="113"/>
        <v>20885.817865533172</v>
      </c>
      <c r="Y586" s="14">
        <f t="shared" si="124"/>
        <v>4.0718487198954101E-4</v>
      </c>
    </row>
    <row r="587" spans="1:25" x14ac:dyDescent="0.2">
      <c r="A587" s="10">
        <v>56764.13999999997</v>
      </c>
      <c r="B587" s="25">
        <v>15459969.843388775</v>
      </c>
      <c r="C587" s="26">
        <v>754692.82268946152</v>
      </c>
      <c r="D587" s="27">
        <f t="shared" si="116"/>
        <v>14705277.020699315</v>
      </c>
      <c r="E587" s="11"/>
      <c r="F587" s="11"/>
      <c r="G587" s="3">
        <f t="shared" si="126"/>
        <v>15459969.843388775</v>
      </c>
      <c r="H587" s="12">
        <f t="shared" si="114"/>
        <v>9.9146948393031842E-3</v>
      </c>
      <c r="I587" s="3">
        <f t="shared" si="118"/>
        <v>14705277.020699315</v>
      </c>
      <c r="J587" s="3"/>
      <c r="K587" s="28">
        <f t="shared" si="120"/>
        <v>14031457.30601069</v>
      </c>
      <c r="L587" s="11"/>
      <c r="M587" s="28">
        <f t="shared" si="121"/>
        <v>14031457.30601069</v>
      </c>
      <c r="N587" s="13">
        <f t="shared" si="125"/>
        <v>0</v>
      </c>
      <c r="O587" s="28">
        <v>14786150.12870015</v>
      </c>
      <c r="P587" s="27">
        <v>754692.82268946152</v>
      </c>
      <c r="Q587" s="14">
        <f t="shared" si="115"/>
        <v>9.6647945700134574E-3</v>
      </c>
      <c r="S587" s="13">
        <f t="shared" si="122"/>
        <v>157456383.28607675</v>
      </c>
      <c r="T587" s="14">
        <f t="shared" si="123"/>
        <v>9.7033895601921216E-3</v>
      </c>
      <c r="W587" s="3">
        <v>7538267.413045112</v>
      </c>
      <c r="X587" s="4">
        <f t="shared" si="113"/>
        <v>20887.609135966115</v>
      </c>
      <c r="Y587" s="14">
        <f t="shared" si="124"/>
        <v>4.0661613597436919E-4</v>
      </c>
    </row>
    <row r="588" spans="1:25" x14ac:dyDescent="0.2">
      <c r="A588" s="10">
        <v>56794.559999999969</v>
      </c>
      <c r="B588" s="25">
        <v>16166099.87745457</v>
      </c>
      <c r="C588" s="26">
        <v>785865.09655435907</v>
      </c>
      <c r="D588" s="27">
        <f t="shared" si="116"/>
        <v>15380234.78090021</v>
      </c>
      <c r="E588" s="11"/>
      <c r="F588" s="11"/>
      <c r="G588" s="3">
        <f t="shared" si="126"/>
        <v>16166099.87745457</v>
      </c>
      <c r="H588" s="12">
        <f t="shared" si="114"/>
        <v>9.9025993155905656E-3</v>
      </c>
      <c r="I588" s="3">
        <f t="shared" si="118"/>
        <v>15380234.78090021</v>
      </c>
      <c r="J588" s="3"/>
      <c r="K588" s="28">
        <f t="shared" si="120"/>
        <v>14665940.075425832</v>
      </c>
      <c r="L588" s="11"/>
      <c r="M588" s="28">
        <f t="shared" si="121"/>
        <v>14665940.075425832</v>
      </c>
      <c r="N588" s="13">
        <f t="shared" si="125"/>
        <v>0</v>
      </c>
      <c r="O588" s="28">
        <v>15451805.171980191</v>
      </c>
      <c r="P588" s="27">
        <v>785865.09655435907</v>
      </c>
      <c r="Q588" s="14">
        <f t="shared" si="115"/>
        <v>9.6539899587035904E-3</v>
      </c>
      <c r="S588" s="13">
        <f t="shared" si="122"/>
        <v>157596614.33516011</v>
      </c>
      <c r="T588" s="14">
        <f t="shared" si="123"/>
        <v>9.6952761170825408E-3</v>
      </c>
      <c r="W588" s="3">
        <v>7544050.5175348772</v>
      </c>
      <c r="X588" s="4">
        <f t="shared" si="113"/>
        <v>20890.185447307551</v>
      </c>
      <c r="Y588" s="14">
        <f t="shared" si="124"/>
        <v>4.0570404317818998E-4</v>
      </c>
    </row>
    <row r="589" spans="1:25" x14ac:dyDescent="0.2">
      <c r="A589" s="10">
        <v>56824.979999999967</v>
      </c>
      <c r="B589" s="25">
        <v>17185403.200359013</v>
      </c>
      <c r="C589" s="26">
        <v>758698.31182078109</v>
      </c>
      <c r="D589" s="27">
        <f t="shared" si="116"/>
        <v>16426704.888538232</v>
      </c>
      <c r="E589" s="11"/>
      <c r="F589" s="11"/>
      <c r="G589" s="3">
        <f t="shared" si="126"/>
        <v>17185403.200359013</v>
      </c>
      <c r="H589" s="12">
        <f t="shared" si="114"/>
        <v>9.8726424271886604E-3</v>
      </c>
      <c r="I589" s="3">
        <f t="shared" si="118"/>
        <v>16426704.888538232</v>
      </c>
      <c r="J589" s="3"/>
      <c r="K589" s="28">
        <f t="shared" si="120"/>
        <v>15626948.866286907</v>
      </c>
      <c r="L589" s="11"/>
      <c r="M589" s="28">
        <f t="shared" si="121"/>
        <v>15626948.866286907</v>
      </c>
      <c r="N589" s="13">
        <f t="shared" si="125"/>
        <v>0</v>
      </c>
      <c r="O589" s="28">
        <v>16385647.178107688</v>
      </c>
      <c r="P589" s="27">
        <v>758698.31182078109</v>
      </c>
      <c r="Q589" s="14">
        <f t="shared" si="115"/>
        <v>9.6487176299184796E-3</v>
      </c>
      <c r="S589" s="13">
        <f t="shared" si="122"/>
        <v>157745953.42151275</v>
      </c>
      <c r="T589" s="14">
        <f t="shared" si="123"/>
        <v>9.6866528191072998E-3</v>
      </c>
      <c r="W589" s="3">
        <v>7549832.4201662615</v>
      </c>
      <c r="X589" s="4">
        <f t="shared" si="113"/>
        <v>20893.967527035376</v>
      </c>
      <c r="Y589" s="14">
        <f t="shared" si="124"/>
        <v>4.0427427277767158E-4</v>
      </c>
    </row>
    <row r="590" spans="1:25" x14ac:dyDescent="0.2">
      <c r="A590" s="10">
        <v>56855.399999999965</v>
      </c>
      <c r="B590" s="25">
        <v>17495207.227060597</v>
      </c>
      <c r="C590" s="26">
        <v>802655.27151469223</v>
      </c>
      <c r="D590" s="27">
        <f t="shared" si="116"/>
        <v>16692551.955545906</v>
      </c>
      <c r="E590" s="11"/>
      <c r="F590" s="11"/>
      <c r="G590" s="3">
        <f t="shared" si="126"/>
        <v>17495207.227060597</v>
      </c>
      <c r="H590" s="12">
        <f t="shared" si="114"/>
        <v>9.8777579350073363E-3</v>
      </c>
      <c r="I590" s="3">
        <f t="shared" si="118"/>
        <v>16692551.955545906</v>
      </c>
      <c r="J590" s="3"/>
      <c r="K590" s="28">
        <f t="shared" si="120"/>
        <v>15833773.500985989</v>
      </c>
      <c r="L590" s="11"/>
      <c r="M590" s="28">
        <f t="shared" si="121"/>
        <v>15833773.500985989</v>
      </c>
      <c r="N590" s="13">
        <f t="shared" si="125"/>
        <v>0</v>
      </c>
      <c r="O590" s="28">
        <v>16636428.772500681</v>
      </c>
      <c r="P590" s="27">
        <v>802655.27151469223</v>
      </c>
      <c r="Q590" s="14">
        <f t="shared" si="115"/>
        <v>9.642658339697574E-3</v>
      </c>
      <c r="S590" s="13">
        <f t="shared" si="122"/>
        <v>157897174.9124403</v>
      </c>
      <c r="T590" s="14">
        <f t="shared" si="123"/>
        <v>9.6779351207472164E-3</v>
      </c>
      <c r="W590" s="3">
        <v>7555614.3227976458</v>
      </c>
      <c r="X590" s="4">
        <f t="shared" si="113"/>
        <v>20897.992958165592</v>
      </c>
      <c r="Y590" s="14">
        <f t="shared" si="124"/>
        <v>4.0273995954609454E-4</v>
      </c>
    </row>
    <row r="591" spans="1:25" x14ac:dyDescent="0.2">
      <c r="A591" s="10">
        <v>56885.819999999963</v>
      </c>
      <c r="B591" s="25">
        <v>16108527.947174072</v>
      </c>
      <c r="C591" s="26">
        <v>773658.67543424317</v>
      </c>
      <c r="D591" s="27">
        <f t="shared" si="116"/>
        <v>15334869.271739829</v>
      </c>
      <c r="E591" s="11"/>
      <c r="F591" s="11"/>
      <c r="G591" s="3">
        <f t="shared" si="126"/>
        <v>16108527.947174072</v>
      </c>
      <c r="H591" s="12">
        <f t="shared" si="114"/>
        <v>9.8835500015508337E-3</v>
      </c>
      <c r="I591" s="3">
        <f t="shared" si="118"/>
        <v>15334869.271739829</v>
      </c>
      <c r="J591" s="3"/>
      <c r="K591" s="28">
        <f t="shared" si="120"/>
        <v>14545761.946531447</v>
      </c>
      <c r="L591" s="11"/>
      <c r="M591" s="28">
        <f t="shared" si="121"/>
        <v>14545761.946531447</v>
      </c>
      <c r="N591" s="13">
        <f t="shared" si="125"/>
        <v>0</v>
      </c>
      <c r="O591" s="28">
        <v>15319420.62196569</v>
      </c>
      <c r="P591" s="27">
        <v>773658.67543424317</v>
      </c>
      <c r="Q591" s="14">
        <f t="shared" si="115"/>
        <v>9.6343325020435966E-3</v>
      </c>
      <c r="S591" s="13">
        <f t="shared" si="122"/>
        <v>158035976.36022899</v>
      </c>
      <c r="T591" s="14">
        <f t="shared" si="123"/>
        <v>9.6699520667584693E-3</v>
      </c>
      <c r="W591" s="3">
        <v>7561396.2254290292</v>
      </c>
      <c r="X591" s="4">
        <f t="shared" si="113"/>
        <v>20900.369673626265</v>
      </c>
      <c r="Y591" s="14">
        <f t="shared" si="124"/>
        <v>4.019225614853017E-4</v>
      </c>
    </row>
    <row r="592" spans="1:25" x14ac:dyDescent="0.2">
      <c r="A592" s="10">
        <v>56916.239999999962</v>
      </c>
      <c r="B592" s="25">
        <v>15104511.041868327</v>
      </c>
      <c r="C592" s="26">
        <v>708611.64980334276</v>
      </c>
      <c r="D592" s="27">
        <f t="shared" si="116"/>
        <v>14395899.392064985</v>
      </c>
      <c r="E592" s="11"/>
      <c r="F592" s="11"/>
      <c r="G592" s="3">
        <f t="shared" si="126"/>
        <v>15104511.041868327</v>
      </c>
      <c r="H592" s="12">
        <f t="shared" si="114"/>
        <v>9.868799616453261E-3</v>
      </c>
      <c r="I592" s="3">
        <f t="shared" si="118"/>
        <v>14395899.392064985</v>
      </c>
      <c r="J592" s="3"/>
      <c r="K592" s="28">
        <f t="shared" si="120"/>
        <v>13655544.990128564</v>
      </c>
      <c r="L592" s="11"/>
      <c r="M592" s="28">
        <f t="shared" si="121"/>
        <v>13655544.990128564</v>
      </c>
      <c r="N592" s="13">
        <f t="shared" si="125"/>
        <v>0</v>
      </c>
      <c r="O592" s="28">
        <v>14364156.639931906</v>
      </c>
      <c r="P592" s="27">
        <v>708611.64980334276</v>
      </c>
      <c r="Q592" s="14">
        <f t="shared" si="115"/>
        <v>9.6250942761930691E-3</v>
      </c>
      <c r="S592" s="13">
        <f t="shared" si="122"/>
        <v>158166159.2456069</v>
      </c>
      <c r="T592" s="14">
        <f t="shared" si="123"/>
        <v>9.6624797191333656E-3</v>
      </c>
      <c r="W592" s="3">
        <v>7567178.1280604154</v>
      </c>
      <c r="X592" s="4">
        <f t="shared" si="113"/>
        <v>20901.603817029129</v>
      </c>
      <c r="Y592" s="14">
        <f t="shared" si="124"/>
        <v>4.0160023524205002E-4</v>
      </c>
    </row>
    <row r="593" spans="1:25" x14ac:dyDescent="0.2">
      <c r="A593" s="10">
        <v>56946.65999999996</v>
      </c>
      <c r="B593" s="25">
        <v>12633869.625934375</v>
      </c>
      <c r="C593" s="26">
        <v>635645.28096355393</v>
      </c>
      <c r="D593" s="27">
        <f t="shared" si="116"/>
        <v>11998224.344970822</v>
      </c>
      <c r="E593" s="11"/>
      <c r="F593" s="11"/>
      <c r="G593" s="3">
        <f t="shared" si="126"/>
        <v>12633869.625934375</v>
      </c>
      <c r="H593" s="12">
        <f t="shared" si="114"/>
        <v>9.8751264095093827E-3</v>
      </c>
      <c r="I593" s="3">
        <f t="shared" si="118"/>
        <v>11998224.344970822</v>
      </c>
      <c r="J593" s="3"/>
      <c r="K593" s="28">
        <f t="shared" si="120"/>
        <v>11447977.993732667</v>
      </c>
      <c r="L593" s="11"/>
      <c r="M593" s="28">
        <f t="shared" si="121"/>
        <v>11447977.993732667</v>
      </c>
      <c r="N593" s="13">
        <f t="shared" si="125"/>
        <v>0</v>
      </c>
      <c r="O593" s="28">
        <v>12083623.27469622</v>
      </c>
      <c r="P593" s="27">
        <v>635645.28096355393</v>
      </c>
      <c r="Q593" s="14">
        <f t="shared" si="115"/>
        <v>9.6128440302811757E-3</v>
      </c>
      <c r="S593" s="13">
        <f t="shared" si="122"/>
        <v>158275159.07417139</v>
      </c>
      <c r="T593" s="14">
        <f t="shared" si="123"/>
        <v>9.6562327579765572E-3</v>
      </c>
      <c r="W593" s="3">
        <v>7572960.0306917997</v>
      </c>
      <c r="X593" s="4">
        <f t="shared" si="113"/>
        <v>20900.038879475342</v>
      </c>
      <c r="Y593" s="14">
        <f t="shared" si="124"/>
        <v>4.0248114651020295E-4</v>
      </c>
    </row>
    <row r="594" spans="1:25" x14ac:dyDescent="0.2">
      <c r="A594" s="10">
        <v>56977.079999999958</v>
      </c>
      <c r="B594" s="25">
        <v>13007507.328672688</v>
      </c>
      <c r="C594" s="26">
        <v>603812.83225713531</v>
      </c>
      <c r="D594" s="27">
        <f t="shared" si="116"/>
        <v>12403694.496415554</v>
      </c>
      <c r="E594" s="11"/>
      <c r="F594" s="11"/>
      <c r="G594" s="3">
        <f t="shared" si="126"/>
        <v>13007507.328672688</v>
      </c>
      <c r="H594" s="12">
        <f t="shared" si="114"/>
        <v>9.8480225106676311E-3</v>
      </c>
      <c r="I594" s="3">
        <f t="shared" si="118"/>
        <v>12403694.496415554</v>
      </c>
      <c r="J594" s="3"/>
      <c r="K594" s="28">
        <f t="shared" si="120"/>
        <v>11781565.575380305</v>
      </c>
      <c r="L594" s="11"/>
      <c r="M594" s="28">
        <f t="shared" si="121"/>
        <v>11781565.575380305</v>
      </c>
      <c r="N594" s="13">
        <f t="shared" si="125"/>
        <v>0</v>
      </c>
      <c r="O594" s="28">
        <v>12385378.40763744</v>
      </c>
      <c r="P594" s="27">
        <v>603812.83225713531</v>
      </c>
      <c r="Q594" s="14">
        <f t="shared" si="115"/>
        <v>9.6062013522624223E-3</v>
      </c>
      <c r="S594" s="13">
        <f t="shared" si="122"/>
        <v>158387258.31743118</v>
      </c>
      <c r="T594" s="14">
        <f t="shared" si="123"/>
        <v>9.6498176567789695E-3</v>
      </c>
      <c r="W594" s="3">
        <v>7578741.9333231859</v>
      </c>
      <c r="X594" s="4">
        <f t="shared" si="113"/>
        <v>20898.885291371877</v>
      </c>
      <c r="Y594" s="14">
        <f t="shared" si="124"/>
        <v>4.0318458174803951E-4</v>
      </c>
    </row>
    <row r="595" spans="1:25" x14ac:dyDescent="0.2">
      <c r="A595" s="10">
        <v>57007.499999999956</v>
      </c>
      <c r="B595" s="25">
        <v>13163912.28186314</v>
      </c>
      <c r="C595" s="26">
        <v>599162.73510001809</v>
      </c>
      <c r="D595" s="27">
        <f t="shared" si="116"/>
        <v>12564749.546763122</v>
      </c>
      <c r="E595" s="11"/>
      <c r="F595" s="11"/>
      <c r="G595" s="3">
        <f t="shared" si="126"/>
        <v>13163912.28186314</v>
      </c>
      <c r="H595" s="12">
        <f t="shared" si="114"/>
        <v>9.8447427212713379E-3</v>
      </c>
      <c r="I595" s="3">
        <f t="shared" si="118"/>
        <v>12564749.546763122</v>
      </c>
      <c r="J595" s="3"/>
      <c r="K595" s="28">
        <f t="shared" si="120"/>
        <v>11899936.013240315</v>
      </c>
      <c r="L595" s="11"/>
      <c r="M595" s="28">
        <f t="shared" si="121"/>
        <v>11899936.013240315</v>
      </c>
      <c r="N595" s="13">
        <f t="shared" si="125"/>
        <v>0</v>
      </c>
      <c r="O595" s="28">
        <v>12499098.748340333</v>
      </c>
      <c r="P595" s="27">
        <v>599162.73510001809</v>
      </c>
      <c r="Q595" s="14">
        <f t="shared" si="115"/>
        <v>9.6072276525682732E-3</v>
      </c>
      <c r="S595" s="13">
        <f t="shared" si="122"/>
        <v>158500495.81335917</v>
      </c>
      <c r="T595" s="14">
        <f t="shared" si="123"/>
        <v>9.6433459763398677E-3</v>
      </c>
      <c r="W595" s="3">
        <v>7584531.047104842</v>
      </c>
      <c r="X595" s="4">
        <f t="shared" ref="X595:X658" si="127">S595/W595*1000</f>
        <v>20897.863668692054</v>
      </c>
      <c r="Y595" s="14">
        <f t="shared" si="124"/>
        <v>4.0382988685294663E-4</v>
      </c>
    </row>
    <row r="596" spans="1:25" x14ac:dyDescent="0.2">
      <c r="A596" s="10">
        <v>57037.919999999955</v>
      </c>
      <c r="B596" s="25">
        <v>12154425.618452735</v>
      </c>
      <c r="C596" s="26">
        <v>579256.8195909377</v>
      </c>
      <c r="D596" s="27">
        <f t="shared" si="116"/>
        <v>11575168.798861798</v>
      </c>
      <c r="E596" s="11"/>
      <c r="F596" s="11"/>
      <c r="G596" s="3">
        <f t="shared" si="126"/>
        <v>12154425.618452735</v>
      </c>
      <c r="H596" s="12">
        <f t="shared" si="114"/>
        <v>9.8457727533023398E-3</v>
      </c>
      <c r="I596" s="3">
        <f t="shared" si="118"/>
        <v>11575168.798861798</v>
      </c>
      <c r="J596" s="3"/>
      <c r="K596" s="28">
        <f t="shared" si="120"/>
        <v>10965018.616054054</v>
      </c>
      <c r="L596" s="11"/>
      <c r="M596" s="28">
        <f t="shared" si="121"/>
        <v>10965018.616054054</v>
      </c>
      <c r="N596" s="13">
        <f t="shared" si="125"/>
        <v>0</v>
      </c>
      <c r="O596" s="28">
        <v>11544275.435644992</v>
      </c>
      <c r="P596" s="27">
        <v>579256.8195909377</v>
      </c>
      <c r="Q596" s="14">
        <f t="shared" si="115"/>
        <v>9.5960920802502514E-3</v>
      </c>
      <c r="S596" s="13">
        <f t="shared" si="122"/>
        <v>158604717.02531385</v>
      </c>
      <c r="T596" s="14">
        <f t="shared" si="123"/>
        <v>9.6373945342631551E-3</v>
      </c>
      <c r="W596" s="3">
        <v>7590318.9590281183</v>
      </c>
      <c r="X596" s="4">
        <f t="shared" si="127"/>
        <v>20895.659046931796</v>
      </c>
      <c r="Y596" s="14">
        <f t="shared" si="124"/>
        <v>4.0497835503594537E-4</v>
      </c>
    </row>
    <row r="597" spans="1:25" x14ac:dyDescent="0.2">
      <c r="A597" s="10">
        <v>57068.339999999953</v>
      </c>
      <c r="B597" s="25">
        <v>13350017.656627059</v>
      </c>
      <c r="C597" s="26">
        <v>683637.08185428462</v>
      </c>
      <c r="D597" s="27">
        <f t="shared" si="116"/>
        <v>12666380.574772775</v>
      </c>
      <c r="E597" s="11"/>
      <c r="F597" s="11"/>
      <c r="G597" s="3">
        <f t="shared" si="126"/>
        <v>13350017.656627059</v>
      </c>
      <c r="H597" s="12">
        <f t="shared" si="114"/>
        <v>9.8555804005597825E-3</v>
      </c>
      <c r="I597" s="3">
        <f t="shared" si="118"/>
        <v>12666380.574772775</v>
      </c>
      <c r="J597" s="3"/>
      <c r="K597" s="28">
        <f t="shared" si="120"/>
        <v>12008285.265662931</v>
      </c>
      <c r="L597" s="11"/>
      <c r="M597" s="28">
        <f t="shared" si="121"/>
        <v>12008285.265662931</v>
      </c>
      <c r="N597" s="13">
        <f t="shared" si="125"/>
        <v>0</v>
      </c>
      <c r="O597" s="28">
        <v>12691922.347517215</v>
      </c>
      <c r="P597" s="27">
        <v>683637.08185428462</v>
      </c>
      <c r="Q597" s="14">
        <f t="shared" si="115"/>
        <v>9.5863435014973408E-3</v>
      </c>
      <c r="S597" s="13">
        <f t="shared" si="122"/>
        <v>158718739.51399115</v>
      </c>
      <c r="T597" s="14">
        <f t="shared" si="123"/>
        <v>9.6308873759975988E-3</v>
      </c>
      <c r="W597" s="3">
        <v>7596105.6690930165</v>
      </c>
      <c r="X597" s="4">
        <f t="shared" si="127"/>
        <v>20894.751393438994</v>
      </c>
      <c r="Y597" s="14">
        <f t="shared" si="124"/>
        <v>4.055639054916238E-4</v>
      </c>
    </row>
    <row r="598" spans="1:25" x14ac:dyDescent="0.2">
      <c r="A598" s="10">
        <v>57098.759999999951</v>
      </c>
      <c r="B598" s="25">
        <v>13744893.039059561</v>
      </c>
      <c r="C598" s="26">
        <v>743376.84193903487</v>
      </c>
      <c r="D598" s="27">
        <f t="shared" si="116"/>
        <v>13001516.197120525</v>
      </c>
      <c r="E598" s="11"/>
      <c r="F598" s="11"/>
      <c r="G598" s="3">
        <f t="shared" si="126"/>
        <v>13744893.039059561</v>
      </c>
      <c r="H598" s="12">
        <f t="shared" si="114"/>
        <v>9.865269148537692E-3</v>
      </c>
      <c r="I598" s="3">
        <f t="shared" si="118"/>
        <v>13001516.197120525</v>
      </c>
      <c r="J598" s="3"/>
      <c r="K598" s="28">
        <f t="shared" si="120"/>
        <v>12373958.379653305</v>
      </c>
      <c r="L598" s="11"/>
      <c r="M598" s="28">
        <f t="shared" si="121"/>
        <v>12373958.379653305</v>
      </c>
      <c r="N598" s="13">
        <f t="shared" si="125"/>
        <v>0</v>
      </c>
      <c r="O598" s="28">
        <v>13117335.221592341</v>
      </c>
      <c r="P598" s="27">
        <v>743376.84193903487</v>
      </c>
      <c r="Q598" s="14">
        <f t="shared" si="115"/>
        <v>9.5809353210138948E-3</v>
      </c>
      <c r="S598" s="13">
        <f t="shared" si="122"/>
        <v>158836168.52909303</v>
      </c>
      <c r="T598" s="14">
        <f t="shared" si="123"/>
        <v>9.624195035627503E-3</v>
      </c>
      <c r="W598" s="3">
        <v>7601891.1772995358</v>
      </c>
      <c r="X598" s="4">
        <f t="shared" si="127"/>
        <v>20894.296540761232</v>
      </c>
      <c r="Y598" s="14">
        <f t="shared" si="124"/>
        <v>4.0595370900220473E-4</v>
      </c>
    </row>
    <row r="599" spans="1:25" x14ac:dyDescent="0.2">
      <c r="A599" s="10">
        <v>57129.179999999949</v>
      </c>
      <c r="B599" s="25">
        <v>15612006.23215485</v>
      </c>
      <c r="C599" s="26">
        <v>765699.62811817706</v>
      </c>
      <c r="D599" s="27">
        <f t="shared" si="116"/>
        <v>14846306.604036672</v>
      </c>
      <c r="E599" s="11"/>
      <c r="F599" s="11"/>
      <c r="G599" s="3">
        <f t="shared" si="126"/>
        <v>15612006.23215485</v>
      </c>
      <c r="H599" s="12">
        <f t="shared" si="114"/>
        <v>9.8341969813797725E-3</v>
      </c>
      <c r="I599" s="3">
        <f t="shared" si="118"/>
        <v>14846306.604036672</v>
      </c>
      <c r="J599" s="3"/>
      <c r="K599" s="28">
        <f t="shared" si="120"/>
        <v>14165860.413543863</v>
      </c>
      <c r="L599" s="11"/>
      <c r="M599" s="28">
        <f t="shared" si="121"/>
        <v>14165860.413543863</v>
      </c>
      <c r="N599" s="13">
        <f t="shared" si="125"/>
        <v>0</v>
      </c>
      <c r="O599" s="28">
        <v>14931560.041662041</v>
      </c>
      <c r="P599" s="27">
        <v>765699.62811817706</v>
      </c>
      <c r="Q599" s="14">
        <f t="shared" si="115"/>
        <v>9.5786991045896386E-3</v>
      </c>
      <c r="S599" s="13">
        <f t="shared" si="122"/>
        <v>158970571.63662618</v>
      </c>
      <c r="T599" s="14">
        <f t="shared" si="123"/>
        <v>9.6165574170363755E-3</v>
      </c>
      <c r="W599" s="3">
        <v>7607675.483647678</v>
      </c>
      <c r="X599" s="4">
        <f t="shared" si="127"/>
        <v>20896.076860576606</v>
      </c>
      <c r="Y599" s="14">
        <f t="shared" si="124"/>
        <v>4.0539463159094957E-4</v>
      </c>
    </row>
    <row r="600" spans="1:25" x14ac:dyDescent="0.2">
      <c r="A600" s="10">
        <v>57159.599999999948</v>
      </c>
      <c r="B600" s="25">
        <v>16324886.766620103</v>
      </c>
      <c r="C600" s="26">
        <v>797311.7929275966</v>
      </c>
      <c r="D600" s="27">
        <f t="shared" si="116"/>
        <v>15527574.973692507</v>
      </c>
      <c r="E600" s="11"/>
      <c r="F600" s="11"/>
      <c r="G600" s="3">
        <f t="shared" si="126"/>
        <v>16324886.766620103</v>
      </c>
      <c r="H600" s="12">
        <f t="shared" si="114"/>
        <v>9.8222137911556651E-3</v>
      </c>
      <c r="I600" s="3">
        <f t="shared" si="118"/>
        <v>15527574.973692507</v>
      </c>
      <c r="J600" s="3"/>
      <c r="K600" s="28">
        <f t="shared" si="120"/>
        <v>14806264.312911067</v>
      </c>
      <c r="L600" s="11"/>
      <c r="M600" s="28">
        <f t="shared" si="121"/>
        <v>14806264.312911067</v>
      </c>
      <c r="N600" s="13">
        <f t="shared" si="125"/>
        <v>0</v>
      </c>
      <c r="O600" s="28">
        <v>15603576.105838664</v>
      </c>
      <c r="P600" s="27">
        <v>797311.7929275966</v>
      </c>
      <c r="Q600" s="14">
        <f t="shared" si="115"/>
        <v>9.5680356501908204E-3</v>
      </c>
      <c r="S600" s="13">
        <f t="shared" si="122"/>
        <v>159110895.87411141</v>
      </c>
      <c r="T600" s="14">
        <f t="shared" si="123"/>
        <v>9.6085918174033669E-3</v>
      </c>
      <c r="W600" s="3">
        <v>7613458.5881374413</v>
      </c>
      <c r="X600" s="4">
        <f t="shared" si="127"/>
        <v>20898.635492944391</v>
      </c>
      <c r="Y600" s="14">
        <f t="shared" si="124"/>
        <v>4.0449835441402904E-4</v>
      </c>
    </row>
    <row r="601" spans="1:25" x14ac:dyDescent="0.2">
      <c r="A601" s="10">
        <v>57190.019999999946</v>
      </c>
      <c r="B601" s="25">
        <v>17353680.062226754</v>
      </c>
      <c r="C601" s="26">
        <v>769705.58405327087</v>
      </c>
      <c r="D601" s="27">
        <f t="shared" si="116"/>
        <v>16583974.478173483</v>
      </c>
      <c r="E601" s="11"/>
      <c r="F601" s="11"/>
      <c r="G601" s="3">
        <f t="shared" si="126"/>
        <v>17353680.062226754</v>
      </c>
      <c r="H601" s="12">
        <f t="shared" si="114"/>
        <v>9.7918483439611848E-3</v>
      </c>
      <c r="I601" s="3">
        <f t="shared" si="118"/>
        <v>16583974.478173483</v>
      </c>
      <c r="J601" s="3"/>
      <c r="K601" s="28">
        <f t="shared" si="120"/>
        <v>15776387.366240105</v>
      </c>
      <c r="L601" s="11"/>
      <c r="M601" s="28">
        <f t="shared" si="121"/>
        <v>15776387.366240105</v>
      </c>
      <c r="N601" s="13">
        <f t="shared" si="125"/>
        <v>0</v>
      </c>
      <c r="O601" s="28">
        <v>16546092.950293375</v>
      </c>
      <c r="P601" s="27">
        <v>769705.58405327087</v>
      </c>
      <c r="Q601" s="14">
        <f t="shared" si="115"/>
        <v>9.5628712445325892E-3</v>
      </c>
      <c r="S601" s="13">
        <f t="shared" si="122"/>
        <v>159260334.37406465</v>
      </c>
      <c r="T601" s="14">
        <f t="shared" si="123"/>
        <v>9.6001255164075427E-3</v>
      </c>
      <c r="W601" s="3">
        <v>7619240.4907688266</v>
      </c>
      <c r="X601" s="4">
        <f t="shared" si="127"/>
        <v>20902.389754860509</v>
      </c>
      <c r="Y601" s="14">
        <f t="shared" si="124"/>
        <v>4.0309375489533394E-4</v>
      </c>
    </row>
    <row r="602" spans="1:25" x14ac:dyDescent="0.2">
      <c r="A602" s="10">
        <v>57220.439999999944</v>
      </c>
      <c r="B602" s="25">
        <v>17666612.496847741</v>
      </c>
      <c r="C602" s="26">
        <v>814325.08869843686</v>
      </c>
      <c r="D602" s="27">
        <f t="shared" si="116"/>
        <v>16852287.408149306</v>
      </c>
      <c r="E602" s="11"/>
      <c r="F602" s="11"/>
      <c r="G602" s="3">
        <f t="shared" si="126"/>
        <v>17666612.496847741</v>
      </c>
      <c r="H602" s="12">
        <f t="shared" si="114"/>
        <v>9.7972700501669507E-3</v>
      </c>
      <c r="I602" s="3">
        <f t="shared" si="118"/>
        <v>16852287.408149306</v>
      </c>
      <c r="J602" s="3"/>
      <c r="K602" s="28">
        <f t="shared" si="120"/>
        <v>15985095.269156801</v>
      </c>
      <c r="L602" s="11"/>
      <c r="M602" s="28">
        <f t="shared" si="121"/>
        <v>15985095.269156801</v>
      </c>
      <c r="N602" s="13">
        <f t="shared" si="125"/>
        <v>0</v>
      </c>
      <c r="O602" s="28">
        <v>16799420.357855238</v>
      </c>
      <c r="P602" s="27">
        <v>814325.08869843686</v>
      </c>
      <c r="Q602" s="14">
        <f t="shared" si="115"/>
        <v>9.5568986231480135E-3</v>
      </c>
      <c r="S602" s="13">
        <f t="shared" si="122"/>
        <v>159411656.14223543</v>
      </c>
      <c r="T602" s="14">
        <f t="shared" si="123"/>
        <v>9.5915663509176241E-3</v>
      </c>
      <c r="W602" s="3">
        <v>7625022.3934002109</v>
      </c>
      <c r="X602" s="4">
        <f t="shared" si="127"/>
        <v>20906.385308482917</v>
      </c>
      <c r="Y602" s="14">
        <f t="shared" si="124"/>
        <v>4.0158642670262701E-4</v>
      </c>
    </row>
    <row r="603" spans="1:25" x14ac:dyDescent="0.2">
      <c r="A603" s="10">
        <v>57250.859999999942</v>
      </c>
      <c r="B603" s="25">
        <v>16266448.13245192</v>
      </c>
      <c r="C603" s="26">
        <v>784948.74354193301</v>
      </c>
      <c r="D603" s="27">
        <f t="shared" si="116"/>
        <v>15481499.388909986</v>
      </c>
      <c r="E603" s="11"/>
      <c r="F603" s="11"/>
      <c r="G603" s="3">
        <f t="shared" si="126"/>
        <v>16266448.13245192</v>
      </c>
      <c r="H603" s="12">
        <f t="shared" si="114"/>
        <v>9.803514374232547E-3</v>
      </c>
      <c r="I603" s="3">
        <f t="shared" si="118"/>
        <v>15481499.388909986</v>
      </c>
      <c r="J603" s="3"/>
      <c r="K603" s="28">
        <f t="shared" si="120"/>
        <v>14684656.03869611</v>
      </c>
      <c r="L603" s="11"/>
      <c r="M603" s="28">
        <f t="shared" si="121"/>
        <v>14684656.03869611</v>
      </c>
      <c r="N603" s="13">
        <f t="shared" si="125"/>
        <v>0</v>
      </c>
      <c r="O603" s="28">
        <v>15469604.782238044</v>
      </c>
      <c r="P603" s="27">
        <v>784948.74354193301</v>
      </c>
      <c r="Q603" s="14">
        <f t="shared" si="115"/>
        <v>9.548767034358363E-3</v>
      </c>
      <c r="S603" s="13">
        <f t="shared" si="122"/>
        <v>159550550.23440009</v>
      </c>
      <c r="T603" s="14">
        <f t="shared" si="123"/>
        <v>9.5837283956077268E-3</v>
      </c>
      <c r="W603" s="3">
        <v>7630804.2960315952</v>
      </c>
      <c r="X603" s="4">
        <f t="shared" si="127"/>
        <v>20908.746187787106</v>
      </c>
      <c r="Y603" s="14">
        <f t="shared" si="124"/>
        <v>4.0078306229252014E-4</v>
      </c>
    </row>
    <row r="604" spans="1:25" x14ac:dyDescent="0.2">
      <c r="A604" s="10">
        <v>57281.279999999941</v>
      </c>
      <c r="B604" s="25">
        <v>15252366.455279663</v>
      </c>
      <c r="C604" s="26">
        <v>718949.74471339118</v>
      </c>
      <c r="D604" s="27">
        <f t="shared" si="116"/>
        <v>14533416.710566271</v>
      </c>
      <c r="E604" s="11"/>
      <c r="F604" s="11"/>
      <c r="G604" s="3">
        <f t="shared" si="126"/>
        <v>15252366.455279663</v>
      </c>
      <c r="H604" s="12">
        <f t="shared" si="114"/>
        <v>9.7888248749988804E-3</v>
      </c>
      <c r="I604" s="3">
        <f t="shared" si="118"/>
        <v>14533416.710566271</v>
      </c>
      <c r="J604" s="3"/>
      <c r="K604" s="28">
        <f t="shared" si="120"/>
        <v>13785815.109043863</v>
      </c>
      <c r="L604" s="11"/>
      <c r="M604" s="28">
        <f t="shared" si="121"/>
        <v>13785815.109043863</v>
      </c>
      <c r="N604" s="13">
        <f t="shared" si="125"/>
        <v>0</v>
      </c>
      <c r="O604" s="28">
        <v>14504764.853757253</v>
      </c>
      <c r="P604" s="27">
        <v>718949.74471339118</v>
      </c>
      <c r="Q604" s="14">
        <f t="shared" si="115"/>
        <v>9.5397231680953709E-3</v>
      </c>
      <c r="S604" s="13">
        <f t="shared" si="122"/>
        <v>159680820.35331538</v>
      </c>
      <c r="T604" s="14">
        <f t="shared" si="123"/>
        <v>9.5763917827482725E-3</v>
      </c>
      <c r="W604" s="3">
        <v>7636586.1986629805</v>
      </c>
      <c r="X604" s="4">
        <f t="shared" si="127"/>
        <v>20909.974195180621</v>
      </c>
      <c r="Y604" s="14">
        <f t="shared" si="124"/>
        <v>4.0046583146269299E-4</v>
      </c>
    </row>
    <row r="605" spans="1:25" x14ac:dyDescent="0.2">
      <c r="A605" s="10">
        <v>57311.699999999939</v>
      </c>
      <c r="B605" s="25">
        <v>12757627.691220786</v>
      </c>
      <c r="C605" s="26">
        <v>644940.41033566731</v>
      </c>
      <c r="D605" s="27">
        <f t="shared" si="116"/>
        <v>12112687.280885119</v>
      </c>
      <c r="E605" s="11"/>
      <c r="F605" s="11"/>
      <c r="G605" s="3">
        <f t="shared" si="126"/>
        <v>12757627.691220786</v>
      </c>
      <c r="H605" s="12">
        <f t="shared" si="114"/>
        <v>9.7957370901124996E-3</v>
      </c>
      <c r="I605" s="3">
        <f t="shared" si="118"/>
        <v>12112687.280885119</v>
      </c>
      <c r="J605" s="3"/>
      <c r="K605" s="28">
        <f t="shared" si="120"/>
        <v>11557050.861055441</v>
      </c>
      <c r="L605" s="11"/>
      <c r="M605" s="28">
        <f t="shared" si="121"/>
        <v>11557050.861055441</v>
      </c>
      <c r="N605" s="13">
        <f t="shared" si="125"/>
        <v>0</v>
      </c>
      <c r="O605" s="28">
        <v>12201991.271391109</v>
      </c>
      <c r="P605" s="27">
        <v>644940.41033566731</v>
      </c>
      <c r="Q605" s="14">
        <f t="shared" si="115"/>
        <v>9.5276971516269349E-3</v>
      </c>
      <c r="S605" s="13">
        <f t="shared" si="122"/>
        <v>159789893.22063813</v>
      </c>
      <c r="T605" s="14">
        <f t="shared" si="123"/>
        <v>9.5702582472647624E-3</v>
      </c>
      <c r="W605" s="3">
        <v>7642368.1012943657</v>
      </c>
      <c r="X605" s="4">
        <f t="shared" si="127"/>
        <v>20908.426694806152</v>
      </c>
      <c r="Y605" s="14">
        <f t="shared" si="124"/>
        <v>4.0133013049303834E-4</v>
      </c>
    </row>
    <row r="606" spans="1:25" x14ac:dyDescent="0.2">
      <c r="A606" s="10">
        <v>57342.119999999937</v>
      </c>
      <c r="B606" s="25">
        <v>13134568.933427783</v>
      </c>
      <c r="C606" s="26">
        <v>612622.84999187593</v>
      </c>
      <c r="D606" s="27">
        <f t="shared" si="116"/>
        <v>12521946.083435906</v>
      </c>
      <c r="E606" s="11"/>
      <c r="F606" s="11"/>
      <c r="G606" s="3">
        <f t="shared" si="126"/>
        <v>13134568.933427783</v>
      </c>
      <c r="H606" s="12">
        <f t="shared" si="114"/>
        <v>9.7683285155649724E-3</v>
      </c>
      <c r="I606" s="3">
        <f t="shared" si="118"/>
        <v>12521946.083435906</v>
      </c>
      <c r="J606" s="3"/>
      <c r="K606" s="28">
        <f t="shared" si="120"/>
        <v>11893740.00272095</v>
      </c>
      <c r="L606" s="11"/>
      <c r="M606" s="28">
        <f t="shared" si="121"/>
        <v>11893740.00272095</v>
      </c>
      <c r="N606" s="13">
        <f t="shared" si="125"/>
        <v>0</v>
      </c>
      <c r="O606" s="28">
        <v>12506362.852712827</v>
      </c>
      <c r="P606" s="27">
        <v>612622.84999187593</v>
      </c>
      <c r="Q606" s="14">
        <f t="shared" si="115"/>
        <v>9.5211817667979481E-3</v>
      </c>
      <c r="S606" s="13">
        <f t="shared" si="122"/>
        <v>159902067.64797878</v>
      </c>
      <c r="T606" s="14">
        <f t="shared" si="123"/>
        <v>9.5639595421981305E-3</v>
      </c>
      <c r="W606" s="3">
        <v>7648150.0039257519</v>
      </c>
      <c r="X606" s="4">
        <f t="shared" si="127"/>
        <v>20907.287064963679</v>
      </c>
      <c r="Y606" s="14">
        <f t="shared" si="124"/>
        <v>4.0202017833324E-4</v>
      </c>
    </row>
    <row r="607" spans="1:25" x14ac:dyDescent="0.2">
      <c r="A607" s="10">
        <v>57372.539999999935</v>
      </c>
      <c r="B607" s="25">
        <v>13292456.981997589</v>
      </c>
      <c r="C607" s="26">
        <v>607902.24938640743</v>
      </c>
      <c r="D607" s="27">
        <f t="shared" si="116"/>
        <v>12684554.732611181</v>
      </c>
      <c r="E607" s="11"/>
      <c r="F607" s="11"/>
      <c r="G607" s="3">
        <f t="shared" si="126"/>
        <v>13292456.981997589</v>
      </c>
      <c r="H607" s="12">
        <f t="shared" si="114"/>
        <v>9.7649313807379734E-3</v>
      </c>
      <c r="I607" s="3">
        <f t="shared" si="118"/>
        <v>12684554.732611181</v>
      </c>
      <c r="J607" s="3"/>
      <c r="K607" s="28">
        <f t="shared" si="120"/>
        <v>12013249.340552539</v>
      </c>
      <c r="L607" s="11"/>
      <c r="M607" s="28">
        <f t="shared" si="121"/>
        <v>12013249.340552539</v>
      </c>
      <c r="N607" s="13">
        <f t="shared" si="125"/>
        <v>0</v>
      </c>
      <c r="O607" s="28">
        <v>12621151.589938946</v>
      </c>
      <c r="P607" s="27">
        <v>607902.24938640743</v>
      </c>
      <c r="Q607" s="14">
        <f t="shared" si="115"/>
        <v>9.522179546692211E-3</v>
      </c>
      <c r="S607" s="13">
        <f t="shared" si="122"/>
        <v>160015380.97529101</v>
      </c>
      <c r="T607" s="14">
        <f t="shared" si="123"/>
        <v>9.5576051933343731E-3</v>
      </c>
      <c r="W607" s="3">
        <v>7653939.1177074062</v>
      </c>
      <c r="X607" s="4">
        <f t="shared" si="127"/>
        <v>20906.278259399143</v>
      </c>
      <c r="Y607" s="14">
        <f t="shared" si="124"/>
        <v>4.0265315347487451E-4</v>
      </c>
    </row>
    <row r="608" spans="1:25" x14ac:dyDescent="0.2">
      <c r="A608" s="10">
        <v>57402.959999999934</v>
      </c>
      <c r="B608" s="25">
        <v>12273130.123236431</v>
      </c>
      <c r="C608" s="26">
        <v>587711.89227514027</v>
      </c>
      <c r="D608" s="27">
        <f t="shared" si="116"/>
        <v>11685418.230961291</v>
      </c>
      <c r="E608" s="11"/>
      <c r="F608" s="11"/>
      <c r="G608" s="3">
        <f t="shared" si="126"/>
        <v>12273130.123236431</v>
      </c>
      <c r="H608" s="12">
        <f t="shared" si="114"/>
        <v>9.7663607076157177E-3</v>
      </c>
      <c r="I608" s="3">
        <f t="shared" si="118"/>
        <v>11685418.230961291</v>
      </c>
      <c r="J608" s="3"/>
      <c r="K608" s="28">
        <f t="shared" si="120"/>
        <v>11069309.101382429</v>
      </c>
      <c r="L608" s="11"/>
      <c r="M608" s="28">
        <f t="shared" si="121"/>
        <v>11069309.101382429</v>
      </c>
      <c r="N608" s="13">
        <f t="shared" si="125"/>
        <v>0</v>
      </c>
      <c r="O608" s="28">
        <v>11657020.993657568</v>
      </c>
      <c r="P608" s="27">
        <v>587711.89227514027</v>
      </c>
      <c r="Q608" s="14">
        <f t="shared" si="115"/>
        <v>9.5112000243831041E-3</v>
      </c>
      <c r="S608" s="13">
        <f t="shared" si="122"/>
        <v>160119671.46061942</v>
      </c>
      <c r="T608" s="14">
        <f t="shared" si="123"/>
        <v>9.5517615347076035E-3</v>
      </c>
      <c r="W608" s="3">
        <v>7659727.0296306834</v>
      </c>
      <c r="X608" s="4">
        <f t="shared" si="127"/>
        <v>20904.096300196699</v>
      </c>
      <c r="Y608" s="14">
        <f t="shared" si="124"/>
        <v>4.0378019405618026E-4</v>
      </c>
    </row>
    <row r="609" spans="1:25" x14ac:dyDescent="0.2">
      <c r="A609" s="10">
        <v>57433.379999999932</v>
      </c>
      <c r="B609" s="25">
        <v>13480536.527419349</v>
      </c>
      <c r="C609" s="26">
        <v>693624.48848927277</v>
      </c>
      <c r="D609" s="27">
        <f t="shared" si="116"/>
        <v>12786912.038930077</v>
      </c>
      <c r="E609" s="11"/>
      <c r="F609" s="11"/>
      <c r="G609" s="3">
        <f t="shared" si="126"/>
        <v>13480536.527419349</v>
      </c>
      <c r="H609" s="12">
        <f t="shared" si="114"/>
        <v>9.776681510791807E-3</v>
      </c>
      <c r="I609" s="3">
        <f t="shared" si="118"/>
        <v>12786912.038930077</v>
      </c>
      <c r="J609" s="3"/>
      <c r="K609" s="28">
        <f t="shared" si="120"/>
        <v>12122382.74157932</v>
      </c>
      <c r="L609" s="11"/>
      <c r="M609" s="28">
        <f t="shared" si="121"/>
        <v>12122382.74157932</v>
      </c>
      <c r="N609" s="13">
        <f t="shared" si="125"/>
        <v>0</v>
      </c>
      <c r="O609" s="28">
        <v>12816007.230068592</v>
      </c>
      <c r="P609" s="27">
        <v>693624.48848927277</v>
      </c>
      <c r="Q609" s="14">
        <f t="shared" si="115"/>
        <v>9.5015627454024809E-3</v>
      </c>
      <c r="S609" s="13">
        <f t="shared" si="122"/>
        <v>160233768.93653581</v>
      </c>
      <c r="T609" s="14">
        <f t="shared" si="123"/>
        <v>9.5453720662335151E-3</v>
      </c>
      <c r="W609" s="3">
        <v>7665513.7396955825</v>
      </c>
      <c r="X609" s="4">
        <f t="shared" si="127"/>
        <v>20903.20027825025</v>
      </c>
      <c r="Y609" s="14">
        <f t="shared" si="124"/>
        <v>4.0435440710284709E-4</v>
      </c>
    </row>
    <row r="610" spans="1:25" x14ac:dyDescent="0.2">
      <c r="A610" s="10">
        <v>57463.79999999993</v>
      </c>
      <c r="B610" s="25">
        <v>13879411.103694156</v>
      </c>
      <c r="C610" s="26">
        <v>754247.001562241</v>
      </c>
      <c r="D610" s="27">
        <f t="shared" si="116"/>
        <v>13125164.102131914</v>
      </c>
      <c r="E610" s="11"/>
      <c r="F610" s="11"/>
      <c r="G610" s="3">
        <f t="shared" si="126"/>
        <v>13879411.103694156</v>
      </c>
      <c r="H610" s="12">
        <f t="shared" si="114"/>
        <v>9.7867669288025372E-3</v>
      </c>
      <c r="I610" s="3">
        <f t="shared" si="118"/>
        <v>13125164.102131914</v>
      </c>
      <c r="J610" s="3"/>
      <c r="K610" s="28">
        <f t="shared" si="120"/>
        <v>12491464.522570794</v>
      </c>
      <c r="L610" s="11"/>
      <c r="M610" s="28">
        <f t="shared" si="121"/>
        <v>12491464.522570794</v>
      </c>
      <c r="N610" s="13">
        <f t="shared" si="125"/>
        <v>0</v>
      </c>
      <c r="O610" s="28">
        <v>13245711.524133036</v>
      </c>
      <c r="P610" s="27">
        <v>754247.001562241</v>
      </c>
      <c r="Q610" s="14">
        <f t="shared" si="115"/>
        <v>9.4962452040170398E-3</v>
      </c>
      <c r="S610" s="13">
        <f t="shared" si="122"/>
        <v>160351275.07945329</v>
      </c>
      <c r="T610" s="14">
        <f t="shared" si="123"/>
        <v>9.538800667322489E-3</v>
      </c>
      <c r="W610" s="3">
        <v>7671299.2479021018</v>
      </c>
      <c r="X610" s="4">
        <f t="shared" si="127"/>
        <v>20902.753223100393</v>
      </c>
      <c r="Y610" s="14">
        <f t="shared" si="124"/>
        <v>4.0473639888594093E-4</v>
      </c>
    </row>
    <row r="611" spans="1:25" x14ac:dyDescent="0.2">
      <c r="A611" s="10">
        <v>57494.219999999928</v>
      </c>
      <c r="B611" s="25">
        <v>15764305.140250262</v>
      </c>
      <c r="C611" s="26">
        <v>776867.68024590891</v>
      </c>
      <c r="D611" s="27">
        <f t="shared" si="116"/>
        <v>14987437.460004352</v>
      </c>
      <c r="E611" s="11"/>
      <c r="F611" s="11"/>
      <c r="G611" s="3">
        <f t="shared" si="126"/>
        <v>15764305.140250262</v>
      </c>
      <c r="H611" s="12">
        <f t="shared" si="114"/>
        <v>9.7552425889846361E-3</v>
      </c>
      <c r="I611" s="3">
        <f t="shared" si="118"/>
        <v>14987437.460004352</v>
      </c>
      <c r="J611" s="3"/>
      <c r="K611" s="28">
        <f t="shared" si="120"/>
        <v>14300353.351854537</v>
      </c>
      <c r="L611" s="11"/>
      <c r="M611" s="28">
        <f t="shared" si="121"/>
        <v>14300353.351854537</v>
      </c>
      <c r="N611" s="13">
        <f t="shared" si="125"/>
        <v>0</v>
      </c>
      <c r="O611" s="28">
        <v>15077221.032100445</v>
      </c>
      <c r="P611" s="27">
        <v>776867.68024590891</v>
      </c>
      <c r="Q611" s="14">
        <f t="shared" si="115"/>
        <v>9.4941595063358086E-3</v>
      </c>
      <c r="S611" s="13">
        <f t="shared" si="122"/>
        <v>160485768.01776394</v>
      </c>
      <c r="T611" s="14">
        <f t="shared" si="123"/>
        <v>9.5313010800588405E-3</v>
      </c>
      <c r="W611" s="3">
        <v>7677083.5542502441</v>
      </c>
      <c r="X611" s="4">
        <f t="shared" si="127"/>
        <v>20904.522776610218</v>
      </c>
      <c r="Y611" s="14">
        <f t="shared" si="124"/>
        <v>4.0418668489605736E-4</v>
      </c>
    </row>
    <row r="612" spans="1:25" x14ac:dyDescent="0.2">
      <c r="A612" s="10">
        <v>57524.639999999927</v>
      </c>
      <c r="B612" s="25">
        <v>16483946.135917895</v>
      </c>
      <c r="C612" s="26">
        <v>808925.99389146757</v>
      </c>
      <c r="D612" s="27">
        <f t="shared" si="116"/>
        <v>15675020.142026426</v>
      </c>
      <c r="E612" s="11"/>
      <c r="F612" s="11"/>
      <c r="G612" s="3">
        <f t="shared" si="126"/>
        <v>16483946.135917895</v>
      </c>
      <c r="H612" s="12">
        <f t="shared" si="114"/>
        <v>9.7433673857403313E-3</v>
      </c>
      <c r="I612" s="3">
        <f t="shared" si="118"/>
        <v>15675020.142026426</v>
      </c>
      <c r="J612" s="3"/>
      <c r="K612" s="28">
        <f t="shared" si="120"/>
        <v>14946681.486477742</v>
      </c>
      <c r="L612" s="11"/>
      <c r="M612" s="28">
        <f t="shared" si="121"/>
        <v>14946681.486477742</v>
      </c>
      <c r="N612" s="13">
        <f t="shared" si="125"/>
        <v>0</v>
      </c>
      <c r="O612" s="28">
        <v>15755607.48036921</v>
      </c>
      <c r="P612" s="27">
        <v>808925.99389146757</v>
      </c>
      <c r="Q612" s="14">
        <f t="shared" si="115"/>
        <v>9.4836327786091967E-3</v>
      </c>
      <c r="S612" s="13">
        <f t="shared" si="122"/>
        <v>160626185.19133061</v>
      </c>
      <c r="T612" s="14">
        <f t="shared" si="123"/>
        <v>9.523479262024237E-3</v>
      </c>
      <c r="W612" s="3">
        <v>7682866.6587400073</v>
      </c>
      <c r="X612" s="4">
        <f t="shared" si="127"/>
        <v>20907.064033006838</v>
      </c>
      <c r="Y612" s="14">
        <f t="shared" si="124"/>
        <v>4.0330575961733395E-4</v>
      </c>
    </row>
    <row r="613" spans="1:25" x14ac:dyDescent="0.2">
      <c r="A613" s="10">
        <v>57555.059999999925</v>
      </c>
      <c r="B613" s="25">
        <v>17522229.264321066</v>
      </c>
      <c r="C613" s="26">
        <v>780873.37704591383</v>
      </c>
      <c r="D613" s="27">
        <f t="shared" si="116"/>
        <v>16741355.887275152</v>
      </c>
      <c r="E613" s="11"/>
      <c r="F613" s="11"/>
      <c r="G613" s="3">
        <f t="shared" si="126"/>
        <v>17522229.264321066</v>
      </c>
      <c r="H613" s="12">
        <f t="shared" si="114"/>
        <v>9.7125913057016788E-3</v>
      </c>
      <c r="I613" s="3">
        <f t="shared" si="118"/>
        <v>16741355.887275152</v>
      </c>
      <c r="J613" s="3"/>
      <c r="K613" s="28">
        <f t="shared" si="120"/>
        <v>15925925.011779813</v>
      </c>
      <c r="L613" s="11"/>
      <c r="M613" s="28">
        <f t="shared" si="121"/>
        <v>15925925.011779813</v>
      </c>
      <c r="N613" s="13">
        <f t="shared" si="125"/>
        <v>0</v>
      </c>
      <c r="O613" s="28">
        <v>16706798.388825728</v>
      </c>
      <c r="P613" s="27">
        <v>780873.37704591383</v>
      </c>
      <c r="Q613" s="14">
        <f t="shared" si="115"/>
        <v>9.478573393786105E-3</v>
      </c>
      <c r="S613" s="13">
        <f t="shared" si="122"/>
        <v>160775722.83687034</v>
      </c>
      <c r="T613" s="14">
        <f t="shared" si="123"/>
        <v>9.5151656485059632E-3</v>
      </c>
      <c r="W613" s="3">
        <v>7688648.5613713926</v>
      </c>
      <c r="X613" s="4">
        <f t="shared" si="127"/>
        <v>20910.790960667011</v>
      </c>
      <c r="Y613" s="14">
        <f t="shared" si="124"/>
        <v>4.0192561257490489E-4</v>
      </c>
    </row>
    <row r="614" spans="1:25" x14ac:dyDescent="0.2">
      <c r="A614" s="10">
        <v>57585.479999999923</v>
      </c>
      <c r="B614" s="25">
        <v>17838302.227742419</v>
      </c>
      <c r="C614" s="26">
        <v>826165.40404277272</v>
      </c>
      <c r="D614" s="27">
        <f t="shared" si="116"/>
        <v>17012136.823699646</v>
      </c>
      <c r="E614" s="11"/>
      <c r="F614" s="11"/>
      <c r="G614" s="3">
        <f t="shared" si="126"/>
        <v>17838302.227742419</v>
      </c>
      <c r="H614" s="12">
        <f t="shared" si="114"/>
        <v>9.7183164528746868E-3</v>
      </c>
      <c r="I614" s="3">
        <f t="shared" si="118"/>
        <v>17012136.823699646</v>
      </c>
      <c r="J614" s="3"/>
      <c r="K614" s="28">
        <f t="shared" si="120"/>
        <v>16136517.037074968</v>
      </c>
      <c r="L614" s="11"/>
      <c r="M614" s="28">
        <f t="shared" si="121"/>
        <v>16136517.037074968</v>
      </c>
      <c r="N614" s="13">
        <f t="shared" si="125"/>
        <v>0</v>
      </c>
      <c r="O614" s="28">
        <v>16962682.441117741</v>
      </c>
      <c r="P614" s="27">
        <v>826165.40404277272</v>
      </c>
      <c r="Q614" s="14">
        <f t="shared" si="115"/>
        <v>9.4726847334050124E-3</v>
      </c>
      <c r="S614" s="13">
        <f t="shared" si="122"/>
        <v>160927144.60478848</v>
      </c>
      <c r="T614" s="14">
        <f t="shared" si="123"/>
        <v>9.5067606674938965E-3</v>
      </c>
      <c r="W614" s="3">
        <v>7694430.4640027778</v>
      </c>
      <c r="X614" s="4">
        <f t="shared" si="127"/>
        <v>20914.757155537587</v>
      </c>
      <c r="Y614" s="14">
        <f t="shared" si="124"/>
        <v>4.004445020571179E-4</v>
      </c>
    </row>
    <row r="615" spans="1:25" x14ac:dyDescent="0.2">
      <c r="A615" s="10">
        <v>57615.899999999921</v>
      </c>
      <c r="B615" s="25">
        <v>16424639.480771225</v>
      </c>
      <c r="C615" s="26">
        <v>796404.29222672852</v>
      </c>
      <c r="D615" s="27">
        <f t="shared" si="116"/>
        <v>15628235.188544497</v>
      </c>
      <c r="E615" s="11"/>
      <c r="F615" s="11"/>
      <c r="G615" s="3">
        <f t="shared" si="126"/>
        <v>16424639.480771225</v>
      </c>
      <c r="H615" s="12">
        <f t="shared" si="114"/>
        <v>9.7250086208868769E-3</v>
      </c>
      <c r="I615" s="3">
        <f t="shared" si="118"/>
        <v>15628235.188544497</v>
      </c>
      <c r="J615" s="3"/>
      <c r="K615" s="28">
        <f t="shared" si="120"/>
        <v>14823642.529880295</v>
      </c>
      <c r="L615" s="11"/>
      <c r="M615" s="28">
        <f t="shared" si="121"/>
        <v>14823642.529880295</v>
      </c>
      <c r="N615" s="13">
        <f t="shared" si="125"/>
        <v>0</v>
      </c>
      <c r="O615" s="28">
        <v>15620046.822107023</v>
      </c>
      <c r="P615" s="27">
        <v>796404.29222672852</v>
      </c>
      <c r="Q615" s="14">
        <f t="shared" si="115"/>
        <v>9.464742709528684E-3</v>
      </c>
      <c r="S615" s="13">
        <f t="shared" si="122"/>
        <v>161066131.09597266</v>
      </c>
      <c r="T615" s="14">
        <f t="shared" si="123"/>
        <v>9.499063834916166E-3</v>
      </c>
      <c r="W615" s="3">
        <v>7700212.3666341612</v>
      </c>
      <c r="X615" s="4">
        <f t="shared" si="127"/>
        <v>20917.102467704572</v>
      </c>
      <c r="Y615" s="14">
        <f t="shared" si="124"/>
        <v>3.9965475894221392E-4</v>
      </c>
    </row>
    <row r="616" spans="1:25" x14ac:dyDescent="0.2">
      <c r="A616" s="10">
        <v>57646.31999999992</v>
      </c>
      <c r="B616" s="25">
        <v>15400472.662918525</v>
      </c>
      <c r="C616" s="26">
        <v>729439.33237705287</v>
      </c>
      <c r="D616" s="27">
        <f t="shared" si="116"/>
        <v>14671033.330541473</v>
      </c>
      <c r="E616" s="11"/>
      <c r="F616" s="11"/>
      <c r="G616" s="3">
        <f t="shared" si="126"/>
        <v>15400472.662918525</v>
      </c>
      <c r="H616" s="12">
        <f t="shared" si="114"/>
        <v>9.7103756373224659E-3</v>
      </c>
      <c r="I616" s="3">
        <f t="shared" si="118"/>
        <v>14671033.330541473</v>
      </c>
      <c r="J616" s="3"/>
      <c r="K616" s="28">
        <f t="shared" si="120"/>
        <v>13916172.236641213</v>
      </c>
      <c r="L616" s="11"/>
      <c r="M616" s="28">
        <f t="shared" si="121"/>
        <v>13916172.236641213</v>
      </c>
      <c r="N616" s="13">
        <f t="shared" si="125"/>
        <v>0</v>
      </c>
      <c r="O616" s="28">
        <v>14645611.569018267</v>
      </c>
      <c r="P616" s="27">
        <v>729439.33237705287</v>
      </c>
      <c r="Q616" s="14">
        <f t="shared" si="115"/>
        <v>9.4558882856214943E-3</v>
      </c>
      <c r="S616" s="13">
        <f t="shared" si="122"/>
        <v>161196488.22357005</v>
      </c>
      <c r="T616" s="14">
        <f t="shared" si="123"/>
        <v>9.4918592408346214E-3</v>
      </c>
      <c r="W616" s="3">
        <v>7705994.2692655465</v>
      </c>
      <c r="X616" s="4">
        <f t="shared" si="127"/>
        <v>20918.324435625822</v>
      </c>
      <c r="Y616" s="14">
        <f t="shared" si="124"/>
        <v>3.9934245577044614E-4</v>
      </c>
    </row>
    <row r="617" spans="1:25" x14ac:dyDescent="0.2">
      <c r="A617" s="10">
        <v>57676.739999999918</v>
      </c>
      <c r="B617" s="25">
        <v>12881604.626657819</v>
      </c>
      <c r="C617" s="26">
        <v>654372.02151189512</v>
      </c>
      <c r="D617" s="27">
        <f t="shared" si="116"/>
        <v>12227232.605145924</v>
      </c>
      <c r="E617" s="11"/>
      <c r="F617" s="11"/>
      <c r="G617" s="3">
        <f t="shared" si="126"/>
        <v>12881604.626657819</v>
      </c>
      <c r="H617" s="12">
        <f t="shared" si="114"/>
        <v>9.7178674936837517E-3</v>
      </c>
      <c r="I617" s="3">
        <f t="shared" si="118"/>
        <v>12227232.605145924</v>
      </c>
      <c r="J617" s="3"/>
      <c r="K617" s="28">
        <f t="shared" si="120"/>
        <v>11666196.584213676</v>
      </c>
      <c r="L617" s="11"/>
      <c r="M617" s="28">
        <f t="shared" si="121"/>
        <v>11666196.584213676</v>
      </c>
      <c r="N617" s="13">
        <f t="shared" si="125"/>
        <v>0</v>
      </c>
      <c r="O617" s="28">
        <v>12320568.605725572</v>
      </c>
      <c r="P617" s="27">
        <v>654372.02151189512</v>
      </c>
      <c r="Q617" s="14">
        <f t="shared" si="115"/>
        <v>9.4440808879738825E-3</v>
      </c>
      <c r="S617" s="13">
        <f t="shared" si="122"/>
        <v>161305633.94672829</v>
      </c>
      <c r="T617" s="14">
        <f t="shared" si="123"/>
        <v>9.4858360284229004E-3</v>
      </c>
      <c r="W617" s="3">
        <v>7711776.1718969299</v>
      </c>
      <c r="X617" s="4">
        <f t="shared" si="127"/>
        <v>20916.79404993034</v>
      </c>
      <c r="Y617" s="14">
        <f t="shared" si="124"/>
        <v>4.0019056652718099E-4</v>
      </c>
    </row>
    <row r="618" spans="1:25" x14ac:dyDescent="0.2">
      <c r="A618" s="10">
        <v>57707.159999999916</v>
      </c>
      <c r="B618" s="25">
        <v>13261844.897506818</v>
      </c>
      <c r="C618" s="26">
        <v>621561.9791120413</v>
      </c>
      <c r="D618" s="27">
        <f t="shared" si="116"/>
        <v>12640282.918394776</v>
      </c>
      <c r="E618" s="11"/>
      <c r="F618" s="11"/>
      <c r="G618" s="3">
        <f t="shared" si="126"/>
        <v>13261844.897506818</v>
      </c>
      <c r="H618" s="12">
        <f t="shared" si="114"/>
        <v>9.6901515934120219E-3</v>
      </c>
      <c r="I618" s="3">
        <f t="shared" si="118"/>
        <v>12640282.918394776</v>
      </c>
      <c r="J618" s="3"/>
      <c r="K618" s="28">
        <f t="shared" si="120"/>
        <v>12005989.42552579</v>
      </c>
      <c r="L618" s="11"/>
      <c r="M618" s="28">
        <f t="shared" si="121"/>
        <v>12005989.42552579</v>
      </c>
      <c r="N618" s="13">
        <f t="shared" si="125"/>
        <v>0</v>
      </c>
      <c r="O618" s="28">
        <v>12627551.404637832</v>
      </c>
      <c r="P618" s="27">
        <v>621561.9791120413</v>
      </c>
      <c r="Q618" s="14">
        <f t="shared" si="115"/>
        <v>9.4376893037144693E-3</v>
      </c>
      <c r="S618" s="13">
        <f t="shared" si="122"/>
        <v>161417883.36953312</v>
      </c>
      <c r="T618" s="14">
        <f t="shared" si="123"/>
        <v>9.479650537673967E-3</v>
      </c>
      <c r="W618" s="3">
        <v>7717558.0745283151</v>
      </c>
      <c r="X618" s="4">
        <f t="shared" si="127"/>
        <v>20915.668118169455</v>
      </c>
      <c r="Y618" s="14">
        <f t="shared" si="124"/>
        <v>4.0086756257440292E-4</v>
      </c>
    </row>
    <row r="619" spans="1:25" x14ac:dyDescent="0.2">
      <c r="A619" s="10">
        <v>57737.579999999914</v>
      </c>
      <c r="B619" s="25">
        <v>13421216.199567666</v>
      </c>
      <c r="C619" s="26">
        <v>616769.80826117133</v>
      </c>
      <c r="D619" s="27">
        <f t="shared" si="116"/>
        <v>12804446.391306495</v>
      </c>
      <c r="E619" s="11"/>
      <c r="F619" s="11"/>
      <c r="G619" s="3">
        <f t="shared" si="126"/>
        <v>13421216.199567666</v>
      </c>
      <c r="H619" s="12">
        <f t="shared" ref="H619:H682" si="128">G619/G607-1</f>
        <v>9.6866378988067492E-3</v>
      </c>
      <c r="I619" s="3">
        <f t="shared" si="118"/>
        <v>12804446.391306495</v>
      </c>
      <c r="J619" s="3"/>
      <c r="K619" s="28">
        <f t="shared" si="120"/>
        <v>12126638.306995464</v>
      </c>
      <c r="L619" s="11"/>
      <c r="M619" s="28">
        <f t="shared" si="121"/>
        <v>12126638.306995464</v>
      </c>
      <c r="N619" s="13">
        <f t="shared" si="125"/>
        <v>0</v>
      </c>
      <c r="O619" s="28">
        <v>12743408.115256635</v>
      </c>
      <c r="P619" s="27">
        <v>616769.80826117133</v>
      </c>
      <c r="Q619" s="14">
        <f t="shared" si="115"/>
        <v>9.4386592027324578E-3</v>
      </c>
      <c r="S619" s="13">
        <f t="shared" si="122"/>
        <v>161531272.33597603</v>
      </c>
      <c r="T619" s="14">
        <f t="shared" si="123"/>
        <v>9.4734103149689552E-3</v>
      </c>
      <c r="W619" s="3">
        <v>7723347.1883099712</v>
      </c>
      <c r="X619" s="4">
        <f t="shared" si="127"/>
        <v>20914.671889989506</v>
      </c>
      <c r="Y619" s="14">
        <f t="shared" si="124"/>
        <v>4.0148851393895235E-4</v>
      </c>
    </row>
    <row r="620" spans="1:25" x14ac:dyDescent="0.2">
      <c r="A620" s="10">
        <v>57767.999999999913</v>
      </c>
      <c r="B620" s="25">
        <v>12392037.87154272</v>
      </c>
      <c r="C620" s="26">
        <v>596290.9168550449</v>
      </c>
      <c r="D620" s="27">
        <f t="shared" si="116"/>
        <v>11795746.954687675</v>
      </c>
      <c r="E620" s="11"/>
      <c r="F620" s="11"/>
      <c r="G620" s="3">
        <f t="shared" si="126"/>
        <v>12392037.87154272</v>
      </c>
      <c r="H620" s="12">
        <f t="shared" si="128"/>
        <v>9.6884614692680504E-3</v>
      </c>
      <c r="I620" s="3">
        <f t="shared" si="118"/>
        <v>11795746.954687675</v>
      </c>
      <c r="J620" s="3"/>
      <c r="K620" s="28">
        <f t="shared" si="120"/>
        <v>11173668.675546024</v>
      </c>
      <c r="L620" s="11"/>
      <c r="M620" s="28">
        <f t="shared" si="121"/>
        <v>11173668.675546024</v>
      </c>
      <c r="N620" s="13">
        <f t="shared" si="125"/>
        <v>0</v>
      </c>
      <c r="O620" s="28">
        <v>11769959.592401069</v>
      </c>
      <c r="P620" s="27">
        <v>596290.9168550449</v>
      </c>
      <c r="Q620" s="14">
        <f t="shared" ref="Q620:Q683" si="129">M620/M608-1</f>
        <v>9.427830879757515E-3</v>
      </c>
      <c r="S620" s="13">
        <f t="shared" si="122"/>
        <v>161635631.91013962</v>
      </c>
      <c r="T620" s="14">
        <f t="shared" si="123"/>
        <v>9.4676714965222786E-3</v>
      </c>
      <c r="W620" s="3">
        <v>7729135.1002332484</v>
      </c>
      <c r="X620" s="4">
        <f t="shared" si="127"/>
        <v>20912.512178142908</v>
      </c>
      <c r="Y620" s="14">
        <f t="shared" si="124"/>
        <v>4.0259467930825465E-4</v>
      </c>
    </row>
    <row r="621" spans="1:25" x14ac:dyDescent="0.2">
      <c r="A621" s="10">
        <v>57798.419999999911</v>
      </c>
      <c r="B621" s="25">
        <v>13611288.171405669</v>
      </c>
      <c r="C621" s="26">
        <v>703758.42176323035</v>
      </c>
      <c r="D621" s="27">
        <f t="shared" si="116"/>
        <v>12907529.749642439</v>
      </c>
      <c r="E621" s="11"/>
      <c r="F621" s="11"/>
      <c r="G621" s="3">
        <f t="shared" si="126"/>
        <v>13611288.171405669</v>
      </c>
      <c r="H621" s="12">
        <f t="shared" si="128"/>
        <v>9.6992908049595705E-3</v>
      </c>
      <c r="I621" s="3">
        <f t="shared" si="118"/>
        <v>12907529.749642439</v>
      </c>
      <c r="J621" s="3"/>
      <c r="K621" s="28">
        <f t="shared" si="120"/>
        <v>12236554.989388261</v>
      </c>
      <c r="L621" s="11"/>
      <c r="M621" s="28">
        <f t="shared" si="121"/>
        <v>12236554.989388261</v>
      </c>
      <c r="N621" s="13">
        <f t="shared" si="125"/>
        <v>0</v>
      </c>
      <c r="O621" s="28">
        <v>12940313.411151491</v>
      </c>
      <c r="P621" s="27">
        <v>703758.42176323035</v>
      </c>
      <c r="Q621" s="14">
        <f t="shared" si="129"/>
        <v>9.4183008607156005E-3</v>
      </c>
      <c r="S621" s="13">
        <f t="shared" si="122"/>
        <v>161749804.15794855</v>
      </c>
      <c r="T621" s="14">
        <f t="shared" si="123"/>
        <v>9.4613965050851512E-3</v>
      </c>
      <c r="W621" s="3">
        <v>7734921.8102981457</v>
      </c>
      <c r="X621" s="4">
        <f t="shared" si="127"/>
        <v>20911.627567145872</v>
      </c>
      <c r="Y621" s="14">
        <f t="shared" si="124"/>
        <v>4.0315783150157714E-4</v>
      </c>
    </row>
    <row r="622" spans="1:25" x14ac:dyDescent="0.2">
      <c r="A622" s="10">
        <v>57828.839999999909</v>
      </c>
      <c r="B622" s="25">
        <v>14014176.991266899</v>
      </c>
      <c r="C622" s="26">
        <v>765276.76506915374</v>
      </c>
      <c r="D622" s="27">
        <f t="shared" si="116"/>
        <v>13248900.226197746</v>
      </c>
      <c r="E622" s="11"/>
      <c r="F622" s="11"/>
      <c r="G622" s="3">
        <f t="shared" si="126"/>
        <v>14014176.991266899</v>
      </c>
      <c r="H622" s="12">
        <f t="shared" si="128"/>
        <v>9.7097698573733737E-3</v>
      </c>
      <c r="I622" s="3">
        <f t="shared" si="118"/>
        <v>13248900.226197746</v>
      </c>
      <c r="J622" s="3"/>
      <c r="K622" s="28">
        <f t="shared" si="120"/>
        <v>12609047.569560371</v>
      </c>
      <c r="L622" s="11"/>
      <c r="M622" s="28">
        <f t="shared" si="121"/>
        <v>12609047.569560371</v>
      </c>
      <c r="N622" s="13">
        <f t="shared" si="125"/>
        <v>0</v>
      </c>
      <c r="O622" s="28">
        <v>13374324.334629524</v>
      </c>
      <c r="P622" s="27">
        <v>765276.76506915374</v>
      </c>
      <c r="Q622" s="14">
        <f t="shared" si="129"/>
        <v>9.4130713638194141E-3</v>
      </c>
      <c r="S622" s="13">
        <f t="shared" si="122"/>
        <v>161867387.20493817</v>
      </c>
      <c r="T622" s="14">
        <f t="shared" si="123"/>
        <v>9.4549427482486514E-3</v>
      </c>
      <c r="W622" s="3">
        <v>7740707.318504666</v>
      </c>
      <c r="X622" s="4">
        <f t="shared" si="127"/>
        <v>20911.188156925091</v>
      </c>
      <c r="Y622" s="14">
        <f t="shared" si="124"/>
        <v>4.0353219189204204E-4</v>
      </c>
    </row>
    <row r="623" spans="1:25" x14ac:dyDescent="0.2">
      <c r="A623" s="10">
        <v>57859.259999999907</v>
      </c>
      <c r="B623" s="25">
        <v>15916868.79994875</v>
      </c>
      <c r="C623" s="26">
        <v>788199.35037328908</v>
      </c>
      <c r="D623" s="27">
        <f t="shared" ref="D623:D686" si="130">B623-C623</f>
        <v>15128669.449575461</v>
      </c>
      <c r="E623" s="11"/>
      <c r="F623" s="11"/>
      <c r="G623" s="3">
        <f t="shared" si="126"/>
        <v>15916868.79994875</v>
      </c>
      <c r="H623" s="12">
        <f t="shared" si="128"/>
        <v>9.6777915893644373E-3</v>
      </c>
      <c r="I623" s="3">
        <f t="shared" si="118"/>
        <v>15128669.449575461</v>
      </c>
      <c r="J623" s="3"/>
      <c r="K623" s="28">
        <f t="shared" si="120"/>
        <v>14434935.884622606</v>
      </c>
      <c r="L623" s="11"/>
      <c r="M623" s="28">
        <f t="shared" si="121"/>
        <v>14434935.884622606</v>
      </c>
      <c r="N623" s="13">
        <f t="shared" si="125"/>
        <v>0</v>
      </c>
      <c r="O623" s="28">
        <v>15223135.234995894</v>
      </c>
      <c r="P623" s="27">
        <v>788199.35037328908</v>
      </c>
      <c r="Q623" s="14">
        <f t="shared" si="129"/>
        <v>9.4111333794850704E-3</v>
      </c>
      <c r="S623" s="13">
        <f t="shared" si="122"/>
        <v>162001969.73770621</v>
      </c>
      <c r="T623" s="14">
        <f t="shared" si="123"/>
        <v>9.4475774311304495E-3</v>
      </c>
      <c r="W623" s="3">
        <v>7746491.6248528091</v>
      </c>
      <c r="X623" s="4">
        <f t="shared" si="127"/>
        <v>20912.947122793074</v>
      </c>
      <c r="Y623" s="14">
        <f t="shared" si="124"/>
        <v>4.0299155703671374E-4</v>
      </c>
    </row>
    <row r="624" spans="1:25" x14ac:dyDescent="0.2">
      <c r="A624" s="10">
        <v>57889.679999999906</v>
      </c>
      <c r="B624" s="25">
        <v>16643280.291657018</v>
      </c>
      <c r="C624" s="26">
        <v>820710.16042905138</v>
      </c>
      <c r="D624" s="27">
        <f t="shared" si="130"/>
        <v>15822570.131227966</v>
      </c>
      <c r="E624" s="11"/>
      <c r="F624" s="11"/>
      <c r="G624" s="3">
        <f t="shared" si="126"/>
        <v>16643280.291657018</v>
      </c>
      <c r="H624" s="12">
        <f t="shared" si="128"/>
        <v>9.6660201644276356E-3</v>
      </c>
      <c r="I624" s="3">
        <f t="shared" si="118"/>
        <v>15822570.131227966</v>
      </c>
      <c r="J624" s="3"/>
      <c r="K624" s="28">
        <f t="shared" si="120"/>
        <v>15087191.339548217</v>
      </c>
      <c r="L624" s="11"/>
      <c r="M624" s="28">
        <f t="shared" si="121"/>
        <v>15087191.339548217</v>
      </c>
      <c r="N624" s="13">
        <f t="shared" si="125"/>
        <v>0</v>
      </c>
      <c r="O624" s="28">
        <v>15907901.499977268</v>
      </c>
      <c r="P624" s="27">
        <v>820710.16042905138</v>
      </c>
      <c r="Q624" s="14">
        <f t="shared" si="129"/>
        <v>9.4007391003545493E-3</v>
      </c>
      <c r="S624" s="13">
        <f t="shared" si="122"/>
        <v>162142479.59077671</v>
      </c>
      <c r="T624" s="14">
        <f t="shared" si="123"/>
        <v>9.4398954793077916E-3</v>
      </c>
      <c r="W624" s="3">
        <v>7752274.7293425724</v>
      </c>
      <c r="X624" s="4">
        <f t="shared" si="127"/>
        <v>20915.471297355212</v>
      </c>
      <c r="Y624" s="14">
        <f t="shared" si="124"/>
        <v>4.021255368569232E-4</v>
      </c>
    </row>
    <row r="625" spans="1:25" x14ac:dyDescent="0.2">
      <c r="A625" s="10">
        <v>57920.099999999904</v>
      </c>
      <c r="B625" s="25">
        <v>17691052.98698739</v>
      </c>
      <c r="C625" s="26">
        <v>792204.04219914461</v>
      </c>
      <c r="D625" s="27">
        <f t="shared" si="130"/>
        <v>16898848.944788244</v>
      </c>
      <c r="E625" s="11"/>
      <c r="F625" s="11"/>
      <c r="G625" s="3">
        <f t="shared" si="126"/>
        <v>17691052.98698739</v>
      </c>
      <c r="H625" s="12">
        <f t="shared" si="128"/>
        <v>9.6348312831451288E-3</v>
      </c>
      <c r="I625" s="3">
        <f t="shared" si="118"/>
        <v>16898848.944788244</v>
      </c>
      <c r="J625" s="3"/>
      <c r="K625" s="28">
        <f t="shared" si="120"/>
        <v>16075561.530384442</v>
      </c>
      <c r="L625" s="11"/>
      <c r="M625" s="28">
        <f t="shared" si="121"/>
        <v>16075561.530384442</v>
      </c>
      <c r="N625" s="13">
        <f t="shared" si="125"/>
        <v>0</v>
      </c>
      <c r="O625" s="28">
        <v>16867765.572583586</v>
      </c>
      <c r="P625" s="27">
        <v>792204.04219914461</v>
      </c>
      <c r="Q625" s="14">
        <f t="shared" si="129"/>
        <v>9.3957819400725118E-3</v>
      </c>
      <c r="S625" s="13">
        <f t="shared" si="122"/>
        <v>162292116.10938135</v>
      </c>
      <c r="T625" s="14">
        <f t="shared" si="123"/>
        <v>9.4317303990578694E-3</v>
      </c>
      <c r="W625" s="3">
        <v>7758056.6319739567</v>
      </c>
      <c r="X625" s="4">
        <f t="shared" si="127"/>
        <v>20919.171360584387</v>
      </c>
      <c r="Y625" s="14">
        <f t="shared" si="124"/>
        <v>4.0076914991593604E-4</v>
      </c>
    </row>
    <row r="626" spans="1:25" x14ac:dyDescent="0.2">
      <c r="A626" s="10">
        <v>57950.519999999902</v>
      </c>
      <c r="B626" s="25">
        <v>18010278.753687702</v>
      </c>
      <c r="C626" s="26">
        <v>838178.71909140598</v>
      </c>
      <c r="D626" s="27">
        <f t="shared" si="130"/>
        <v>17172100.034596298</v>
      </c>
      <c r="E626" s="11"/>
      <c r="F626" s="11"/>
      <c r="G626" s="3">
        <f t="shared" si="126"/>
        <v>18010278.753687702</v>
      </c>
      <c r="H626" s="12">
        <f t="shared" si="128"/>
        <v>9.6408572828092787E-3</v>
      </c>
      <c r="I626" s="3">
        <f t="shared" si="118"/>
        <v>17172100.034596298</v>
      </c>
      <c r="J626" s="3"/>
      <c r="K626" s="28">
        <f t="shared" si="120"/>
        <v>16288038.522574766</v>
      </c>
      <c r="L626" s="11"/>
      <c r="M626" s="28">
        <f t="shared" si="121"/>
        <v>16288038.522574766</v>
      </c>
      <c r="N626" s="13">
        <f t="shared" si="125"/>
        <v>0</v>
      </c>
      <c r="O626" s="28">
        <v>17126217.241666172</v>
      </c>
      <c r="P626" s="27">
        <v>838178.71909140598</v>
      </c>
      <c r="Q626" s="14">
        <f t="shared" si="129"/>
        <v>9.3899746241190574E-3</v>
      </c>
      <c r="S626" s="13">
        <f t="shared" si="122"/>
        <v>162443637.59488109</v>
      </c>
      <c r="T626" s="14">
        <f t="shared" si="123"/>
        <v>9.4234754106703456E-3</v>
      </c>
      <c r="W626" s="3">
        <v>7763838.5346053429</v>
      </c>
      <c r="X626" s="4">
        <f t="shared" si="127"/>
        <v>20923.108700783738</v>
      </c>
      <c r="Y626" s="14">
        <f t="shared" si="124"/>
        <v>3.9931351743849319E-4</v>
      </c>
    </row>
    <row r="627" spans="1:25" x14ac:dyDescent="0.2">
      <c r="A627" s="10">
        <v>57980.9399999999</v>
      </c>
      <c r="B627" s="25">
        <v>16583104.28976411</v>
      </c>
      <c r="C627" s="26">
        <v>808027.75611225283</v>
      </c>
      <c r="D627" s="27">
        <f t="shared" si="130"/>
        <v>15775076.533651857</v>
      </c>
      <c r="E627" s="11"/>
      <c r="F627" s="11"/>
      <c r="G627" s="3">
        <f t="shared" si="126"/>
        <v>16583104.28976411</v>
      </c>
      <c r="H627" s="12">
        <f t="shared" si="128"/>
        <v>9.6479931372863703E-3</v>
      </c>
      <c r="I627" s="3">
        <f t="shared" ref="I627:I690" si="131">G627-C627</f>
        <v>15775076.533651857</v>
      </c>
      <c r="J627" s="3"/>
      <c r="K627" s="28">
        <f t="shared" si="120"/>
        <v>14962721.17053855</v>
      </c>
      <c r="L627" s="11"/>
      <c r="M627" s="28">
        <f t="shared" si="121"/>
        <v>14962721.17053855</v>
      </c>
      <c r="N627" s="13">
        <f t="shared" si="125"/>
        <v>0</v>
      </c>
      <c r="O627" s="28">
        <v>15770748.926650804</v>
      </c>
      <c r="P627" s="27">
        <v>808027.75611225283</v>
      </c>
      <c r="Q627" s="14">
        <f t="shared" si="129"/>
        <v>9.3822176552027514E-3</v>
      </c>
      <c r="S627" s="13">
        <f t="shared" si="122"/>
        <v>162582716.23553935</v>
      </c>
      <c r="T627" s="14">
        <f t="shared" si="123"/>
        <v>9.4159158678928101E-3</v>
      </c>
      <c r="W627" s="3">
        <v>7769620.4372367291</v>
      </c>
      <c r="X627" s="4">
        <f t="shared" si="127"/>
        <v>20925.438706934056</v>
      </c>
      <c r="Y627" s="14">
        <f t="shared" si="124"/>
        <v>3.9853699824599076E-4</v>
      </c>
    </row>
    <row r="628" spans="1:25" x14ac:dyDescent="0.2">
      <c r="A628" s="10">
        <v>58011.359999999899</v>
      </c>
      <c r="B628" s="25">
        <v>15548831.767533096</v>
      </c>
      <c r="C628" s="26">
        <v>740082.64118780883</v>
      </c>
      <c r="D628" s="27">
        <f t="shared" si="130"/>
        <v>14808749.126345286</v>
      </c>
      <c r="E628" s="11"/>
      <c r="F628" s="11"/>
      <c r="G628" s="3">
        <f t="shared" si="126"/>
        <v>15548831.767533096</v>
      </c>
      <c r="H628" s="12">
        <f t="shared" si="128"/>
        <v>9.6334124193337978E-3</v>
      </c>
      <c r="I628" s="3">
        <f t="shared" si="131"/>
        <v>14808749.126345286</v>
      </c>
      <c r="J628" s="3"/>
      <c r="K628" s="28">
        <f t="shared" si="120"/>
        <v>14046616.144208178</v>
      </c>
      <c r="L628" s="11"/>
      <c r="M628" s="28">
        <f t="shared" si="121"/>
        <v>14046616.144208178</v>
      </c>
      <c r="N628" s="13">
        <f t="shared" si="125"/>
        <v>0</v>
      </c>
      <c r="O628" s="28">
        <v>14786698.785395987</v>
      </c>
      <c r="P628" s="27">
        <v>740082.64118780883</v>
      </c>
      <c r="Q628" s="14">
        <f t="shared" si="129"/>
        <v>9.3735479375216535E-3</v>
      </c>
      <c r="S628" s="13">
        <f t="shared" si="122"/>
        <v>162713160.14310634</v>
      </c>
      <c r="T628" s="14">
        <f t="shared" si="123"/>
        <v>9.4088397101601551E-3</v>
      </c>
      <c r="W628" s="3">
        <v>7775402.3398681134</v>
      </c>
      <c r="X628" s="4">
        <f t="shared" si="127"/>
        <v>20926.654728694884</v>
      </c>
      <c r="Y628" s="14">
        <f t="shared" si="124"/>
        <v>3.9822946119305591E-4</v>
      </c>
    </row>
    <row r="629" spans="1:25" x14ac:dyDescent="0.2">
      <c r="A629" s="10">
        <v>58041.779999999897</v>
      </c>
      <c r="B629" s="25">
        <v>13005802.340289354</v>
      </c>
      <c r="C629" s="26">
        <v>663942.1255104302</v>
      </c>
      <c r="D629" s="27">
        <f t="shared" si="130"/>
        <v>12341860.214778924</v>
      </c>
      <c r="E629" s="11"/>
      <c r="F629" s="11"/>
      <c r="G629" s="3">
        <f t="shared" si="126"/>
        <v>13005802.340289354</v>
      </c>
      <c r="H629" s="12">
        <f t="shared" si="128"/>
        <v>9.6414784672489429E-3</v>
      </c>
      <c r="I629" s="3">
        <f t="shared" si="131"/>
        <v>12341860.214778924</v>
      </c>
      <c r="J629" s="3"/>
      <c r="K629" s="28">
        <f t="shared" si="120"/>
        <v>11775414.977131506</v>
      </c>
      <c r="L629" s="11"/>
      <c r="M629" s="28">
        <f t="shared" si="121"/>
        <v>11775414.977131506</v>
      </c>
      <c r="N629" s="13">
        <f t="shared" si="125"/>
        <v>0</v>
      </c>
      <c r="O629" s="28">
        <v>12439357.102641936</v>
      </c>
      <c r="P629" s="27">
        <v>663942.1255104302</v>
      </c>
      <c r="Q629" s="14">
        <f t="shared" si="129"/>
        <v>9.3619537549727294E-3</v>
      </c>
      <c r="S629" s="13">
        <f t="shared" si="122"/>
        <v>162822378.53602418</v>
      </c>
      <c r="T629" s="14">
        <f t="shared" si="123"/>
        <v>9.4029238296586826E-3</v>
      </c>
      <c r="W629" s="3">
        <v>7781184.2424994968</v>
      </c>
      <c r="X629" s="4">
        <f t="shared" si="127"/>
        <v>20925.141143261488</v>
      </c>
      <c r="Y629" s="14">
        <f t="shared" si="124"/>
        <v>3.9906179270210451E-4</v>
      </c>
    </row>
    <row r="630" spans="1:25" x14ac:dyDescent="0.2">
      <c r="A630" s="10">
        <v>58072.199999999895</v>
      </c>
      <c r="B630" s="25">
        <v>13389337.014119262</v>
      </c>
      <c r="C630" s="26">
        <v>630632.11892701045</v>
      </c>
      <c r="D630" s="27">
        <f t="shared" si="130"/>
        <v>12758704.895192251</v>
      </c>
      <c r="E630" s="11"/>
      <c r="F630" s="11"/>
      <c r="G630" s="3">
        <f t="shared" si="126"/>
        <v>13389337.014119262</v>
      </c>
      <c r="H630" s="12">
        <f t="shared" si="128"/>
        <v>9.6134525473459131E-3</v>
      </c>
      <c r="I630" s="3">
        <f t="shared" si="131"/>
        <v>12758704.895192251</v>
      </c>
      <c r="J630" s="3"/>
      <c r="K630" s="28">
        <f t="shared" si="120"/>
        <v>12118313.651928479</v>
      </c>
      <c r="L630" s="11"/>
      <c r="M630" s="28">
        <f t="shared" si="121"/>
        <v>12118313.651928479</v>
      </c>
      <c r="N630" s="13">
        <f t="shared" si="125"/>
        <v>0</v>
      </c>
      <c r="O630" s="28">
        <v>12748945.77085549</v>
      </c>
      <c r="P630" s="27">
        <v>630632.11892701045</v>
      </c>
      <c r="Q630" s="14">
        <f t="shared" si="129"/>
        <v>9.3556826032077378E-3</v>
      </c>
      <c r="S630" s="13">
        <f t="shared" si="122"/>
        <v>162934702.76242688</v>
      </c>
      <c r="T630" s="14">
        <f t="shared" si="123"/>
        <v>9.3968484856248313E-3</v>
      </c>
      <c r="W630" s="3">
        <v>7786966.1451308811</v>
      </c>
      <c r="X630" s="4">
        <f t="shared" si="127"/>
        <v>20924.028655795362</v>
      </c>
      <c r="Y630" s="14">
        <f t="shared" si="124"/>
        <v>3.9972606080151962E-4</v>
      </c>
    </row>
    <row r="631" spans="1:25" x14ac:dyDescent="0.2">
      <c r="A631" s="10">
        <v>58102.619999999893</v>
      </c>
      <c r="B631" s="25">
        <v>13550191.711965205</v>
      </c>
      <c r="C631" s="26">
        <v>625767.29491806671</v>
      </c>
      <c r="D631" s="27">
        <f t="shared" si="130"/>
        <v>12924424.417047139</v>
      </c>
      <c r="E631" s="11"/>
      <c r="F631" s="11"/>
      <c r="G631" s="3">
        <f t="shared" si="126"/>
        <v>13550191.711965205</v>
      </c>
      <c r="H631" s="12">
        <f t="shared" si="128"/>
        <v>9.6098230204870738E-3</v>
      </c>
      <c r="I631" s="3">
        <f t="shared" si="131"/>
        <v>12924424.417047139</v>
      </c>
      <c r="J631" s="3"/>
      <c r="K631" s="28">
        <f t="shared" si="120"/>
        <v>12240102.717004023</v>
      </c>
      <c r="L631" s="11"/>
      <c r="M631" s="28">
        <f t="shared" si="121"/>
        <v>12240102.717004023</v>
      </c>
      <c r="N631" s="13">
        <f t="shared" si="125"/>
        <v>0</v>
      </c>
      <c r="O631" s="28">
        <v>12865870.011922089</v>
      </c>
      <c r="P631" s="27">
        <v>625767.29491806671</v>
      </c>
      <c r="Q631" s="14">
        <f t="shared" si="129"/>
        <v>9.3566252357921709E-3</v>
      </c>
      <c r="S631" s="13">
        <f t="shared" si="122"/>
        <v>163048167.17243543</v>
      </c>
      <c r="T631" s="14">
        <f t="shared" si="123"/>
        <v>9.3907192986404375E-3</v>
      </c>
      <c r="W631" s="3">
        <v>7792755.2589125363</v>
      </c>
      <c r="X631" s="4">
        <f t="shared" si="127"/>
        <v>20923.044771097877</v>
      </c>
      <c r="Y631" s="14">
        <f t="shared" si="124"/>
        <v>4.0033528388172535E-4</v>
      </c>
    </row>
    <row r="632" spans="1:25" x14ac:dyDescent="0.2">
      <c r="A632" s="10">
        <v>58133.039999999892</v>
      </c>
      <c r="B632" s="25">
        <v>12511150.586103866</v>
      </c>
      <c r="C632" s="26">
        <v>604995.71727241063</v>
      </c>
      <c r="D632" s="27">
        <f t="shared" si="130"/>
        <v>11906154.868831456</v>
      </c>
      <c r="E632" s="11"/>
      <c r="F632" s="11"/>
      <c r="G632" s="3">
        <f t="shared" si="126"/>
        <v>12511150.586103866</v>
      </c>
      <c r="H632" s="12">
        <f t="shared" si="128"/>
        <v>9.612036034418292E-3</v>
      </c>
      <c r="I632" s="3">
        <f t="shared" si="131"/>
        <v>11906154.868831456</v>
      </c>
      <c r="J632" s="3"/>
      <c r="K632" s="28">
        <f t="shared" si="120"/>
        <v>11278097.150854466</v>
      </c>
      <c r="L632" s="11"/>
      <c r="M632" s="28">
        <f t="shared" si="121"/>
        <v>11278097.150854466</v>
      </c>
      <c r="N632" s="13">
        <f t="shared" si="125"/>
        <v>0</v>
      </c>
      <c r="O632" s="28">
        <v>11883092.868126877</v>
      </c>
      <c r="P632" s="27">
        <v>604995.71727241063</v>
      </c>
      <c r="Q632" s="14">
        <f t="shared" si="129"/>
        <v>9.3459434265299457E-3</v>
      </c>
      <c r="S632" s="13">
        <f t="shared" si="122"/>
        <v>163152595.64774385</v>
      </c>
      <c r="T632" s="14">
        <f t="shared" si="123"/>
        <v>9.3850824826025026E-3</v>
      </c>
      <c r="W632" s="3">
        <v>7798543.1708358144</v>
      </c>
      <c r="X632" s="4">
        <f t="shared" si="127"/>
        <v>20920.906901930743</v>
      </c>
      <c r="Y632" s="14">
        <f t="shared" si="124"/>
        <v>4.0142110695851052E-4</v>
      </c>
    </row>
    <row r="633" spans="1:25" x14ac:dyDescent="0.2">
      <c r="A633" s="10">
        <v>58163.45999999989</v>
      </c>
      <c r="B633" s="25">
        <v>13742274.62764338</v>
      </c>
      <c r="C633" s="26">
        <v>714041.03919506597</v>
      </c>
      <c r="D633" s="27">
        <f t="shared" si="130"/>
        <v>13028233.588448314</v>
      </c>
      <c r="E633" s="11"/>
      <c r="F633" s="11"/>
      <c r="G633" s="3">
        <f t="shared" si="126"/>
        <v>13742274.62764338</v>
      </c>
      <c r="H633" s="12">
        <f t="shared" si="128"/>
        <v>9.6233695582821355E-3</v>
      </c>
      <c r="I633" s="3">
        <f t="shared" si="131"/>
        <v>13028233.588448314</v>
      </c>
      <c r="J633" s="3"/>
      <c r="K633" s="28">
        <f t="shared" si="120"/>
        <v>12350801.790111931</v>
      </c>
      <c r="L633" s="11"/>
      <c r="M633" s="28">
        <f t="shared" si="121"/>
        <v>12350801.790111931</v>
      </c>
      <c r="N633" s="13">
        <f t="shared" si="125"/>
        <v>0</v>
      </c>
      <c r="O633" s="28">
        <v>13064842.829306997</v>
      </c>
      <c r="P633" s="27">
        <v>714041.03919506597</v>
      </c>
      <c r="Q633" s="14">
        <f t="shared" si="129"/>
        <v>9.3365167584134046E-3</v>
      </c>
      <c r="S633" s="13">
        <f t="shared" si="122"/>
        <v>163266842.44846752</v>
      </c>
      <c r="T633" s="14">
        <f t="shared" si="123"/>
        <v>9.3789188705142301E-3</v>
      </c>
      <c r="W633" s="3">
        <v>7804329.8809007136</v>
      </c>
      <c r="X633" s="4">
        <f t="shared" si="127"/>
        <v>20920.033486542547</v>
      </c>
      <c r="Y633" s="14">
        <f t="shared" si="124"/>
        <v>4.0197346522563571E-4</v>
      </c>
    </row>
    <row r="634" spans="1:25" x14ac:dyDescent="0.2">
      <c r="A634" s="10">
        <v>58193.879999999888</v>
      </c>
      <c r="B634" s="25">
        <v>14149192.927558444</v>
      </c>
      <c r="C634" s="26">
        <v>776468.48412044544</v>
      </c>
      <c r="D634" s="27">
        <f t="shared" si="130"/>
        <v>13372724.443437999</v>
      </c>
      <c r="E634" s="11"/>
      <c r="F634" s="11"/>
      <c r="G634" s="3">
        <f t="shared" si="126"/>
        <v>14149192.927558444</v>
      </c>
      <c r="H634" s="12">
        <f t="shared" si="128"/>
        <v>9.6342394116817331E-3</v>
      </c>
      <c r="I634" s="3">
        <f t="shared" si="131"/>
        <v>13372724.443437999</v>
      </c>
      <c r="J634" s="3"/>
      <c r="K634" s="28">
        <f t="shared" si="120"/>
        <v>12726707.29311838</v>
      </c>
      <c r="L634" s="11"/>
      <c r="M634" s="28">
        <f t="shared" si="121"/>
        <v>12726707.29311838</v>
      </c>
      <c r="N634" s="13">
        <f t="shared" si="125"/>
        <v>0</v>
      </c>
      <c r="O634" s="28">
        <v>13503175.777238825</v>
      </c>
      <c r="P634" s="27">
        <v>776468.48412044544</v>
      </c>
      <c r="Q634" s="14">
        <f t="shared" si="129"/>
        <v>9.3313728026573894E-3</v>
      </c>
      <c r="S634" s="13">
        <f t="shared" si="122"/>
        <v>163384502.17202556</v>
      </c>
      <c r="T634" s="14">
        <f t="shared" si="123"/>
        <v>9.372579574454809E-3</v>
      </c>
      <c r="W634" s="3">
        <v>7810115.3891072348</v>
      </c>
      <c r="X634" s="4">
        <f t="shared" si="127"/>
        <v>20919.601572071246</v>
      </c>
      <c r="Y634" s="14">
        <f t="shared" si="124"/>
        <v>4.0234036837216713E-4</v>
      </c>
    </row>
    <row r="635" spans="1:25" x14ac:dyDescent="0.2">
      <c r="A635" s="10">
        <v>58224.299999999886</v>
      </c>
      <c r="B635" s="25">
        <v>16069699.475906461</v>
      </c>
      <c r="C635" s="26">
        <v>799697.04478770355</v>
      </c>
      <c r="D635" s="27">
        <f t="shared" si="130"/>
        <v>15270002.431118758</v>
      </c>
      <c r="E635" s="11"/>
      <c r="F635" s="11"/>
      <c r="G635" s="3">
        <f t="shared" si="126"/>
        <v>16069699.475906461</v>
      </c>
      <c r="H635" s="12">
        <f t="shared" si="128"/>
        <v>9.6018053474313803E-3</v>
      </c>
      <c r="I635" s="3">
        <f t="shared" si="131"/>
        <v>15270002.431118758</v>
      </c>
      <c r="J635" s="3"/>
      <c r="K635" s="28">
        <f t="shared" si="120"/>
        <v>14569607.771512246</v>
      </c>
      <c r="L635" s="11"/>
      <c r="M635" s="28">
        <f t="shared" si="121"/>
        <v>14569607.771512246</v>
      </c>
      <c r="N635" s="13">
        <f t="shared" si="125"/>
        <v>0</v>
      </c>
      <c r="O635" s="28">
        <v>15369304.816299949</v>
      </c>
      <c r="P635" s="27">
        <v>799697.04478770355</v>
      </c>
      <c r="Q635" s="14">
        <f t="shared" si="129"/>
        <v>9.3295798447643463E-3</v>
      </c>
      <c r="S635" s="13">
        <f t="shared" si="122"/>
        <v>163519174.0589152</v>
      </c>
      <c r="T635" s="14">
        <f t="shared" si="123"/>
        <v>9.3653449008395118E-3</v>
      </c>
      <c r="W635" s="3">
        <v>7815899.6954553761</v>
      </c>
      <c r="X635" s="4">
        <f t="shared" si="127"/>
        <v>20921.35012351743</v>
      </c>
      <c r="Y635" s="14">
        <f t="shared" si="124"/>
        <v>4.0180853874960398E-4</v>
      </c>
    </row>
    <row r="636" spans="1:25" x14ac:dyDescent="0.2">
      <c r="A636" s="10">
        <v>58254.719999999885</v>
      </c>
      <c r="B636" s="25">
        <v>16802891.573590808</v>
      </c>
      <c r="C636" s="26">
        <v>832666.78980395431</v>
      </c>
      <c r="D636" s="27">
        <f t="shared" si="130"/>
        <v>15970224.783786854</v>
      </c>
      <c r="E636" s="11"/>
      <c r="F636" s="11"/>
      <c r="G636" s="3">
        <f t="shared" si="126"/>
        <v>16802891.573590808</v>
      </c>
      <c r="H636" s="12">
        <f t="shared" si="128"/>
        <v>9.5901336237063095E-3</v>
      </c>
      <c r="I636" s="3">
        <f t="shared" si="131"/>
        <v>15970224.783786854</v>
      </c>
      <c r="J636" s="3"/>
      <c r="K636" s="28">
        <f t="shared" ref="K636:K690" si="132">M636</f>
        <v>15227793.611230856</v>
      </c>
      <c r="L636" s="11"/>
      <c r="M636" s="28">
        <f t="shared" ref="M636:M690" si="133">O636-P636</f>
        <v>15227793.611230856</v>
      </c>
      <c r="N636" s="13">
        <f t="shared" si="125"/>
        <v>0</v>
      </c>
      <c r="O636" s="28">
        <v>16060460.40103481</v>
      </c>
      <c r="P636" s="27">
        <v>832666.78980395431</v>
      </c>
      <c r="Q636" s="14">
        <f t="shared" si="129"/>
        <v>9.3193138814429144E-3</v>
      </c>
      <c r="S636" s="13">
        <f t="shared" si="122"/>
        <v>163659776.33059782</v>
      </c>
      <c r="T636" s="14">
        <f t="shared" si="123"/>
        <v>9.3577990397737398E-3</v>
      </c>
      <c r="W636" s="3">
        <v>7821682.7999451375</v>
      </c>
      <c r="X636" s="4">
        <f t="shared" si="127"/>
        <v>20923.857501833972</v>
      </c>
      <c r="Y636" s="14">
        <f t="shared" si="124"/>
        <v>4.0095699300923826E-4</v>
      </c>
    </row>
    <row r="637" spans="1:25" x14ac:dyDescent="0.2">
      <c r="A637" s="10">
        <v>58285.139999999883</v>
      </c>
      <c r="B637" s="25">
        <v>17860153.442045972</v>
      </c>
      <c r="C637" s="26">
        <v>803699.96549086203</v>
      </c>
      <c r="D637" s="27">
        <f t="shared" si="130"/>
        <v>17056453.476555109</v>
      </c>
      <c r="E637" s="11"/>
      <c r="F637" s="11"/>
      <c r="G637" s="3">
        <f t="shared" si="126"/>
        <v>17860153.442045972</v>
      </c>
      <c r="H637" s="12">
        <f t="shared" si="128"/>
        <v>9.5585296806788289E-3</v>
      </c>
      <c r="I637" s="3">
        <f t="shared" si="131"/>
        <v>17056453.476555109</v>
      </c>
      <c r="J637" s="3"/>
      <c r="K637" s="28">
        <f t="shared" si="132"/>
        <v>16225296.644964997</v>
      </c>
      <c r="L637" s="11"/>
      <c r="M637" s="28">
        <f t="shared" si="133"/>
        <v>16225296.644964997</v>
      </c>
      <c r="N637" s="13">
        <f t="shared" si="125"/>
        <v>0</v>
      </c>
      <c r="O637" s="28">
        <v>17028996.610455859</v>
      </c>
      <c r="P637" s="27">
        <v>803699.96549086203</v>
      </c>
      <c r="Q637" s="14">
        <f t="shared" si="129"/>
        <v>9.3144562507219142E-3</v>
      </c>
      <c r="S637" s="13">
        <f t="shared" si="122"/>
        <v>163809511.44517836</v>
      </c>
      <c r="T637" s="14">
        <f t="shared" si="123"/>
        <v>9.3497784869249756E-3</v>
      </c>
      <c r="W637" s="3">
        <v>7827464.7025765218</v>
      </c>
      <c r="X637" s="4">
        <f t="shared" si="127"/>
        <v>20927.531157215966</v>
      </c>
      <c r="Y637" s="14">
        <f t="shared" si="124"/>
        <v>3.9962369863899561E-4</v>
      </c>
    </row>
    <row r="638" spans="1:25" x14ac:dyDescent="0.2">
      <c r="A638" s="10">
        <v>58315.559999999881</v>
      </c>
      <c r="B638" s="25">
        <v>18182544.442387216</v>
      </c>
      <c r="C638" s="26">
        <v>850367.57222358487</v>
      </c>
      <c r="D638" s="27">
        <f t="shared" si="130"/>
        <v>17332176.870163631</v>
      </c>
      <c r="E638" s="11"/>
      <c r="F638" s="11"/>
      <c r="G638" s="3">
        <f t="shared" si="126"/>
        <v>18182544.442387216</v>
      </c>
      <c r="H638" s="12">
        <f t="shared" si="128"/>
        <v>9.5648541066717385E-3</v>
      </c>
      <c r="I638" s="3">
        <f t="shared" si="131"/>
        <v>17332176.870163631</v>
      </c>
      <c r="J638" s="3"/>
      <c r="K638" s="28">
        <f t="shared" si="132"/>
        <v>16439659.438758288</v>
      </c>
      <c r="L638" s="11"/>
      <c r="M638" s="28">
        <f t="shared" si="133"/>
        <v>16439659.438758288</v>
      </c>
      <c r="N638" s="13">
        <f t="shared" si="125"/>
        <v>0</v>
      </c>
      <c r="O638" s="28">
        <v>17290027.010981873</v>
      </c>
      <c r="P638" s="27">
        <v>850367.57222358487</v>
      </c>
      <c r="Q638" s="14">
        <f t="shared" si="129"/>
        <v>9.308727749715251E-3</v>
      </c>
      <c r="S638" s="13">
        <f t="shared" si="122"/>
        <v>163961132.36136189</v>
      </c>
      <c r="T638" s="14">
        <f t="shared" si="123"/>
        <v>9.3416694488539509E-3</v>
      </c>
      <c r="W638" s="3">
        <v>7833246.605207908</v>
      </c>
      <c r="X638" s="4">
        <f t="shared" si="127"/>
        <v>20931.440132671542</v>
      </c>
      <c r="Y638" s="14">
        <f t="shared" si="124"/>
        <v>3.9819283104391978E-4</v>
      </c>
    </row>
    <row r="639" spans="1:25" x14ac:dyDescent="0.2">
      <c r="A639" s="10">
        <v>58345.97999999988</v>
      </c>
      <c r="B639" s="25">
        <v>16741844.890383976</v>
      </c>
      <c r="C639" s="26">
        <v>819821.60575645091</v>
      </c>
      <c r="D639" s="27">
        <f t="shared" si="130"/>
        <v>15922023.284627525</v>
      </c>
      <c r="E639" s="11"/>
      <c r="F639" s="11"/>
      <c r="G639" s="3">
        <f t="shared" si="126"/>
        <v>16741844.890383976</v>
      </c>
      <c r="H639" s="12">
        <f t="shared" si="128"/>
        <v>9.5724297360806343E-3</v>
      </c>
      <c r="I639" s="3">
        <f t="shared" si="131"/>
        <v>15922023.284627525</v>
      </c>
      <c r="J639" s="3"/>
      <c r="K639" s="28">
        <f t="shared" si="132"/>
        <v>15101891.706880089</v>
      </c>
      <c r="L639" s="11"/>
      <c r="M639" s="28">
        <f t="shared" si="133"/>
        <v>15101891.706880089</v>
      </c>
      <c r="N639" s="13">
        <f t="shared" si="125"/>
        <v>0</v>
      </c>
      <c r="O639" s="28">
        <v>15921713.312636539</v>
      </c>
      <c r="P639" s="27">
        <v>819821.60575645091</v>
      </c>
      <c r="Q639" s="14">
        <f t="shared" si="129"/>
        <v>9.3011514921206295E-3</v>
      </c>
      <c r="S639" s="13">
        <f t="shared" ref="S639:S689" si="134">SUM(M628:M639)</f>
        <v>164100302.89770344</v>
      </c>
      <c r="T639" s="14">
        <f t="shared" ref="T639:T689" si="135">S639/S627-1</f>
        <v>9.3342434995704604E-3</v>
      </c>
      <c r="W639" s="3">
        <v>7839028.5078392932</v>
      </c>
      <c r="X639" s="4">
        <f t="shared" si="127"/>
        <v>20933.755086309175</v>
      </c>
      <c r="Y639" s="14">
        <f t="shared" ref="Y639:Y689" si="136">X639/X627-1</f>
        <v>3.9742915269735946E-4</v>
      </c>
    </row>
    <row r="640" spans="1:25" x14ac:dyDescent="0.2">
      <c r="A640" s="10">
        <v>58376.399999999878</v>
      </c>
      <c r="B640" s="25">
        <v>15697445.902341058</v>
      </c>
      <c r="C640" s="26">
        <v>750881.93242411269</v>
      </c>
      <c r="D640" s="27">
        <f t="shared" si="130"/>
        <v>14946563.969916945</v>
      </c>
      <c r="E640" s="11"/>
      <c r="F640" s="11"/>
      <c r="G640" s="3">
        <f t="shared" si="126"/>
        <v>15697445.902341058</v>
      </c>
      <c r="H640" s="12">
        <f t="shared" si="128"/>
        <v>9.5578971481495856E-3</v>
      </c>
      <c r="I640" s="3">
        <f t="shared" si="131"/>
        <v>14946563.969916945</v>
      </c>
      <c r="J640" s="3"/>
      <c r="K640" s="28">
        <f t="shared" si="132"/>
        <v>14177146.599123359</v>
      </c>
      <c r="L640" s="11"/>
      <c r="M640" s="28">
        <f t="shared" si="133"/>
        <v>14177146.599123359</v>
      </c>
      <c r="N640" s="13">
        <f t="shared" si="125"/>
        <v>0</v>
      </c>
      <c r="O640" s="28">
        <v>14928028.531547472</v>
      </c>
      <c r="P640" s="27">
        <v>750881.93242411269</v>
      </c>
      <c r="Q640" s="14">
        <f t="shared" si="129"/>
        <v>9.2926619176536551E-3</v>
      </c>
      <c r="S640" s="13">
        <f t="shared" si="134"/>
        <v>164230833.3526186</v>
      </c>
      <c r="T640" s="14">
        <f t="shared" si="135"/>
        <v>9.3272923233589378E-3</v>
      </c>
      <c r="W640" s="3">
        <v>7844810.4104706794</v>
      </c>
      <c r="X640" s="4">
        <f t="shared" si="127"/>
        <v>20934.965252113077</v>
      </c>
      <c r="Y640" s="14">
        <f t="shared" si="136"/>
        <v>3.97126226142408E-4</v>
      </c>
    </row>
    <row r="641" spans="1:25" x14ac:dyDescent="0.2">
      <c r="A641" s="10">
        <v>58406.819999999876</v>
      </c>
      <c r="B641" s="25">
        <v>13130222.767891765</v>
      </c>
      <c r="C641" s="26">
        <v>673652.76306956995</v>
      </c>
      <c r="D641" s="27">
        <f t="shared" si="130"/>
        <v>12456570.004822195</v>
      </c>
      <c r="E641" s="11"/>
      <c r="F641" s="11"/>
      <c r="G641" s="3">
        <f t="shared" si="126"/>
        <v>13130222.767891765</v>
      </c>
      <c r="H641" s="12">
        <f t="shared" si="128"/>
        <v>9.566532255913307E-3</v>
      </c>
      <c r="I641" s="3">
        <f t="shared" si="131"/>
        <v>12456570.004822195</v>
      </c>
      <c r="J641" s="3"/>
      <c r="K641" s="28">
        <f t="shared" si="132"/>
        <v>11884705.850537615</v>
      </c>
      <c r="L641" s="11"/>
      <c r="M641" s="28">
        <f t="shared" si="133"/>
        <v>11884705.850537615</v>
      </c>
      <c r="N641" s="13">
        <f t="shared" si="125"/>
        <v>0</v>
      </c>
      <c r="O641" s="28">
        <v>12558358.613607185</v>
      </c>
      <c r="P641" s="27">
        <v>673652.76306956995</v>
      </c>
      <c r="Q641" s="14">
        <f t="shared" si="129"/>
        <v>9.2812757442821692E-3</v>
      </c>
      <c r="S641" s="13">
        <f t="shared" si="134"/>
        <v>164340124.22602472</v>
      </c>
      <c r="T641" s="14">
        <f t="shared" si="135"/>
        <v>9.3214808900776713E-3</v>
      </c>
      <c r="W641" s="3">
        <v>7850592.3131020628</v>
      </c>
      <c r="X641" s="4">
        <f t="shared" si="127"/>
        <v>20933.468160326334</v>
      </c>
      <c r="Y641" s="14">
        <f t="shared" si="136"/>
        <v>3.9794317313490701E-4</v>
      </c>
    </row>
    <row r="642" spans="1:25" x14ac:dyDescent="0.2">
      <c r="A642" s="10">
        <v>58437.239999999874</v>
      </c>
      <c r="B642" s="25">
        <v>13517047.10245409</v>
      </c>
      <c r="C642" s="26">
        <v>639835.19677646458</v>
      </c>
      <c r="D642" s="27">
        <f t="shared" si="130"/>
        <v>12877211.905677626</v>
      </c>
      <c r="E642" s="11"/>
      <c r="F642" s="11"/>
      <c r="G642" s="3">
        <f t="shared" si="126"/>
        <v>13517047.10245409</v>
      </c>
      <c r="H642" s="12">
        <f t="shared" si="128"/>
        <v>9.5381935789768946E-3</v>
      </c>
      <c r="I642" s="3">
        <f t="shared" si="131"/>
        <v>12877211.905677626</v>
      </c>
      <c r="J642" s="3"/>
      <c r="K642" s="28">
        <f t="shared" si="132"/>
        <v>12230712.486769322</v>
      </c>
      <c r="L642" s="11"/>
      <c r="M642" s="28">
        <f t="shared" si="133"/>
        <v>12230712.486769322</v>
      </c>
      <c r="N642" s="13">
        <f t="shared" si="125"/>
        <v>0</v>
      </c>
      <c r="O642" s="28">
        <v>12870547.683545787</v>
      </c>
      <c r="P642" s="27">
        <v>639835.19677646458</v>
      </c>
      <c r="Q642" s="14">
        <f t="shared" si="129"/>
        <v>9.2751217759541316E-3</v>
      </c>
      <c r="S642" s="13">
        <f t="shared" si="134"/>
        <v>164452523.06086558</v>
      </c>
      <c r="T642" s="14">
        <f t="shared" si="135"/>
        <v>9.3155127342749999E-3</v>
      </c>
      <c r="W642" s="3">
        <v>7856374.2157334471</v>
      </c>
      <c r="X642" s="4">
        <f t="shared" si="127"/>
        <v>20932.368869538732</v>
      </c>
      <c r="Y642" s="14">
        <f t="shared" si="136"/>
        <v>3.9859502587047402E-4</v>
      </c>
    </row>
    <row r="643" spans="1:25" x14ac:dyDescent="0.2">
      <c r="A643" s="10">
        <v>58467.659999999873</v>
      </c>
      <c r="B643" s="25">
        <v>13679385.322312543</v>
      </c>
      <c r="C643" s="26">
        <v>634896.62033802096</v>
      </c>
      <c r="D643" s="27">
        <f t="shared" si="130"/>
        <v>13044488.701974522</v>
      </c>
      <c r="E643" s="11"/>
      <c r="F643" s="11"/>
      <c r="G643" s="3">
        <f t="shared" si="126"/>
        <v>13679385.322312543</v>
      </c>
      <c r="H643" s="12">
        <f t="shared" si="128"/>
        <v>9.5344488914688164E-3</v>
      </c>
      <c r="I643" s="3">
        <f t="shared" si="131"/>
        <v>13044488.701974522</v>
      </c>
      <c r="J643" s="3"/>
      <c r="K643" s="28">
        <f t="shared" si="132"/>
        <v>12353642.371657023</v>
      </c>
      <c r="L643" s="11"/>
      <c r="M643" s="28">
        <f t="shared" si="133"/>
        <v>12353642.371657023</v>
      </c>
      <c r="N643" s="13">
        <f t="shared" si="125"/>
        <v>0</v>
      </c>
      <c r="O643" s="28">
        <v>12988538.991995044</v>
      </c>
      <c r="P643" s="27">
        <v>634896.62033802096</v>
      </c>
      <c r="Q643" s="14">
        <f t="shared" si="129"/>
        <v>9.2760377325322718E-3</v>
      </c>
      <c r="S643" s="13">
        <f t="shared" si="134"/>
        <v>164566062.71551856</v>
      </c>
      <c r="T643" s="14">
        <f t="shared" si="135"/>
        <v>9.3094916024283325E-3</v>
      </c>
      <c r="W643" s="3">
        <v>7862163.3295151023</v>
      </c>
      <c r="X643" s="4">
        <f t="shared" si="127"/>
        <v>20931.397100048307</v>
      </c>
      <c r="Y643" s="14">
        <f t="shared" si="136"/>
        <v>3.9919280591349526E-4</v>
      </c>
    </row>
    <row r="644" spans="1:25" x14ac:dyDescent="0.2">
      <c r="A644" s="10">
        <v>58498.079999999871</v>
      </c>
      <c r="B644" s="25">
        <v>12630470.014636671</v>
      </c>
      <c r="C644" s="26">
        <v>613828.14439367782</v>
      </c>
      <c r="D644" s="27">
        <f t="shared" si="130"/>
        <v>12016641.870242994</v>
      </c>
      <c r="E644" s="11"/>
      <c r="F644" s="11"/>
      <c r="G644" s="3">
        <f t="shared" si="126"/>
        <v>12630470.014636671</v>
      </c>
      <c r="H644" s="12">
        <f t="shared" si="128"/>
        <v>9.5370467897120115E-3</v>
      </c>
      <c r="I644" s="3">
        <f t="shared" si="131"/>
        <v>12016641.870242994</v>
      </c>
      <c r="J644" s="3"/>
      <c r="K644" s="28">
        <f t="shared" si="132"/>
        <v>11382594.336423017</v>
      </c>
      <c r="L644" s="11"/>
      <c r="M644" s="28">
        <f t="shared" si="133"/>
        <v>11382594.336423017</v>
      </c>
      <c r="N644" s="13">
        <f t="shared" si="125"/>
        <v>0</v>
      </c>
      <c r="O644" s="28">
        <v>11996422.480816696</v>
      </c>
      <c r="P644" s="27">
        <v>613828.14439367782</v>
      </c>
      <c r="Q644" s="14">
        <f t="shared" si="129"/>
        <v>9.2654979089832334E-3</v>
      </c>
      <c r="S644" s="13">
        <f t="shared" si="134"/>
        <v>164670559.90108711</v>
      </c>
      <c r="T644" s="14">
        <f t="shared" si="135"/>
        <v>9.3039540518291552E-3</v>
      </c>
      <c r="W644" s="3">
        <v>7867951.2414383804</v>
      </c>
      <c r="X644" s="4">
        <f t="shared" si="127"/>
        <v>20929.2806790428</v>
      </c>
      <c r="Y644" s="14">
        <f t="shared" si="136"/>
        <v>4.0025880098371047E-4</v>
      </c>
    </row>
    <row r="645" spans="1:25" x14ac:dyDescent="0.2">
      <c r="A645" s="10">
        <v>58528.499999999869</v>
      </c>
      <c r="B645" s="25">
        <v>13873497.96483749</v>
      </c>
      <c r="C645" s="26">
        <v>724474.5301700132</v>
      </c>
      <c r="D645" s="27">
        <f t="shared" si="130"/>
        <v>13149023.434667476</v>
      </c>
      <c r="E645" s="11"/>
      <c r="F645" s="11"/>
      <c r="G645" s="3">
        <f t="shared" si="126"/>
        <v>13873497.96483749</v>
      </c>
      <c r="H645" s="12">
        <f t="shared" si="128"/>
        <v>9.5488804255261517E-3</v>
      </c>
      <c r="I645" s="3">
        <f t="shared" si="131"/>
        <v>13149023.434667476</v>
      </c>
      <c r="J645" s="3"/>
      <c r="K645" s="28">
        <f t="shared" si="132"/>
        <v>12465122.921092328</v>
      </c>
      <c r="L645" s="11"/>
      <c r="M645" s="28">
        <f t="shared" si="133"/>
        <v>12465122.921092328</v>
      </c>
      <c r="N645" s="13">
        <f t="shared" si="125"/>
        <v>0</v>
      </c>
      <c r="O645" s="28">
        <v>13189597.451262342</v>
      </c>
      <c r="P645" s="27">
        <v>724474.5301700132</v>
      </c>
      <c r="Q645" s="14">
        <f t="shared" si="129"/>
        <v>9.2561708076250859E-3</v>
      </c>
      <c r="S645" s="13">
        <f t="shared" si="134"/>
        <v>164784881.03206751</v>
      </c>
      <c r="T645" s="14">
        <f t="shared" si="135"/>
        <v>9.2978988313510147E-3</v>
      </c>
      <c r="W645" s="3">
        <v>7873737.9515032778</v>
      </c>
      <c r="X645" s="4">
        <f t="shared" si="127"/>
        <v>20928.418248997768</v>
      </c>
      <c r="Y645" s="14">
        <f t="shared" si="136"/>
        <v>4.0080062303027297E-4</v>
      </c>
    </row>
    <row r="646" spans="1:25" x14ac:dyDescent="0.2">
      <c r="A646" s="10">
        <v>58558.919999999867</v>
      </c>
      <c r="B646" s="25">
        <v>14284461.170772716</v>
      </c>
      <c r="C646" s="26">
        <v>787824.54513044271</v>
      </c>
      <c r="D646" s="27">
        <f t="shared" si="130"/>
        <v>13496636.625642274</v>
      </c>
      <c r="E646" s="11"/>
      <c r="F646" s="11"/>
      <c r="G646" s="3">
        <f t="shared" si="126"/>
        <v>14284461.170772716</v>
      </c>
      <c r="H646" s="12">
        <f t="shared" si="128"/>
        <v>9.5601384408865453E-3</v>
      </c>
      <c r="I646" s="3">
        <f t="shared" si="131"/>
        <v>13496636.625642274</v>
      </c>
      <c r="J646" s="3"/>
      <c r="K646" s="28">
        <f t="shared" si="132"/>
        <v>12844443.461930413</v>
      </c>
      <c r="L646" s="11"/>
      <c r="M646" s="28">
        <f t="shared" si="133"/>
        <v>12844443.461930413</v>
      </c>
      <c r="N646" s="13">
        <f t="shared" si="125"/>
        <v>0</v>
      </c>
      <c r="O646" s="28">
        <v>13632268.007060856</v>
      </c>
      <c r="P646" s="27">
        <v>787824.54513044271</v>
      </c>
      <c r="Q646" s="14">
        <f t="shared" si="129"/>
        <v>9.2511099768668448E-3</v>
      </c>
      <c r="S646" s="13">
        <f t="shared" si="134"/>
        <v>164902617.20087957</v>
      </c>
      <c r="T646" s="14">
        <f t="shared" si="135"/>
        <v>9.2916709276109621E-3</v>
      </c>
      <c r="W646" s="3">
        <v>7879523.4597097998</v>
      </c>
      <c r="X646" s="4">
        <f t="shared" si="127"/>
        <v>20927.993684398887</v>
      </c>
      <c r="Y646" s="14">
        <f t="shared" si="136"/>
        <v>4.0116023714542592E-4</v>
      </c>
    </row>
    <row r="647" spans="1:25" x14ac:dyDescent="0.2">
      <c r="A647" s="10">
        <v>58589.339999999866</v>
      </c>
      <c r="B647" s="25">
        <v>16222799.465647059</v>
      </c>
      <c r="C647" s="26">
        <v>811363.20528092841</v>
      </c>
      <c r="D647" s="27">
        <f t="shared" si="130"/>
        <v>15411436.260366131</v>
      </c>
      <c r="E647" s="11"/>
      <c r="F647" s="11"/>
      <c r="G647" s="3">
        <f t="shared" si="126"/>
        <v>16222799.465647059</v>
      </c>
      <c r="H647" s="12">
        <f t="shared" si="128"/>
        <v>9.5272466028466507E-3</v>
      </c>
      <c r="I647" s="3">
        <f t="shared" si="131"/>
        <v>15411436.260366131</v>
      </c>
      <c r="J647" s="3"/>
      <c r="K647" s="28">
        <f t="shared" si="132"/>
        <v>14704368.768118231</v>
      </c>
      <c r="L647" s="11"/>
      <c r="M647" s="28">
        <f t="shared" si="133"/>
        <v>14704368.768118231</v>
      </c>
      <c r="N647" s="13">
        <f t="shared" si="125"/>
        <v>0</v>
      </c>
      <c r="O647" s="28">
        <v>15515731.973399159</v>
      </c>
      <c r="P647" s="27">
        <v>811363.20528092841</v>
      </c>
      <c r="Q647" s="14">
        <f t="shared" si="129"/>
        <v>9.2494594720307077E-3</v>
      </c>
      <c r="S647" s="13">
        <f t="shared" si="134"/>
        <v>165037378.19748557</v>
      </c>
      <c r="T647" s="14">
        <f t="shared" si="135"/>
        <v>9.2845633994174115E-3</v>
      </c>
      <c r="W647" s="3">
        <v>7885307.7660579421</v>
      </c>
      <c r="X647" s="4">
        <f t="shared" si="127"/>
        <v>20929.731989394724</v>
      </c>
      <c r="Y647" s="14">
        <f t="shared" si="136"/>
        <v>4.0063694875369649E-4</v>
      </c>
    </row>
    <row r="648" spans="1:25" x14ac:dyDescent="0.2">
      <c r="A648" s="10">
        <v>58619.759999999864</v>
      </c>
      <c r="B648" s="25">
        <v>16962782.355417851</v>
      </c>
      <c r="C648" s="26">
        <v>844798.41609671991</v>
      </c>
      <c r="D648" s="27">
        <f t="shared" si="130"/>
        <v>16117983.939321131</v>
      </c>
      <c r="E648" s="11"/>
      <c r="F648" s="11"/>
      <c r="G648" s="3">
        <f t="shared" si="126"/>
        <v>16962782.355417851</v>
      </c>
      <c r="H648" s="12">
        <f t="shared" si="128"/>
        <v>9.5156706288781479E-3</v>
      </c>
      <c r="I648" s="3">
        <f t="shared" si="131"/>
        <v>16117983.939321131</v>
      </c>
      <c r="J648" s="3"/>
      <c r="K648" s="28">
        <f t="shared" si="132"/>
        <v>15368488.036262479</v>
      </c>
      <c r="L648" s="11"/>
      <c r="M648" s="28">
        <f t="shared" si="133"/>
        <v>15368488.036262479</v>
      </c>
      <c r="N648" s="13">
        <f t="shared" ref="N648:N690" si="137">K648-M648</f>
        <v>0</v>
      </c>
      <c r="O648" s="28">
        <v>16213286.4523592</v>
      </c>
      <c r="P648" s="27">
        <v>844798.41609671991</v>
      </c>
      <c r="Q648" s="14">
        <f t="shared" si="129"/>
        <v>9.2393178305134604E-3</v>
      </c>
      <c r="S648" s="13">
        <f t="shared" si="134"/>
        <v>165178072.62251717</v>
      </c>
      <c r="T648" s="14">
        <f t="shared" si="135"/>
        <v>9.2771499873758323E-3</v>
      </c>
      <c r="W648" s="3">
        <v>7891090.8705477035</v>
      </c>
      <c r="X648" s="4">
        <f t="shared" si="127"/>
        <v>20932.222848810321</v>
      </c>
      <c r="Y648" s="14">
        <f t="shared" si="136"/>
        <v>3.9979946219825813E-4</v>
      </c>
    </row>
    <row r="649" spans="1:25" x14ac:dyDescent="0.2">
      <c r="A649" s="10">
        <v>58650.179999999862</v>
      </c>
      <c r="B649" s="25">
        <v>18029532.873263292</v>
      </c>
      <c r="C649" s="26">
        <v>815363.56798656401</v>
      </c>
      <c r="D649" s="27">
        <f t="shared" si="130"/>
        <v>17214169.305276729</v>
      </c>
      <c r="E649" s="11"/>
      <c r="F649" s="11"/>
      <c r="G649" s="3">
        <f t="shared" ref="G649:G690" si="138">B649-E649</f>
        <v>18029532.873263292</v>
      </c>
      <c r="H649" s="12">
        <f t="shared" si="128"/>
        <v>9.4836492736154465E-3</v>
      </c>
      <c r="I649" s="3">
        <f t="shared" si="131"/>
        <v>17214169.305276729</v>
      </c>
      <c r="J649" s="3"/>
      <c r="K649" s="28">
        <f t="shared" si="132"/>
        <v>16375130.073804444</v>
      </c>
      <c r="L649" s="11"/>
      <c r="M649" s="28">
        <f t="shared" si="133"/>
        <v>16375130.073804444</v>
      </c>
      <c r="N649" s="13">
        <f t="shared" si="137"/>
        <v>0</v>
      </c>
      <c r="O649" s="28">
        <v>17190493.641791008</v>
      </c>
      <c r="P649" s="27">
        <v>815363.56798656401</v>
      </c>
      <c r="Q649" s="14">
        <f t="shared" si="129"/>
        <v>9.2345571312524299E-3</v>
      </c>
      <c r="S649" s="13">
        <f t="shared" si="134"/>
        <v>165327906.05135658</v>
      </c>
      <c r="T649" s="14">
        <f t="shared" si="135"/>
        <v>9.2692700978256326E-3</v>
      </c>
      <c r="W649" s="3">
        <v>7896872.7731790878</v>
      </c>
      <c r="X649" s="4">
        <f t="shared" si="127"/>
        <v>20935.87054015556</v>
      </c>
      <c r="Y649" s="14">
        <f t="shared" si="136"/>
        <v>3.9848861659530499E-4</v>
      </c>
    </row>
    <row r="650" spans="1:25" x14ac:dyDescent="0.2">
      <c r="A650" s="10">
        <v>58680.59999999986</v>
      </c>
      <c r="B650" s="25">
        <v>18355101.695810806</v>
      </c>
      <c r="C650" s="26">
        <v>862734.53919817903</v>
      </c>
      <c r="D650" s="27">
        <f t="shared" si="130"/>
        <v>17492367.156612627</v>
      </c>
      <c r="E650" s="11"/>
      <c r="F650" s="11"/>
      <c r="G650" s="3">
        <f t="shared" si="138"/>
        <v>18355101.695810806</v>
      </c>
      <c r="H650" s="12">
        <f t="shared" si="128"/>
        <v>9.4902698558141374E-3</v>
      </c>
      <c r="I650" s="3">
        <f t="shared" si="131"/>
        <v>17492367.156612627</v>
      </c>
      <c r="J650" s="3"/>
      <c r="K650" s="28">
        <f t="shared" si="132"/>
        <v>16591379.493932232</v>
      </c>
      <c r="L650" s="11"/>
      <c r="M650" s="28">
        <f t="shared" si="133"/>
        <v>16591379.493932232</v>
      </c>
      <c r="N650" s="13">
        <f t="shared" si="137"/>
        <v>0</v>
      </c>
      <c r="O650" s="28">
        <v>17454114.033130411</v>
      </c>
      <c r="P650" s="27">
        <v>862734.53919817903</v>
      </c>
      <c r="Q650" s="14">
        <f t="shared" si="129"/>
        <v>9.2289049988618643E-3</v>
      </c>
      <c r="S650" s="13">
        <f t="shared" si="134"/>
        <v>165479626.10653055</v>
      </c>
      <c r="T650" s="14">
        <f t="shared" si="135"/>
        <v>9.2613031106785204E-3</v>
      </c>
      <c r="W650" s="3">
        <v>7902654.6758104721</v>
      </c>
      <c r="X650" s="4">
        <f t="shared" si="127"/>
        <v>20939.75162714034</v>
      </c>
      <c r="Y650" s="14">
        <f t="shared" si="136"/>
        <v>3.9708182600506348E-4</v>
      </c>
    </row>
    <row r="651" spans="1:25" x14ac:dyDescent="0.2">
      <c r="A651" s="10">
        <v>58711.019999999859</v>
      </c>
      <c r="B651" s="25">
        <v>16900863.647404667</v>
      </c>
      <c r="C651" s="26">
        <v>831788.34818341222</v>
      </c>
      <c r="D651" s="27">
        <f t="shared" si="130"/>
        <v>16069075.299221255</v>
      </c>
      <c r="E651" s="11"/>
      <c r="F651" s="11"/>
      <c r="G651" s="3">
        <f t="shared" si="138"/>
        <v>16900863.647404667</v>
      </c>
      <c r="H651" s="12">
        <f t="shared" si="128"/>
        <v>9.4982815849660174E-3</v>
      </c>
      <c r="I651" s="3">
        <f t="shared" si="131"/>
        <v>16069075.299221255</v>
      </c>
      <c r="J651" s="3"/>
      <c r="K651" s="28">
        <f t="shared" si="132"/>
        <v>15241153.88081165</v>
      </c>
      <c r="L651" s="11"/>
      <c r="M651" s="28">
        <f t="shared" si="133"/>
        <v>15241153.88081165</v>
      </c>
      <c r="N651" s="13">
        <f t="shared" si="137"/>
        <v>0</v>
      </c>
      <c r="O651" s="28">
        <v>16072942.228995062</v>
      </c>
      <c r="P651" s="27">
        <v>831788.34818341222</v>
      </c>
      <c r="Q651" s="14">
        <f t="shared" si="129"/>
        <v>9.2215052679869292E-3</v>
      </c>
      <c r="S651" s="13">
        <f t="shared" si="134"/>
        <v>165618888.28046212</v>
      </c>
      <c r="T651" s="14">
        <f t="shared" si="135"/>
        <v>9.2540071891600295E-3</v>
      </c>
      <c r="W651" s="3">
        <v>7908436.5784418583</v>
      </c>
      <c r="X651" s="4">
        <f t="shared" si="127"/>
        <v>20942.051774421994</v>
      </c>
      <c r="Y651" s="14">
        <f t="shared" si="136"/>
        <v>3.963306190701843E-4</v>
      </c>
    </row>
    <row r="652" spans="1:25" x14ac:dyDescent="0.2">
      <c r="A652" s="10">
        <v>58741.439999999857</v>
      </c>
      <c r="B652" s="25">
        <v>15846317.231486032</v>
      </c>
      <c r="C652" s="26">
        <v>761839.50073601492</v>
      </c>
      <c r="D652" s="27">
        <f t="shared" si="130"/>
        <v>15084477.730750017</v>
      </c>
      <c r="E652" s="11"/>
      <c r="F652" s="11"/>
      <c r="G652" s="3">
        <f t="shared" si="138"/>
        <v>15846317.231486032</v>
      </c>
      <c r="H652" s="12">
        <f t="shared" si="128"/>
        <v>9.4837931005560261E-3</v>
      </c>
      <c r="I652" s="3">
        <f t="shared" si="131"/>
        <v>15084477.730750017</v>
      </c>
      <c r="J652" s="3"/>
      <c r="K652" s="28">
        <f t="shared" si="132"/>
        <v>14307763.364803849</v>
      </c>
      <c r="L652" s="11"/>
      <c r="M652" s="28">
        <f t="shared" si="133"/>
        <v>14307763.364803849</v>
      </c>
      <c r="N652" s="13">
        <f t="shared" si="137"/>
        <v>0</v>
      </c>
      <c r="O652" s="28">
        <v>15069602.865539864</v>
      </c>
      <c r="P652" s="27">
        <v>761839.50073601492</v>
      </c>
      <c r="Q652" s="14">
        <f t="shared" si="129"/>
        <v>9.2131914392821201E-3</v>
      </c>
      <c r="S652" s="13">
        <f t="shared" si="134"/>
        <v>165749505.04614261</v>
      </c>
      <c r="T652" s="14">
        <f t="shared" si="135"/>
        <v>9.247177661598327E-3</v>
      </c>
      <c r="W652" s="3">
        <v>7914218.4810732445</v>
      </c>
      <c r="X652" s="4">
        <f t="shared" si="127"/>
        <v>20943.256171475488</v>
      </c>
      <c r="Y652" s="14">
        <f t="shared" si="136"/>
        <v>3.9603215303030126E-4</v>
      </c>
    </row>
    <row r="653" spans="1:25" x14ac:dyDescent="0.2">
      <c r="A653" s="10">
        <v>58771.859999999855</v>
      </c>
      <c r="B653" s="25">
        <v>13254867.873389393</v>
      </c>
      <c r="C653" s="26">
        <v>683506.00508804445</v>
      </c>
      <c r="D653" s="27">
        <f t="shared" si="130"/>
        <v>12571361.868301349</v>
      </c>
      <c r="E653" s="11"/>
      <c r="F653" s="11"/>
      <c r="G653" s="3">
        <f t="shared" si="138"/>
        <v>13254867.873389393</v>
      </c>
      <c r="H653" s="12">
        <f t="shared" si="128"/>
        <v>9.49299244201951E-3</v>
      </c>
      <c r="I653" s="3">
        <f t="shared" si="131"/>
        <v>12571361.868301349</v>
      </c>
      <c r="J653" s="3"/>
      <c r="K653" s="28">
        <f t="shared" si="132"/>
        <v>11994069.011922283</v>
      </c>
      <c r="L653" s="11"/>
      <c r="M653" s="28">
        <f t="shared" si="133"/>
        <v>11994069.011922283</v>
      </c>
      <c r="N653" s="13">
        <f t="shared" si="137"/>
        <v>0</v>
      </c>
      <c r="O653" s="28">
        <v>12677575.017010327</v>
      </c>
      <c r="P653" s="27">
        <v>683506.00508804445</v>
      </c>
      <c r="Q653" s="14">
        <f t="shared" si="129"/>
        <v>9.2020082583466056E-3</v>
      </c>
      <c r="S653" s="13">
        <f t="shared" si="134"/>
        <v>165858868.20752725</v>
      </c>
      <c r="T653" s="14">
        <f t="shared" si="135"/>
        <v>9.2414678926111549E-3</v>
      </c>
      <c r="W653" s="3">
        <v>7920000.3837046288</v>
      </c>
      <c r="X653" s="4">
        <f t="shared" si="127"/>
        <v>20941.775274251406</v>
      </c>
      <c r="Y653" s="14">
        <f t="shared" si="136"/>
        <v>3.968340965505579E-4</v>
      </c>
    </row>
    <row r="654" spans="1:25" x14ac:dyDescent="0.2">
      <c r="A654" s="10">
        <v>58802.279999999853</v>
      </c>
      <c r="B654" s="25">
        <v>13644977.008068956</v>
      </c>
      <c r="C654" s="26">
        <v>649173.16844519472</v>
      </c>
      <c r="D654" s="27">
        <f t="shared" si="130"/>
        <v>12995803.839623762</v>
      </c>
      <c r="E654" s="11"/>
      <c r="F654" s="11"/>
      <c r="G654" s="3">
        <f t="shared" si="138"/>
        <v>13644977.008068956</v>
      </c>
      <c r="H654" s="12">
        <f t="shared" si="128"/>
        <v>9.4643382275141352E-3</v>
      </c>
      <c r="I654" s="3">
        <f t="shared" si="131"/>
        <v>12995803.839623762</v>
      </c>
      <c r="J654" s="3"/>
      <c r="K654" s="28">
        <f t="shared" si="132"/>
        <v>12343185.731551019</v>
      </c>
      <c r="L654" s="11"/>
      <c r="M654" s="28">
        <f t="shared" si="133"/>
        <v>12343185.731551019</v>
      </c>
      <c r="N654" s="13">
        <f t="shared" si="137"/>
        <v>0</v>
      </c>
      <c r="O654" s="28">
        <v>12992358.899996214</v>
      </c>
      <c r="P654" s="27">
        <v>649173.16844519472</v>
      </c>
      <c r="Q654" s="14">
        <f t="shared" si="129"/>
        <v>9.195968338178595E-3</v>
      </c>
      <c r="S654" s="13">
        <f t="shared" si="134"/>
        <v>165971341.45230895</v>
      </c>
      <c r="T654" s="14">
        <f t="shared" si="135"/>
        <v>9.235604070855441E-3</v>
      </c>
      <c r="W654" s="3">
        <v>7925782.286336015</v>
      </c>
      <c r="X654" s="4">
        <f t="shared" si="127"/>
        <v>20940.688938483992</v>
      </c>
      <c r="Y654" s="14">
        <f t="shared" si="136"/>
        <v>3.9747383571908657E-4</v>
      </c>
    </row>
    <row r="655" spans="1:25" x14ac:dyDescent="0.2">
      <c r="A655" s="10">
        <v>58832.699999999852</v>
      </c>
      <c r="B655" s="25">
        <v>13808798.859847924</v>
      </c>
      <c r="C655" s="26">
        <v>644159.72370027506</v>
      </c>
      <c r="D655" s="27">
        <f t="shared" si="130"/>
        <v>13164639.136147648</v>
      </c>
      <c r="E655" s="11"/>
      <c r="F655" s="11"/>
      <c r="G655" s="3">
        <f t="shared" si="138"/>
        <v>13808798.859847924</v>
      </c>
      <c r="H655" s="12">
        <f t="shared" si="128"/>
        <v>9.46047899712954E-3</v>
      </c>
      <c r="I655" s="3">
        <f t="shared" si="131"/>
        <v>13164639.136147648</v>
      </c>
      <c r="J655" s="3"/>
      <c r="K655" s="28">
        <f t="shared" si="132"/>
        <v>12467257.068631936</v>
      </c>
      <c r="L655" s="11"/>
      <c r="M655" s="28">
        <f t="shared" si="133"/>
        <v>12467257.068631936</v>
      </c>
      <c r="N655" s="13">
        <f t="shared" si="137"/>
        <v>0</v>
      </c>
      <c r="O655" s="28">
        <v>13111416.792332212</v>
      </c>
      <c r="P655" s="27">
        <v>644159.72370027506</v>
      </c>
      <c r="Q655" s="14">
        <f t="shared" si="129"/>
        <v>9.1968581861798793E-3</v>
      </c>
      <c r="S655" s="13">
        <f t="shared" si="134"/>
        <v>166084956.14928389</v>
      </c>
      <c r="T655" s="14">
        <f t="shared" si="135"/>
        <v>9.2296881185702784E-3</v>
      </c>
      <c r="W655" s="3">
        <v>7931571.4001176693</v>
      </c>
      <c r="X655" s="4">
        <f t="shared" si="127"/>
        <v>20939.729061358499</v>
      </c>
      <c r="Y655" s="14">
        <f t="shared" si="136"/>
        <v>3.9806044815682284E-4</v>
      </c>
    </row>
    <row r="656" spans="1:25" x14ac:dyDescent="0.2">
      <c r="A656" s="10">
        <v>58863.11999999985</v>
      </c>
      <c r="B656" s="25">
        <v>12749997.930216743</v>
      </c>
      <c r="C656" s="26">
        <v>622790.07640849694</v>
      </c>
      <c r="D656" s="27">
        <f t="shared" si="130"/>
        <v>12127207.853808247</v>
      </c>
      <c r="E656" s="11"/>
      <c r="F656" s="11"/>
      <c r="G656" s="3">
        <f t="shared" si="138"/>
        <v>12749997.930216743</v>
      </c>
      <c r="H656" s="12">
        <f t="shared" si="128"/>
        <v>9.4634574518255299E-3</v>
      </c>
      <c r="I656" s="3">
        <f t="shared" si="131"/>
        <v>12127207.853808247</v>
      </c>
      <c r="J656" s="3"/>
      <c r="K656" s="28">
        <f t="shared" si="132"/>
        <v>11487160.038129531</v>
      </c>
      <c r="L656" s="11"/>
      <c r="M656" s="28">
        <f t="shared" si="133"/>
        <v>11487160.038129531</v>
      </c>
      <c r="N656" s="13">
        <f t="shared" si="137"/>
        <v>0</v>
      </c>
      <c r="O656" s="28">
        <v>12109950.114538027</v>
      </c>
      <c r="P656" s="27">
        <v>622790.07640849694</v>
      </c>
      <c r="Q656" s="14">
        <f t="shared" si="129"/>
        <v>9.1864559709304849E-3</v>
      </c>
      <c r="S656" s="13">
        <f t="shared" si="134"/>
        <v>166189521.85099041</v>
      </c>
      <c r="T656" s="14">
        <f t="shared" si="135"/>
        <v>9.2242471927932446E-3</v>
      </c>
      <c r="W656" s="3">
        <v>7937359.3120409474</v>
      </c>
      <c r="X656" s="4">
        <f t="shared" si="127"/>
        <v>20937.633703803916</v>
      </c>
      <c r="Y656" s="14">
        <f t="shared" si="136"/>
        <v>3.9910711166868396E-4</v>
      </c>
    </row>
    <row r="657" spans="1:25" x14ac:dyDescent="0.2">
      <c r="A657" s="10">
        <v>58893.539999999848</v>
      </c>
      <c r="B657" s="25">
        <v>14004960.281784797</v>
      </c>
      <c r="C657" s="26">
        <v>735061.1164115218</v>
      </c>
      <c r="D657" s="27">
        <f t="shared" si="130"/>
        <v>13269899.165373275</v>
      </c>
      <c r="E657" s="11"/>
      <c r="F657" s="11"/>
      <c r="G657" s="3">
        <f t="shared" si="138"/>
        <v>14004960.281784797</v>
      </c>
      <c r="H657" s="12">
        <f t="shared" si="128"/>
        <v>9.4757873811277538E-3</v>
      </c>
      <c r="I657" s="3">
        <f t="shared" si="131"/>
        <v>13269899.165373275</v>
      </c>
      <c r="J657" s="3"/>
      <c r="K657" s="28">
        <f t="shared" si="132"/>
        <v>12579518.155941647</v>
      </c>
      <c r="L657" s="11"/>
      <c r="M657" s="28">
        <f t="shared" si="133"/>
        <v>12579518.155941647</v>
      </c>
      <c r="N657" s="13">
        <f t="shared" si="137"/>
        <v>0</v>
      </c>
      <c r="O657" s="28">
        <v>13314579.272353169</v>
      </c>
      <c r="P657" s="27">
        <v>735061.1164115218</v>
      </c>
      <c r="Q657" s="14">
        <f t="shared" si="129"/>
        <v>9.1772247713457489E-3</v>
      </c>
      <c r="S657" s="13">
        <f t="shared" si="134"/>
        <v>166303917.08583972</v>
      </c>
      <c r="T657" s="14">
        <f t="shared" si="135"/>
        <v>9.2182974812877738E-3</v>
      </c>
      <c r="W657" s="3">
        <v>7943146.0221058456</v>
      </c>
      <c r="X657" s="4">
        <f t="shared" si="127"/>
        <v>20936.782053737203</v>
      </c>
      <c r="Y657" s="14">
        <f t="shared" si="136"/>
        <v>3.9963864635761404E-4</v>
      </c>
    </row>
    <row r="658" spans="1:25" x14ac:dyDescent="0.2">
      <c r="A658" s="10">
        <v>58923.959999999846</v>
      </c>
      <c r="B658" s="25">
        <v>14419984.012022715</v>
      </c>
      <c r="C658" s="26">
        <v>799347.36978202313</v>
      </c>
      <c r="D658" s="27">
        <f t="shared" si="130"/>
        <v>13620636.642240692</v>
      </c>
      <c r="E658" s="11"/>
      <c r="F658" s="11"/>
      <c r="G658" s="3">
        <f t="shared" si="138"/>
        <v>14419984.012022715</v>
      </c>
      <c r="H658" s="12">
        <f t="shared" si="128"/>
        <v>9.4874311064172545E-3</v>
      </c>
      <c r="I658" s="3">
        <f t="shared" si="131"/>
        <v>13620636.642240692</v>
      </c>
      <c r="J658" s="3"/>
      <c r="K658" s="28">
        <f t="shared" si="132"/>
        <v>12962255.840820039</v>
      </c>
      <c r="L658" s="11"/>
      <c r="M658" s="28">
        <f t="shared" si="133"/>
        <v>12962255.840820039</v>
      </c>
      <c r="N658" s="13">
        <f t="shared" si="137"/>
        <v>0</v>
      </c>
      <c r="O658" s="28">
        <v>13761603.210602062</v>
      </c>
      <c r="P658" s="27">
        <v>799347.36978202313</v>
      </c>
      <c r="Q658" s="14">
        <f t="shared" si="129"/>
        <v>9.1722447328146384E-3</v>
      </c>
      <c r="S658" s="13">
        <f t="shared" si="134"/>
        <v>166421729.46472934</v>
      </c>
      <c r="T658" s="14">
        <f t="shared" si="135"/>
        <v>9.2121780092746519E-3</v>
      </c>
      <c r="W658" s="3">
        <v>7948931.530312364</v>
      </c>
      <c r="X658" s="4">
        <f t="shared" si="127"/>
        <v>20936.364696324108</v>
      </c>
      <c r="Y658" s="14">
        <f t="shared" si="136"/>
        <v>3.9999113395472463E-4</v>
      </c>
    </row>
    <row r="659" spans="1:25" x14ac:dyDescent="0.2">
      <c r="A659" s="10">
        <v>58954.379999999845</v>
      </c>
      <c r="B659" s="25">
        <v>16376171.100054087</v>
      </c>
      <c r="C659" s="26">
        <v>823200.30967444379</v>
      </c>
      <c r="D659" s="27">
        <f t="shared" si="130"/>
        <v>15552970.790379643</v>
      </c>
      <c r="E659" s="11"/>
      <c r="F659" s="11"/>
      <c r="G659" s="3">
        <f t="shared" si="138"/>
        <v>16376171.100054087</v>
      </c>
      <c r="H659" s="12">
        <f t="shared" si="128"/>
        <v>9.4540794103881165E-3</v>
      </c>
      <c r="I659" s="3">
        <f t="shared" si="131"/>
        <v>15552970.790379643</v>
      </c>
      <c r="J659" s="3"/>
      <c r="K659" s="28">
        <f t="shared" si="132"/>
        <v>14839218.625911526</v>
      </c>
      <c r="L659" s="11"/>
      <c r="M659" s="28">
        <f t="shared" si="133"/>
        <v>14839218.625911526</v>
      </c>
      <c r="N659" s="13">
        <f t="shared" si="137"/>
        <v>0</v>
      </c>
      <c r="O659" s="28">
        <v>15662418.93558597</v>
      </c>
      <c r="P659" s="27">
        <v>823200.30967444379</v>
      </c>
      <c r="Q659" s="14">
        <f t="shared" si="129"/>
        <v>9.1707342164646377E-3</v>
      </c>
      <c r="S659" s="13">
        <f t="shared" si="134"/>
        <v>166556579.32252264</v>
      </c>
      <c r="T659" s="14">
        <f t="shared" si="135"/>
        <v>9.2051942513240448E-3</v>
      </c>
      <c r="W659" s="3">
        <v>7954715.8366605071</v>
      </c>
      <c r="X659" s="4">
        <f t="shared" ref="X659:X690" si="139">S659/W659*1000</f>
        <v>20938.092917778602</v>
      </c>
      <c r="Y659" s="14">
        <f t="shared" si="136"/>
        <v>3.994761322367868E-4</v>
      </c>
    </row>
    <row r="660" spans="1:25" x14ac:dyDescent="0.2">
      <c r="A660" s="10">
        <v>58984.799999999843</v>
      </c>
      <c r="B660" s="25">
        <v>17122955.045290522</v>
      </c>
      <c r="C660" s="26">
        <v>857107.61074918974</v>
      </c>
      <c r="D660" s="27">
        <f t="shared" si="130"/>
        <v>16265847.434541333</v>
      </c>
      <c r="E660" s="11"/>
      <c r="F660" s="11"/>
      <c r="G660" s="3">
        <f t="shared" si="138"/>
        <v>17122955.045290522</v>
      </c>
      <c r="H660" s="12">
        <f t="shared" si="128"/>
        <v>9.4425953547363495E-3</v>
      </c>
      <c r="I660" s="3">
        <f t="shared" si="131"/>
        <v>16265847.434541333</v>
      </c>
      <c r="J660" s="3"/>
      <c r="K660" s="28">
        <f t="shared" si="132"/>
        <v>15509274.344950065</v>
      </c>
      <c r="L660" s="11"/>
      <c r="M660" s="28">
        <f t="shared" si="133"/>
        <v>15509274.344950065</v>
      </c>
      <c r="N660" s="13">
        <f t="shared" si="137"/>
        <v>0</v>
      </c>
      <c r="O660" s="28">
        <v>16366381.955699254</v>
      </c>
      <c r="P660" s="27">
        <v>857107.61074918974</v>
      </c>
      <c r="Q660" s="14">
        <f t="shared" si="129"/>
        <v>9.1607130353614785E-3</v>
      </c>
      <c r="S660" s="13">
        <f t="shared" si="134"/>
        <v>166697365.63121021</v>
      </c>
      <c r="T660" s="14">
        <f t="shared" si="135"/>
        <v>9.1979097744110394E-3</v>
      </c>
      <c r="W660" s="3">
        <v>7960498.9411502704</v>
      </c>
      <c r="X660" s="4">
        <f t="shared" si="139"/>
        <v>20940.567527683495</v>
      </c>
      <c r="Y660" s="14">
        <f t="shared" si="136"/>
        <v>3.9865230431801457E-4</v>
      </c>
    </row>
    <row r="661" spans="1:25" x14ac:dyDescent="0.2">
      <c r="A661" s="10">
        <v>59015.219999999841</v>
      </c>
      <c r="B661" s="25">
        <v>18199193.556830503</v>
      </c>
      <c r="C661" s="26">
        <v>827197.30635703029</v>
      </c>
      <c r="D661" s="27">
        <f t="shared" si="130"/>
        <v>17371996.250473473</v>
      </c>
      <c r="E661" s="11"/>
      <c r="F661" s="11"/>
      <c r="G661" s="3">
        <f t="shared" si="138"/>
        <v>18199193.556830503</v>
      </c>
      <c r="H661" s="12">
        <f t="shared" si="128"/>
        <v>9.4101541487414675E-3</v>
      </c>
      <c r="I661" s="3">
        <f t="shared" si="131"/>
        <v>17371996.250473473</v>
      </c>
      <c r="J661" s="3"/>
      <c r="K661" s="28">
        <f t="shared" si="132"/>
        <v>16525061.530496195</v>
      </c>
      <c r="L661" s="11"/>
      <c r="M661" s="28">
        <f t="shared" si="133"/>
        <v>16525061.530496195</v>
      </c>
      <c r="N661" s="13">
        <f t="shared" si="137"/>
        <v>0</v>
      </c>
      <c r="O661" s="28">
        <v>17352258.836853225</v>
      </c>
      <c r="P661" s="27">
        <v>827197.30635703029</v>
      </c>
      <c r="Q661" s="14">
        <f t="shared" si="129"/>
        <v>9.1560467621323305E-3</v>
      </c>
      <c r="S661" s="13">
        <f t="shared" si="134"/>
        <v>166847297.08790195</v>
      </c>
      <c r="T661" s="14">
        <f t="shared" si="135"/>
        <v>9.1901668195892849E-3</v>
      </c>
      <c r="W661" s="3">
        <v>7966280.8437816547</v>
      </c>
      <c r="X661" s="4">
        <f t="shared" si="139"/>
        <v>20944.18968647586</v>
      </c>
      <c r="Y661" s="14">
        <f t="shared" si="136"/>
        <v>3.9736328634365492E-4</v>
      </c>
    </row>
    <row r="662" spans="1:25" x14ac:dyDescent="0.2">
      <c r="A662" s="10">
        <v>59045.639999999839</v>
      </c>
      <c r="B662" s="25">
        <v>18527952.950707842</v>
      </c>
      <c r="C662" s="26">
        <v>875282.23370581644</v>
      </c>
      <c r="D662" s="27">
        <f t="shared" si="130"/>
        <v>17652670.717002027</v>
      </c>
      <c r="E662" s="11"/>
      <c r="F662" s="11"/>
      <c r="G662" s="3">
        <f t="shared" si="138"/>
        <v>18527952.950707842</v>
      </c>
      <c r="H662" s="12">
        <f t="shared" si="128"/>
        <v>9.4170687671257802E-3</v>
      </c>
      <c r="I662" s="3">
        <f t="shared" si="131"/>
        <v>17652670.717002027</v>
      </c>
      <c r="J662" s="3"/>
      <c r="K662" s="28">
        <f t="shared" si="132"/>
        <v>16743198.391543837</v>
      </c>
      <c r="L662" s="11"/>
      <c r="M662" s="28">
        <f t="shared" si="133"/>
        <v>16743198.391543837</v>
      </c>
      <c r="N662" s="13">
        <f t="shared" si="137"/>
        <v>0</v>
      </c>
      <c r="O662" s="28">
        <v>17618480.625249654</v>
      </c>
      <c r="P662" s="27">
        <v>875282.23370581644</v>
      </c>
      <c r="Q662" s="14">
        <f t="shared" si="129"/>
        <v>9.1504686314436423E-3</v>
      </c>
      <c r="S662" s="13">
        <f t="shared" si="134"/>
        <v>166999115.98551357</v>
      </c>
      <c r="T662" s="14">
        <f t="shared" si="135"/>
        <v>9.1823381206144195E-3</v>
      </c>
      <c r="W662" s="3">
        <v>7972062.74641304</v>
      </c>
      <c r="X662" s="4">
        <f t="shared" si="139"/>
        <v>20948.043348084953</v>
      </c>
      <c r="Y662" s="14">
        <f t="shared" si="136"/>
        <v>3.9597990903894598E-4</v>
      </c>
    </row>
    <row r="663" spans="1:25" x14ac:dyDescent="0.2">
      <c r="A663" s="10">
        <v>59076.059999999838</v>
      </c>
      <c r="B663" s="25">
        <v>17060162.959927134</v>
      </c>
      <c r="C663" s="26">
        <v>843930.52742308087</v>
      </c>
      <c r="D663" s="27">
        <f t="shared" si="130"/>
        <v>16216232.432504054</v>
      </c>
      <c r="E663" s="11"/>
      <c r="F663" s="11"/>
      <c r="G663" s="3">
        <f t="shared" si="138"/>
        <v>17060162.959927134</v>
      </c>
      <c r="H663" s="12">
        <f t="shared" si="128"/>
        <v>9.4255131480769361E-3</v>
      </c>
      <c r="I663" s="3">
        <f t="shared" si="131"/>
        <v>16216232.432504054</v>
      </c>
      <c r="J663" s="3"/>
      <c r="K663" s="28">
        <f t="shared" si="132"/>
        <v>15380507.429879656</v>
      </c>
      <c r="L663" s="11"/>
      <c r="M663" s="28">
        <f t="shared" si="133"/>
        <v>15380507.429879656</v>
      </c>
      <c r="N663" s="13">
        <f t="shared" si="137"/>
        <v>0</v>
      </c>
      <c r="O663" s="28">
        <v>16224437.957302736</v>
      </c>
      <c r="P663" s="27">
        <v>843930.52742308087</v>
      </c>
      <c r="Q663" s="14">
        <f t="shared" si="129"/>
        <v>9.1432413948295821E-3</v>
      </c>
      <c r="S663" s="13">
        <f t="shared" si="134"/>
        <v>167138469.5345816</v>
      </c>
      <c r="T663" s="14">
        <f t="shared" si="135"/>
        <v>9.1751687859793485E-3</v>
      </c>
      <c r="W663" s="3">
        <v>7977844.6490444243</v>
      </c>
      <c r="X663" s="4">
        <f t="shared" si="139"/>
        <v>20950.328928077237</v>
      </c>
      <c r="Y663" s="14">
        <f t="shared" si="136"/>
        <v>3.9524081710817782E-4</v>
      </c>
    </row>
    <row r="664" spans="1:25" x14ac:dyDescent="0.2">
      <c r="A664" s="10">
        <v>59106.479999999836</v>
      </c>
      <c r="B664" s="25">
        <v>15995447.950500825</v>
      </c>
      <c r="C664" s="26">
        <v>772957.67463900417</v>
      </c>
      <c r="D664" s="27">
        <f t="shared" si="130"/>
        <v>15222490.275861822</v>
      </c>
      <c r="E664" s="11"/>
      <c r="F664" s="11"/>
      <c r="G664" s="3">
        <f t="shared" si="138"/>
        <v>15995447.950500825</v>
      </c>
      <c r="H664" s="12">
        <f t="shared" si="128"/>
        <v>9.411064844674133E-3</v>
      </c>
      <c r="I664" s="3">
        <f t="shared" si="131"/>
        <v>15222490.275861822</v>
      </c>
      <c r="J664" s="3"/>
      <c r="K664" s="28">
        <f t="shared" si="132"/>
        <v>14438466.200651946</v>
      </c>
      <c r="L664" s="11"/>
      <c r="M664" s="28">
        <f t="shared" si="133"/>
        <v>14438466.200651946</v>
      </c>
      <c r="N664" s="13">
        <f t="shared" si="137"/>
        <v>0</v>
      </c>
      <c r="O664" s="28">
        <v>15211423.875290949</v>
      </c>
      <c r="P664" s="27">
        <v>772957.67463900417</v>
      </c>
      <c r="Q664" s="14">
        <f t="shared" si="129"/>
        <v>9.1350990728304993E-3</v>
      </c>
      <c r="S664" s="13">
        <f t="shared" si="134"/>
        <v>167269172.37042969</v>
      </c>
      <c r="T664" s="14">
        <f t="shared" si="135"/>
        <v>9.1684576908028781E-3</v>
      </c>
      <c r="W664" s="3">
        <v>7983626.5516758086</v>
      </c>
      <c r="X664" s="4">
        <f t="shared" si="139"/>
        <v>20951.527640695935</v>
      </c>
      <c r="Y664" s="14">
        <f t="shared" si="136"/>
        <v>3.9494666697104108E-4</v>
      </c>
    </row>
    <row r="665" spans="1:25" x14ac:dyDescent="0.2">
      <c r="A665" s="10">
        <v>59136.899999999834</v>
      </c>
      <c r="B665" s="25">
        <v>13379739.649276247</v>
      </c>
      <c r="C665" s="26">
        <v>693503.95307188248</v>
      </c>
      <c r="D665" s="27">
        <f t="shared" si="130"/>
        <v>12686235.696204364</v>
      </c>
      <c r="E665" s="11"/>
      <c r="F665" s="11"/>
      <c r="G665" s="3">
        <f t="shared" si="138"/>
        <v>13379739.649276247</v>
      </c>
      <c r="H665" s="12">
        <f t="shared" si="128"/>
        <v>9.4208238874675665E-3</v>
      </c>
      <c r="I665" s="3">
        <f t="shared" si="131"/>
        <v>12686235.696204364</v>
      </c>
      <c r="J665" s="3"/>
      <c r="K665" s="28">
        <f t="shared" si="132"/>
        <v>12103504.265493859</v>
      </c>
      <c r="L665" s="11"/>
      <c r="M665" s="28">
        <f t="shared" si="133"/>
        <v>12103504.265493859</v>
      </c>
      <c r="N665" s="13">
        <f t="shared" si="137"/>
        <v>0</v>
      </c>
      <c r="O665" s="28">
        <v>12797008.218565742</v>
      </c>
      <c r="P665" s="27">
        <v>693503.95307188248</v>
      </c>
      <c r="Q665" s="14">
        <f t="shared" si="129"/>
        <v>9.1241140486013617E-3</v>
      </c>
      <c r="S665" s="13">
        <f t="shared" si="134"/>
        <v>167378607.62400126</v>
      </c>
      <c r="T665" s="14">
        <f t="shared" si="135"/>
        <v>9.1628469004894075E-3</v>
      </c>
      <c r="W665" s="3">
        <v>7989408.4543071948</v>
      </c>
      <c r="X665" s="4">
        <f t="shared" si="139"/>
        <v>20950.062646223236</v>
      </c>
      <c r="Y665" s="14">
        <f t="shared" si="136"/>
        <v>3.957339749518507E-4</v>
      </c>
    </row>
    <row r="666" spans="1:25" x14ac:dyDescent="0.2">
      <c r="A666" s="10">
        <v>59167.319999999832</v>
      </c>
      <c r="B666" s="25">
        <v>13773128.603285188</v>
      </c>
      <c r="C666" s="26">
        <v>658648.01858406095</v>
      </c>
      <c r="D666" s="27">
        <f>B666-C666</f>
        <v>13114480.584701126</v>
      </c>
      <c r="E666" s="11"/>
      <c r="F666" s="11"/>
      <c r="G666" s="3">
        <f t="shared" si="138"/>
        <v>13773128.603285188</v>
      </c>
      <c r="H666" s="12">
        <f t="shared" si="128"/>
        <v>9.3918513120578861E-3</v>
      </c>
      <c r="I666" s="3">
        <f t="shared" si="131"/>
        <v>13114480.584701126</v>
      </c>
      <c r="J666" s="3"/>
      <c r="K666" s="28">
        <f t="shared" si="132"/>
        <v>12455733.184393806</v>
      </c>
      <c r="L666" s="11"/>
      <c r="M666" s="28">
        <f t="shared" si="133"/>
        <v>12455733.184393806</v>
      </c>
      <c r="N666" s="13">
        <f t="shared" si="137"/>
        <v>0</v>
      </c>
      <c r="O666" s="28">
        <v>13114381.202977868</v>
      </c>
      <c r="P666" s="27">
        <v>658648.01858406095</v>
      </c>
      <c r="Q666" s="14">
        <f t="shared" si="129"/>
        <v>9.1181851501349609E-3</v>
      </c>
      <c r="S666" s="13">
        <f t="shared" si="134"/>
        <v>167491155.07684404</v>
      </c>
      <c r="T666" s="14">
        <f t="shared" si="135"/>
        <v>9.1570846583282073E-3</v>
      </c>
      <c r="W666" s="3">
        <v>7995190.3569385791</v>
      </c>
      <c r="X666" s="4">
        <f t="shared" si="139"/>
        <v>20948.989029571738</v>
      </c>
      <c r="Y666" s="14">
        <f t="shared" si="136"/>
        <v>3.9636189201464056E-4</v>
      </c>
    </row>
    <row r="667" spans="1:25" x14ac:dyDescent="0.2">
      <c r="A667" s="10">
        <v>59197.739999999831</v>
      </c>
      <c r="B667" s="25">
        <v>13938434.180316718</v>
      </c>
      <c r="C667" s="26">
        <v>653558.57279962429</v>
      </c>
      <c r="D667" s="27">
        <f t="shared" si="130"/>
        <v>13284875.607517093</v>
      </c>
      <c r="E667" s="11"/>
      <c r="F667" s="11"/>
      <c r="G667" s="3">
        <f t="shared" si="138"/>
        <v>13938434.180316718</v>
      </c>
      <c r="H667" s="12">
        <f t="shared" si="128"/>
        <v>9.3878781047160853E-3</v>
      </c>
      <c r="I667" s="3">
        <f t="shared" si="131"/>
        <v>13284875.607517093</v>
      </c>
      <c r="J667" s="3"/>
      <c r="K667" s="28">
        <f t="shared" si="132"/>
        <v>12580946.602159128</v>
      </c>
      <c r="L667" s="11"/>
      <c r="M667" s="28">
        <f t="shared" si="133"/>
        <v>12580946.602159128</v>
      </c>
      <c r="N667" s="13">
        <f t="shared" si="137"/>
        <v>0</v>
      </c>
      <c r="O667" s="28">
        <v>13234505.174958752</v>
      </c>
      <c r="P667" s="27">
        <v>653558.57279962429</v>
      </c>
      <c r="Q667" s="14">
        <f t="shared" si="129"/>
        <v>9.1190494349586704E-3</v>
      </c>
      <c r="S667" s="13">
        <f t="shared" si="134"/>
        <v>167604844.61037123</v>
      </c>
      <c r="T667" s="14">
        <f t="shared" si="135"/>
        <v>9.1512711104382305E-3</v>
      </c>
      <c r="W667" s="3">
        <v>8000979.4707202353</v>
      </c>
      <c r="X667" s="4">
        <f t="shared" si="139"/>
        <v>20948.040827216835</v>
      </c>
      <c r="Y667" s="14">
        <f t="shared" si="136"/>
        <v>3.9693760286874102E-4</v>
      </c>
    </row>
    <row r="668" spans="1:25" x14ac:dyDescent="0.2">
      <c r="A668" s="10">
        <v>59228.159999999829</v>
      </c>
      <c r="B668" s="25">
        <v>12869736.131658383</v>
      </c>
      <c r="C668" s="26">
        <v>631883.41923416907</v>
      </c>
      <c r="D668" s="27">
        <f t="shared" si="130"/>
        <v>12237852.712424213</v>
      </c>
      <c r="E668" s="11"/>
      <c r="F668" s="11"/>
      <c r="G668" s="3">
        <f t="shared" si="138"/>
        <v>12869736.131658383</v>
      </c>
      <c r="H668" s="12">
        <f t="shared" si="128"/>
        <v>9.3912330101535435E-3</v>
      </c>
      <c r="I668" s="3">
        <f t="shared" si="131"/>
        <v>12237852.712424213</v>
      </c>
      <c r="J668" s="3"/>
      <c r="K668" s="28">
        <f t="shared" si="132"/>
        <v>11591794.058570819</v>
      </c>
      <c r="L668" s="11"/>
      <c r="M668" s="28">
        <f t="shared" si="133"/>
        <v>11591794.058570819</v>
      </c>
      <c r="N668" s="13">
        <f t="shared" si="137"/>
        <v>0</v>
      </c>
      <c r="O668" s="28">
        <v>12223677.477804989</v>
      </c>
      <c r="P668" s="27">
        <v>631883.41923416907</v>
      </c>
      <c r="Q668" s="14">
        <f t="shared" si="129"/>
        <v>9.1087805945051503E-3</v>
      </c>
      <c r="S668" s="13">
        <f t="shared" si="134"/>
        <v>167709478.6308125</v>
      </c>
      <c r="T668" s="14">
        <f t="shared" si="135"/>
        <v>9.1459242610067992E-3</v>
      </c>
      <c r="W668" s="3">
        <v>8006767.3826435106</v>
      </c>
      <c r="X668" s="4">
        <f t="shared" si="139"/>
        <v>20945.966157873019</v>
      </c>
      <c r="Y668" s="14">
        <f t="shared" si="136"/>
        <v>3.9796541419057085E-4</v>
      </c>
    </row>
    <row r="669" spans="1:25" x14ac:dyDescent="0.2">
      <c r="A669" s="10">
        <v>59258.579999999827</v>
      </c>
      <c r="B669" s="25">
        <v>14136663.707824748</v>
      </c>
      <c r="C669" s="26">
        <v>745803.05246015219</v>
      </c>
      <c r="D669" s="27">
        <f t="shared" si="130"/>
        <v>13390860.655364595</v>
      </c>
      <c r="E669" s="11"/>
      <c r="F669" s="11"/>
      <c r="G669" s="3">
        <f t="shared" si="138"/>
        <v>14136663.707824748</v>
      </c>
      <c r="H669" s="12">
        <f t="shared" si="128"/>
        <v>9.4040556624246374E-3</v>
      </c>
      <c r="I669" s="3">
        <f t="shared" si="131"/>
        <v>13390860.655364595</v>
      </c>
      <c r="J669" s="3"/>
      <c r="K669" s="28">
        <f t="shared" si="132"/>
        <v>12693987.26449199</v>
      </c>
      <c r="L669" s="11"/>
      <c r="M669" s="28">
        <f t="shared" si="133"/>
        <v>12693987.26449199</v>
      </c>
      <c r="N669" s="13">
        <f t="shared" si="137"/>
        <v>0</v>
      </c>
      <c r="O669" s="28">
        <v>13439790.316952143</v>
      </c>
      <c r="P669" s="27">
        <v>745803.05246015219</v>
      </c>
      <c r="Q669" s="14">
        <f t="shared" si="129"/>
        <v>9.0996417455209144E-3</v>
      </c>
      <c r="S669" s="13">
        <f t="shared" si="134"/>
        <v>167823947.7393629</v>
      </c>
      <c r="T669" s="14">
        <f t="shared" si="135"/>
        <v>9.1400772763434723E-3</v>
      </c>
      <c r="W669" s="3">
        <v>8012554.0927084098</v>
      </c>
      <c r="X669" s="4">
        <f t="shared" si="139"/>
        <v>20945.12508715369</v>
      </c>
      <c r="Y669" s="14">
        <f t="shared" si="136"/>
        <v>3.9848690190669167E-4</v>
      </c>
    </row>
    <row r="670" spans="1:25" x14ac:dyDescent="0.2">
      <c r="A670" s="10">
        <v>59288.999999999825</v>
      </c>
      <c r="B670" s="25">
        <v>14555763.775823606</v>
      </c>
      <c r="C670" s="26">
        <v>811039.41554915602</v>
      </c>
      <c r="D670" s="27">
        <f t="shared" si="130"/>
        <v>13744724.360274451</v>
      </c>
      <c r="E670" s="11"/>
      <c r="F670" s="11"/>
      <c r="G670" s="3">
        <f t="shared" si="138"/>
        <v>14555763.775823606</v>
      </c>
      <c r="H670" s="12">
        <f t="shared" si="128"/>
        <v>9.4160828255900331E-3</v>
      </c>
      <c r="I670" s="3">
        <f t="shared" si="131"/>
        <v>13744724.360274451</v>
      </c>
      <c r="J670" s="3"/>
      <c r="K670" s="28">
        <f t="shared" si="132"/>
        <v>13080144.190696841</v>
      </c>
      <c r="L670" s="11"/>
      <c r="M670" s="28">
        <f t="shared" si="133"/>
        <v>13080144.190696841</v>
      </c>
      <c r="N670" s="13">
        <f t="shared" si="137"/>
        <v>0</v>
      </c>
      <c r="O670" s="28">
        <v>13891183.606245996</v>
      </c>
      <c r="P670" s="27">
        <v>811039.41554915602</v>
      </c>
      <c r="Q670" s="14">
        <f t="shared" si="129"/>
        <v>9.0947402461811766E-3</v>
      </c>
      <c r="S670" s="13">
        <f t="shared" si="134"/>
        <v>167941836.08923966</v>
      </c>
      <c r="T670" s="14">
        <f t="shared" si="135"/>
        <v>9.1340633786196612E-3</v>
      </c>
      <c r="W670" s="3">
        <v>8018339.6009149319</v>
      </c>
      <c r="X670" s="4">
        <f t="shared" si="139"/>
        <v>20944.71479732246</v>
      </c>
      <c r="Y670" s="14">
        <f t="shared" si="136"/>
        <v>3.988324200245863E-4</v>
      </c>
    </row>
    <row r="671" spans="1:25" x14ac:dyDescent="0.2">
      <c r="A671" s="10">
        <v>59319.419999999824</v>
      </c>
      <c r="B671" s="25">
        <v>16529816.743870759</v>
      </c>
      <c r="C671" s="26">
        <v>835210.87235253665</v>
      </c>
      <c r="D671" s="27">
        <f t="shared" si="130"/>
        <v>15694605.871518223</v>
      </c>
      <c r="E671" s="11"/>
      <c r="F671" s="11"/>
      <c r="G671" s="3">
        <f t="shared" si="138"/>
        <v>16529816.743870759</v>
      </c>
      <c r="H671" s="12">
        <f t="shared" si="128"/>
        <v>9.3822690834102218E-3</v>
      </c>
      <c r="I671" s="3">
        <f t="shared" si="131"/>
        <v>15694605.871518223</v>
      </c>
      <c r="J671" s="3"/>
      <c r="K671" s="28">
        <f t="shared" si="132"/>
        <v>14974157.092184201</v>
      </c>
      <c r="L671" s="11"/>
      <c r="M671" s="28">
        <f t="shared" si="133"/>
        <v>14974157.092184201</v>
      </c>
      <c r="N671" s="13">
        <f t="shared" si="137"/>
        <v>0</v>
      </c>
      <c r="O671" s="28">
        <v>15809367.964536738</v>
      </c>
      <c r="P671" s="27">
        <v>835210.87235253665</v>
      </c>
      <c r="Q671" s="14">
        <f t="shared" si="129"/>
        <v>9.0933673581068408E-3</v>
      </c>
      <c r="S671" s="13">
        <f t="shared" si="134"/>
        <v>168076774.55551231</v>
      </c>
      <c r="T671" s="14">
        <f t="shared" si="135"/>
        <v>9.1272001332709518E-3</v>
      </c>
      <c r="W671" s="3">
        <v>8024123.9072630713</v>
      </c>
      <c r="X671" s="4">
        <f t="shared" si="139"/>
        <v>20946.433093259799</v>
      </c>
      <c r="Y671" s="14">
        <f t="shared" si="136"/>
        <v>3.9832545943641051E-4</v>
      </c>
    </row>
    <row r="672" spans="1:25" x14ac:dyDescent="0.2">
      <c r="A672" s="10">
        <v>59349.839999999822</v>
      </c>
      <c r="B672" s="25">
        <v>17283412.08633111</v>
      </c>
      <c r="C672" s="26">
        <v>869596.98311693303</v>
      </c>
      <c r="D672" s="27">
        <f t="shared" si="130"/>
        <v>16413815.103214178</v>
      </c>
      <c r="E672" s="11"/>
      <c r="F672" s="11"/>
      <c r="G672" s="3">
        <f t="shared" si="138"/>
        <v>17283412.08633111</v>
      </c>
      <c r="H672" s="12">
        <f t="shared" si="128"/>
        <v>9.3708732293098507E-3</v>
      </c>
      <c r="I672" s="3">
        <f t="shared" si="131"/>
        <v>16413815.103214178</v>
      </c>
      <c r="J672" s="3"/>
      <c r="K672" s="28">
        <f t="shared" si="132"/>
        <v>15650152.263111643</v>
      </c>
      <c r="L672" s="11"/>
      <c r="M672" s="28">
        <f t="shared" si="133"/>
        <v>15650152.263111643</v>
      </c>
      <c r="N672" s="13">
        <f t="shared" si="137"/>
        <v>0</v>
      </c>
      <c r="O672" s="28">
        <v>16519749.246228576</v>
      </c>
      <c r="P672" s="27">
        <v>869596.98311693303</v>
      </c>
      <c r="Q672" s="14">
        <f t="shared" si="129"/>
        <v>9.0834629027920499E-3</v>
      </c>
      <c r="S672" s="13">
        <f t="shared" si="134"/>
        <v>168217652.47367394</v>
      </c>
      <c r="T672" s="14">
        <f t="shared" si="135"/>
        <v>9.1200411998537678E-3</v>
      </c>
      <c r="W672" s="3">
        <v>8029907.0117528355</v>
      </c>
      <c r="X672" s="4">
        <f t="shared" si="139"/>
        <v>20948.891715366699</v>
      </c>
      <c r="Y672" s="14">
        <f t="shared" si="136"/>
        <v>3.9751490365280695E-4</v>
      </c>
    </row>
    <row r="673" spans="1:25" x14ac:dyDescent="0.2">
      <c r="A673" s="10">
        <v>59380.25999999982</v>
      </c>
      <c r="B673" s="25">
        <v>18369137.801849138</v>
      </c>
      <c r="C673" s="26">
        <v>839203.67340366391</v>
      </c>
      <c r="D673" s="27">
        <f t="shared" si="130"/>
        <v>17529934.128445473</v>
      </c>
      <c r="E673" s="11"/>
      <c r="F673" s="11"/>
      <c r="G673" s="3">
        <f t="shared" si="138"/>
        <v>18369137.801849138</v>
      </c>
      <c r="H673" s="12">
        <f t="shared" si="128"/>
        <v>9.3380096479522834E-3</v>
      </c>
      <c r="I673" s="3">
        <f t="shared" si="131"/>
        <v>17529934.128445473</v>
      </c>
      <c r="J673" s="3"/>
      <c r="K673" s="28">
        <f t="shared" si="132"/>
        <v>16675090.723881861</v>
      </c>
      <c r="L673" s="11"/>
      <c r="M673" s="28">
        <f t="shared" si="133"/>
        <v>16675090.723881861</v>
      </c>
      <c r="N673" s="13">
        <f t="shared" si="137"/>
        <v>0</v>
      </c>
      <c r="O673" s="28">
        <v>17514294.397285525</v>
      </c>
      <c r="P673" s="27">
        <v>839203.67340366391</v>
      </c>
      <c r="Q673" s="14">
        <f t="shared" si="129"/>
        <v>9.0788886388588619E-3</v>
      </c>
      <c r="S673" s="13">
        <f t="shared" si="134"/>
        <v>168367681.6670596</v>
      </c>
      <c r="T673" s="14">
        <f t="shared" si="135"/>
        <v>9.1124315808164269E-3</v>
      </c>
      <c r="W673" s="3">
        <v>8035688.9143842207</v>
      </c>
      <c r="X673" s="4">
        <f t="shared" si="139"/>
        <v>20952.488761190642</v>
      </c>
      <c r="Y673" s="14">
        <f t="shared" si="136"/>
        <v>3.9624711383035027E-4</v>
      </c>
    </row>
    <row r="674" spans="1:25" x14ac:dyDescent="0.2">
      <c r="A674" s="10">
        <v>59410.679999999818</v>
      </c>
      <c r="B674" s="25">
        <v>18701100.679128174</v>
      </c>
      <c r="C674" s="26">
        <v>888013.30792919674</v>
      </c>
      <c r="D674" s="27">
        <f t="shared" si="130"/>
        <v>17813087.371198978</v>
      </c>
      <c r="E674" s="11"/>
      <c r="F674" s="11"/>
      <c r="G674" s="3">
        <f t="shared" si="138"/>
        <v>18701100.679128174</v>
      </c>
      <c r="H674" s="12">
        <f t="shared" si="128"/>
        <v>9.3452163269724942E-3</v>
      </c>
      <c r="I674" s="3">
        <f t="shared" si="131"/>
        <v>17813087.371198978</v>
      </c>
      <c r="J674" s="3"/>
      <c r="K674" s="28">
        <f t="shared" si="132"/>
        <v>16895115.830115989</v>
      </c>
      <c r="L674" s="11"/>
      <c r="M674" s="28">
        <f t="shared" si="133"/>
        <v>16895115.830115989</v>
      </c>
      <c r="N674" s="13">
        <f t="shared" si="137"/>
        <v>0</v>
      </c>
      <c r="O674" s="28">
        <v>17783129.138045184</v>
      </c>
      <c r="P674" s="27">
        <v>888013.30792919674</v>
      </c>
      <c r="Q674" s="14">
        <f t="shared" si="129"/>
        <v>9.0733822188284741E-3</v>
      </c>
      <c r="S674" s="13">
        <f t="shared" si="134"/>
        <v>168519599.10563177</v>
      </c>
      <c r="T674" s="14">
        <f t="shared" si="135"/>
        <v>9.1047375379524897E-3</v>
      </c>
      <c r="W674" s="3">
        <v>8041470.817015606</v>
      </c>
      <c r="X674" s="4">
        <f t="shared" si="139"/>
        <v>20956.315447796856</v>
      </c>
      <c r="Y674" s="14">
        <f t="shared" si="136"/>
        <v>3.948865091811804E-4</v>
      </c>
    </row>
    <row r="675" spans="1:25" x14ac:dyDescent="0.2">
      <c r="A675" s="10">
        <v>59441.099999999817</v>
      </c>
      <c r="B675" s="25">
        <v>17219745.261893656</v>
      </c>
      <c r="C675" s="26">
        <v>856250.72505897377</v>
      </c>
      <c r="D675" s="27">
        <f t="shared" si="130"/>
        <v>16363494.536834683</v>
      </c>
      <c r="E675" s="11"/>
      <c r="F675" s="11"/>
      <c r="G675" s="3">
        <f t="shared" si="138"/>
        <v>17219745.261893656</v>
      </c>
      <c r="H675" s="12">
        <f t="shared" si="128"/>
        <v>9.3540901304030033E-3</v>
      </c>
      <c r="I675" s="3">
        <f t="shared" si="131"/>
        <v>16363494.536834683</v>
      </c>
      <c r="J675" s="3"/>
      <c r="K675" s="28">
        <f t="shared" si="132"/>
        <v>15519952.087211505</v>
      </c>
      <c r="L675" s="11"/>
      <c r="M675" s="28">
        <f t="shared" si="133"/>
        <v>15519952.087211505</v>
      </c>
      <c r="N675" s="13">
        <f t="shared" si="137"/>
        <v>0</v>
      </c>
      <c r="O675" s="28">
        <v>16376202.812270477</v>
      </c>
      <c r="P675" s="27">
        <v>856250.72505897377</v>
      </c>
      <c r="Q675" s="14">
        <f t="shared" si="129"/>
        <v>9.0663235896202288E-3</v>
      </c>
      <c r="S675" s="13">
        <f t="shared" si="134"/>
        <v>168659043.76296359</v>
      </c>
      <c r="T675" s="14">
        <f t="shared" si="135"/>
        <v>9.0976914687337374E-3</v>
      </c>
      <c r="W675" s="3">
        <v>8047252.7196469903</v>
      </c>
      <c r="X675" s="4">
        <f t="shared" si="139"/>
        <v>20958.58669272191</v>
      </c>
      <c r="Y675" s="14">
        <f t="shared" si="136"/>
        <v>3.9415918828877849E-4</v>
      </c>
    </row>
    <row r="676" spans="1:25" x14ac:dyDescent="0.2">
      <c r="A676" s="10">
        <v>59471.519999999815</v>
      </c>
      <c r="B676" s="25">
        <v>16144840.286777677</v>
      </c>
      <c r="C676" s="26">
        <v>784238.81701517466</v>
      </c>
      <c r="D676" s="27">
        <f t="shared" si="130"/>
        <v>15360601.469762502</v>
      </c>
      <c r="E676" s="11"/>
      <c r="F676" s="11"/>
      <c r="G676" s="3">
        <f t="shared" si="138"/>
        <v>16144840.286777677</v>
      </c>
      <c r="H676" s="12">
        <f t="shared" si="128"/>
        <v>9.3396781846408761E-3</v>
      </c>
      <c r="I676" s="3">
        <f t="shared" si="131"/>
        <v>15360601.469762502</v>
      </c>
      <c r="J676" s="3"/>
      <c r="K676" s="28">
        <f t="shared" si="132"/>
        <v>14569254.862001155</v>
      </c>
      <c r="L676" s="11"/>
      <c r="M676" s="28">
        <f t="shared" si="133"/>
        <v>14569254.862001155</v>
      </c>
      <c r="N676" s="13">
        <f t="shared" si="137"/>
        <v>0</v>
      </c>
      <c r="O676" s="28">
        <v>15353493.679016329</v>
      </c>
      <c r="P676" s="27">
        <v>784238.81701517466</v>
      </c>
      <c r="Q676" s="14">
        <f t="shared" si="129"/>
        <v>9.0583486868780483E-3</v>
      </c>
      <c r="S676" s="13">
        <f t="shared" si="134"/>
        <v>168789832.4243128</v>
      </c>
      <c r="T676" s="14">
        <f t="shared" si="135"/>
        <v>9.0910957012180216E-3</v>
      </c>
      <c r="W676" s="3">
        <v>8053034.6222783746</v>
      </c>
      <c r="X676" s="4">
        <f t="shared" si="139"/>
        <v>20959.779802431614</v>
      </c>
      <c r="Y676" s="14">
        <f t="shared" si="136"/>
        <v>3.9386921456041613E-4</v>
      </c>
    </row>
    <row r="677" spans="1:25" x14ac:dyDescent="0.2">
      <c r="A677" s="10">
        <v>59501.939999999813</v>
      </c>
      <c r="B677" s="25">
        <v>13504840.117044056</v>
      </c>
      <c r="C677" s="26">
        <v>703648.73958791303</v>
      </c>
      <c r="D677" s="27">
        <f t="shared" si="130"/>
        <v>12801191.377456143</v>
      </c>
      <c r="E677" s="11"/>
      <c r="F677" s="11"/>
      <c r="G677" s="3">
        <f t="shared" si="138"/>
        <v>13504840.117044056</v>
      </c>
      <c r="H677" s="12">
        <f t="shared" si="128"/>
        <v>9.3499926790112653E-3</v>
      </c>
      <c r="I677" s="3">
        <f t="shared" si="131"/>
        <v>12801191.377456143</v>
      </c>
      <c r="J677" s="3"/>
      <c r="K677" s="28">
        <f t="shared" si="132"/>
        <v>12213011.412134666</v>
      </c>
      <c r="L677" s="11"/>
      <c r="M677" s="28">
        <f t="shared" si="133"/>
        <v>12213011.412134666</v>
      </c>
      <c r="N677" s="13">
        <f t="shared" si="137"/>
        <v>0</v>
      </c>
      <c r="O677" s="28">
        <v>12916660.151722578</v>
      </c>
      <c r="P677" s="27">
        <v>703648.73958791303</v>
      </c>
      <c r="Q677" s="14">
        <f t="shared" si="129"/>
        <v>9.0475571568973123E-3</v>
      </c>
      <c r="S677" s="13">
        <f t="shared" si="134"/>
        <v>168899339.57095361</v>
      </c>
      <c r="T677" s="14">
        <f t="shared" si="135"/>
        <v>9.0855812970347394E-3</v>
      </c>
      <c r="W677" s="3">
        <v>8058816.5249097599</v>
      </c>
      <c r="X677" s="4">
        <f t="shared" si="139"/>
        <v>20958.330425923788</v>
      </c>
      <c r="Y677" s="14">
        <f t="shared" si="136"/>
        <v>3.9464224237262258E-4</v>
      </c>
    </row>
    <row r="678" spans="1:25" x14ac:dyDescent="0.2">
      <c r="A678" s="10">
        <v>59532.359999999811</v>
      </c>
      <c r="B678" s="25">
        <v>13901503.78758871</v>
      </c>
      <c r="C678" s="26">
        <v>668261.76113719703</v>
      </c>
      <c r="D678" s="27">
        <f t="shared" si="130"/>
        <v>13233242.026451513</v>
      </c>
      <c r="E678" s="11"/>
      <c r="F678" s="11"/>
      <c r="G678" s="3">
        <f t="shared" si="138"/>
        <v>13901503.78758871</v>
      </c>
      <c r="H678" s="12">
        <f t="shared" si="128"/>
        <v>9.3206988768623766E-3</v>
      </c>
      <c r="I678" s="3">
        <f t="shared" si="131"/>
        <v>13233242.026451513</v>
      </c>
      <c r="J678" s="3"/>
      <c r="K678" s="28">
        <f t="shared" si="132"/>
        <v>12568354.639990013</v>
      </c>
      <c r="L678" s="11"/>
      <c r="M678" s="28">
        <f t="shared" si="133"/>
        <v>12568354.639990013</v>
      </c>
      <c r="N678" s="13">
        <f t="shared" si="137"/>
        <v>0</v>
      </c>
      <c r="O678" s="28">
        <v>13236616.40112721</v>
      </c>
      <c r="P678" s="27">
        <v>668261.76113719703</v>
      </c>
      <c r="Q678" s="14">
        <f t="shared" si="129"/>
        <v>9.0417363577852683E-3</v>
      </c>
      <c r="S678" s="13">
        <f t="shared" si="134"/>
        <v>169011961.02654982</v>
      </c>
      <c r="T678" s="14">
        <f t="shared" si="135"/>
        <v>9.0799179754181836E-3</v>
      </c>
      <c r="W678" s="3">
        <v>8064598.4275411442</v>
      </c>
      <c r="X678" s="4">
        <f t="shared" si="139"/>
        <v>20957.269298042498</v>
      </c>
      <c r="Y678" s="14">
        <f t="shared" si="136"/>
        <v>3.9525861888001224E-4</v>
      </c>
    </row>
    <row r="679" spans="1:25" x14ac:dyDescent="0.2">
      <c r="A679" s="10">
        <v>59562.77999999981</v>
      </c>
      <c r="B679" s="25">
        <v>14068293.166368488</v>
      </c>
      <c r="C679" s="26">
        <v>663095.16446984676</v>
      </c>
      <c r="D679" s="27">
        <f t="shared" si="130"/>
        <v>13405198.001898641</v>
      </c>
      <c r="E679" s="11"/>
      <c r="F679" s="11"/>
      <c r="G679" s="3">
        <f t="shared" si="138"/>
        <v>14068293.166368488</v>
      </c>
      <c r="H679" s="12">
        <f t="shared" si="128"/>
        <v>9.3166122085042158E-3</v>
      </c>
      <c r="I679" s="3">
        <f t="shared" si="131"/>
        <v>13405198.001898641</v>
      </c>
      <c r="J679" s="3"/>
      <c r="K679" s="28">
        <f t="shared" si="132"/>
        <v>12694710.762975438</v>
      </c>
      <c r="L679" s="11"/>
      <c r="M679" s="28">
        <f t="shared" si="133"/>
        <v>12694710.762975438</v>
      </c>
      <c r="N679" s="13">
        <f t="shared" si="137"/>
        <v>0</v>
      </c>
      <c r="O679" s="28">
        <v>13357805.927445285</v>
      </c>
      <c r="P679" s="27">
        <v>663095.16446984676</v>
      </c>
      <c r="Q679" s="14">
        <f t="shared" si="129"/>
        <v>9.0425756037137983E-3</v>
      </c>
      <c r="S679" s="13">
        <f t="shared" si="134"/>
        <v>169125725.1873661</v>
      </c>
      <c r="T679" s="14">
        <f t="shared" si="135"/>
        <v>9.0742041528122375E-3</v>
      </c>
      <c r="W679" s="3">
        <v>8070387.5413228003</v>
      </c>
      <c r="X679" s="4">
        <f t="shared" si="139"/>
        <v>20956.332557933772</v>
      </c>
      <c r="Y679" s="14">
        <f t="shared" si="136"/>
        <v>3.9582368515178601E-4</v>
      </c>
    </row>
    <row r="680" spans="1:25" x14ac:dyDescent="0.2">
      <c r="A680" s="10">
        <v>59593.199999999808</v>
      </c>
      <c r="B680" s="25">
        <v>12989686.443900192</v>
      </c>
      <c r="C680" s="26">
        <v>641110.1069260881</v>
      </c>
      <c r="D680" s="27">
        <f t="shared" si="130"/>
        <v>12348576.336974105</v>
      </c>
      <c r="E680" s="11"/>
      <c r="F680" s="11"/>
      <c r="G680" s="3">
        <f t="shared" si="138"/>
        <v>12989686.443900192</v>
      </c>
      <c r="H680" s="12">
        <f t="shared" si="128"/>
        <v>9.3203396724461651E-3</v>
      </c>
      <c r="I680" s="3">
        <f t="shared" si="131"/>
        <v>12348576.336974105</v>
      </c>
      <c r="J680" s="3"/>
      <c r="K680" s="28">
        <f t="shared" si="132"/>
        <v>11696496.197018472</v>
      </c>
      <c r="L680" s="11"/>
      <c r="M680" s="28">
        <f t="shared" si="133"/>
        <v>11696496.197018472</v>
      </c>
      <c r="N680" s="13">
        <f t="shared" si="137"/>
        <v>0</v>
      </c>
      <c r="O680" s="28">
        <v>12337606.30394456</v>
      </c>
      <c r="P680" s="27">
        <v>641110.1069260881</v>
      </c>
      <c r="Q680" s="14">
        <f t="shared" si="129"/>
        <v>9.032436042136105E-3</v>
      </c>
      <c r="S680" s="13">
        <f t="shared" si="134"/>
        <v>169230427.32581374</v>
      </c>
      <c r="T680" s="14">
        <f t="shared" si="135"/>
        <v>9.0689489193951367E-3</v>
      </c>
      <c r="W680" s="3">
        <v>8076175.4532460766</v>
      </c>
      <c r="X680" s="4">
        <f t="shared" si="139"/>
        <v>20954.27821070858</v>
      </c>
      <c r="Y680" s="14">
        <f t="shared" si="136"/>
        <v>3.9683310728721999E-4</v>
      </c>
    </row>
    <row r="681" spans="1:25" x14ac:dyDescent="0.2">
      <c r="A681" s="10">
        <v>59623.619999999806</v>
      </c>
      <c r="B681" s="25">
        <v>14268610.403297031</v>
      </c>
      <c r="C681" s="26">
        <v>756702.62615957693</v>
      </c>
      <c r="D681" s="27">
        <f t="shared" si="130"/>
        <v>13511907.777137455</v>
      </c>
      <c r="E681" s="11"/>
      <c r="F681" s="11"/>
      <c r="G681" s="3">
        <f t="shared" si="138"/>
        <v>14268610.403297031</v>
      </c>
      <c r="H681" s="12">
        <f t="shared" si="128"/>
        <v>9.3336517158040255E-3</v>
      </c>
      <c r="I681" s="3">
        <f t="shared" si="131"/>
        <v>13511907.777137455</v>
      </c>
      <c r="J681" s="3"/>
      <c r="K681" s="28">
        <f t="shared" si="132"/>
        <v>12808530.012744432</v>
      </c>
      <c r="L681" s="11"/>
      <c r="M681" s="28">
        <f t="shared" si="133"/>
        <v>12808530.012744432</v>
      </c>
      <c r="N681" s="13">
        <f t="shared" si="137"/>
        <v>0</v>
      </c>
      <c r="O681" s="28">
        <v>13565232.638904009</v>
      </c>
      <c r="P681" s="27">
        <v>756702.62615957693</v>
      </c>
      <c r="Q681" s="14">
        <f t="shared" si="129"/>
        <v>9.0233861012958272E-3</v>
      </c>
      <c r="S681" s="13">
        <f t="shared" si="134"/>
        <v>169344970.07406622</v>
      </c>
      <c r="T681" s="14">
        <f t="shared" si="135"/>
        <v>9.0632019755936266E-3</v>
      </c>
      <c r="W681" s="3">
        <v>8081962.1633109748</v>
      </c>
      <c r="X681" s="4">
        <f t="shared" si="139"/>
        <v>20953.447523279407</v>
      </c>
      <c r="Y681" s="14">
        <f t="shared" si="136"/>
        <v>3.9734478028119469E-4</v>
      </c>
    </row>
    <row r="682" spans="1:25" x14ac:dyDescent="0.2">
      <c r="A682" s="10">
        <v>59654.039999999804</v>
      </c>
      <c r="B682" s="25">
        <v>14691802.82059318</v>
      </c>
      <c r="C682" s="26">
        <v>822903.17622720182</v>
      </c>
      <c r="D682" s="27">
        <f t="shared" si="130"/>
        <v>13868899.644365977</v>
      </c>
      <c r="E682" s="11"/>
      <c r="F682" s="11"/>
      <c r="G682" s="3">
        <f t="shared" si="138"/>
        <v>14691802.82059318</v>
      </c>
      <c r="H682" s="12">
        <f t="shared" si="128"/>
        <v>9.3460602181196784E-3</v>
      </c>
      <c r="I682" s="3">
        <f t="shared" si="131"/>
        <v>13868899.644365977</v>
      </c>
      <c r="J682" s="3"/>
      <c r="K682" s="28">
        <f t="shared" si="132"/>
        <v>13198108.268503727</v>
      </c>
      <c r="L682" s="11"/>
      <c r="M682" s="28">
        <f t="shared" si="133"/>
        <v>13198108.268503727</v>
      </c>
      <c r="N682" s="13">
        <f t="shared" si="137"/>
        <v>0</v>
      </c>
      <c r="O682" s="28">
        <v>14021011.44473093</v>
      </c>
      <c r="P682" s="27">
        <v>822903.17622720182</v>
      </c>
      <c r="Q682" s="14">
        <f t="shared" si="129"/>
        <v>9.0185609643957942E-3</v>
      </c>
      <c r="S682" s="13">
        <f t="shared" si="134"/>
        <v>169462934.15187308</v>
      </c>
      <c r="T682" s="14">
        <f t="shared" si="135"/>
        <v>9.057290893408787E-3</v>
      </c>
      <c r="W682" s="3">
        <v>8087747.6715174951</v>
      </c>
      <c r="X682" s="4">
        <f t="shared" si="139"/>
        <v>20953.044164405408</v>
      </c>
      <c r="Y682" s="14">
        <f t="shared" si="136"/>
        <v>3.9768348070379211E-4</v>
      </c>
    </row>
    <row r="683" spans="1:25" x14ac:dyDescent="0.2">
      <c r="A683" s="10">
        <v>59684.459999999803</v>
      </c>
      <c r="B683" s="25">
        <v>16683738.796207195</v>
      </c>
      <c r="C683" s="26">
        <v>847397.44480331102</v>
      </c>
      <c r="D683" s="27">
        <f t="shared" si="130"/>
        <v>15836341.351403885</v>
      </c>
      <c r="E683" s="11"/>
      <c r="F683" s="11"/>
      <c r="G683" s="3">
        <f t="shared" si="138"/>
        <v>16683738.796207195</v>
      </c>
      <c r="H683" s="12">
        <f t="shared" ref="H683:H690" si="140">G683/G671-1</f>
        <v>9.3117821402048939E-3</v>
      </c>
      <c r="I683" s="3">
        <f t="shared" si="131"/>
        <v>15836341.351403885</v>
      </c>
      <c r="J683" s="3"/>
      <c r="K683" s="28">
        <f t="shared" si="132"/>
        <v>15109183.909993527</v>
      </c>
      <c r="L683" s="11"/>
      <c r="M683" s="28">
        <f t="shared" si="133"/>
        <v>15109183.909993527</v>
      </c>
      <c r="N683" s="13">
        <f t="shared" si="137"/>
        <v>0</v>
      </c>
      <c r="O683" s="28">
        <v>15956581.354796838</v>
      </c>
      <c r="P683" s="27">
        <v>847397.44480331102</v>
      </c>
      <c r="Q683" s="14">
        <f t="shared" si="129"/>
        <v>9.0173234445232175E-3</v>
      </c>
      <c r="S683" s="13">
        <f t="shared" si="134"/>
        <v>169597960.96968243</v>
      </c>
      <c r="T683" s="14">
        <f t="shared" si="135"/>
        <v>9.0505450154727551E-3</v>
      </c>
      <c r="W683" s="3">
        <v>8093531.9778656373</v>
      </c>
      <c r="X683" s="4">
        <f t="shared" si="139"/>
        <v>20954.752688134489</v>
      </c>
      <c r="Y683" s="14">
        <f t="shared" si="136"/>
        <v>3.9718432430224659E-4</v>
      </c>
    </row>
    <row r="684" spans="1:25" x14ac:dyDescent="0.2">
      <c r="A684" s="10">
        <v>59714.879999999801</v>
      </c>
      <c r="B684" s="25">
        <v>17444155.957155708</v>
      </c>
      <c r="C684" s="26">
        <v>882269.18102986296</v>
      </c>
      <c r="D684" s="27">
        <f t="shared" si="130"/>
        <v>16561886.776125845</v>
      </c>
      <c r="E684" s="11"/>
      <c r="F684" s="11"/>
      <c r="G684" s="3">
        <f t="shared" si="138"/>
        <v>17444155.957155708</v>
      </c>
      <c r="H684" s="12">
        <f t="shared" si="140"/>
        <v>9.3004708804995673E-3</v>
      </c>
      <c r="I684" s="3">
        <f t="shared" si="131"/>
        <v>16561886.776125845</v>
      </c>
      <c r="J684" s="3"/>
      <c r="K684" s="28">
        <f t="shared" si="132"/>
        <v>15791121.512016416</v>
      </c>
      <c r="L684" s="11"/>
      <c r="M684" s="28">
        <f t="shared" si="133"/>
        <v>15791121.512016416</v>
      </c>
      <c r="N684" s="13">
        <f t="shared" si="137"/>
        <v>0</v>
      </c>
      <c r="O684" s="28">
        <v>16673390.693046279</v>
      </c>
      <c r="P684" s="27">
        <v>882269.18102986296</v>
      </c>
      <c r="Q684" s="14">
        <f t="shared" ref="Q684:Q690" si="141">M684/M672-1</f>
        <v>9.0075321015914422E-3</v>
      </c>
      <c r="S684" s="13">
        <f t="shared" si="134"/>
        <v>169738930.21858722</v>
      </c>
      <c r="T684" s="14">
        <f t="shared" si="135"/>
        <v>9.0435083508930703E-3</v>
      </c>
      <c r="W684" s="3">
        <v>8099315.0823554024</v>
      </c>
      <c r="X684" s="4">
        <f t="shared" si="139"/>
        <v>20957.195576743088</v>
      </c>
      <c r="Y684" s="14">
        <f t="shared" si="136"/>
        <v>3.963866675724681E-4</v>
      </c>
    </row>
    <row r="685" spans="1:25" x14ac:dyDescent="0.2">
      <c r="A685" s="10">
        <v>59745.299999999799</v>
      </c>
      <c r="B685" s="25">
        <v>18539367.950824041</v>
      </c>
      <c r="C685" s="26">
        <v>851385.19859160495</v>
      </c>
      <c r="D685" s="27">
        <f t="shared" si="130"/>
        <v>17687982.752232436</v>
      </c>
      <c r="E685" s="11"/>
      <c r="F685" s="11"/>
      <c r="G685" s="3">
        <f t="shared" si="138"/>
        <v>18539367.950824041</v>
      </c>
      <c r="H685" s="12">
        <f t="shared" si="140"/>
        <v>9.2671823147718602E-3</v>
      </c>
      <c r="I685" s="3">
        <f t="shared" si="131"/>
        <v>17687982.752232436</v>
      </c>
      <c r="J685" s="3"/>
      <c r="K685" s="28">
        <f t="shared" si="132"/>
        <v>16825217.357988153</v>
      </c>
      <c r="L685" s="11"/>
      <c r="M685" s="28">
        <f t="shared" si="133"/>
        <v>16825217.357988153</v>
      </c>
      <c r="N685" s="13">
        <f t="shared" si="137"/>
        <v>0</v>
      </c>
      <c r="O685" s="28">
        <v>17676602.556579757</v>
      </c>
      <c r="P685" s="27">
        <v>851385.19859160495</v>
      </c>
      <c r="Q685" s="14">
        <f t="shared" si="141"/>
        <v>9.0030475151348099E-3</v>
      </c>
      <c r="S685" s="13">
        <f t="shared" si="134"/>
        <v>169889056.85269347</v>
      </c>
      <c r="T685" s="14">
        <f t="shared" si="135"/>
        <v>9.0360285927220119E-3</v>
      </c>
      <c r="W685" s="3">
        <v>8105096.9849867867</v>
      </c>
      <c r="X685" s="4">
        <f t="shared" si="139"/>
        <v>20960.767917692036</v>
      </c>
      <c r="Y685" s="14">
        <f t="shared" si="136"/>
        <v>3.951395271348801E-4</v>
      </c>
    </row>
    <row r="686" spans="1:25" x14ac:dyDescent="0.2">
      <c r="A686" s="10">
        <v>59775.719999999797</v>
      </c>
      <c r="B686" s="25">
        <v>18874547.388950936</v>
      </c>
      <c r="C686" s="26">
        <v>900930.45311170234</v>
      </c>
      <c r="D686" s="27">
        <f t="shared" si="130"/>
        <v>17973616.935839236</v>
      </c>
      <c r="E686" s="11"/>
      <c r="F686" s="11"/>
      <c r="G686" s="3">
        <f t="shared" si="138"/>
        <v>18874547.388950936</v>
      </c>
      <c r="H686" s="12">
        <f t="shared" si="140"/>
        <v>9.2746792180173898E-3</v>
      </c>
      <c r="I686" s="3">
        <f t="shared" si="131"/>
        <v>17973616.935839236</v>
      </c>
      <c r="J686" s="3"/>
      <c r="K686" s="28">
        <f t="shared" si="132"/>
        <v>17047131.503181431</v>
      </c>
      <c r="L686" s="11"/>
      <c r="M686" s="28">
        <f t="shared" si="133"/>
        <v>17047131.503181431</v>
      </c>
      <c r="N686" s="13">
        <f t="shared" si="137"/>
        <v>0</v>
      </c>
      <c r="O686" s="28">
        <v>17948061.956293132</v>
      </c>
      <c r="P686" s="27">
        <v>900930.45311170234</v>
      </c>
      <c r="Q686" s="14">
        <f t="shared" si="141"/>
        <v>8.9976105872249246E-3</v>
      </c>
      <c r="S686" s="13">
        <f t="shared" si="134"/>
        <v>170041072.52575892</v>
      </c>
      <c r="T686" s="14">
        <f t="shared" si="135"/>
        <v>9.0284656989567669E-3</v>
      </c>
      <c r="W686" s="3">
        <v>8110878.887618172</v>
      </c>
      <c r="X686" s="4">
        <f t="shared" si="139"/>
        <v>20964.56806738153</v>
      </c>
      <c r="Y686" s="14">
        <f t="shared" si="136"/>
        <v>3.9380107658870678E-4</v>
      </c>
    </row>
    <row r="687" spans="1:25" x14ac:dyDescent="0.2">
      <c r="A687" s="10">
        <v>59806.139999999796</v>
      </c>
      <c r="B687" s="25">
        <v>17379613.022609811</v>
      </c>
      <c r="C687" s="26">
        <v>868751.56078402267</v>
      </c>
      <c r="D687" s="27">
        <f t="shared" ref="D687:D690" si="142">B687-C687</f>
        <v>16510861.461825788</v>
      </c>
      <c r="E687" s="11"/>
      <c r="F687" s="11"/>
      <c r="G687" s="3">
        <f t="shared" si="138"/>
        <v>17379613.022609811</v>
      </c>
      <c r="H687" s="12">
        <f t="shared" si="140"/>
        <v>9.2839794250576535E-3</v>
      </c>
      <c r="I687" s="3">
        <f t="shared" si="131"/>
        <v>16510861.461825788</v>
      </c>
      <c r="J687" s="3"/>
      <c r="K687" s="28">
        <f t="shared" si="132"/>
        <v>15659487.581456145</v>
      </c>
      <c r="L687" s="11"/>
      <c r="M687" s="28">
        <f t="shared" si="133"/>
        <v>15659487.581456145</v>
      </c>
      <c r="N687" s="13">
        <f t="shared" si="137"/>
        <v>0</v>
      </c>
      <c r="O687" s="28">
        <v>16528239.142240169</v>
      </c>
      <c r="P687" s="27">
        <v>868751.56078402267</v>
      </c>
      <c r="Q687" s="14">
        <f t="shared" si="141"/>
        <v>8.9907168179739205E-3</v>
      </c>
      <c r="S687" s="13">
        <f t="shared" si="134"/>
        <v>170180608.02000359</v>
      </c>
      <c r="T687" s="14">
        <f t="shared" si="135"/>
        <v>9.021539687954272E-3</v>
      </c>
      <c r="W687" s="3">
        <v>8116660.7902495563</v>
      </c>
      <c r="X687" s="4">
        <f t="shared" si="139"/>
        <v>20966.825202851822</v>
      </c>
      <c r="Y687" s="14">
        <f t="shared" si="136"/>
        <v>3.9308519466030312E-4</v>
      </c>
    </row>
    <row r="688" spans="1:25" x14ac:dyDescent="0.2">
      <c r="A688" s="10">
        <v>59836.559999999794</v>
      </c>
      <c r="B688" s="25">
        <v>16294496.500045523</v>
      </c>
      <c r="C688" s="26">
        <v>795685.32562182611</v>
      </c>
      <c r="D688" s="27">
        <f t="shared" si="142"/>
        <v>15498811.174423696</v>
      </c>
      <c r="E688" s="11"/>
      <c r="F688" s="11"/>
      <c r="G688" s="3">
        <f t="shared" si="138"/>
        <v>16294496.500045523</v>
      </c>
      <c r="H688" s="12">
        <f t="shared" si="140"/>
        <v>9.2696001081169488E-3</v>
      </c>
      <c r="I688" s="3">
        <f t="shared" si="131"/>
        <v>15498811.174423696</v>
      </c>
      <c r="J688" s="3"/>
      <c r="K688" s="28">
        <f t="shared" si="132"/>
        <v>14700129.100061486</v>
      </c>
      <c r="L688" s="11"/>
      <c r="M688" s="28">
        <f t="shared" si="133"/>
        <v>14700129.100061486</v>
      </c>
      <c r="N688" s="13">
        <f t="shared" si="137"/>
        <v>0</v>
      </c>
      <c r="O688" s="28">
        <v>15495814.425683312</v>
      </c>
      <c r="P688" s="27">
        <v>795685.32562182611</v>
      </c>
      <c r="Q688" s="14">
        <f t="shared" si="141"/>
        <v>8.9829053922085844E-3</v>
      </c>
      <c r="S688" s="13">
        <f t="shared" si="134"/>
        <v>170311482.25806391</v>
      </c>
      <c r="T688" s="14">
        <f t="shared" si="135"/>
        <v>9.0150562501059017E-3</v>
      </c>
      <c r="W688" s="3">
        <v>8122442.6928809406</v>
      </c>
      <c r="X688" s="4">
        <f t="shared" si="139"/>
        <v>20968.012788484975</v>
      </c>
      <c r="Y688" s="14">
        <f t="shared" si="136"/>
        <v>3.9279926272928201E-4</v>
      </c>
    </row>
    <row r="689" spans="1:25" x14ac:dyDescent="0.2">
      <c r="A689" s="10">
        <v>59866.979999999792</v>
      </c>
      <c r="B689" s="25">
        <v>13630171.32761671</v>
      </c>
      <c r="C689" s="26">
        <v>713942.52872399928</v>
      </c>
      <c r="D689" s="27">
        <f t="shared" si="142"/>
        <v>12916228.79889271</v>
      </c>
      <c r="E689" s="11"/>
      <c r="F689" s="11"/>
      <c r="G689" s="3">
        <f t="shared" si="138"/>
        <v>13630171.32761671</v>
      </c>
      <c r="H689" s="12">
        <f t="shared" si="140"/>
        <v>9.2804660763423641E-3</v>
      </c>
      <c r="I689" s="3">
        <f t="shared" si="131"/>
        <v>12916228.79889271</v>
      </c>
      <c r="J689" s="3"/>
      <c r="K689" s="28">
        <f t="shared" si="132"/>
        <v>12322590.249356281</v>
      </c>
      <c r="L689" s="11"/>
      <c r="M689" s="28">
        <f t="shared" si="133"/>
        <v>12322590.249356281</v>
      </c>
      <c r="N689" s="13">
        <f t="shared" si="137"/>
        <v>0</v>
      </c>
      <c r="O689" s="28">
        <v>13036532.778080281</v>
      </c>
      <c r="P689" s="27">
        <v>713942.52872399928</v>
      </c>
      <c r="Q689" s="14">
        <f t="shared" si="141"/>
        <v>8.9723028599433263E-3</v>
      </c>
      <c r="S689" s="13">
        <f t="shared" si="134"/>
        <v>170421061.09528551</v>
      </c>
      <c r="T689" s="14">
        <f t="shared" si="135"/>
        <v>9.0096357285791573E-3</v>
      </c>
      <c r="W689" s="3">
        <v>8128224.5955123259</v>
      </c>
      <c r="X689" s="4">
        <f t="shared" si="139"/>
        <v>20966.578751942543</v>
      </c>
      <c r="Y689" s="14">
        <f t="shared" si="136"/>
        <v>3.9355835370136205E-4</v>
      </c>
    </row>
    <row r="690" spans="1:25" x14ac:dyDescent="0.2">
      <c r="A690" s="10">
        <v>59897.39999999979</v>
      </c>
      <c r="B690" s="25">
        <v>14030104.488037001</v>
      </c>
      <c r="C690" s="26">
        <v>678016.4397755512</v>
      </c>
      <c r="D690" s="27">
        <f t="shared" si="142"/>
        <v>13352088.048261451</v>
      </c>
      <c r="E690" s="11"/>
      <c r="F690" s="11"/>
      <c r="G690" s="3">
        <f t="shared" si="138"/>
        <v>14030104.488037001</v>
      </c>
      <c r="H690" s="12">
        <f t="shared" si="140"/>
        <v>9.2508481394011355E-3</v>
      </c>
      <c r="I690" s="3">
        <f t="shared" si="131"/>
        <v>13352088.048261451</v>
      </c>
      <c r="J690" s="3"/>
      <c r="K690" s="28">
        <f t="shared" si="132"/>
        <v>12681049.889557993</v>
      </c>
      <c r="L690" s="11"/>
      <c r="M690" s="28">
        <f t="shared" si="133"/>
        <v>12681049.889557993</v>
      </c>
      <c r="N690" s="13">
        <f t="shared" si="137"/>
        <v>0</v>
      </c>
      <c r="O690" s="28">
        <v>13359066.329333544</v>
      </c>
      <c r="P690" s="27">
        <v>678016.4397755512</v>
      </c>
      <c r="Q690" s="14">
        <f t="shared" si="141"/>
        <v>8.9665873374868976E-3</v>
      </c>
      <c r="S690" s="13">
        <f>SUM(M679:M690)</f>
        <v>170533756.34485346</v>
      </c>
      <c r="T690" s="14">
        <f>S690/S678-1</f>
        <v>9.0040687597523483E-3</v>
      </c>
      <c r="W690" s="3">
        <v>8134006.4981437102</v>
      </c>
      <c r="X690" s="4">
        <f t="shared" si="139"/>
        <v>20965.52988785681</v>
      </c>
      <c r="Y690" s="14">
        <f>X690/X678-1</f>
        <v>3.9416346170084715E-4</v>
      </c>
    </row>
    <row r="691" spans="1:25" x14ac:dyDescent="0.2">
      <c r="A691" s="10"/>
      <c r="B691" s="25"/>
      <c r="C691" s="26"/>
      <c r="D691" s="27"/>
      <c r="E691" s="11"/>
      <c r="F691" s="11"/>
      <c r="G691" s="3"/>
      <c r="H691" s="12"/>
      <c r="I691" s="3"/>
      <c r="J691" s="3"/>
      <c r="K691" s="28"/>
      <c r="L691" s="28"/>
      <c r="M691" s="28"/>
      <c r="N691" s="28"/>
      <c r="O691" s="28"/>
      <c r="P691" s="28"/>
      <c r="Q691" s="14"/>
      <c r="S691" s="13"/>
      <c r="T691" s="14"/>
      <c r="Y691" s="14"/>
    </row>
    <row r="692" spans="1:25" x14ac:dyDescent="0.2">
      <c r="A692" s="10"/>
      <c r="B692" s="3"/>
      <c r="C692" s="3"/>
      <c r="D692" s="3"/>
      <c r="E692" s="3"/>
      <c r="F692" s="3"/>
      <c r="G692" s="3"/>
      <c r="H692" s="3"/>
      <c r="I692" s="3"/>
      <c r="J692" s="3"/>
      <c r="K692" s="11"/>
      <c r="L692" s="11"/>
      <c r="M692" s="11"/>
      <c r="N692" s="11"/>
      <c r="O692" s="11"/>
      <c r="P692" s="11"/>
    </row>
    <row r="693" spans="1:25" x14ac:dyDescent="0.2">
      <c r="A693" s="10"/>
      <c r="B693" s="3"/>
      <c r="C693" s="3"/>
      <c r="D693" s="3"/>
      <c r="E693" s="3"/>
      <c r="F693" s="3"/>
      <c r="G693" s="3"/>
      <c r="H693" s="3"/>
      <c r="I693" s="3"/>
      <c r="J693" s="3"/>
      <c r="K693" s="29" t="s">
        <v>8</v>
      </c>
      <c r="L693" s="29" t="s">
        <v>17</v>
      </c>
      <c r="M693" s="30" t="s">
        <v>9</v>
      </c>
      <c r="N693" s="29" t="s">
        <v>17</v>
      </c>
      <c r="O693" s="2" t="s">
        <v>11</v>
      </c>
      <c r="P693" s="2" t="s">
        <v>18</v>
      </c>
    </row>
    <row r="694" spans="1:25" x14ac:dyDescent="0.2">
      <c r="A694" s="10"/>
      <c r="B694" s="5" t="s">
        <v>3</v>
      </c>
      <c r="C694" s="2" t="s">
        <v>4</v>
      </c>
      <c r="D694" s="2" t="s">
        <v>5</v>
      </c>
      <c r="E694" s="11"/>
      <c r="F694" s="11"/>
      <c r="G694" s="3"/>
      <c r="H694" s="12"/>
      <c r="I694" s="3"/>
      <c r="J694" s="31">
        <v>2007</v>
      </c>
      <c r="K694" s="32">
        <f>SUM(K7:K18)</f>
        <v>105274631.34600002</v>
      </c>
      <c r="L694" s="33"/>
      <c r="M694" s="32">
        <f>SUM(M7:M18)</f>
        <v>105013790.92332682</v>
      </c>
      <c r="N694" s="30"/>
      <c r="O694" s="12"/>
      <c r="P694" s="3"/>
      <c r="R694" s="13">
        <f>M694/1000</f>
        <v>105013.79092332681</v>
      </c>
    </row>
    <row r="695" spans="1:25" x14ac:dyDescent="0.2">
      <c r="A695" s="34" t="s">
        <v>19</v>
      </c>
      <c r="B695" s="3">
        <f>SUM(B19:B30)</f>
        <v>111100357</v>
      </c>
      <c r="C695" s="3">
        <f>SUM(C19:C30)</f>
        <v>1005727.1827816428</v>
      </c>
      <c r="D695" s="3">
        <f>SUM(D19:D30)</f>
        <v>110094629.81721836</v>
      </c>
      <c r="E695" s="3">
        <f>SUM(E19:E30)</f>
        <v>-1197879.5278877523</v>
      </c>
      <c r="F695" s="3"/>
      <c r="G695" s="3">
        <f>SUM(G19:G30)</f>
        <v>112298236.52788775</v>
      </c>
      <c r="H695" s="3"/>
      <c r="I695" s="3">
        <f>SUM(I19:I30)</f>
        <v>111292509.34510611</v>
      </c>
      <c r="J695" s="31">
        <v>2008</v>
      </c>
      <c r="K695" s="32">
        <f>SUM(K19:K30)</f>
        <v>102749430.46299998</v>
      </c>
      <c r="L695" s="35">
        <f>+K695/K694-1</f>
        <v>-2.3986793881050072E-2</v>
      </c>
      <c r="M695" s="32">
        <f>SUM(M19:M30)</f>
        <v>103860476.39683698</v>
      </c>
      <c r="N695" s="36">
        <f>M695/M694-1</f>
        <v>-1.0982505405712883E-2</v>
      </c>
      <c r="O695" s="3">
        <f>SUM(O19:O30)</f>
        <v>103740787.228</v>
      </c>
      <c r="R695" s="13">
        <f>M695/1000</f>
        <v>103860.47639683698</v>
      </c>
    </row>
    <row r="696" spans="1:25" x14ac:dyDescent="0.2">
      <c r="A696" s="34" t="s">
        <v>20</v>
      </c>
      <c r="B696" s="3">
        <f>SUM(B31:B42)</f>
        <v>111237416</v>
      </c>
      <c r="C696" s="3">
        <f>SUM(C31:C42)</f>
        <v>1176712.3456560627</v>
      </c>
      <c r="D696" s="3">
        <f>SUM(D31:D42)</f>
        <v>110060703.65434393</v>
      </c>
      <c r="E696" s="3">
        <f>SUM(E31:E42)</f>
        <v>2182061.4652346317</v>
      </c>
      <c r="F696" s="3"/>
      <c r="G696" s="3">
        <f>SUM(G31:G42)</f>
        <v>109055354.53476538</v>
      </c>
      <c r="H696" s="12">
        <f>G696/G695-1</f>
        <v>-2.8877407993108117E-2</v>
      </c>
      <c r="I696" s="3">
        <f>SUM(I31:I42)</f>
        <v>107878642.18910931</v>
      </c>
      <c r="J696" s="31">
        <v>2009</v>
      </c>
      <c r="K696" s="32">
        <f>SUM(K31:K42)</f>
        <v>102762241.56299999</v>
      </c>
      <c r="L696" s="35">
        <f t="shared" ref="L696:L706" si="143">+K696/K695-1</f>
        <v>1.2468292955269966E-4</v>
      </c>
      <c r="M696" s="32">
        <f>SUM(M31:M42)</f>
        <v>100734123.29167974</v>
      </c>
      <c r="N696" s="36">
        <f t="shared" ref="N696:N740" si="144">M696/M695-1</f>
        <v>-3.0101470873403868E-2</v>
      </c>
      <c r="O696" s="3">
        <f>SUM(O31:O42)</f>
        <v>103923413.52399999</v>
      </c>
      <c r="P696" s="12"/>
      <c r="R696" s="13">
        <f>M696/1000</f>
        <v>100734.12329167975</v>
      </c>
    </row>
    <row r="697" spans="1:25" x14ac:dyDescent="0.2">
      <c r="A697" s="37" t="s">
        <v>21</v>
      </c>
      <c r="B697" s="3">
        <f>SUM(B43:B54)</f>
        <v>114603532.5</v>
      </c>
      <c r="C697" s="3">
        <f>SUM(C43:C54)</f>
        <v>2160570.9581011315</v>
      </c>
      <c r="D697" s="3">
        <f>SUM(D43:D54)</f>
        <v>112442961.54189886</v>
      </c>
      <c r="E697" s="3">
        <f>SUM(E43:E54)</f>
        <v>3898943.2943694452</v>
      </c>
      <c r="F697" s="3"/>
      <c r="G697" s="3">
        <f>SUM(G43:G54)</f>
        <v>110704589.20563057</v>
      </c>
      <c r="H697" s="12">
        <f t="shared" ref="H697:H706" si="145">G697/G696-1</f>
        <v>1.5122913293903695E-2</v>
      </c>
      <c r="I697" s="3">
        <f>SUM(I43:I54)</f>
        <v>108544018.24752943</v>
      </c>
      <c r="J697" s="31">
        <v>2010</v>
      </c>
      <c r="K697" s="32">
        <f>SUM(K43:K54)</f>
        <v>105003375.51700002</v>
      </c>
      <c r="L697" s="35">
        <f t="shared" si="143"/>
        <v>2.1808924366700122E-2</v>
      </c>
      <c r="M697" s="32">
        <f>SUM(M43:M54)</f>
        <v>101400074.28755978</v>
      </c>
      <c r="N697" s="36">
        <f t="shared" si="144"/>
        <v>6.6109772351097273E-3</v>
      </c>
      <c r="O697" s="3">
        <f>SUM(O43:O54)</f>
        <v>107148747.877</v>
      </c>
      <c r="P697" s="3">
        <f>SUM(P43:P54)</f>
        <v>2145372.33</v>
      </c>
      <c r="R697" s="13">
        <f>M697/1000</f>
        <v>101400.07428755978</v>
      </c>
    </row>
    <row r="698" spans="1:25" x14ac:dyDescent="0.2">
      <c r="A698" s="37" t="s">
        <v>22</v>
      </c>
      <c r="B698" s="3">
        <f>SUM(B55:B66)</f>
        <v>111542271.5</v>
      </c>
      <c r="C698" s="3">
        <f>SUM(C55:C66)</f>
        <v>2171052.3128367001</v>
      </c>
      <c r="D698" s="3">
        <f>SUM(D55:D66)</f>
        <v>109371219.18716328</v>
      </c>
      <c r="E698" s="3">
        <f>SUM(E55:E66)</f>
        <v>2075014.0151245799</v>
      </c>
      <c r="F698" s="3"/>
      <c r="G698" s="3">
        <f>SUM(G55:G66)</f>
        <v>109467257.48487541</v>
      </c>
      <c r="H698" s="12">
        <f t="shared" si="145"/>
        <v>-1.1176878299569371E-2</v>
      </c>
      <c r="I698" s="3">
        <f>SUM(I55:I66)</f>
        <v>107296205.17203873</v>
      </c>
      <c r="J698" s="31">
        <v>2011</v>
      </c>
      <c r="K698" s="32">
        <f>SUM(K55:K66)</f>
        <v>103557642.19500001</v>
      </c>
      <c r="L698" s="35">
        <f t="shared" si="143"/>
        <v>-1.37684461559614E-2</v>
      </c>
      <c r="M698" s="32">
        <f>SUM(M55:M66)</f>
        <v>101569361.18816426</v>
      </c>
      <c r="N698" s="36">
        <f t="shared" si="144"/>
        <v>1.6694948380846508E-3</v>
      </c>
      <c r="O698" s="3">
        <f>SUM(O55:O66)</f>
        <v>105721576.06200001</v>
      </c>
      <c r="P698" s="3">
        <f>SUM(P55:P66)</f>
        <v>2163934.3849999998</v>
      </c>
      <c r="R698" s="13">
        <f t="shared" ref="R698:R703" si="146">M698/1000</f>
        <v>101569.36118816426</v>
      </c>
    </row>
    <row r="699" spans="1:25" x14ac:dyDescent="0.2">
      <c r="A699" s="37" t="s">
        <v>23</v>
      </c>
      <c r="B699" s="3">
        <f>SUM(B67:B78)</f>
        <v>110865505</v>
      </c>
      <c r="C699" s="3">
        <f>SUM(C67:C78)</f>
        <v>2244008.3846274205</v>
      </c>
      <c r="D699" s="3">
        <f>SUM(D67:D78)</f>
        <v>108621496.61537258</v>
      </c>
      <c r="E699" s="3">
        <f>SUM(E67:E78)</f>
        <v>-770102.32769864518</v>
      </c>
      <c r="F699" s="3"/>
      <c r="G699" s="3">
        <f>SUM(G67:G78)</f>
        <v>111635607.32769865</v>
      </c>
      <c r="H699" s="12">
        <f t="shared" si="145"/>
        <v>1.9808204687349784E-2</v>
      </c>
      <c r="I699" s="3">
        <f>SUM(I67:I78)</f>
        <v>109391598.94307123</v>
      </c>
      <c r="J699" s="31">
        <v>2012</v>
      </c>
      <c r="K699" s="32">
        <f>SUM(K67:K78)</f>
        <v>102127929.55717479</v>
      </c>
      <c r="L699" s="35">
        <f t="shared" si="143"/>
        <v>-1.3805959729491168E-2</v>
      </c>
      <c r="M699" s="32">
        <f>SUM(M67:M78)</f>
        <v>102853385.09982459</v>
      </c>
      <c r="N699" s="36">
        <f t="shared" si="144"/>
        <v>1.2641842940033676E-2</v>
      </c>
      <c r="O699" s="3">
        <f>SUM(O67:O78)</f>
        <v>104370119.41267258</v>
      </c>
      <c r="P699" s="3">
        <f>SUM(P67:P78)</f>
        <v>2242190.2790000001</v>
      </c>
      <c r="R699" s="13">
        <f t="shared" si="146"/>
        <v>102853.38509982459</v>
      </c>
    </row>
    <row r="700" spans="1:25" x14ac:dyDescent="0.2">
      <c r="A700" s="37" t="s">
        <v>24</v>
      </c>
      <c r="B700" s="3">
        <f>SUM(B79:B90)</f>
        <v>111655211</v>
      </c>
      <c r="C700" s="3">
        <f>SUM(C79:C90)</f>
        <v>2152457.854711581</v>
      </c>
      <c r="D700" s="3">
        <f>SUM(D79:D90)</f>
        <v>109502753.14528841</v>
      </c>
      <c r="E700" s="3">
        <f>SUM(E79:E90)</f>
        <v>-150976.27803615201</v>
      </c>
      <c r="F700" s="3"/>
      <c r="G700" s="3">
        <f>SUM(G79:G90)</f>
        <v>111806187.27803616</v>
      </c>
      <c r="H700" s="12">
        <f t="shared" si="145"/>
        <v>1.5280066496774491E-3</v>
      </c>
      <c r="I700" s="3">
        <f>SUM(I79:I90)</f>
        <v>109653729.42332456</v>
      </c>
      <c r="J700" s="31">
        <v>2013</v>
      </c>
      <c r="K700" s="32">
        <f>SUM(K79:K90)</f>
        <v>103058588.63236545</v>
      </c>
      <c r="L700" s="35">
        <f t="shared" si="143"/>
        <v>9.1126793544722418E-3</v>
      </c>
      <c r="M700" s="32">
        <f>SUM(M79:M90)</f>
        <v>103198401.78352302</v>
      </c>
      <c r="N700" s="36">
        <f t="shared" si="144"/>
        <v>3.3544514199856934E-3</v>
      </c>
      <c r="O700" s="3">
        <f>SUM(O79:O90)</f>
        <v>105211467.66136545</v>
      </c>
      <c r="P700" s="3">
        <f>SUM(P79:P90)</f>
        <v>2152879.0289999996</v>
      </c>
      <c r="R700" s="13">
        <f t="shared" si="146"/>
        <v>103198.40178352302</v>
      </c>
    </row>
    <row r="701" spans="1:25" x14ac:dyDescent="0.2">
      <c r="A701" s="37" t="s">
        <v>25</v>
      </c>
      <c r="B701" s="3">
        <f>SUM(B91:B102)</f>
        <v>115963089</v>
      </c>
      <c r="C701" s="3">
        <f>SUM(C91:C102)</f>
        <v>5597231.3937441316</v>
      </c>
      <c r="D701" s="3">
        <f>SUM(D91:D102)</f>
        <v>110365857.60625586</v>
      </c>
      <c r="E701" s="3">
        <f>SUM(E91:E102)</f>
        <v>-439469.86718586273</v>
      </c>
      <c r="F701" s="3"/>
      <c r="G701" s="3">
        <f>SUM(G91:G102)</f>
        <v>116402558.86718586</v>
      </c>
      <c r="H701" s="12">
        <f t="shared" si="145"/>
        <v>4.1110171995397682E-2</v>
      </c>
      <c r="I701" s="3">
        <f>SUM(I91:I102)</f>
        <v>110805327.47344175</v>
      </c>
      <c r="J701" s="31">
        <v>2014</v>
      </c>
      <c r="K701" s="32">
        <f>SUM(K91:K102)</f>
        <v>104431097.12769566</v>
      </c>
      <c r="L701" s="35">
        <f t="shared" si="143"/>
        <v>1.3317749772668419E-2</v>
      </c>
      <c r="M701" s="32">
        <f>SUM(M91:M102)</f>
        <v>104849039.96203335</v>
      </c>
      <c r="N701" s="36">
        <f t="shared" si="144"/>
        <v>1.5994803698344384E-2</v>
      </c>
      <c r="O701" s="3">
        <f>SUM(O91:O102)</f>
        <v>110030573.46669567</v>
      </c>
      <c r="P701" s="3">
        <f>SUM(P91:P102)</f>
        <v>5599476.3390000006</v>
      </c>
      <c r="R701" s="13">
        <f t="shared" si="146"/>
        <v>104849.03996203335</v>
      </c>
    </row>
    <row r="702" spans="1:25" x14ac:dyDescent="0.2">
      <c r="A702" s="5">
        <v>2015</v>
      </c>
      <c r="B702" s="3">
        <f>SUM(B103:B114)</f>
        <v>119963512.73953487</v>
      </c>
      <c r="C702" s="3">
        <f>SUM(C103:C114)</f>
        <v>6413783.9236885123</v>
      </c>
      <c r="D702" s="3">
        <f>SUM(D103:D114)</f>
        <v>113549728.81584637</v>
      </c>
      <c r="E702" s="3">
        <f>SUM(E103:E114)</f>
        <v>2465651.4266112363</v>
      </c>
      <c r="F702" s="3"/>
      <c r="G702" s="3">
        <f>SUM(G103:G114)</f>
        <v>117497861.31292364</v>
      </c>
      <c r="H702" s="12">
        <f t="shared" si="145"/>
        <v>9.4096079707963742E-3</v>
      </c>
      <c r="I702" s="3">
        <f>SUM(I103:I114)</f>
        <v>111084077.38923512</v>
      </c>
      <c r="J702" s="31">
        <v>2015</v>
      </c>
      <c r="K702" s="32">
        <f>SUM(K103:K114)</f>
        <v>107852743.84175399</v>
      </c>
      <c r="L702" s="35">
        <f t="shared" si="143"/>
        <v>3.2764634368194212E-2</v>
      </c>
      <c r="M702" s="32">
        <f>SUM(M103:M114)</f>
        <v>105502722.70999373</v>
      </c>
      <c r="N702" s="36">
        <f t="shared" si="144"/>
        <v>6.2345134318548823E-3</v>
      </c>
      <c r="O702" s="3">
        <f>SUM(O103:O114)</f>
        <v>114266537.98059317</v>
      </c>
      <c r="P702" s="3">
        <f>SUM(P103:P114)</f>
        <v>6413794.1388392001</v>
      </c>
      <c r="R702" s="13">
        <f t="shared" si="146"/>
        <v>105502.72270999373</v>
      </c>
    </row>
    <row r="703" spans="1:25" x14ac:dyDescent="0.2">
      <c r="A703" s="38">
        <v>2016</v>
      </c>
      <c r="B703" s="3">
        <f>SUM(B115:B126)</f>
        <v>119624759.69152738</v>
      </c>
      <c r="C703" s="3">
        <f>SUM(C115:C126)</f>
        <v>6535642.6389770703</v>
      </c>
      <c r="D703" s="3">
        <f>SUM(D115:D126)</f>
        <v>113089117.05255032</v>
      </c>
      <c r="E703" s="3">
        <f>SUM(E115:E126)</f>
        <v>0</v>
      </c>
      <c r="F703" s="3"/>
      <c r="G703" s="3">
        <f>SUM(G115:G126)</f>
        <v>119624759.69152738</v>
      </c>
      <c r="H703" s="12">
        <f t="shared" si="145"/>
        <v>1.8101592274427203E-2</v>
      </c>
      <c r="I703" s="3">
        <f>SUM(I115:I126)</f>
        <v>113089117.05255032</v>
      </c>
      <c r="J703" s="31">
        <v>2016</v>
      </c>
      <c r="K703" s="32">
        <f>SUM(K115:K126)</f>
        <v>107428768.09586079</v>
      </c>
      <c r="L703" s="35">
        <f t="shared" si="143"/>
        <v>-3.9310612858887151E-3</v>
      </c>
      <c r="M703" s="32">
        <f>SUM(M115:M126)</f>
        <v>107428768.09586079</v>
      </c>
      <c r="N703" s="36">
        <f t="shared" si="144"/>
        <v>1.8255883226458325E-2</v>
      </c>
      <c r="O703" s="3">
        <f>SUM(O115:O126)</f>
        <v>113964410.73483787</v>
      </c>
      <c r="P703" s="3">
        <f>SUM(P115:P126)</f>
        <v>6535642.6389770703</v>
      </c>
      <c r="R703" s="13">
        <f t="shared" si="146"/>
        <v>107428.7680958608</v>
      </c>
    </row>
    <row r="704" spans="1:25" x14ac:dyDescent="0.2">
      <c r="A704" s="5">
        <v>2017</v>
      </c>
      <c r="B704" s="3">
        <f>SUM(B127:B138)</f>
        <v>118831903.29271215</v>
      </c>
      <c r="C704" s="3">
        <f>SUM(C127:C138)</f>
        <v>5947872.7771574194</v>
      </c>
      <c r="D704" s="3">
        <f>SUM(D127:D138)</f>
        <v>112884030.51555476</v>
      </c>
      <c r="E704" s="3">
        <f>SUM(E127:E138)</f>
        <v>0</v>
      </c>
      <c r="F704" s="3"/>
      <c r="G704" s="3">
        <f>SUM(G127:G138)</f>
        <v>118831903.29271215</v>
      </c>
      <c r="H704" s="12">
        <f t="shared" si="145"/>
        <v>-6.6278619982998999E-3</v>
      </c>
      <c r="I704" s="3">
        <f>SUM(I127:I138)</f>
        <v>112884030.51555476</v>
      </c>
      <c r="J704" s="31">
        <v>2017</v>
      </c>
      <c r="K704" s="32">
        <f>SUM(K127:K138)</f>
        <v>107261282.85883455</v>
      </c>
      <c r="L704" s="35">
        <f t="shared" si="143"/>
        <v>-1.5590352565226784E-3</v>
      </c>
      <c r="M704" s="32">
        <f>SUM(M127:M138)</f>
        <v>107261282.85883455</v>
      </c>
      <c r="N704" s="36">
        <f t="shared" si="144"/>
        <v>-1.5590352565226784E-3</v>
      </c>
      <c r="O704" s="3">
        <f>SUM(O127:O138)</f>
        <v>113209155.63599196</v>
      </c>
      <c r="P704" s="3">
        <f>SUM(P127:P138)</f>
        <v>5947872.7771574194</v>
      </c>
      <c r="R704" s="13">
        <f>M704/1000</f>
        <v>107261.28285883454</v>
      </c>
    </row>
    <row r="705" spans="1:18" x14ac:dyDescent="0.2">
      <c r="A705" s="38">
        <v>2018</v>
      </c>
      <c r="B705" s="3">
        <f>SUM(B139:B150)</f>
        <v>119562964.28621197</v>
      </c>
      <c r="C705" s="3">
        <f>SUM(C139:C150)</f>
        <v>6017997.707893013</v>
      </c>
      <c r="D705" s="3">
        <f>SUM(D139:D150)</f>
        <v>113544966.57831894</v>
      </c>
      <c r="E705" s="3">
        <f>SUM(E139:E150)</f>
        <v>0</v>
      </c>
      <c r="F705" s="3"/>
      <c r="G705" s="3">
        <f>SUM(G139:G150)</f>
        <v>119562964.28621197</v>
      </c>
      <c r="H705" s="12">
        <f t="shared" si="145"/>
        <v>6.1520599539588439E-3</v>
      </c>
      <c r="I705" s="3">
        <f>SUM(I139:I150)</f>
        <v>113544966.57831894</v>
      </c>
      <c r="J705" s="31">
        <v>2018</v>
      </c>
      <c r="K705" s="32">
        <f>SUM(K139:K150)</f>
        <v>107887888.05211881</v>
      </c>
      <c r="L705" s="35">
        <f t="shared" si="143"/>
        <v>5.8418580925321262E-3</v>
      </c>
      <c r="M705" s="32">
        <f>SUM(M139:M150)</f>
        <v>107887888.05211881</v>
      </c>
      <c r="N705" s="36">
        <f t="shared" si="144"/>
        <v>5.8418580925321262E-3</v>
      </c>
      <c r="O705" s="3">
        <f>SUM(O139:O150)</f>
        <v>113905885.76001182</v>
      </c>
      <c r="P705" s="3">
        <f>SUM(P139:P150)</f>
        <v>6017997.707893013</v>
      </c>
      <c r="R705" s="13">
        <f t="shared" ref="R705:R739" si="147">M705/1000</f>
        <v>107887.88805211881</v>
      </c>
    </row>
    <row r="706" spans="1:18" x14ac:dyDescent="0.2">
      <c r="A706" s="5">
        <v>2019</v>
      </c>
      <c r="B706" s="3">
        <f>SUM(B151:B162)</f>
        <v>120277084.01589832</v>
      </c>
      <c r="C706" s="3">
        <f>SUM(C151:C162)</f>
        <v>6089032.4415023159</v>
      </c>
      <c r="D706" s="3">
        <f>SUM(D151:D162)</f>
        <v>114188051.57439598</v>
      </c>
      <c r="E706" s="3">
        <f>SUM(E151:E162)</f>
        <v>0</v>
      </c>
      <c r="F706" s="3"/>
      <c r="G706" s="3">
        <f>SUM(G151:G162)</f>
        <v>120277084.01589832</v>
      </c>
      <c r="H706" s="12">
        <f t="shared" si="145"/>
        <v>5.9727502906072871E-3</v>
      </c>
      <c r="I706" s="3">
        <f>SUM(I151:I162)</f>
        <v>114188051.57439598</v>
      </c>
      <c r="J706" s="31">
        <v>2019</v>
      </c>
      <c r="K706" s="32">
        <f>SUM(K151:K162)</f>
        <v>108496611.11475174</v>
      </c>
      <c r="L706" s="35">
        <f t="shared" si="143"/>
        <v>5.6421816537819414E-3</v>
      </c>
      <c r="M706" s="32">
        <f>SUM(M151:M162)</f>
        <v>108496611.11475174</v>
      </c>
      <c r="N706" s="36">
        <f t="shared" si="144"/>
        <v>5.6421816537819414E-3</v>
      </c>
      <c r="O706" s="3">
        <f>SUM(O151:O162)</f>
        <v>114586123.55625406</v>
      </c>
      <c r="P706" s="3">
        <f>SUM(P151:P162)</f>
        <v>6089512.4415023159</v>
      </c>
      <c r="R706" s="13">
        <f t="shared" si="147"/>
        <v>108496.61111475174</v>
      </c>
    </row>
    <row r="707" spans="1:18" x14ac:dyDescent="0.2">
      <c r="A707" s="38">
        <v>2020</v>
      </c>
      <c r="B707" s="3">
        <f>SUM(B163:B174)</f>
        <v>121585152.66596977</v>
      </c>
      <c r="C707" s="3">
        <f>SUM(C163:C174)</f>
        <v>6161568.0983049814</v>
      </c>
      <c r="D707" s="3">
        <f>SUM(D163:D174)</f>
        <v>115423584.56766482</v>
      </c>
      <c r="E707" s="3">
        <f>SUM(E163:E174)</f>
        <v>0</v>
      </c>
      <c r="F707" s="3"/>
      <c r="G707" s="3">
        <f>SUM(G163:G174)</f>
        <v>121585152.66596977</v>
      </c>
      <c r="H707" s="12">
        <f>G707/G706-1</f>
        <v>1.0875460282181004E-2</v>
      </c>
      <c r="I707" s="3">
        <f>SUM(I163:I174)</f>
        <v>115423584.56766482</v>
      </c>
      <c r="J707" s="31">
        <v>2020</v>
      </c>
      <c r="K707" s="32">
        <f>SUM(K163:K174)</f>
        <v>109670195.47376893</v>
      </c>
      <c r="L707" s="35">
        <f>+K707/K706-1</f>
        <v>1.0816783556271137E-2</v>
      </c>
      <c r="M707" s="32">
        <f>SUM(M163:M174)</f>
        <v>109670195.47376893</v>
      </c>
      <c r="N707" s="36">
        <f t="shared" si="144"/>
        <v>1.0816783556271137E-2</v>
      </c>
      <c r="O707" s="3">
        <f>SUM(O163:O174)</f>
        <v>115831763.57207391</v>
      </c>
      <c r="P707" s="3">
        <f>SUM(P163:P174)</f>
        <v>6161568.0983049814</v>
      </c>
      <c r="R707" s="13">
        <f t="shared" si="147"/>
        <v>109670.19547376894</v>
      </c>
    </row>
    <row r="708" spans="1:18" x14ac:dyDescent="0.2">
      <c r="A708" s="38">
        <v>2021</v>
      </c>
      <c r="B708" s="3">
        <f>SUM(B175:B186)</f>
        <v>121781986.72731742</v>
      </c>
      <c r="C708" s="3">
        <f>SUM(C175:C186)</f>
        <v>5643089.0142383976</v>
      </c>
      <c r="D708" s="3">
        <f>SUM(D175:D186)</f>
        <v>116138897.71307904</v>
      </c>
      <c r="E708" s="3">
        <f>SUM(E175:E186)</f>
        <v>0</v>
      </c>
      <c r="F708" s="3"/>
      <c r="G708" s="3">
        <f>SUM(G175:G186)</f>
        <v>121781986.72731742</v>
      </c>
      <c r="H708" s="12">
        <f t="shared" ref="H708:H740" si="148">G708/G707-1</f>
        <v>1.6188988295997575E-3</v>
      </c>
      <c r="I708" s="3">
        <f>SUM(I175:I186)</f>
        <v>116138897.71307904</v>
      </c>
      <c r="J708" s="31">
        <v>2021</v>
      </c>
      <c r="K708" s="32">
        <f>SUM(K175:K186)</f>
        <v>110376538.38263163</v>
      </c>
      <c r="L708" s="35">
        <f t="shared" ref="L708:L740" si="149">+K708/K707-1</f>
        <v>6.4406095549600639E-3</v>
      </c>
      <c r="M708" s="32">
        <f>SUM(M175:M186)</f>
        <v>110376538.38263163</v>
      </c>
      <c r="N708" s="36">
        <f t="shared" si="144"/>
        <v>6.4406095549600639E-3</v>
      </c>
      <c r="O708" s="3">
        <f>SUM(O175:O186)</f>
        <v>116019627.39687005</v>
      </c>
      <c r="P708" s="3">
        <f>SUM(P175:P186)</f>
        <v>5643089.0142383976</v>
      </c>
      <c r="R708" s="13">
        <f t="shared" si="147"/>
        <v>110376.53838263162</v>
      </c>
    </row>
    <row r="709" spans="1:18" x14ac:dyDescent="0.2">
      <c r="A709" s="38">
        <v>2022</v>
      </c>
      <c r="B709" s="3">
        <f>SUM(B187:B198)</f>
        <v>121965696.07954988</v>
      </c>
      <c r="C709" s="3">
        <f t="shared" ref="C709:P709" si="150">SUM(C187:C198)</f>
        <v>5207495.753086607</v>
      </c>
      <c r="D709" s="3">
        <f t="shared" si="150"/>
        <v>116758200.32646328</v>
      </c>
      <c r="E709" s="3">
        <f t="shared" si="150"/>
        <v>0</v>
      </c>
      <c r="F709" s="3"/>
      <c r="G709" s="3">
        <f t="shared" si="150"/>
        <v>121965696.07954988</v>
      </c>
      <c r="H709" s="12">
        <f t="shared" si="148"/>
        <v>1.5085100610470192E-3</v>
      </c>
      <c r="I709" s="3">
        <f t="shared" si="150"/>
        <v>116758200.32646328</v>
      </c>
      <c r="J709" s="31">
        <v>2022</v>
      </c>
      <c r="K709" s="32">
        <f t="shared" si="150"/>
        <v>110987184.43185426</v>
      </c>
      <c r="L709" s="35">
        <f t="shared" si="149"/>
        <v>5.5323899278827415E-3</v>
      </c>
      <c r="M709" s="32">
        <f t="shared" si="150"/>
        <v>110987184.43185426</v>
      </c>
      <c r="N709" s="36">
        <f t="shared" si="144"/>
        <v>5.5323899278827415E-3</v>
      </c>
      <c r="O709" s="3">
        <f t="shared" si="150"/>
        <v>116194680.18494086</v>
      </c>
      <c r="P709" s="3">
        <f t="shared" si="150"/>
        <v>5207495.753086607</v>
      </c>
      <c r="R709" s="13">
        <f t="shared" si="147"/>
        <v>110987.18443185426</v>
      </c>
    </row>
    <row r="710" spans="1:18" x14ac:dyDescent="0.2">
      <c r="A710" s="38">
        <v>2023</v>
      </c>
      <c r="B710" s="3">
        <f>SUM(B199:B210)</f>
        <v>122767655.44048569</v>
      </c>
      <c r="C710" s="3">
        <f t="shared" ref="C710:P710" si="151">SUM(C199:C210)</f>
        <v>5283259.109712</v>
      </c>
      <c r="D710" s="3">
        <f t="shared" si="151"/>
        <v>117484396.33077368</v>
      </c>
      <c r="E710" s="3">
        <f t="shared" si="151"/>
        <v>0</v>
      </c>
      <c r="F710" s="3"/>
      <c r="G710" s="3">
        <f t="shared" si="151"/>
        <v>122767655.44048569</v>
      </c>
      <c r="H710" s="12">
        <f t="shared" si="148"/>
        <v>6.5752862215679997E-3</v>
      </c>
      <c r="I710" s="3">
        <f t="shared" si="151"/>
        <v>117484396.33077368</v>
      </c>
      <c r="J710" s="31">
        <v>2023</v>
      </c>
      <c r="K710" s="32">
        <f t="shared" si="151"/>
        <v>111675436.8174631</v>
      </c>
      <c r="L710" s="35">
        <f t="shared" si="149"/>
        <v>6.2011879040990703E-3</v>
      </c>
      <c r="M710" s="32">
        <f t="shared" si="151"/>
        <v>111675436.8174631</v>
      </c>
      <c r="N710" s="36">
        <f t="shared" si="144"/>
        <v>6.2011879040990703E-3</v>
      </c>
      <c r="O710" s="3">
        <f t="shared" si="151"/>
        <v>116958695.9271751</v>
      </c>
      <c r="P710" s="3">
        <f t="shared" si="151"/>
        <v>5283259.109712</v>
      </c>
      <c r="R710" s="13">
        <f t="shared" si="147"/>
        <v>111675.43681746309</v>
      </c>
    </row>
    <row r="711" spans="1:18" x14ac:dyDescent="0.2">
      <c r="A711" s="38">
        <v>2024</v>
      </c>
      <c r="B711" s="3">
        <f>SUM(B211:B222)</f>
        <v>123636564.42865704</v>
      </c>
      <c r="C711" s="3">
        <f t="shared" ref="C711:P711" si="152">SUM(C211:C222)</f>
        <v>5359978.0972898668</v>
      </c>
      <c r="D711" s="3">
        <f t="shared" si="152"/>
        <v>118276586.33136719</v>
      </c>
      <c r="E711" s="3">
        <f t="shared" si="152"/>
        <v>0</v>
      </c>
      <c r="F711" s="3"/>
      <c r="G711" s="3">
        <f t="shared" si="152"/>
        <v>123636564.42865704</v>
      </c>
      <c r="H711" s="12">
        <f t="shared" si="148"/>
        <v>7.0776702955981374E-3</v>
      </c>
      <c r="I711" s="3">
        <f t="shared" si="152"/>
        <v>118276586.33136719</v>
      </c>
      <c r="J711" s="31">
        <v>2024</v>
      </c>
      <c r="K711" s="32">
        <f t="shared" si="152"/>
        <v>112425820.82519922</v>
      </c>
      <c r="L711" s="35">
        <f t="shared" si="149"/>
        <v>6.7193290585703114E-3</v>
      </c>
      <c r="M711" s="32">
        <f t="shared" si="152"/>
        <v>112425820.82519922</v>
      </c>
      <c r="N711" s="36">
        <f t="shared" si="144"/>
        <v>6.7193290585703114E-3</v>
      </c>
      <c r="O711" s="3">
        <f t="shared" si="152"/>
        <v>117785798.92248908</v>
      </c>
      <c r="P711" s="3">
        <f t="shared" si="152"/>
        <v>5359978.0972898668</v>
      </c>
      <c r="R711" s="13">
        <f t="shared" si="147"/>
        <v>112425.82082519922</v>
      </c>
    </row>
    <row r="712" spans="1:18" x14ac:dyDescent="0.2">
      <c r="A712" s="38">
        <v>2025</v>
      </c>
      <c r="B712" s="3">
        <f>SUM(B223:B234)</f>
        <v>124463005.31190111</v>
      </c>
      <c r="C712" s="3">
        <f t="shared" ref="C712:P712" si="153">SUM(C223:C234)</f>
        <v>5437756.9845458558</v>
      </c>
      <c r="D712" s="3">
        <f t="shared" si="153"/>
        <v>119025248.32735521</v>
      </c>
      <c r="E712" s="3">
        <f t="shared" si="153"/>
        <v>0</v>
      </c>
      <c r="F712" s="3"/>
      <c r="G712" s="3">
        <f t="shared" si="153"/>
        <v>124463005.31190111</v>
      </c>
      <c r="H712" s="12">
        <f t="shared" si="148"/>
        <v>6.6844374644603466E-3</v>
      </c>
      <c r="I712" s="3">
        <f t="shared" si="153"/>
        <v>119025248.32735521</v>
      </c>
      <c r="J712" s="31">
        <v>2025</v>
      </c>
      <c r="K712" s="32">
        <f t="shared" si="153"/>
        <v>113136247.15509489</v>
      </c>
      <c r="L712" s="35">
        <f t="shared" si="149"/>
        <v>6.3190673163975308E-3</v>
      </c>
      <c r="M712" s="32">
        <f t="shared" si="153"/>
        <v>113136247.15509489</v>
      </c>
      <c r="N712" s="36">
        <f t="shared" si="144"/>
        <v>6.3190673163975308E-3</v>
      </c>
      <c r="O712" s="3">
        <f t="shared" si="153"/>
        <v>118574004.13964073</v>
      </c>
      <c r="P712" s="3">
        <f t="shared" si="153"/>
        <v>5437756.9845458558</v>
      </c>
      <c r="R712" s="13">
        <f t="shared" si="147"/>
        <v>113136.2471550949</v>
      </c>
    </row>
    <row r="713" spans="1:18" x14ac:dyDescent="0.2">
      <c r="A713" s="38">
        <v>2026</v>
      </c>
      <c r="B713" s="3">
        <f>SUM(B235:B246)</f>
        <v>125830815.6531014</v>
      </c>
      <c r="C713" s="3">
        <f t="shared" ref="C713:P713" si="154">SUM(C235:C246)</f>
        <v>5516892.2694632523</v>
      </c>
      <c r="D713" s="3">
        <f t="shared" si="154"/>
        <v>120313923.38363813</v>
      </c>
      <c r="E713" s="3">
        <f t="shared" si="154"/>
        <v>0</v>
      </c>
      <c r="F713" s="3"/>
      <c r="G713" s="3">
        <f t="shared" si="154"/>
        <v>125830815.6531014</v>
      </c>
      <c r="H713" s="12">
        <f t="shared" si="148"/>
        <v>1.0989693987965232E-2</v>
      </c>
      <c r="I713" s="3">
        <f t="shared" si="154"/>
        <v>120313923.38363813</v>
      </c>
      <c r="J713" s="31">
        <v>2026</v>
      </c>
      <c r="K713" s="32">
        <f t="shared" si="154"/>
        <v>114360282.0644276</v>
      </c>
      <c r="L713" s="35">
        <f t="shared" si="149"/>
        <v>1.0819122430804295E-2</v>
      </c>
      <c r="M713" s="32">
        <f t="shared" si="154"/>
        <v>114360282.0644276</v>
      </c>
      <c r="N713" s="36">
        <f t="shared" si="144"/>
        <v>1.0819122430804295E-2</v>
      </c>
      <c r="O713" s="3">
        <f t="shared" si="154"/>
        <v>119877174.33389086</v>
      </c>
      <c r="P713" s="3">
        <f t="shared" si="154"/>
        <v>5516892.2694632523</v>
      </c>
      <c r="R713" s="13">
        <f t="shared" si="147"/>
        <v>114360.28206442759</v>
      </c>
    </row>
    <row r="714" spans="1:18" x14ac:dyDescent="0.2">
      <c r="A714" s="38">
        <v>2027</v>
      </c>
      <c r="B714" s="3">
        <f>SUM(B247:B258)</f>
        <v>127182784.36050306</v>
      </c>
      <c r="C714" s="3">
        <f t="shared" ref="C714:P714" si="155">SUM(C247:C258)</f>
        <v>5597184.694958142</v>
      </c>
      <c r="D714" s="3">
        <f t="shared" si="155"/>
        <v>121585599.66554491</v>
      </c>
      <c r="E714" s="3">
        <f t="shared" si="155"/>
        <v>0</v>
      </c>
      <c r="F714" s="3"/>
      <c r="G714" s="3">
        <f t="shared" si="155"/>
        <v>127182784.36050306</v>
      </c>
      <c r="H714" s="12">
        <f t="shared" si="148"/>
        <v>1.0744337151313177E-2</v>
      </c>
      <c r="I714" s="3">
        <f t="shared" si="155"/>
        <v>121585599.66554491</v>
      </c>
      <c r="J714" s="31">
        <v>2027</v>
      </c>
      <c r="K714" s="32">
        <f t="shared" si="155"/>
        <v>115567765.2742832</v>
      </c>
      <c r="L714" s="35">
        <f t="shared" si="149"/>
        <v>1.0558588944152181E-2</v>
      </c>
      <c r="M714" s="32">
        <f t="shared" si="155"/>
        <v>115567765.2742832</v>
      </c>
      <c r="N714" s="36">
        <f t="shared" si="144"/>
        <v>1.0558588944152181E-2</v>
      </c>
      <c r="O714" s="3">
        <f t="shared" si="155"/>
        <v>121164949.96924135</v>
      </c>
      <c r="P714" s="3">
        <f t="shared" si="155"/>
        <v>5597184.694958142</v>
      </c>
      <c r="R714" s="13">
        <f t="shared" si="147"/>
        <v>115567.7652742832</v>
      </c>
    </row>
    <row r="715" spans="1:18" x14ac:dyDescent="0.2">
      <c r="A715" s="38">
        <v>2028</v>
      </c>
      <c r="B715" s="3">
        <f>SUM(B259:B270)</f>
        <v>128994833.70369811</v>
      </c>
      <c r="C715" s="3">
        <f t="shared" ref="C715:P715" si="156">SUM(C259:C270)</f>
        <v>5678651.2506737476</v>
      </c>
      <c r="D715" s="3">
        <f t="shared" si="156"/>
        <v>123316182.45302436</v>
      </c>
      <c r="E715" s="3">
        <f t="shared" si="156"/>
        <v>0</v>
      </c>
      <c r="F715" s="3"/>
      <c r="G715" s="3">
        <f t="shared" si="156"/>
        <v>128994833.70369811</v>
      </c>
      <c r="H715" s="12">
        <f t="shared" si="148"/>
        <v>1.4247599251002052E-2</v>
      </c>
      <c r="I715" s="3">
        <f t="shared" si="156"/>
        <v>123316182.45302436</v>
      </c>
      <c r="J715" s="31">
        <v>2028</v>
      </c>
      <c r="K715" s="32">
        <f t="shared" si="156"/>
        <v>117212032.6155965</v>
      </c>
      <c r="L715" s="35">
        <f t="shared" si="149"/>
        <v>1.4227733290601119E-2</v>
      </c>
      <c r="M715" s="32">
        <f t="shared" si="156"/>
        <v>117212032.6155965</v>
      </c>
      <c r="N715" s="36">
        <f t="shared" si="144"/>
        <v>1.4227733290601119E-2</v>
      </c>
      <c r="O715" s="3">
        <f t="shared" si="156"/>
        <v>122890683.86627027</v>
      </c>
      <c r="P715" s="3">
        <f t="shared" si="156"/>
        <v>5678651.2506737476</v>
      </c>
      <c r="R715" s="13">
        <f t="shared" si="147"/>
        <v>117212.0326155965</v>
      </c>
    </row>
    <row r="716" spans="1:18" x14ac:dyDescent="0.2">
      <c r="A716" s="38">
        <v>2029</v>
      </c>
      <c r="B716" s="3">
        <f>SUM(B271:B282)</f>
        <v>130940144.33338581</v>
      </c>
      <c r="C716" s="3">
        <f t="shared" ref="C716:P716" si="157">SUM(C271:C282)</f>
        <v>5761309.1765801413</v>
      </c>
      <c r="D716" s="3">
        <f t="shared" si="157"/>
        <v>125178835.15680566</v>
      </c>
      <c r="E716" s="3">
        <f t="shared" si="157"/>
        <v>0</v>
      </c>
      <c r="F716" s="3"/>
      <c r="G716" s="3">
        <f t="shared" si="157"/>
        <v>130940144.33338581</v>
      </c>
      <c r="H716" s="12">
        <f t="shared" si="148"/>
        <v>1.5080531319231705E-2</v>
      </c>
      <c r="I716" s="3">
        <f t="shared" si="157"/>
        <v>125178835.15680566</v>
      </c>
      <c r="J716" s="31">
        <v>2029</v>
      </c>
      <c r="K716" s="32">
        <f t="shared" si="157"/>
        <v>118983517.04500088</v>
      </c>
      <c r="L716" s="35">
        <f t="shared" si="149"/>
        <v>1.5113503194796207E-2</v>
      </c>
      <c r="M716" s="32">
        <f t="shared" si="157"/>
        <v>118983517.04500088</v>
      </c>
      <c r="N716" s="36">
        <f t="shared" si="144"/>
        <v>1.5113503194796207E-2</v>
      </c>
      <c r="O716" s="3">
        <f t="shared" si="157"/>
        <v>124744826.22158101</v>
      </c>
      <c r="P716" s="3">
        <f t="shared" si="157"/>
        <v>5761309.1765801413</v>
      </c>
      <c r="R716" s="13">
        <f t="shared" si="147"/>
        <v>118983.51704500089</v>
      </c>
    </row>
    <row r="717" spans="1:18" x14ac:dyDescent="0.2">
      <c r="A717" s="38">
        <v>2030</v>
      </c>
      <c r="B717" s="3">
        <f>SUM(B283:B294)</f>
        <v>133247203.46915175</v>
      </c>
      <c r="C717" s="3">
        <f t="shared" ref="C717:P717" si="158">SUM(C283:C294)</f>
        <v>5845175.9666736173</v>
      </c>
      <c r="D717" s="3">
        <f t="shared" si="158"/>
        <v>127402027.50247812</v>
      </c>
      <c r="E717" s="3">
        <f t="shared" si="158"/>
        <v>0</v>
      </c>
      <c r="F717" s="3"/>
      <c r="G717" s="3">
        <f t="shared" si="158"/>
        <v>133247203.46915175</v>
      </c>
      <c r="H717" s="12">
        <f t="shared" si="148"/>
        <v>1.7619188885968695E-2</v>
      </c>
      <c r="I717" s="3">
        <f t="shared" si="158"/>
        <v>127402027.50247812</v>
      </c>
      <c r="J717" s="31">
        <v>2030</v>
      </c>
      <c r="K717" s="32">
        <f t="shared" si="158"/>
        <v>121097517.18136244</v>
      </c>
      <c r="L717" s="35">
        <f t="shared" si="149"/>
        <v>1.7767167998253175E-2</v>
      </c>
      <c r="M717" s="32">
        <f t="shared" si="158"/>
        <v>121097517.18136244</v>
      </c>
      <c r="N717" s="36">
        <f t="shared" si="144"/>
        <v>1.7767167998253175E-2</v>
      </c>
      <c r="O717" s="3">
        <f t="shared" si="158"/>
        <v>126942693.14803605</v>
      </c>
      <c r="P717" s="3">
        <f t="shared" si="158"/>
        <v>5845175.9666736173</v>
      </c>
      <c r="R717" s="13">
        <f t="shared" si="147"/>
        <v>121097.51718136243</v>
      </c>
    </row>
    <row r="718" spans="1:18" x14ac:dyDescent="0.2">
      <c r="A718" s="38">
        <v>2031</v>
      </c>
      <c r="B718" s="3">
        <f>SUM(B295:B306)</f>
        <v>135111346.86535555</v>
      </c>
      <c r="C718" s="3">
        <f t="shared" ref="C718:P718" si="159">SUM(C295:C306)</f>
        <v>5930269.372730853</v>
      </c>
      <c r="D718" s="3">
        <f t="shared" si="159"/>
        <v>129181077.4926247</v>
      </c>
      <c r="E718" s="3">
        <f t="shared" si="159"/>
        <v>0</v>
      </c>
      <c r="F718" s="3"/>
      <c r="G718" s="3">
        <f t="shared" si="159"/>
        <v>135111346.86535555</v>
      </c>
      <c r="H718" s="12">
        <f t="shared" si="148"/>
        <v>1.3990112720342118E-2</v>
      </c>
      <c r="I718" s="3">
        <f t="shared" si="159"/>
        <v>129181077.4926247</v>
      </c>
      <c r="J718" s="31">
        <v>2031</v>
      </c>
      <c r="K718" s="32">
        <f t="shared" si="159"/>
        <v>122788292.26723891</v>
      </c>
      <c r="L718" s="35">
        <f t="shared" si="149"/>
        <v>1.3962095385855688E-2</v>
      </c>
      <c r="M718" s="32">
        <f t="shared" si="159"/>
        <v>122788292.26723891</v>
      </c>
      <c r="N718" s="36">
        <f t="shared" si="144"/>
        <v>1.3962095385855688E-2</v>
      </c>
      <c r="O718" s="3">
        <f t="shared" si="159"/>
        <v>128718561.63996977</v>
      </c>
      <c r="P718" s="3">
        <f t="shared" si="159"/>
        <v>5930269.372730853</v>
      </c>
      <c r="R718" s="13">
        <f t="shared" si="147"/>
        <v>122788.29226723891</v>
      </c>
    </row>
    <row r="719" spans="1:18" x14ac:dyDescent="0.2">
      <c r="A719" s="38">
        <v>2032</v>
      </c>
      <c r="B719" s="3">
        <f>SUM(B307:B318)</f>
        <v>137076151.04629812</v>
      </c>
      <c r="C719" s="3">
        <f t="shared" ref="C719:P719" si="160">SUM(C307:C318)</f>
        <v>6016607.408118696</v>
      </c>
      <c r="D719" s="3">
        <f t="shared" si="160"/>
        <v>131059543.63817939</v>
      </c>
      <c r="E719" s="3">
        <f t="shared" si="160"/>
        <v>0</v>
      </c>
      <c r="F719" s="3"/>
      <c r="G719" s="3">
        <f t="shared" si="160"/>
        <v>137076151.04629812</v>
      </c>
      <c r="H719" s="12">
        <f t="shared" si="148"/>
        <v>1.4542110833226873E-2</v>
      </c>
      <c r="I719" s="3">
        <f t="shared" si="160"/>
        <v>131059543.63817939</v>
      </c>
      <c r="J719" s="31">
        <v>2032</v>
      </c>
      <c r="K719" s="32">
        <f t="shared" si="160"/>
        <v>124572983.52592666</v>
      </c>
      <c r="L719" s="35">
        <f t="shared" si="149"/>
        <v>1.4534702175053482E-2</v>
      </c>
      <c r="M719" s="32">
        <f t="shared" si="160"/>
        <v>124572983.52592666</v>
      </c>
      <c r="N719" s="36">
        <f t="shared" si="144"/>
        <v>1.4534702175053482E-2</v>
      </c>
      <c r="O719" s="3">
        <f t="shared" si="160"/>
        <v>130589590.93404536</v>
      </c>
      <c r="P719" s="3">
        <f t="shared" si="160"/>
        <v>6016607.408118696</v>
      </c>
      <c r="R719" s="13">
        <f t="shared" si="147"/>
        <v>124572.98352592667</v>
      </c>
    </row>
    <row r="720" spans="1:18" x14ac:dyDescent="0.2">
      <c r="A720" s="38">
        <v>2033</v>
      </c>
      <c r="B720" s="3">
        <f>SUM(B319:B330)</f>
        <v>138119807.53825477</v>
      </c>
      <c r="C720" s="3">
        <f t="shared" ref="C720:P720" si="161">SUM(C319:C330)</f>
        <v>6104208.3516604053</v>
      </c>
      <c r="D720" s="3">
        <f>SUM(D319:D330)</f>
        <v>132015599.18659435</v>
      </c>
      <c r="E720" s="3">
        <f t="shared" si="161"/>
        <v>0</v>
      </c>
      <c r="F720" s="3"/>
      <c r="G720" s="3">
        <f t="shared" si="161"/>
        <v>138119807.53825477</v>
      </c>
      <c r="H720" s="12">
        <f t="shared" si="148"/>
        <v>7.6136985463222118E-3</v>
      </c>
      <c r="I720" s="3">
        <f t="shared" si="161"/>
        <v>132015599.18659435</v>
      </c>
      <c r="J720" s="31">
        <v>2033</v>
      </c>
      <c r="K720" s="32">
        <f t="shared" si="161"/>
        <v>125480259.30462651</v>
      </c>
      <c r="L720" s="35">
        <f t="shared" si="149"/>
        <v>7.2830862119555029E-3</v>
      </c>
      <c r="M720" s="32">
        <f t="shared" si="161"/>
        <v>125480259.30462651</v>
      </c>
      <c r="N720" s="36">
        <f t="shared" si="144"/>
        <v>7.2830862119555029E-3</v>
      </c>
      <c r="O720" s="3">
        <f t="shared" si="161"/>
        <v>131584467.65628691</v>
      </c>
      <c r="P720" s="3">
        <f t="shared" si="161"/>
        <v>6104208.3516604053</v>
      </c>
      <c r="R720" s="13">
        <f t="shared" si="147"/>
        <v>125480.25930462651</v>
      </c>
    </row>
    <row r="721" spans="1:18" x14ac:dyDescent="0.2">
      <c r="A721" s="38">
        <v>2034</v>
      </c>
      <c r="B721" s="3">
        <f>SUM(B331:B342)</f>
        <v>139688168.0462589</v>
      </c>
      <c r="C721" s="3">
        <f t="shared" ref="C721:P721" si="162">SUM(C331:C342)</f>
        <v>6193090.7515591597</v>
      </c>
      <c r="D721" s="3">
        <f t="shared" si="162"/>
        <v>133495077.29469977</v>
      </c>
      <c r="E721" s="3">
        <f t="shared" si="162"/>
        <v>0</v>
      </c>
      <c r="F721" s="3"/>
      <c r="G721" s="3">
        <f t="shared" si="162"/>
        <v>139688168.0462589</v>
      </c>
      <c r="H721" s="12">
        <f t="shared" si="148"/>
        <v>1.1355073077188749E-2</v>
      </c>
      <c r="I721" s="3">
        <f t="shared" si="162"/>
        <v>133495077.29469977</v>
      </c>
      <c r="J721" s="31">
        <v>2034</v>
      </c>
      <c r="K721" s="32">
        <f t="shared" si="162"/>
        <v>126885668.47033058</v>
      </c>
      <c r="L721" s="35">
        <f t="shared" si="149"/>
        <v>1.1200241165362668E-2</v>
      </c>
      <c r="M721" s="32">
        <f t="shared" si="162"/>
        <v>126885668.47033058</v>
      </c>
      <c r="N721" s="36">
        <f t="shared" si="144"/>
        <v>1.1200241165362668E-2</v>
      </c>
      <c r="O721" s="3">
        <f t="shared" si="162"/>
        <v>133078759.22188975</v>
      </c>
      <c r="P721" s="3">
        <f t="shared" si="162"/>
        <v>6193090.7515591597</v>
      </c>
      <c r="R721" s="13">
        <f t="shared" si="147"/>
        <v>126885.66847033058</v>
      </c>
    </row>
    <row r="722" spans="1:18" x14ac:dyDescent="0.2">
      <c r="A722" s="38">
        <v>2035</v>
      </c>
      <c r="B722" s="3">
        <f>SUM(B343:B354)</f>
        <v>141446629.55916294</v>
      </c>
      <c r="C722" s="3">
        <f t="shared" ref="C722:P722" si="163">SUM(C343:C354)</f>
        <v>6283273.4293797258</v>
      </c>
      <c r="D722" s="3">
        <f t="shared" si="163"/>
        <v>135163356.12978321</v>
      </c>
      <c r="E722" s="3">
        <f t="shared" si="163"/>
        <v>0</v>
      </c>
      <c r="F722" s="3"/>
      <c r="G722" s="3">
        <f t="shared" si="163"/>
        <v>141446629.55916294</v>
      </c>
      <c r="H722" s="12">
        <f t="shared" si="148"/>
        <v>1.2588478591269991E-2</v>
      </c>
      <c r="I722" s="3">
        <f t="shared" si="163"/>
        <v>135163356.12978321</v>
      </c>
      <c r="J722" s="31">
        <v>2035</v>
      </c>
      <c r="K722" s="32">
        <f t="shared" si="163"/>
        <v>128470793.18861239</v>
      </c>
      <c r="L722" s="35">
        <f t="shared" si="149"/>
        <v>1.2492543384853949E-2</v>
      </c>
      <c r="M722" s="32">
        <f t="shared" si="163"/>
        <v>128470793.18861239</v>
      </c>
      <c r="N722" s="36">
        <f t="shared" si="144"/>
        <v>1.2492543384853949E-2</v>
      </c>
      <c r="O722" s="3">
        <f t="shared" si="163"/>
        <v>134754066.61799216</v>
      </c>
      <c r="P722" s="3">
        <f t="shared" si="163"/>
        <v>6283273.4293797258</v>
      </c>
      <c r="R722" s="13">
        <f t="shared" si="147"/>
        <v>128470.79318861238</v>
      </c>
    </row>
    <row r="723" spans="1:18" x14ac:dyDescent="0.2">
      <c r="A723" s="38">
        <v>2036</v>
      </c>
      <c r="B723" s="3">
        <f>SUM(B355:B366)</f>
        <v>143024923.66472349</v>
      </c>
      <c r="C723" s="3">
        <f t="shared" ref="C723:P723" si="164">SUM(C355:C366)</f>
        <v>6374775.4840891054</v>
      </c>
      <c r="D723" s="3">
        <f t="shared" si="164"/>
        <v>136650148.18063438</v>
      </c>
      <c r="E723" s="3">
        <f t="shared" si="164"/>
        <v>0</v>
      </c>
      <c r="F723" s="3"/>
      <c r="G723" s="3">
        <f t="shared" si="164"/>
        <v>143024923.66472349</v>
      </c>
      <c r="H723" s="12">
        <f t="shared" si="148"/>
        <v>1.1158230567101635E-2</v>
      </c>
      <c r="I723" s="3">
        <f t="shared" si="164"/>
        <v>136650148.18063438</v>
      </c>
      <c r="J723" s="31">
        <v>2036</v>
      </c>
      <c r="K723" s="32">
        <f t="shared" si="164"/>
        <v>129881941.85203961</v>
      </c>
      <c r="L723" s="35">
        <f t="shared" si="149"/>
        <v>1.0984198263300771E-2</v>
      </c>
      <c r="M723" s="32">
        <f t="shared" si="164"/>
        <v>129881941.85203961</v>
      </c>
      <c r="N723" s="36">
        <f t="shared" si="144"/>
        <v>1.0984198263300771E-2</v>
      </c>
      <c r="O723" s="3">
        <f t="shared" si="164"/>
        <v>136256717.33612871</v>
      </c>
      <c r="P723" s="3">
        <f t="shared" si="164"/>
        <v>6374775.4840891054</v>
      </c>
      <c r="R723" s="13">
        <f t="shared" si="147"/>
        <v>129881.9418520396</v>
      </c>
    </row>
    <row r="724" spans="1:18" x14ac:dyDescent="0.2">
      <c r="A724" s="38">
        <v>2037</v>
      </c>
      <c r="B724" s="3">
        <f>SUM(B367:B378)</f>
        <v>144233500.57559451</v>
      </c>
      <c r="C724" s="3">
        <f t="shared" ref="C724:P724" si="165">SUM(C367:C378)</f>
        <v>6467616.296157063</v>
      </c>
      <c r="D724" s="3">
        <f t="shared" si="165"/>
        <v>137765884.27943742</v>
      </c>
      <c r="E724" s="3">
        <f t="shared" si="165"/>
        <v>0</v>
      </c>
      <c r="F724" s="3"/>
      <c r="G724" s="3">
        <f t="shared" si="165"/>
        <v>144233500.57559451</v>
      </c>
      <c r="H724" s="12">
        <f t="shared" si="148"/>
        <v>8.4501140074308978E-3</v>
      </c>
      <c r="I724" s="3">
        <f t="shared" si="165"/>
        <v>137765884.27943742</v>
      </c>
      <c r="J724" s="31">
        <v>2037</v>
      </c>
      <c r="K724" s="32">
        <f t="shared" si="165"/>
        <v>130941392.31594923</v>
      </c>
      <c r="L724" s="35">
        <f t="shared" si="149"/>
        <v>8.1570266720876194E-3</v>
      </c>
      <c r="M724" s="32">
        <f t="shared" si="165"/>
        <v>130941392.31594923</v>
      </c>
      <c r="N724" s="36">
        <f t="shared" si="144"/>
        <v>8.1570266720876194E-3</v>
      </c>
      <c r="O724" s="3">
        <f t="shared" si="165"/>
        <v>137409008.61210626</v>
      </c>
      <c r="P724" s="3">
        <f t="shared" si="165"/>
        <v>6467616.296157063</v>
      </c>
      <c r="R724" s="13">
        <f t="shared" si="147"/>
        <v>130941.39231594923</v>
      </c>
    </row>
    <row r="725" spans="1:18" x14ac:dyDescent="0.2">
      <c r="A725" s="38">
        <v>2038</v>
      </c>
      <c r="B725" s="3">
        <f>SUM(B379:B390)</f>
        <v>145885208.95398358</v>
      </c>
      <c r="C725" s="3">
        <f t="shared" ref="C725:P725" si="166">SUM(C379:C390)</f>
        <v>6561815.5317174317</v>
      </c>
      <c r="D725" s="3">
        <f t="shared" si="166"/>
        <v>139323393.42226613</v>
      </c>
      <c r="E725" s="3">
        <f t="shared" si="166"/>
        <v>0</v>
      </c>
      <c r="F725" s="3"/>
      <c r="G725" s="3">
        <f t="shared" si="166"/>
        <v>145885208.95398358</v>
      </c>
      <c r="H725" s="12">
        <f t="shared" si="148"/>
        <v>1.1451627893641625E-2</v>
      </c>
      <c r="I725" s="3">
        <f t="shared" si="166"/>
        <v>139323393.42226613</v>
      </c>
      <c r="J725" s="31">
        <v>2038</v>
      </c>
      <c r="K725" s="32">
        <f t="shared" si="166"/>
        <v>132420799.94922984</v>
      </c>
      <c r="L725" s="35">
        <f t="shared" si="149"/>
        <v>1.1298242726111685E-2</v>
      </c>
      <c r="M725" s="32">
        <f t="shared" si="166"/>
        <v>132420799.94922984</v>
      </c>
      <c r="N725" s="36">
        <f t="shared" si="144"/>
        <v>1.1298242726111685E-2</v>
      </c>
      <c r="O725" s="3">
        <f t="shared" si="166"/>
        <v>138982615.48094726</v>
      </c>
      <c r="P725" s="3">
        <f t="shared" si="166"/>
        <v>6561815.5317174317</v>
      </c>
      <c r="R725" s="13">
        <f t="shared" si="147"/>
        <v>132420.79994922984</v>
      </c>
    </row>
    <row r="726" spans="1:18" x14ac:dyDescent="0.2">
      <c r="A726" s="38">
        <v>2039</v>
      </c>
      <c r="B726" s="3">
        <f>SUM(B391:B402)</f>
        <v>147619563.53291151</v>
      </c>
      <c r="C726" s="3">
        <f t="shared" ref="C726:P726" si="167">SUM(C391:C402)</f>
        <v>6657393.1467910539</v>
      </c>
      <c r="D726" s="3">
        <f t="shared" si="167"/>
        <v>140962170.38612044</v>
      </c>
      <c r="E726" s="3">
        <f t="shared" si="167"/>
        <v>0</v>
      </c>
      <c r="F726" s="3"/>
      <c r="G726" s="3">
        <f t="shared" si="167"/>
        <v>147619563.53291151</v>
      </c>
      <c r="H726" s="12">
        <f t="shared" si="148"/>
        <v>1.1888488156979626E-2</v>
      </c>
      <c r="I726" s="3">
        <f t="shared" si="167"/>
        <v>140962170.38612044</v>
      </c>
      <c r="J726" s="31">
        <v>2039</v>
      </c>
      <c r="K726" s="32">
        <f t="shared" si="167"/>
        <v>133977499.71636945</v>
      </c>
      <c r="L726" s="35">
        <f t="shared" si="149"/>
        <v>1.1755704298240577E-2</v>
      </c>
      <c r="M726" s="32">
        <f t="shared" si="167"/>
        <v>133977499.71636945</v>
      </c>
      <c r="N726" s="36">
        <f t="shared" si="144"/>
        <v>1.1755704298240577E-2</v>
      </c>
      <c r="O726" s="3">
        <f t="shared" si="167"/>
        <v>140634892.86316052</v>
      </c>
      <c r="P726" s="3">
        <f t="shared" si="167"/>
        <v>6657393.1467910539</v>
      </c>
      <c r="R726" s="13">
        <f t="shared" si="147"/>
        <v>133977.49971636946</v>
      </c>
    </row>
    <row r="727" spans="1:18" x14ac:dyDescent="0.2">
      <c r="A727" s="38">
        <v>2040</v>
      </c>
      <c r="B727" s="3">
        <f>SUM(B403:B414)</f>
        <v>149622201.72226676</v>
      </c>
      <c r="C727" s="3">
        <f t="shared" ref="C727:P727" si="168">SUM(C403:C414)</f>
        <v>6754369.3915713467</v>
      </c>
      <c r="D727" s="3">
        <f t="shared" si="168"/>
        <v>142867832.33069545</v>
      </c>
      <c r="E727" s="3">
        <f t="shared" si="168"/>
        <v>0</v>
      </c>
      <c r="F727" s="3"/>
      <c r="G727" s="3">
        <f t="shared" si="168"/>
        <v>149622201.72226676</v>
      </c>
      <c r="H727" s="12">
        <f t="shared" si="148"/>
        <v>1.3566211289527175E-2</v>
      </c>
      <c r="I727" s="3">
        <f t="shared" si="168"/>
        <v>142867832.33069545</v>
      </c>
      <c r="J727" s="31">
        <v>2040</v>
      </c>
      <c r="K727" s="32">
        <f t="shared" si="168"/>
        <v>135787600.38830698</v>
      </c>
      <c r="L727" s="35">
        <f t="shared" si="149"/>
        <v>1.3510482549454306E-2</v>
      </c>
      <c r="M727" s="32">
        <f t="shared" si="168"/>
        <v>135787600.38830698</v>
      </c>
      <c r="N727" s="36">
        <f t="shared" si="144"/>
        <v>1.3510482549454306E-2</v>
      </c>
      <c r="O727" s="3">
        <f t="shared" si="168"/>
        <v>142541969.77987832</v>
      </c>
      <c r="P727" s="3">
        <f t="shared" si="168"/>
        <v>6754369.3915713467</v>
      </c>
      <c r="R727" s="13">
        <f t="shared" si="147"/>
        <v>135787.60038830698</v>
      </c>
    </row>
    <row r="728" spans="1:18" x14ac:dyDescent="0.2">
      <c r="A728" s="38">
        <v>2041</v>
      </c>
      <c r="B728" s="3">
        <f>SUM(B415:B426)</f>
        <v>151299380.48374793</v>
      </c>
      <c r="C728" s="3">
        <f t="shared" ref="C728:P728" si="169">SUM(C415:C426)</f>
        <v>6852764.8147733333</v>
      </c>
      <c r="D728" s="3">
        <f t="shared" si="169"/>
        <v>144446615.66897461</v>
      </c>
      <c r="E728" s="3">
        <f t="shared" si="169"/>
        <v>0</v>
      </c>
      <c r="F728" s="3"/>
      <c r="G728" s="3">
        <f t="shared" si="169"/>
        <v>151299380.48374793</v>
      </c>
      <c r="H728" s="12">
        <f t="shared" si="148"/>
        <v>1.1209424418138214E-2</v>
      </c>
      <c r="I728" s="3">
        <f t="shared" si="169"/>
        <v>144446615.66897461</v>
      </c>
      <c r="J728" s="31">
        <v>2041</v>
      </c>
      <c r="K728" s="32">
        <f t="shared" si="169"/>
        <v>137287017.0596315</v>
      </c>
      <c r="L728" s="35">
        <f t="shared" si="149"/>
        <v>1.1042368132559099E-2</v>
      </c>
      <c r="M728" s="32">
        <f t="shared" si="169"/>
        <v>137287017.0596315</v>
      </c>
      <c r="N728" s="36">
        <f t="shared" si="144"/>
        <v>1.1042368132559099E-2</v>
      </c>
      <c r="O728" s="3">
        <f t="shared" si="169"/>
        <v>144139781.87440485</v>
      </c>
      <c r="P728" s="3">
        <f t="shared" si="169"/>
        <v>6852764.8147733333</v>
      </c>
      <c r="R728" s="13">
        <f t="shared" si="147"/>
        <v>137287.0170596315</v>
      </c>
    </row>
    <row r="729" spans="1:18" x14ac:dyDescent="0.2">
      <c r="A729" s="38">
        <v>2042</v>
      </c>
      <c r="B729" s="3">
        <f>SUM(B427:B438)</f>
        <v>152979164.54310295</v>
      </c>
      <c r="C729" s="3">
        <f t="shared" ref="C729:P729" si="170">SUM(C427:C438)</f>
        <v>6952600.2680471679</v>
      </c>
      <c r="D729" s="3">
        <f t="shared" si="170"/>
        <v>146026564.2750558</v>
      </c>
      <c r="E729" s="3">
        <f t="shared" si="170"/>
        <v>0</v>
      </c>
      <c r="F729" s="3"/>
      <c r="G729" s="3">
        <f t="shared" si="170"/>
        <v>152979164.54310295</v>
      </c>
      <c r="H729" s="12">
        <f t="shared" si="148"/>
        <v>1.1102385574774054E-2</v>
      </c>
      <c r="I729" s="3">
        <f t="shared" si="170"/>
        <v>146026564.2750558</v>
      </c>
      <c r="J729" s="31">
        <v>2042</v>
      </c>
      <c r="K729" s="32">
        <f t="shared" si="170"/>
        <v>138787475.77820075</v>
      </c>
      <c r="L729" s="35">
        <f t="shared" si="149"/>
        <v>1.0929356254550493E-2</v>
      </c>
      <c r="M729" s="32">
        <f t="shared" si="170"/>
        <v>138787475.77820075</v>
      </c>
      <c r="N729" s="36">
        <f t="shared" si="144"/>
        <v>1.0929356254550493E-2</v>
      </c>
      <c r="O729" s="3">
        <f t="shared" si="170"/>
        <v>145740076.0462479</v>
      </c>
      <c r="P729" s="3">
        <f t="shared" si="170"/>
        <v>6952600.2680471679</v>
      </c>
      <c r="R729" s="13">
        <f t="shared" si="147"/>
        <v>138787.47577820075</v>
      </c>
    </row>
    <row r="730" spans="1:18" x14ac:dyDescent="0.2">
      <c r="A730" s="38">
        <v>2043</v>
      </c>
      <c r="B730" s="3">
        <f>SUM(B439:B450)</f>
        <v>154661573.90851545</v>
      </c>
      <c r="C730" s="3">
        <f t="shared" ref="C730:P730" si="171">SUM(C439:C450)</f>
        <v>7053896.9104570448</v>
      </c>
      <c r="D730" s="3">
        <f t="shared" si="171"/>
        <v>147607676.99805838</v>
      </c>
      <c r="E730" s="3">
        <f t="shared" si="171"/>
        <v>0</v>
      </c>
      <c r="F730" s="3"/>
      <c r="G730" s="3">
        <f t="shared" si="171"/>
        <v>154661573.90851545</v>
      </c>
      <c r="H730" s="12">
        <f t="shared" si="148"/>
        <v>1.0997637295492524E-2</v>
      </c>
      <c r="I730" s="3">
        <f t="shared" si="171"/>
        <v>147607676.99805838</v>
      </c>
      <c r="J730" s="31">
        <v>2043</v>
      </c>
      <c r="K730" s="32">
        <f t="shared" si="171"/>
        <v>140288974.44734117</v>
      </c>
      <c r="L730" s="35">
        <f t="shared" si="149"/>
        <v>1.0818689948219884E-2</v>
      </c>
      <c r="M730" s="32">
        <f t="shared" si="171"/>
        <v>140288974.44734117</v>
      </c>
      <c r="N730" s="36">
        <f t="shared" si="144"/>
        <v>1.0818689948219884E-2</v>
      </c>
      <c r="O730" s="3">
        <f t="shared" si="171"/>
        <v>147342871.35779816</v>
      </c>
      <c r="P730" s="3">
        <f t="shared" si="171"/>
        <v>7053896.9104570448</v>
      </c>
      <c r="R730" s="13">
        <f t="shared" si="147"/>
        <v>140288.97444734117</v>
      </c>
    </row>
    <row r="731" spans="1:18" x14ac:dyDescent="0.2">
      <c r="A731" s="38">
        <v>2044</v>
      </c>
      <c r="B731" s="3">
        <f>SUM(B451:B462)</f>
        <v>156346628.87595949</v>
      </c>
      <c r="C731" s="3">
        <f t="shared" ref="C731:P731" si="172">SUM(C451:C462)</f>
        <v>7156676.2130265124</v>
      </c>
      <c r="D731" s="3">
        <f t="shared" si="172"/>
        <v>149189952.66293299</v>
      </c>
      <c r="E731" s="3">
        <f t="shared" si="172"/>
        <v>0</v>
      </c>
      <c r="F731" s="3"/>
      <c r="G731" s="3">
        <f t="shared" si="172"/>
        <v>156346628.87595949</v>
      </c>
      <c r="H731" s="12">
        <f t="shared" si="148"/>
        <v>1.0895110691429899E-2</v>
      </c>
      <c r="I731" s="3">
        <f t="shared" si="172"/>
        <v>149189952.66293299</v>
      </c>
      <c r="J731" s="31">
        <v>2044</v>
      </c>
      <c r="K731" s="32">
        <f t="shared" si="172"/>
        <v>141791510.93260702</v>
      </c>
      <c r="L731" s="35">
        <f t="shared" si="149"/>
        <v>1.0710296309349943E-2</v>
      </c>
      <c r="M731" s="32">
        <f t="shared" si="172"/>
        <v>141791510.93260702</v>
      </c>
      <c r="N731" s="36">
        <f t="shared" si="144"/>
        <v>1.0710296309349943E-2</v>
      </c>
      <c r="O731" s="3">
        <f t="shared" si="172"/>
        <v>148948187.14563352</v>
      </c>
      <c r="P731" s="3">
        <f t="shared" si="172"/>
        <v>7156676.2130265124</v>
      </c>
      <c r="R731" s="13">
        <f t="shared" si="147"/>
        <v>141791.51093260702</v>
      </c>
    </row>
    <row r="732" spans="1:18" x14ac:dyDescent="0.2">
      <c r="A732" s="38">
        <v>2045</v>
      </c>
      <c r="B732" s="3">
        <f>SUM(B463:B474)</f>
        <v>158034350.03350931</v>
      </c>
      <c r="C732" s="3">
        <f t="shared" ref="C732:P732" si="173">SUM(C463:C474)</f>
        <v>7260959.9633511361</v>
      </c>
      <c r="D732" s="3">
        <f t="shared" si="173"/>
        <v>150773390.07015818</v>
      </c>
      <c r="E732" s="3">
        <f t="shared" si="173"/>
        <v>0</v>
      </c>
      <c r="F732" s="3"/>
      <c r="G732" s="3">
        <f t="shared" si="173"/>
        <v>158034350.03350931</v>
      </c>
      <c r="H732" s="12">
        <f t="shared" si="148"/>
        <v>1.0794739673529063E-2</v>
      </c>
      <c r="I732" s="3">
        <f t="shared" si="173"/>
        <v>150773390.07015818</v>
      </c>
      <c r="J732" s="31">
        <v>2045</v>
      </c>
      <c r="K732" s="32">
        <f t="shared" si="173"/>
        <v>143295083.06127393</v>
      </c>
      <c r="L732" s="35">
        <f t="shared" si="149"/>
        <v>1.0604105413486664E-2</v>
      </c>
      <c r="M732" s="32">
        <f t="shared" si="173"/>
        <v>143295083.06127393</v>
      </c>
      <c r="N732" s="36">
        <f t="shared" si="144"/>
        <v>1.0604105413486664E-2</v>
      </c>
      <c r="O732" s="3">
        <f t="shared" si="173"/>
        <v>150556043.02462506</v>
      </c>
      <c r="P732" s="3">
        <f t="shared" si="173"/>
        <v>7260959.9633511361</v>
      </c>
      <c r="R732" s="13">
        <f t="shared" si="147"/>
        <v>143295.08306127394</v>
      </c>
    </row>
    <row r="733" spans="1:18" x14ac:dyDescent="0.2">
      <c r="A733" s="38">
        <v>2046</v>
      </c>
      <c r="B733" s="3">
        <f>SUM(B475:B486)</f>
        <v>159724758.26571381</v>
      </c>
      <c r="C733" s="3">
        <f t="shared" ref="C733:P733" si="174">SUM(C475:C486)</f>
        <v>7366770.2702795491</v>
      </c>
      <c r="D733" s="3">
        <f t="shared" si="174"/>
        <v>152357987.99543425</v>
      </c>
      <c r="E733" s="3">
        <f t="shared" si="174"/>
        <v>0</v>
      </c>
      <c r="F733" s="3"/>
      <c r="G733" s="3">
        <f t="shared" si="174"/>
        <v>159724758.26571381</v>
      </c>
      <c r="H733" s="12">
        <f t="shared" si="148"/>
        <v>1.0696460812766651E-2</v>
      </c>
      <c r="I733" s="3">
        <f t="shared" si="174"/>
        <v>152357987.99543425</v>
      </c>
      <c r="J733" s="31">
        <v>2046</v>
      </c>
      <c r="K733" s="32">
        <f t="shared" si="174"/>
        <v>144799688.62182498</v>
      </c>
      <c r="L733" s="35">
        <f t="shared" si="149"/>
        <v>1.0500050165068497E-2</v>
      </c>
      <c r="M733" s="32">
        <f t="shared" si="174"/>
        <v>144799688.62182498</v>
      </c>
      <c r="N733" s="36">
        <f t="shared" si="144"/>
        <v>1.0500050165068497E-2</v>
      </c>
      <c r="O733" s="3">
        <f t="shared" si="174"/>
        <v>152166458.89210454</v>
      </c>
      <c r="P733" s="3">
        <f t="shared" si="174"/>
        <v>7366770.2702795491</v>
      </c>
      <c r="R733" s="13">
        <f t="shared" si="147"/>
        <v>144799.68862182499</v>
      </c>
    </row>
    <row r="734" spans="1:18" x14ac:dyDescent="0.2">
      <c r="A734" s="38">
        <v>2047</v>
      </c>
      <c r="B734" s="3">
        <f>SUM(B487:B498)</f>
        <v>161417874.75803649</v>
      </c>
      <c r="C734" s="3">
        <f t="shared" ref="C734:P734" si="175">SUM(C487:C498)</f>
        <v>7474129.5686638765</v>
      </c>
      <c r="D734" s="3">
        <f t="shared" si="175"/>
        <v>153943745.18937263</v>
      </c>
      <c r="E734" s="3">
        <f t="shared" si="175"/>
        <v>0</v>
      </c>
      <c r="F734" s="3"/>
      <c r="G734" s="3">
        <f t="shared" si="175"/>
        <v>161417874.75803649</v>
      </c>
      <c r="H734" s="12">
        <f t="shared" si="148"/>
        <v>1.0600213208687759E-2</v>
      </c>
      <c r="I734" s="3">
        <f t="shared" si="175"/>
        <v>153943745.18937263</v>
      </c>
      <c r="J734" s="31">
        <v>2047</v>
      </c>
      <c r="K734" s="32">
        <f t="shared" si="175"/>
        <v>146305325.36343098</v>
      </c>
      <c r="L734" s="35">
        <f t="shared" si="149"/>
        <v>1.0398066155641317E-2</v>
      </c>
      <c r="M734" s="32">
        <f t="shared" si="175"/>
        <v>146305325.36343098</v>
      </c>
      <c r="N734" s="36">
        <f t="shared" si="144"/>
        <v>1.0398066155641317E-2</v>
      </c>
      <c r="O734" s="3">
        <f t="shared" si="175"/>
        <v>153779454.93209487</v>
      </c>
      <c r="P734" s="3">
        <f t="shared" si="175"/>
        <v>7474129.5686638765</v>
      </c>
      <c r="R734" s="13">
        <f t="shared" si="147"/>
        <v>146305.32536343098</v>
      </c>
    </row>
    <row r="735" spans="1:18" x14ac:dyDescent="0.2">
      <c r="A735" s="38">
        <v>2048</v>
      </c>
      <c r="B735" s="3">
        <f>SUM(B499:B510)</f>
        <v>163113721.00136203</v>
      </c>
      <c r="C735" s="3">
        <f t="shared" ref="C735:P735" si="176">SUM(C499:C510)</f>
        <v>7583060.624180573</v>
      </c>
      <c r="D735" s="3">
        <f t="shared" si="176"/>
        <v>155530660.37718144</v>
      </c>
      <c r="E735" s="3">
        <f t="shared" si="176"/>
        <v>0</v>
      </c>
      <c r="F735" s="3"/>
      <c r="G735" s="3">
        <f t="shared" si="176"/>
        <v>163113721.00136203</v>
      </c>
      <c r="H735" s="12">
        <f t="shared" si="148"/>
        <v>1.050593836567093E-2</v>
      </c>
      <c r="I735" s="3">
        <f t="shared" si="176"/>
        <v>155530660.37718144</v>
      </c>
      <c r="J735" s="31">
        <v>2048</v>
      </c>
      <c r="K735" s="32">
        <f t="shared" si="176"/>
        <v>147811990.9954229</v>
      </c>
      <c r="L735" s="35">
        <f t="shared" si="149"/>
        <v>1.029809153049821E-2</v>
      </c>
      <c r="M735" s="32">
        <f t="shared" si="176"/>
        <v>147811990.9954229</v>
      </c>
      <c r="N735" s="36">
        <f t="shared" si="144"/>
        <v>1.029809153049821E-2</v>
      </c>
      <c r="O735" s="3">
        <f t="shared" si="176"/>
        <v>155395051.61960346</v>
      </c>
      <c r="P735" s="3">
        <f t="shared" si="176"/>
        <v>7583060.624180573</v>
      </c>
      <c r="R735" s="13">
        <f t="shared" si="147"/>
        <v>147811.99099542291</v>
      </c>
    </row>
    <row r="736" spans="1:18" x14ac:dyDescent="0.2">
      <c r="A736" s="38">
        <v>2049</v>
      </c>
      <c r="B736" s="3">
        <f>SUM(B511:B522)</f>
        <v>164812318.79657057</v>
      </c>
      <c r="C736" s="3">
        <f t="shared" ref="C736:P736" si="177">SUM(C511:C522)</f>
        <v>7693586.5382227479</v>
      </c>
      <c r="D736" s="3">
        <f t="shared" si="177"/>
        <v>157118732.25834784</v>
      </c>
      <c r="E736" s="3">
        <f t="shared" si="177"/>
        <v>0</v>
      </c>
      <c r="F736" s="3"/>
      <c r="G736" s="3">
        <f t="shared" si="177"/>
        <v>164812318.79657057</v>
      </c>
      <c r="H736" s="12">
        <f t="shared" si="148"/>
        <v>1.0413580076408024E-2</v>
      </c>
      <c r="I736" s="3">
        <f t="shared" si="177"/>
        <v>157118732.25834784</v>
      </c>
      <c r="J736" s="31">
        <v>2049</v>
      </c>
      <c r="K736" s="32">
        <f t="shared" si="177"/>
        <v>149319683.18675759</v>
      </c>
      <c r="L736" s="35">
        <f t="shared" si="149"/>
        <v>1.0200066863190971E-2</v>
      </c>
      <c r="M736" s="32">
        <f t="shared" si="177"/>
        <v>149319683.18675759</v>
      </c>
      <c r="N736" s="36">
        <f t="shared" si="144"/>
        <v>1.0200066863190971E-2</v>
      </c>
      <c r="O736" s="3">
        <f t="shared" si="177"/>
        <v>157013269.72498035</v>
      </c>
      <c r="P736" s="3">
        <f t="shared" si="177"/>
        <v>7693586.5382227479</v>
      </c>
      <c r="R736" s="13">
        <f t="shared" si="147"/>
        <v>149319.68318675758</v>
      </c>
    </row>
    <row r="737" spans="1:18" x14ac:dyDescent="0.2">
      <c r="A737" s="38">
        <v>2050</v>
      </c>
      <c r="B737" s="3">
        <f>SUM(B523:B534)</f>
        <v>166513690.25918055</v>
      </c>
      <c r="C737" s="3">
        <f t="shared" ref="C737:P737" si="178">SUM(C523:C534)</f>
        <v>7805730.7528649699</v>
      </c>
      <c r="D737" s="3">
        <f t="shared" si="178"/>
        <v>158707959.50631559</v>
      </c>
      <c r="E737" s="3">
        <f t="shared" si="178"/>
        <v>0</v>
      </c>
      <c r="F737" s="3"/>
      <c r="G737" s="3">
        <f t="shared" si="178"/>
        <v>166513690.25918055</v>
      </c>
      <c r="H737" s="12">
        <f t="shared" si="148"/>
        <v>1.0323084312101605E-2</v>
      </c>
      <c r="I737" s="3">
        <f t="shared" si="178"/>
        <v>158707959.50631559</v>
      </c>
      <c r="J737" s="31">
        <v>2050</v>
      </c>
      <c r="K737" s="32">
        <f t="shared" si="178"/>
        <v>150828399.56547639</v>
      </c>
      <c r="L737" s="35">
        <f t="shared" si="149"/>
        <v>1.0103935037364176E-2</v>
      </c>
      <c r="M737" s="32">
        <f t="shared" si="178"/>
        <v>150828399.56547639</v>
      </c>
      <c r="N737" s="36">
        <f t="shared" si="144"/>
        <v>1.0103935037364176E-2</v>
      </c>
      <c r="O737" s="3">
        <f t="shared" si="178"/>
        <v>158634130.31834137</v>
      </c>
      <c r="P737" s="3">
        <f t="shared" si="178"/>
        <v>7805730.7528649699</v>
      </c>
      <c r="R737" s="13">
        <f t="shared" si="147"/>
        <v>150828.3995654764</v>
      </c>
    </row>
    <row r="738" spans="1:18" x14ac:dyDescent="0.2">
      <c r="A738" s="38">
        <v>2051</v>
      </c>
      <c r="B738" s="3">
        <f>SUM(B535:B546)</f>
        <v>168217857.82406113</v>
      </c>
      <c r="C738" s="3">
        <f t="shared" ref="C738:P738" si="179">SUM(C535:C546)</f>
        <v>7919517.0559017146</v>
      </c>
      <c r="D738" s="3">
        <f t="shared" si="179"/>
        <v>160298340.76815939</v>
      </c>
      <c r="E738" s="3">
        <f t="shared" si="179"/>
        <v>0</v>
      </c>
      <c r="F738" s="3"/>
      <c r="G738" s="3">
        <f t="shared" si="179"/>
        <v>168217857.82406113</v>
      </c>
      <c r="H738" s="12">
        <f t="shared" si="148"/>
        <v>1.0234399118943527E-2</v>
      </c>
      <c r="I738" s="3">
        <f t="shared" si="179"/>
        <v>160298340.76815939</v>
      </c>
      <c r="J738" s="31">
        <v>2051</v>
      </c>
      <c r="K738" s="32">
        <f t="shared" si="179"/>
        <v>152338137.7181564</v>
      </c>
      <c r="L738" s="35">
        <f t="shared" si="149"/>
        <v>1.0009641135419134E-2</v>
      </c>
      <c r="M738" s="32">
        <f t="shared" si="179"/>
        <v>152338137.7181564</v>
      </c>
      <c r="N738" s="36">
        <f t="shared" si="144"/>
        <v>1.0009641135419134E-2</v>
      </c>
      <c r="O738" s="3">
        <f t="shared" si="179"/>
        <v>160257654.77405816</v>
      </c>
      <c r="P738" s="3">
        <f t="shared" si="179"/>
        <v>7919517.0559017146</v>
      </c>
      <c r="R738" s="13">
        <f t="shared" si="147"/>
        <v>152338.13771815639</v>
      </c>
    </row>
    <row r="739" spans="1:18" x14ac:dyDescent="0.2">
      <c r="A739" s="38">
        <v>2052</v>
      </c>
      <c r="B739" s="3">
        <f>SUM(B547:B558)</f>
        <v>169924844.25021517</v>
      </c>
      <c r="C739" s="3">
        <f t="shared" ref="C739:P739" si="180">SUM(C547:C558)</f>
        <v>8034969.5859604822</v>
      </c>
      <c r="D739" s="3">
        <f t="shared" si="180"/>
        <v>161889874.6642547</v>
      </c>
      <c r="E739" s="3">
        <f t="shared" si="180"/>
        <v>0</v>
      </c>
      <c r="F739" s="3"/>
      <c r="G739" s="3">
        <f t="shared" si="180"/>
        <v>169924844.25021517</v>
      </c>
      <c r="H739" s="12">
        <f t="shared" si="148"/>
        <v>1.0147474520448174E-2</v>
      </c>
      <c r="I739" s="3">
        <f t="shared" si="180"/>
        <v>161889874.6642547</v>
      </c>
      <c r="J739" s="31">
        <v>2052</v>
      </c>
      <c r="K739" s="32">
        <f t="shared" si="180"/>
        <v>153848895.18935436</v>
      </c>
      <c r="L739" s="35">
        <f t="shared" si="149"/>
        <v>9.9171323335529582E-3</v>
      </c>
      <c r="M739" s="32">
        <f t="shared" si="180"/>
        <v>153848895.18935436</v>
      </c>
      <c r="N739" s="36">
        <f t="shared" si="144"/>
        <v>9.9171323335529582E-3</v>
      </c>
      <c r="O739" s="3">
        <f t="shared" si="180"/>
        <v>161883864.77531484</v>
      </c>
      <c r="P739" s="3">
        <f t="shared" si="180"/>
        <v>8034969.5859604822</v>
      </c>
      <c r="R739" s="13">
        <f t="shared" si="147"/>
        <v>153848.89518935437</v>
      </c>
    </row>
    <row r="740" spans="1:18" x14ac:dyDescent="0.2">
      <c r="A740" s="38">
        <v>2053</v>
      </c>
      <c r="B740" s="3">
        <f>SUM(B559:B570)</f>
        <v>171634672.62563446</v>
      </c>
      <c r="C740" s="3">
        <f t="shared" ref="C740:P740" si="181">SUM(C559:C570)</f>
        <v>8152112.8376907185</v>
      </c>
      <c r="D740" s="3">
        <f t="shared" si="181"/>
        <v>163482559.78794375</v>
      </c>
      <c r="E740" s="3">
        <f t="shared" si="181"/>
        <v>0</v>
      </c>
      <c r="F740" s="3"/>
      <c r="G740" s="3">
        <f t="shared" si="181"/>
        <v>171634672.62563446</v>
      </c>
      <c r="H740" s="12">
        <f t="shared" si="148"/>
        <v>1.0062262425272861E-2</v>
      </c>
      <c r="I740" s="3">
        <f t="shared" si="181"/>
        <v>163482559.78794375</v>
      </c>
      <c r="J740" s="31">
        <v>2053</v>
      </c>
      <c r="K740" s="32">
        <f t="shared" si="181"/>
        <v>155360669.48104316</v>
      </c>
      <c r="L740" s="35">
        <f t="shared" si="149"/>
        <v>9.8263578027526499E-3</v>
      </c>
      <c r="M740" s="32">
        <f t="shared" si="181"/>
        <v>155360669.48104316</v>
      </c>
      <c r="N740" s="36">
        <f t="shared" si="144"/>
        <v>9.8263578027526499E-3</v>
      </c>
      <c r="O740" s="3">
        <f t="shared" si="181"/>
        <v>163512782.31873384</v>
      </c>
      <c r="P740" s="3">
        <f t="shared" si="181"/>
        <v>8152112.8376907185</v>
      </c>
      <c r="R740" s="13">
        <f>M740/1000</f>
        <v>155360.66948104315</v>
      </c>
    </row>
    <row r="741" spans="1:18" x14ac:dyDescent="0.2">
      <c r="A741" s="38">
        <v>2054</v>
      </c>
      <c r="B741" s="3"/>
    </row>
    <row r="742" spans="1:18" x14ac:dyDescent="0.2">
      <c r="A742" s="38">
        <v>2055</v>
      </c>
      <c r="B742" s="3"/>
    </row>
    <row r="743" spans="1:18" x14ac:dyDescent="0.2">
      <c r="A743" s="38">
        <v>2056</v>
      </c>
      <c r="B743" s="3"/>
    </row>
    <row r="744" spans="1:18" x14ac:dyDescent="0.2">
      <c r="A744" s="38">
        <v>2057</v>
      </c>
      <c r="B744" s="3"/>
    </row>
    <row r="745" spans="1:18" x14ac:dyDescent="0.2">
      <c r="A745" s="38">
        <v>2058</v>
      </c>
      <c r="B745" s="3"/>
    </row>
    <row r="746" spans="1:18" x14ac:dyDescent="0.2">
      <c r="A746" s="38">
        <v>2059</v>
      </c>
      <c r="B746" s="3"/>
    </row>
    <row r="747" spans="1:18" x14ac:dyDescent="0.2">
      <c r="A747" s="38">
        <v>2060</v>
      </c>
    </row>
    <row r="748" spans="1:18" x14ac:dyDescent="0.2">
      <c r="A748" s="38">
        <v>2061</v>
      </c>
    </row>
    <row r="749" spans="1:18" x14ac:dyDescent="0.2">
      <c r="A749" s="38">
        <v>2062</v>
      </c>
    </row>
    <row r="750" spans="1:18" x14ac:dyDescent="0.2">
      <c r="A750" s="38">
        <v>2063</v>
      </c>
    </row>
  </sheetData>
  <pageMargins left="0.75" right="0.5" top="0.75" bottom="0.75" header="0.5" footer="0.5"/>
  <pageSetup scale="1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L108"/>
  <sheetViews>
    <sheetView topLeftCell="A37" zoomScaleNormal="100" zoomScaleSheetLayoutView="70" workbookViewId="0">
      <selection activeCell="U154" sqref="U154"/>
    </sheetView>
  </sheetViews>
  <sheetFormatPr defaultRowHeight="12.75" x14ac:dyDescent="0.2"/>
  <cols>
    <col min="2" max="2" width="12.7109375" customWidth="1"/>
    <col min="3" max="3" width="10.5703125" customWidth="1"/>
    <col min="4" max="4" width="11.85546875" customWidth="1"/>
    <col min="5" max="5" width="16.28515625" customWidth="1"/>
    <col min="6" max="7" width="9.28515625" bestFit="1" customWidth="1"/>
    <col min="8" max="8" width="11.85546875" customWidth="1"/>
    <col min="9" max="9" width="11" customWidth="1"/>
    <col min="10" max="10" width="12.85546875" bestFit="1" customWidth="1"/>
  </cols>
  <sheetData>
    <row r="1" spans="1:9" x14ac:dyDescent="0.2">
      <c r="A1" s="1" t="s">
        <v>41</v>
      </c>
    </row>
    <row r="2" spans="1:9" x14ac:dyDescent="0.2">
      <c r="A2" s="1" t="s">
        <v>1</v>
      </c>
    </row>
    <row r="4" spans="1:9" ht="18.75" x14ac:dyDescent="0.3">
      <c r="A4" s="161" t="s">
        <v>42</v>
      </c>
      <c r="B4" s="161"/>
      <c r="C4" s="161"/>
      <c r="D4" s="161"/>
      <c r="E4" s="161"/>
      <c r="F4" s="161"/>
      <c r="G4" s="161"/>
      <c r="H4" s="161"/>
      <c r="I4" s="161"/>
    </row>
    <row r="5" spans="1:9" ht="18.75" x14ac:dyDescent="0.3">
      <c r="B5" s="39"/>
      <c r="C5" s="39"/>
      <c r="D5" s="39"/>
      <c r="E5" s="39"/>
      <c r="F5" s="39"/>
      <c r="G5" s="39"/>
      <c r="H5" s="39"/>
    </row>
    <row r="6" spans="1:9" x14ac:dyDescent="0.2">
      <c r="B6" s="162" t="s">
        <v>28</v>
      </c>
      <c r="C6" s="162"/>
      <c r="D6" s="162"/>
      <c r="E6" s="162"/>
      <c r="F6" s="162"/>
      <c r="G6" s="162"/>
      <c r="H6" s="162"/>
    </row>
    <row r="7" spans="1:9" x14ac:dyDescent="0.2">
      <c r="A7" s="40"/>
      <c r="B7" s="40"/>
      <c r="C7" s="40"/>
      <c r="D7" s="40"/>
      <c r="E7" s="40"/>
      <c r="F7" s="40"/>
      <c r="G7" s="40"/>
      <c r="H7" s="40"/>
    </row>
    <row r="8" spans="1:9" x14ac:dyDescent="0.2">
      <c r="B8" s="41" t="s">
        <v>29</v>
      </c>
      <c r="C8" s="40"/>
      <c r="F8" s="42">
        <f>AVERAGE(F20:F54)</f>
        <v>74030.848355253242</v>
      </c>
      <c r="G8" s="43">
        <f>(D54/D19)^(1/35)-1</f>
        <v>2.2594643466418818E-2</v>
      </c>
    </row>
    <row r="9" spans="1:9" x14ac:dyDescent="0.2">
      <c r="B9" s="41"/>
      <c r="C9" s="40"/>
      <c r="F9" s="42"/>
      <c r="G9" s="43"/>
    </row>
    <row r="10" spans="1:9" x14ac:dyDescent="0.2">
      <c r="B10" s="76" t="s">
        <v>43</v>
      </c>
      <c r="C10" s="40"/>
      <c r="F10" s="42">
        <f>AVERAGE(F30:F54)</f>
        <v>64689.441030687878</v>
      </c>
      <c r="G10" s="43">
        <f>(D54/D29)^(1/26)-1</f>
        <v>1.6027736525862313E-2</v>
      </c>
    </row>
    <row r="11" spans="1:9" x14ac:dyDescent="0.2">
      <c r="B11" s="40"/>
      <c r="C11" s="40"/>
      <c r="F11" s="44"/>
      <c r="G11" s="44"/>
    </row>
    <row r="12" spans="1:9" x14ac:dyDescent="0.2">
      <c r="B12" s="41" t="s">
        <v>30</v>
      </c>
      <c r="C12" s="40"/>
      <c r="F12" s="42">
        <f>AVERAGE(C61:C68)</f>
        <v>66690.216396917822</v>
      </c>
      <c r="G12" s="43">
        <f>(B69/B60)^(1/9)-1</f>
        <v>1.2968477907519427E-2</v>
      </c>
    </row>
    <row r="13" spans="1:9" x14ac:dyDescent="0.2">
      <c r="B13" s="77" t="s">
        <v>31</v>
      </c>
      <c r="C13" s="40"/>
      <c r="F13" s="42">
        <f>AVERAGE(F61:F69)</f>
        <v>71601.207158924488</v>
      </c>
      <c r="G13" s="78">
        <f>(E69/E60)^(1/9)-1</f>
        <v>1.3970493124247252E-2</v>
      </c>
    </row>
    <row r="14" spans="1:9" x14ac:dyDescent="0.2">
      <c r="A14" s="40"/>
      <c r="H14" s="40"/>
    </row>
    <row r="15" spans="1:9" x14ac:dyDescent="0.2">
      <c r="B15" s="163" t="s">
        <v>32</v>
      </c>
      <c r="C15" s="163"/>
      <c r="D15" s="163"/>
      <c r="E15" s="163"/>
      <c r="F15" s="163"/>
      <c r="G15" s="163"/>
      <c r="H15" s="163"/>
    </row>
    <row r="16" spans="1:9" x14ac:dyDescent="0.2">
      <c r="A16" s="45"/>
      <c r="B16" s="46"/>
      <c r="C16" s="46"/>
      <c r="D16" s="47"/>
      <c r="E16" s="47"/>
      <c r="F16" s="47"/>
      <c r="G16" s="47"/>
      <c r="H16" s="47"/>
    </row>
    <row r="17" spans="1:9" x14ac:dyDescent="0.2">
      <c r="A17" s="40"/>
      <c r="B17" s="40"/>
      <c r="C17" s="40"/>
      <c r="D17" s="44"/>
      <c r="E17" s="40"/>
      <c r="F17" s="46" t="s">
        <v>33</v>
      </c>
      <c r="G17" s="46"/>
      <c r="H17" s="46"/>
    </row>
    <row r="18" spans="1:9" x14ac:dyDescent="0.2">
      <c r="A18" s="40"/>
      <c r="B18" s="40"/>
      <c r="C18" s="44"/>
      <c r="D18" s="48"/>
      <c r="E18" s="49"/>
      <c r="F18" s="50" t="s">
        <v>34</v>
      </c>
      <c r="G18" s="40"/>
      <c r="H18" s="44" t="s">
        <v>35</v>
      </c>
      <c r="I18" s="79"/>
    </row>
    <row r="19" spans="1:9" x14ac:dyDescent="0.2">
      <c r="A19" s="40"/>
      <c r="B19" s="44">
        <v>1980</v>
      </c>
      <c r="D19" s="42">
        <v>2184973.5833333335</v>
      </c>
      <c r="E19" s="49"/>
      <c r="F19" s="42"/>
      <c r="G19" s="40"/>
      <c r="H19" s="43"/>
      <c r="I19" s="80"/>
    </row>
    <row r="20" spans="1:9" x14ac:dyDescent="0.2">
      <c r="A20" s="40"/>
      <c r="B20" s="44">
        <v>1981</v>
      </c>
      <c r="D20" s="42">
        <v>2285187.4166666665</v>
      </c>
      <c r="E20" s="49"/>
      <c r="F20" s="42">
        <f t="shared" ref="F20:F49" si="0">+D20-D19</f>
        <v>100213.83333333302</v>
      </c>
      <c r="G20" s="40"/>
      <c r="H20" s="43">
        <f t="shared" ref="H20:H49" si="1">(D20/D19)-1</f>
        <v>4.5865009123107869E-2</v>
      </c>
      <c r="I20" s="80"/>
    </row>
    <row r="21" spans="1:9" x14ac:dyDescent="0.2">
      <c r="A21" s="40"/>
      <c r="B21" s="44">
        <v>1982</v>
      </c>
      <c r="D21" s="42">
        <v>2358166.9166666665</v>
      </c>
      <c r="E21" s="49"/>
      <c r="F21" s="42">
        <f t="shared" si="0"/>
        <v>72979.5</v>
      </c>
      <c r="G21" s="40"/>
      <c r="H21" s="43">
        <f t="shared" si="1"/>
        <v>3.1935892639586294E-2</v>
      </c>
      <c r="I21" s="80"/>
    </row>
    <row r="22" spans="1:9" x14ac:dyDescent="0.2">
      <c r="A22" s="40"/>
      <c r="B22" s="44">
        <v>1983</v>
      </c>
      <c r="D22" s="42">
        <v>2429687.6666666665</v>
      </c>
      <c r="E22" s="49"/>
      <c r="F22" s="42">
        <f t="shared" si="0"/>
        <v>71520.75</v>
      </c>
      <c r="G22" s="40"/>
      <c r="H22" s="43">
        <f t="shared" si="1"/>
        <v>3.0328959962298452E-2</v>
      </c>
      <c r="I22" s="80"/>
    </row>
    <row r="23" spans="1:9" x14ac:dyDescent="0.2">
      <c r="A23" s="40"/>
      <c r="B23" s="44">
        <v>1984</v>
      </c>
      <c r="D23" s="42">
        <v>2520523.0833333335</v>
      </c>
      <c r="E23" s="49"/>
      <c r="F23" s="42">
        <f t="shared" si="0"/>
        <v>90835.416666666977</v>
      </c>
      <c r="G23" s="40"/>
      <c r="H23" s="43">
        <f t="shared" si="1"/>
        <v>3.7385635163257769E-2</v>
      </c>
      <c r="I23" s="80"/>
    </row>
    <row r="24" spans="1:9" x14ac:dyDescent="0.2">
      <c r="A24" s="40"/>
      <c r="B24" s="44">
        <v>1985</v>
      </c>
      <c r="D24" s="42">
        <v>2617556.0833333335</v>
      </c>
      <c r="E24" s="49"/>
      <c r="F24" s="42">
        <f t="shared" si="0"/>
        <v>97033</v>
      </c>
      <c r="G24" s="40"/>
      <c r="H24" s="43">
        <f t="shared" si="1"/>
        <v>3.8497167767127083E-2</v>
      </c>
      <c r="I24" s="80"/>
    </row>
    <row r="25" spans="1:9" x14ac:dyDescent="0.2">
      <c r="A25" s="40"/>
      <c r="B25" s="44">
        <v>1986</v>
      </c>
      <c r="D25" s="42">
        <v>2723555.3333333335</v>
      </c>
      <c r="E25" s="49"/>
      <c r="F25" s="42">
        <f t="shared" si="0"/>
        <v>105999.25</v>
      </c>
      <c r="G25" s="40"/>
      <c r="H25" s="43">
        <f t="shared" si="1"/>
        <v>4.0495502913930004E-2</v>
      </c>
      <c r="I25" s="80"/>
    </row>
    <row r="26" spans="1:9" x14ac:dyDescent="0.2">
      <c r="A26" s="40"/>
      <c r="B26" s="44">
        <v>1987</v>
      </c>
      <c r="D26" s="42">
        <v>2840206.5833333335</v>
      </c>
      <c r="E26" s="49"/>
      <c r="F26" s="42">
        <f t="shared" si="0"/>
        <v>116651.25</v>
      </c>
      <c r="G26" s="40"/>
      <c r="H26" s="43">
        <f t="shared" si="1"/>
        <v>4.2830504881731901E-2</v>
      </c>
      <c r="I26" s="80"/>
    </row>
    <row r="27" spans="1:9" x14ac:dyDescent="0.2">
      <c r="A27" s="40"/>
      <c r="B27" s="44">
        <v>1988</v>
      </c>
      <c r="D27" s="42">
        <v>2953663.25</v>
      </c>
      <c r="E27" s="49"/>
      <c r="F27" s="42">
        <f t="shared" si="0"/>
        <v>113456.66666666651</v>
      </c>
      <c r="G27" s="40"/>
      <c r="H27" s="43">
        <f t="shared" si="1"/>
        <v>3.9946624774565231E-2</v>
      </c>
      <c r="I27" s="80"/>
    </row>
    <row r="28" spans="1:9" x14ac:dyDescent="0.2">
      <c r="A28" s="40"/>
      <c r="B28" s="44">
        <v>1989</v>
      </c>
      <c r="D28" s="42">
        <v>3064435.8333333335</v>
      </c>
      <c r="E28" s="40"/>
      <c r="F28" s="42">
        <f t="shared" si="0"/>
        <v>110772.58333333349</v>
      </c>
      <c r="G28" s="40"/>
      <c r="H28" s="43">
        <f t="shared" si="1"/>
        <v>3.7503457218196257E-2</v>
      </c>
      <c r="I28" s="80"/>
    </row>
    <row r="29" spans="1:9" x14ac:dyDescent="0.2">
      <c r="A29" s="40"/>
      <c r="B29" s="44">
        <v>1990</v>
      </c>
      <c r="D29" s="42">
        <v>3158817.25</v>
      </c>
      <c r="E29" s="40"/>
      <c r="F29" s="42">
        <f t="shared" si="0"/>
        <v>94381.416666666511</v>
      </c>
      <c r="G29" s="40"/>
      <c r="H29" s="43">
        <f t="shared" si="1"/>
        <v>3.0798953477842339E-2</v>
      </c>
      <c r="I29" s="80"/>
    </row>
    <row r="30" spans="1:9" x14ac:dyDescent="0.2">
      <c r="A30" s="40"/>
      <c r="B30" s="44">
        <v>1991</v>
      </c>
      <c r="D30" s="42">
        <v>3226455.3333333335</v>
      </c>
      <c r="E30" s="40"/>
      <c r="F30" s="42">
        <f t="shared" si="0"/>
        <v>67638.083333333489</v>
      </c>
      <c r="G30" s="40"/>
      <c r="H30" s="43">
        <f t="shared" si="1"/>
        <v>2.1412471181526449E-2</v>
      </c>
      <c r="I30" s="80"/>
    </row>
    <row r="31" spans="1:9" x14ac:dyDescent="0.2">
      <c r="A31" s="40"/>
      <c r="B31" s="44">
        <v>1992</v>
      </c>
      <c r="D31" s="42">
        <v>3281238.0833333335</v>
      </c>
      <c r="E31" s="40"/>
      <c r="F31" s="42">
        <f t="shared" si="0"/>
        <v>54782.75</v>
      </c>
      <c r="G31" s="40"/>
      <c r="H31" s="43">
        <f t="shared" si="1"/>
        <v>1.6979237069866038E-2</v>
      </c>
      <c r="I31" s="80"/>
    </row>
    <row r="32" spans="1:9" x14ac:dyDescent="0.2">
      <c r="A32" s="40"/>
      <c r="B32" s="44">
        <v>1993</v>
      </c>
      <c r="D32" s="42">
        <v>3355794.0833333335</v>
      </c>
      <c r="E32" s="40"/>
      <c r="F32" s="42">
        <f t="shared" si="0"/>
        <v>74556</v>
      </c>
      <c r="G32" s="40"/>
      <c r="H32" s="43">
        <f t="shared" si="1"/>
        <v>2.2721911091639013E-2</v>
      </c>
      <c r="I32" s="80"/>
    </row>
    <row r="33" spans="1:10" x14ac:dyDescent="0.2">
      <c r="A33" s="40"/>
      <c r="B33" s="44">
        <v>1994</v>
      </c>
      <c r="D33" s="42">
        <v>3422186.6666666665</v>
      </c>
      <c r="E33" s="40"/>
      <c r="F33" s="42">
        <f t="shared" si="0"/>
        <v>66392.583333333023</v>
      </c>
      <c r="G33" s="40"/>
      <c r="H33" s="43">
        <f t="shared" si="1"/>
        <v>1.9784462837894035E-2</v>
      </c>
      <c r="I33" s="80"/>
    </row>
    <row r="34" spans="1:10" x14ac:dyDescent="0.2">
      <c r="A34" s="40"/>
      <c r="B34" s="44">
        <v>1995</v>
      </c>
      <c r="D34" s="42">
        <v>3488796</v>
      </c>
      <c r="E34" s="40"/>
      <c r="F34" s="42">
        <f t="shared" si="0"/>
        <v>66609.333333333489</v>
      </c>
      <c r="G34" s="40"/>
      <c r="H34" s="43">
        <f t="shared" si="1"/>
        <v>1.9463968456815195E-2</v>
      </c>
      <c r="I34" s="80"/>
    </row>
    <row r="35" spans="1:10" x14ac:dyDescent="0.2">
      <c r="A35" s="40"/>
      <c r="B35" s="44">
        <v>1996</v>
      </c>
      <c r="D35" s="42">
        <v>3550747.3333333335</v>
      </c>
      <c r="E35" s="40"/>
      <c r="F35" s="42">
        <f t="shared" si="0"/>
        <v>61951.333333333489</v>
      </c>
      <c r="G35" s="40"/>
      <c r="H35" s="43">
        <f t="shared" si="1"/>
        <v>1.7757224364317592E-2</v>
      </c>
      <c r="I35" s="80"/>
    </row>
    <row r="36" spans="1:10" x14ac:dyDescent="0.2">
      <c r="A36" s="40"/>
      <c r="B36" s="44">
        <v>1997</v>
      </c>
      <c r="D36" s="42">
        <v>3615485.0833333335</v>
      </c>
      <c r="E36" s="40"/>
      <c r="F36" s="42">
        <f t="shared" si="0"/>
        <v>64737.75</v>
      </c>
      <c r="G36" s="40"/>
      <c r="H36" s="43">
        <f t="shared" si="1"/>
        <v>1.8232147748802552E-2</v>
      </c>
      <c r="I36" s="80"/>
    </row>
    <row r="37" spans="1:10" x14ac:dyDescent="0.2">
      <c r="A37" s="40"/>
      <c r="B37" s="44">
        <v>1998</v>
      </c>
      <c r="D37" s="42">
        <v>3680469.9166666665</v>
      </c>
      <c r="E37" s="40"/>
      <c r="F37" s="42">
        <f t="shared" si="0"/>
        <v>64984.833333333023</v>
      </c>
      <c r="G37" s="40"/>
      <c r="H37" s="43">
        <f t="shared" si="1"/>
        <v>1.7974028888378069E-2</v>
      </c>
      <c r="I37" s="80"/>
    </row>
    <row r="38" spans="1:10" x14ac:dyDescent="0.2">
      <c r="A38" s="40"/>
      <c r="B38" s="44">
        <v>1999</v>
      </c>
      <c r="D38" s="42">
        <v>3756009.3333333335</v>
      </c>
      <c r="E38" s="40"/>
      <c r="F38" s="42">
        <f t="shared" si="0"/>
        <v>75539.416666666977</v>
      </c>
      <c r="G38" s="40"/>
      <c r="H38" s="43">
        <f t="shared" si="1"/>
        <v>2.0524394541195257E-2</v>
      </c>
      <c r="I38" s="80"/>
    </row>
    <row r="39" spans="1:10" x14ac:dyDescent="0.2">
      <c r="A39" s="40"/>
      <c r="B39" s="44">
        <v>2000</v>
      </c>
      <c r="D39" s="42">
        <v>3848350.3333333335</v>
      </c>
      <c r="E39" s="40"/>
      <c r="F39" s="42">
        <f t="shared" si="0"/>
        <v>92341</v>
      </c>
      <c r="G39" s="40"/>
      <c r="H39" s="43">
        <f t="shared" si="1"/>
        <v>2.4584869686159916E-2</v>
      </c>
      <c r="I39" s="80"/>
    </row>
    <row r="40" spans="1:10" x14ac:dyDescent="0.2">
      <c r="A40" s="40"/>
      <c r="B40" s="44">
        <v>2001</v>
      </c>
      <c r="D40" s="42">
        <v>3935281.25</v>
      </c>
      <c r="E40" s="40"/>
      <c r="F40" s="42">
        <f t="shared" si="0"/>
        <v>86930.916666666511</v>
      </c>
      <c r="G40" s="40"/>
      <c r="H40" s="43">
        <f t="shared" si="1"/>
        <v>2.2589137977822693E-2</v>
      </c>
      <c r="I40" s="80"/>
    </row>
    <row r="41" spans="1:10" x14ac:dyDescent="0.2">
      <c r="A41" s="40"/>
      <c r="B41" s="44">
        <v>2002</v>
      </c>
      <c r="D41" s="42">
        <v>4019804.5</v>
      </c>
      <c r="E41" s="40"/>
      <c r="F41" s="42">
        <f t="shared" si="0"/>
        <v>84523.25</v>
      </c>
      <c r="G41" s="40"/>
      <c r="H41" s="43">
        <f t="shared" si="1"/>
        <v>2.1478325087946448E-2</v>
      </c>
      <c r="I41" s="80"/>
    </row>
    <row r="42" spans="1:10" x14ac:dyDescent="0.2">
      <c r="A42" s="40"/>
      <c r="B42" s="44">
        <v>2003</v>
      </c>
      <c r="D42" s="42">
        <v>4117220.6666666665</v>
      </c>
      <c r="E42" s="40"/>
      <c r="F42" s="42">
        <f t="shared" si="0"/>
        <v>97416.166666666511</v>
      </c>
      <c r="G42" s="40"/>
      <c r="H42" s="43">
        <f t="shared" si="1"/>
        <v>2.4234055827010215E-2</v>
      </c>
      <c r="I42" s="80"/>
    </row>
    <row r="43" spans="1:10" x14ac:dyDescent="0.2">
      <c r="A43" s="40"/>
      <c r="B43" s="44">
        <v>2004</v>
      </c>
      <c r="D43" s="42">
        <v>4224509.166666667</v>
      </c>
      <c r="E43" s="40"/>
      <c r="F43" s="42">
        <f t="shared" si="0"/>
        <v>107288.50000000047</v>
      </c>
      <c r="G43" s="40"/>
      <c r="H43" s="43">
        <f t="shared" si="1"/>
        <v>2.6058476988764845E-2</v>
      </c>
      <c r="I43" s="80"/>
    </row>
    <row r="44" spans="1:10" x14ac:dyDescent="0.2">
      <c r="A44" s="40"/>
      <c r="B44" s="44">
        <v>2005</v>
      </c>
      <c r="D44" s="42">
        <v>4321895.166666667</v>
      </c>
      <c r="E44" s="40"/>
      <c r="F44" s="42">
        <f t="shared" si="0"/>
        <v>97386</v>
      </c>
      <c r="G44" s="40"/>
      <c r="H44" s="43">
        <f t="shared" si="1"/>
        <v>2.3052618933442126E-2</v>
      </c>
      <c r="I44" s="80"/>
    </row>
    <row r="45" spans="1:10" x14ac:dyDescent="0.2">
      <c r="A45" s="40"/>
      <c r="B45" s="44">
        <v>2006</v>
      </c>
      <c r="D45" s="42">
        <v>4409562.5</v>
      </c>
      <c r="E45" s="40"/>
      <c r="F45" s="42">
        <f t="shared" si="0"/>
        <v>87667.333333333023</v>
      </c>
      <c r="G45" s="40"/>
      <c r="H45" s="43">
        <f t="shared" si="1"/>
        <v>2.0284465483911385E-2</v>
      </c>
      <c r="I45" s="80"/>
    </row>
    <row r="46" spans="1:10" x14ac:dyDescent="0.2">
      <c r="A46" s="40"/>
      <c r="B46" s="44">
        <v>2007</v>
      </c>
      <c r="D46" s="42">
        <v>4496589.333333333</v>
      </c>
      <c r="E46" s="40"/>
      <c r="F46" s="42">
        <f t="shared" si="0"/>
        <v>87026.833333333023</v>
      </c>
      <c r="G46" s="40"/>
      <c r="H46" s="43">
        <f t="shared" si="1"/>
        <v>1.9735933742481837E-2</v>
      </c>
      <c r="I46" s="80"/>
      <c r="J46" s="74"/>
    </row>
    <row r="47" spans="1:10" x14ac:dyDescent="0.2">
      <c r="A47" s="40"/>
      <c r="B47" s="44">
        <v>2008</v>
      </c>
      <c r="D47" s="42">
        <v>4509730.166666667</v>
      </c>
      <c r="E47" s="40"/>
      <c r="F47" s="42">
        <f t="shared" si="0"/>
        <v>13140.833333333954</v>
      </c>
      <c r="G47" s="40"/>
      <c r="H47" s="43">
        <f t="shared" si="1"/>
        <v>2.922400148023474E-3</v>
      </c>
      <c r="I47" s="80"/>
      <c r="J47" s="74"/>
    </row>
    <row r="48" spans="1:10" x14ac:dyDescent="0.2">
      <c r="A48" s="40"/>
      <c r="B48" s="44">
        <v>2009</v>
      </c>
      <c r="D48" s="42">
        <v>4499066.75</v>
      </c>
      <c r="E48" s="40"/>
      <c r="F48" s="42">
        <f t="shared" si="0"/>
        <v>-10663.416666666977</v>
      </c>
      <c r="G48" s="40"/>
      <c r="H48" s="43">
        <f t="shared" si="1"/>
        <v>-2.3645354095650495E-3</v>
      </c>
      <c r="I48" s="80"/>
      <c r="J48" s="74"/>
    </row>
    <row r="49" spans="1:12" x14ac:dyDescent="0.2">
      <c r="A49" s="40"/>
      <c r="B49" s="44">
        <v>2010</v>
      </c>
      <c r="D49" s="42">
        <v>4520327.666666667</v>
      </c>
      <c r="E49" s="40"/>
      <c r="F49" s="42">
        <f t="shared" si="0"/>
        <v>21260.916666666977</v>
      </c>
      <c r="G49" s="40"/>
      <c r="H49" s="43">
        <f t="shared" si="1"/>
        <v>4.7256281909280329E-3</v>
      </c>
      <c r="I49" s="80"/>
      <c r="J49" s="74"/>
    </row>
    <row r="50" spans="1:12" x14ac:dyDescent="0.2">
      <c r="A50" s="40"/>
      <c r="B50" s="44">
        <v>2011</v>
      </c>
      <c r="D50" s="42">
        <v>4547050.833333333</v>
      </c>
      <c r="E50" s="40"/>
      <c r="F50" s="42">
        <f>+D50-D49</f>
        <v>26723.166666666046</v>
      </c>
      <c r="G50" s="40"/>
      <c r="H50" s="43">
        <f>(D50/D49)-1</f>
        <v>5.9117764545533191E-3</v>
      </c>
      <c r="I50" s="80"/>
      <c r="J50" s="74"/>
    </row>
    <row r="51" spans="1:12" x14ac:dyDescent="0.2">
      <c r="A51" s="40"/>
      <c r="B51" s="44">
        <v>2012</v>
      </c>
      <c r="D51" s="42">
        <v>4576448.666666667</v>
      </c>
      <c r="E51" s="40"/>
      <c r="F51" s="42">
        <f>+D51-D50</f>
        <v>29397.833333333954</v>
      </c>
      <c r="G51" s="40"/>
      <c r="H51" s="43">
        <f>(D51/D50)-1</f>
        <v>6.4652528442887824E-3</v>
      </c>
      <c r="I51" s="80"/>
      <c r="J51" s="74"/>
    </row>
    <row r="52" spans="1:12" x14ac:dyDescent="0.2">
      <c r="A52" s="40"/>
      <c r="B52" s="44">
        <v>2013</v>
      </c>
      <c r="D52" s="42">
        <v>4626934.333333333</v>
      </c>
      <c r="E52" s="40"/>
      <c r="F52" s="42">
        <f>+D52-D51</f>
        <v>50485.666666666046</v>
      </c>
      <c r="G52" s="40"/>
      <c r="H52" s="43">
        <f>(D52/D51)-1</f>
        <v>1.1031625250029986E-2</v>
      </c>
      <c r="I52" s="80"/>
      <c r="J52" s="74"/>
    </row>
    <row r="53" spans="1:12" x14ac:dyDescent="0.2">
      <c r="A53" s="40"/>
      <c r="B53" s="44">
        <v>2014</v>
      </c>
      <c r="D53" s="42">
        <v>4708829.333333333</v>
      </c>
      <c r="E53" s="40"/>
      <c r="F53" s="42">
        <f>+D53-D52</f>
        <v>81895</v>
      </c>
      <c r="G53" s="40"/>
      <c r="H53" s="43">
        <f>(D53/D52)-1</f>
        <v>1.7699624438153982E-2</v>
      </c>
      <c r="I53" s="80"/>
      <c r="J53" s="74"/>
    </row>
    <row r="54" spans="1:12" x14ac:dyDescent="0.2">
      <c r="A54" s="40"/>
      <c r="B54" s="44">
        <v>2015</v>
      </c>
      <c r="D54" s="42">
        <v>4776053.2757671969</v>
      </c>
      <c r="E54" s="40"/>
      <c r="F54" s="42">
        <f>+D54-D53</f>
        <v>67223.942433863878</v>
      </c>
      <c r="G54" s="40"/>
      <c r="H54" s="43">
        <f>(D54/D53)-1</f>
        <v>1.4276147567717556E-2</v>
      </c>
      <c r="I54" s="80"/>
      <c r="J54" s="74"/>
    </row>
    <row r="55" spans="1:12" x14ac:dyDescent="0.2">
      <c r="A55" s="40"/>
      <c r="B55" s="44"/>
      <c r="D55" s="42"/>
      <c r="E55" s="40"/>
      <c r="F55" s="42"/>
      <c r="G55" s="40"/>
      <c r="H55" s="43"/>
      <c r="I55" s="80"/>
      <c r="J55" s="74"/>
    </row>
    <row r="56" spans="1:12" x14ac:dyDescent="0.2">
      <c r="A56" s="163" t="s">
        <v>36</v>
      </c>
      <c r="B56" s="163"/>
      <c r="C56" s="163"/>
      <c r="D56" s="163"/>
      <c r="E56" s="163"/>
      <c r="F56" s="163"/>
      <c r="G56" s="163"/>
      <c r="H56" s="163"/>
      <c r="I56" s="163"/>
    </row>
    <row r="57" spans="1:12" x14ac:dyDescent="0.2">
      <c r="A57" s="40"/>
      <c r="B57" s="59"/>
      <c r="C57" s="40"/>
      <c r="D57" s="40"/>
      <c r="E57" s="59"/>
      <c r="F57" s="40"/>
      <c r="G57" s="40"/>
      <c r="H57" s="40"/>
    </row>
    <row r="58" spans="1:12" x14ac:dyDescent="0.2">
      <c r="A58" s="40"/>
      <c r="B58" s="65" t="s">
        <v>39</v>
      </c>
      <c r="C58" s="81"/>
      <c r="D58" s="67"/>
      <c r="E58" s="65" t="s">
        <v>39</v>
      </c>
      <c r="F58" s="81"/>
      <c r="G58" s="67"/>
      <c r="H58" s="66" t="s">
        <v>34</v>
      </c>
      <c r="I58" s="67" t="s">
        <v>35</v>
      </c>
    </row>
    <row r="59" spans="1:12" x14ac:dyDescent="0.2">
      <c r="A59" s="40"/>
      <c r="B59" s="65"/>
      <c r="C59" s="81"/>
      <c r="D59" s="67"/>
      <c r="E59" s="65"/>
      <c r="F59" s="81"/>
      <c r="G59" s="67"/>
      <c r="H59" s="66"/>
      <c r="I59" s="67"/>
    </row>
    <row r="60" spans="1:12" x14ac:dyDescent="0.2">
      <c r="A60" s="44">
        <v>2016</v>
      </c>
      <c r="B60" s="42">
        <v>4848293.7244852493</v>
      </c>
      <c r="C60" s="42">
        <f>+B60-D54</f>
        <v>72240.448718052357</v>
      </c>
      <c r="D60" s="43">
        <f>(B60/D54)-1</f>
        <v>1.5125553369470746E-2</v>
      </c>
      <c r="E60" s="55">
        <v>4845389.9019186413</v>
      </c>
      <c r="F60" s="42">
        <f>+E60-D54</f>
        <v>69336.62615144439</v>
      </c>
      <c r="G60" s="43">
        <f>(E60/D54)-1</f>
        <v>1.4517557101644041E-2</v>
      </c>
      <c r="H60" s="42">
        <f t="shared" ref="H60:H106" si="2">E60-B60</f>
        <v>-2903.822566607967</v>
      </c>
      <c r="I60" s="43">
        <f t="shared" ref="I60:I107" si="3">(E60/B60)-1</f>
        <v>-5.9893701405566713E-4</v>
      </c>
      <c r="K60" s="56"/>
      <c r="L60" s="82"/>
    </row>
    <row r="61" spans="1:12" x14ac:dyDescent="0.2">
      <c r="A61" s="44">
        <v>2017</v>
      </c>
      <c r="B61" s="42">
        <v>4919161.8016235558</v>
      </c>
      <c r="C61" s="42">
        <f t="shared" ref="C61:C107" si="4">+B61-B60</f>
        <v>70868.077138306573</v>
      </c>
      <c r="D61" s="43">
        <f t="shared" ref="D61:D107" si="5">(B61/B60)-1</f>
        <v>1.4617117106664246E-2</v>
      </c>
      <c r="E61" s="55">
        <v>4917036.4354861341</v>
      </c>
      <c r="F61" s="42">
        <f>+E61-E60</f>
        <v>71646.53356749285</v>
      </c>
      <c r="G61" s="43">
        <f t="shared" ref="G61:G107" si="6">(E61/E60)-1</f>
        <v>1.4786536278354578E-2</v>
      </c>
      <c r="H61" s="42">
        <f t="shared" si="2"/>
        <v>-2125.3661374216899</v>
      </c>
      <c r="I61" s="43">
        <f t="shared" si="3"/>
        <v>-4.3205859516970424E-4</v>
      </c>
      <c r="K61" s="56"/>
      <c r="L61" s="82"/>
    </row>
    <row r="62" spans="1:12" x14ac:dyDescent="0.2">
      <c r="A62" s="44">
        <v>2018</v>
      </c>
      <c r="B62" s="42">
        <v>4988771.1502076974</v>
      </c>
      <c r="C62" s="42">
        <f t="shared" si="4"/>
        <v>69609.348584141582</v>
      </c>
      <c r="D62" s="43">
        <f t="shared" si="5"/>
        <v>1.4150652365443106E-2</v>
      </c>
      <c r="E62" s="55">
        <v>4989888.8308739215</v>
      </c>
      <c r="F62" s="42">
        <f>+E62-E61</f>
        <v>72852.395387787372</v>
      </c>
      <c r="G62" s="43">
        <f t="shared" si="6"/>
        <v>1.4816322055702713E-2</v>
      </c>
      <c r="H62" s="42">
        <f t="shared" si="2"/>
        <v>1117.6806662240997</v>
      </c>
      <c r="I62" s="43">
        <f t="shared" si="3"/>
        <v>2.2403927391567713E-4</v>
      </c>
      <c r="K62" s="56"/>
      <c r="L62" s="82"/>
    </row>
    <row r="63" spans="1:12" x14ac:dyDescent="0.2">
      <c r="A63" s="44">
        <v>2019</v>
      </c>
      <c r="B63" s="42">
        <v>5057400.069158677</v>
      </c>
      <c r="C63" s="42">
        <f t="shared" si="4"/>
        <v>68628.918950979598</v>
      </c>
      <c r="D63" s="43">
        <f t="shared" si="5"/>
        <v>1.375667812465653E-2</v>
      </c>
      <c r="E63" s="55">
        <v>5062604.7553858915</v>
      </c>
      <c r="F63" s="42">
        <f>+E63-E62</f>
        <v>72715.924511970021</v>
      </c>
      <c r="G63" s="43">
        <f t="shared" si="6"/>
        <v>1.4572654216674197E-2</v>
      </c>
      <c r="H63" s="42">
        <f t="shared" si="2"/>
        <v>5204.6862272145227</v>
      </c>
      <c r="I63" s="43">
        <f t="shared" si="3"/>
        <v>1.0291229003127622E-3</v>
      </c>
      <c r="K63" s="56"/>
      <c r="L63" s="82"/>
    </row>
    <row r="64" spans="1:12" x14ac:dyDescent="0.2">
      <c r="A64" s="44">
        <v>2020</v>
      </c>
      <c r="B64" s="42">
        <v>5124436.4006366581</v>
      </c>
      <c r="C64" s="42">
        <f t="shared" si="4"/>
        <v>67036.331477981061</v>
      </c>
      <c r="D64" s="43">
        <f t="shared" si="5"/>
        <v>1.3255097591900133E-2</v>
      </c>
      <c r="E64" s="55">
        <v>5134692.4093091562</v>
      </c>
      <c r="F64" s="42">
        <f>+E64-E63</f>
        <v>72087.653923264705</v>
      </c>
      <c r="G64" s="43">
        <f t="shared" si="6"/>
        <v>1.4239241933033275E-2</v>
      </c>
      <c r="H64" s="42">
        <f t="shared" si="2"/>
        <v>10256.008672498167</v>
      </c>
      <c r="I64" s="43">
        <f t="shared" si="3"/>
        <v>2.0013925182531533E-3</v>
      </c>
      <c r="K64" s="56"/>
      <c r="L64" s="82"/>
    </row>
    <row r="65" spans="1:12" x14ac:dyDescent="0.2">
      <c r="A65" s="44">
        <v>2021</v>
      </c>
      <c r="B65" s="42">
        <v>5190184.6961961808</v>
      </c>
      <c r="C65" s="42">
        <f t="shared" si="4"/>
        <v>65748.295559522696</v>
      </c>
      <c r="D65" s="43">
        <f t="shared" si="5"/>
        <v>1.2830346679949756E-2</v>
      </c>
      <c r="E65" s="55">
        <v>5206210.5991372587</v>
      </c>
      <c r="F65" s="42">
        <f t="shared" ref="F65:F68" si="7">+E65-E64</f>
        <v>71518.189828102477</v>
      </c>
      <c r="G65" s="43">
        <f t="shared" si="6"/>
        <v>1.392842727997512E-2</v>
      </c>
      <c r="H65" s="42">
        <f t="shared" si="2"/>
        <v>16025.902941077948</v>
      </c>
      <c r="I65" s="43">
        <f t="shared" si="3"/>
        <v>3.0877326875906608E-3</v>
      </c>
      <c r="K65" s="56"/>
      <c r="L65" s="82"/>
    </row>
    <row r="66" spans="1:12" x14ac:dyDescent="0.2">
      <c r="A66" s="44">
        <v>2022</v>
      </c>
      <c r="B66" s="42">
        <v>5254819.7851936808</v>
      </c>
      <c r="C66" s="42">
        <f t="shared" si="4"/>
        <v>64635.088997500017</v>
      </c>
      <c r="D66" s="43">
        <f t="shared" si="5"/>
        <v>1.2453331197417761E-2</v>
      </c>
      <c r="E66" s="55">
        <v>5277414.6843705336</v>
      </c>
      <c r="F66" s="42">
        <f t="shared" si="7"/>
        <v>71204.085233274847</v>
      </c>
      <c r="G66" s="43">
        <f t="shared" si="6"/>
        <v>1.3676758532410238E-2</v>
      </c>
      <c r="H66" s="42">
        <f t="shared" si="2"/>
        <v>22594.899176852778</v>
      </c>
      <c r="I66" s="43">
        <f t="shared" si="3"/>
        <v>4.2998428301037617E-3</v>
      </c>
      <c r="K66" s="56"/>
      <c r="L66" s="82"/>
    </row>
    <row r="67" spans="1:12" x14ac:dyDescent="0.2">
      <c r="A67" s="44">
        <v>2023</v>
      </c>
      <c r="B67" s="42">
        <v>5318608.1813488016</v>
      </c>
      <c r="C67" s="42">
        <f t="shared" si="4"/>
        <v>63788.396155120805</v>
      </c>
      <c r="D67" s="43">
        <f t="shared" si="5"/>
        <v>1.2139026410544984E-2</v>
      </c>
      <c r="E67" s="55">
        <v>5348386.5435879529</v>
      </c>
      <c r="F67" s="42">
        <f t="shared" si="7"/>
        <v>70971.859217419289</v>
      </c>
      <c r="G67" s="43">
        <f t="shared" si="6"/>
        <v>1.3448224833952915E-2</v>
      </c>
      <c r="H67" s="42">
        <f t="shared" si="2"/>
        <v>29778.362239151262</v>
      </c>
      <c r="I67" s="43">
        <f t="shared" si="3"/>
        <v>5.5989012959400952E-3</v>
      </c>
      <c r="K67" s="56"/>
      <c r="L67" s="82"/>
    </row>
    <row r="68" spans="1:12" x14ac:dyDescent="0.2">
      <c r="A68" s="44">
        <v>2024</v>
      </c>
      <c r="B68" s="42">
        <v>5381815.4556605918</v>
      </c>
      <c r="C68" s="42">
        <f t="shared" si="4"/>
        <v>63207.274311790243</v>
      </c>
      <c r="D68" s="43">
        <f t="shared" si="5"/>
        <v>1.1884175738578362E-2</v>
      </c>
      <c r="E68" s="55">
        <v>5419165.1501442604</v>
      </c>
      <c r="F68" s="42">
        <f t="shared" si="7"/>
        <v>70778.606556307524</v>
      </c>
      <c r="G68" s="43">
        <f t="shared" si="6"/>
        <v>1.3233637094005823E-2</v>
      </c>
      <c r="H68" s="42">
        <f t="shared" si="2"/>
        <v>37349.694483668543</v>
      </c>
      <c r="I68" s="43">
        <f t="shared" si="3"/>
        <v>6.9399805309906526E-3</v>
      </c>
      <c r="K68" s="56"/>
      <c r="L68" s="82"/>
    </row>
    <row r="69" spans="1:12" x14ac:dyDescent="0.2">
      <c r="A69" s="44">
        <v>2025</v>
      </c>
      <c r="B69" s="42">
        <v>5444428.5350126941</v>
      </c>
      <c r="C69" s="42">
        <f t="shared" si="4"/>
        <v>62613.079352102242</v>
      </c>
      <c r="D69" s="43">
        <f t="shared" si="5"/>
        <v>1.1634192935070953E-2</v>
      </c>
      <c r="E69" s="55">
        <v>5489800.7663489617</v>
      </c>
      <c r="F69" s="42">
        <f>+E69-E68</f>
        <v>70635.616204701364</v>
      </c>
      <c r="G69" s="43">
        <f t="shared" si="6"/>
        <v>1.303440922128396E-2</v>
      </c>
      <c r="H69" s="42">
        <f t="shared" si="2"/>
        <v>45372.231336267665</v>
      </c>
      <c r="I69" s="43">
        <f t="shared" si="3"/>
        <v>8.3336994956371147E-3</v>
      </c>
      <c r="K69" s="56"/>
      <c r="L69" s="82"/>
    </row>
    <row r="70" spans="1:12" x14ac:dyDescent="0.2">
      <c r="A70" s="44">
        <v>2026</v>
      </c>
      <c r="B70" s="42">
        <v>5505859.0894721374</v>
      </c>
      <c r="C70" s="42">
        <f t="shared" si="4"/>
        <v>61430.554459443316</v>
      </c>
      <c r="D70" s="43">
        <f t="shared" si="5"/>
        <v>1.128319603506367E-2</v>
      </c>
      <c r="E70" s="55">
        <v>5560363.0364645999</v>
      </c>
      <c r="F70" s="42">
        <f>+E70-E69</f>
        <v>70562.270115638152</v>
      </c>
      <c r="G70" s="43">
        <f t="shared" si="6"/>
        <v>1.2853338967812267E-2</v>
      </c>
      <c r="H70" s="42">
        <f t="shared" si="2"/>
        <v>54503.946992462501</v>
      </c>
      <c r="I70" s="43">
        <f t="shared" si="3"/>
        <v>9.8992629681862176E-3</v>
      </c>
      <c r="K70" s="56"/>
      <c r="L70" s="82"/>
    </row>
    <row r="71" spans="1:12" x14ac:dyDescent="0.2">
      <c r="A71" s="44">
        <v>2027</v>
      </c>
      <c r="B71" s="42">
        <v>5566126.4337800052</v>
      </c>
      <c r="C71" s="42">
        <f t="shared" si="4"/>
        <v>60267.34430786781</v>
      </c>
      <c r="D71" s="43">
        <f t="shared" si="5"/>
        <v>1.0946038270958747E-2</v>
      </c>
      <c r="E71" s="55">
        <v>5630894.3815557882</v>
      </c>
      <c r="F71" s="42">
        <f>+E71-E70</f>
        <v>70531.345091188326</v>
      </c>
      <c r="G71" s="43">
        <f t="shared" si="6"/>
        <v>1.268466548472591E-2</v>
      </c>
      <c r="H71" s="42">
        <f t="shared" si="2"/>
        <v>64767.947775783017</v>
      </c>
      <c r="I71" s="43">
        <f t="shared" si="3"/>
        <v>1.1636089935491922E-2</v>
      </c>
      <c r="K71" s="56"/>
      <c r="L71" s="82"/>
    </row>
    <row r="72" spans="1:12" x14ac:dyDescent="0.2">
      <c r="A72" s="44">
        <v>2028</v>
      </c>
      <c r="B72" s="42">
        <v>5625452.1467365958</v>
      </c>
      <c r="C72" s="42">
        <f t="shared" si="4"/>
        <v>59325.712956590578</v>
      </c>
      <c r="D72" s="43">
        <f t="shared" si="5"/>
        <v>1.0658348074264357E-2</v>
      </c>
      <c r="E72" s="55">
        <v>5701408.063369344</v>
      </c>
      <c r="F72" s="42">
        <f>+E72-E71</f>
        <v>70513.68181355577</v>
      </c>
      <c r="G72" s="43">
        <f t="shared" si="6"/>
        <v>1.2522643302372405E-2</v>
      </c>
      <c r="H72" s="42">
        <f t="shared" si="2"/>
        <v>75955.916632748209</v>
      </c>
      <c r="I72" s="43">
        <f t="shared" si="3"/>
        <v>1.3502188739941801E-2</v>
      </c>
      <c r="K72" s="56"/>
      <c r="L72" s="82"/>
    </row>
    <row r="73" spans="1:12" x14ac:dyDescent="0.2">
      <c r="A73" s="44">
        <v>2029</v>
      </c>
      <c r="B73" s="42">
        <v>5684076.6525361193</v>
      </c>
      <c r="C73" s="42">
        <f t="shared" si="4"/>
        <v>58624.505799523555</v>
      </c>
      <c r="D73" s="43">
        <f t="shared" si="5"/>
        <v>1.0421296683419845E-2</v>
      </c>
      <c r="E73" s="55">
        <v>5771681.5364081329</v>
      </c>
      <c r="F73" s="42">
        <f t="shared" ref="F73:F107" si="8">+E73-E72</f>
        <v>70273.473038788885</v>
      </c>
      <c r="G73" s="83">
        <f t="shared" si="6"/>
        <v>1.2325634695451004E-2</v>
      </c>
      <c r="H73" s="42">
        <f t="shared" si="2"/>
        <v>87604.883872013539</v>
      </c>
      <c r="I73" s="43">
        <f t="shared" si="3"/>
        <v>1.5412333300066638E-2</v>
      </c>
      <c r="K73" s="56"/>
      <c r="L73" s="82"/>
    </row>
    <row r="74" spans="1:12" x14ac:dyDescent="0.2">
      <c r="A74" s="44">
        <v>2030</v>
      </c>
      <c r="B74" s="42">
        <v>5741847.7508714041</v>
      </c>
      <c r="C74" s="42">
        <f t="shared" si="4"/>
        <v>57771.09833528474</v>
      </c>
      <c r="D74" s="43">
        <f t="shared" si="5"/>
        <v>1.016367333989221E-2</v>
      </c>
      <c r="E74" s="55">
        <v>5841653.6633599391</v>
      </c>
      <c r="F74" s="42">
        <f t="shared" si="8"/>
        <v>69972.126951806247</v>
      </c>
      <c r="G74" s="83">
        <f t="shared" si="6"/>
        <v>1.2123352009361099E-2</v>
      </c>
      <c r="H74" s="42">
        <f t="shared" si="2"/>
        <v>99805.912488535047</v>
      </c>
      <c r="I74" s="43">
        <f t="shared" si="3"/>
        <v>1.738219416796416E-2</v>
      </c>
      <c r="K74" s="56"/>
      <c r="L74" s="82"/>
    </row>
    <row r="75" spans="1:12" x14ac:dyDescent="0.2">
      <c r="A75" s="44">
        <v>2031</v>
      </c>
      <c r="B75" s="42">
        <v>5797920.897271581</v>
      </c>
      <c r="C75" s="42">
        <f t="shared" si="4"/>
        <v>56073.14640017692</v>
      </c>
      <c r="D75" s="43">
        <f t="shared" si="5"/>
        <v>9.7656971820032634E-3</v>
      </c>
      <c r="E75" s="55">
        <v>5912948.2388616093</v>
      </c>
      <c r="F75" s="42">
        <f t="shared" si="8"/>
        <v>71294.57550167013</v>
      </c>
      <c r="G75" s="83">
        <f t="shared" si="6"/>
        <v>1.2204519406695535E-2</v>
      </c>
      <c r="H75" s="42">
        <f t="shared" si="2"/>
        <v>115027.34159002826</v>
      </c>
      <c r="I75" s="43">
        <f t="shared" si="3"/>
        <v>1.9839412028570091E-2</v>
      </c>
      <c r="K75" s="56"/>
      <c r="L75" s="82"/>
    </row>
    <row r="76" spans="1:12" x14ac:dyDescent="0.2">
      <c r="A76" s="44">
        <v>2032</v>
      </c>
      <c r="B76" s="42">
        <v>5852596.7925243676</v>
      </c>
      <c r="C76" s="42">
        <f t="shared" si="4"/>
        <v>54675.895252786577</v>
      </c>
      <c r="D76" s="43">
        <f t="shared" si="5"/>
        <v>9.4302589189370067E-3</v>
      </c>
      <c r="E76" s="55">
        <v>5982356.3094641753</v>
      </c>
      <c r="F76" s="42">
        <f t="shared" si="8"/>
        <v>69408.070602566004</v>
      </c>
      <c r="G76" s="83">
        <f t="shared" si="6"/>
        <v>1.1738318652342761E-2</v>
      </c>
      <c r="H76" s="42">
        <f t="shared" si="2"/>
        <v>129759.51693980768</v>
      </c>
      <c r="I76" s="43">
        <f t="shared" si="3"/>
        <v>2.2171272264228437E-2</v>
      </c>
      <c r="K76" s="56"/>
      <c r="L76" s="82"/>
    </row>
    <row r="77" spans="1:12" x14ac:dyDescent="0.2">
      <c r="A77" s="44">
        <v>2033</v>
      </c>
      <c r="B77" s="42">
        <v>5906122.7014441108</v>
      </c>
      <c r="C77" s="42">
        <f t="shared" si="4"/>
        <v>53525.908919743262</v>
      </c>
      <c r="D77" s="43">
        <f t="shared" si="5"/>
        <v>9.1456682934509814E-3</v>
      </c>
      <c r="E77" s="55">
        <v>6051764.3800667403</v>
      </c>
      <c r="F77" s="42">
        <f t="shared" si="8"/>
        <v>69408.070602565072</v>
      </c>
      <c r="G77" s="83">
        <f t="shared" si="6"/>
        <v>1.1602129163179375E-2</v>
      </c>
      <c r="H77" s="42">
        <f t="shared" si="2"/>
        <v>145641.67862262949</v>
      </c>
      <c r="I77" s="43">
        <f t="shared" si="3"/>
        <v>2.4659440039574321E-2</v>
      </c>
      <c r="K77" s="56"/>
      <c r="L77" s="82"/>
    </row>
    <row r="78" spans="1:12" x14ac:dyDescent="0.2">
      <c r="A78" s="44">
        <v>2034</v>
      </c>
      <c r="B78" s="42">
        <v>5958749.3514910042</v>
      </c>
      <c r="C78" s="42">
        <f t="shared" si="4"/>
        <v>52626.650046893395</v>
      </c>
      <c r="D78" s="43">
        <f t="shared" si="5"/>
        <v>8.9105243333371664E-3</v>
      </c>
      <c r="E78" s="55">
        <v>6121172.4506693063</v>
      </c>
      <c r="F78" s="42">
        <f t="shared" si="8"/>
        <v>69408.070602566004</v>
      </c>
      <c r="G78" s="83">
        <f t="shared" si="6"/>
        <v>1.1469063605843877E-2</v>
      </c>
      <c r="H78" s="42">
        <f t="shared" si="2"/>
        <v>162423.0991783021</v>
      </c>
      <c r="I78" s="43">
        <f t="shared" si="3"/>
        <v>2.7257917659795572E-2</v>
      </c>
      <c r="K78" s="56"/>
      <c r="L78" s="82"/>
    </row>
    <row r="79" spans="1:12" x14ac:dyDescent="0.2">
      <c r="A79" s="44">
        <v>2035</v>
      </c>
      <c r="B79" s="42">
        <v>6010663.375537429</v>
      </c>
      <c r="C79" s="42">
        <f t="shared" si="4"/>
        <v>51914.024046424776</v>
      </c>
      <c r="D79" s="43">
        <f t="shared" si="5"/>
        <v>8.7122348976527153E-3</v>
      </c>
      <c r="E79" s="55">
        <v>6190580.5212718723</v>
      </c>
      <c r="F79" s="42">
        <f t="shared" si="8"/>
        <v>69408.070602566004</v>
      </c>
      <c r="G79" s="83">
        <f t="shared" si="6"/>
        <v>1.1339015713399236E-2</v>
      </c>
      <c r="H79" s="42">
        <f t="shared" si="2"/>
        <v>179917.14573444333</v>
      </c>
      <c r="I79" s="43">
        <f t="shared" si="3"/>
        <v>2.9932993164561772E-2</v>
      </c>
      <c r="K79" s="56"/>
      <c r="L79" s="82"/>
    </row>
    <row r="80" spans="1:12" x14ac:dyDescent="0.2">
      <c r="A80" s="44">
        <v>2036</v>
      </c>
      <c r="B80" s="42">
        <v>6061919.235569763</v>
      </c>
      <c r="C80" s="42">
        <f t="shared" si="4"/>
        <v>51255.860032333992</v>
      </c>
      <c r="D80" s="43">
        <f t="shared" si="5"/>
        <v>8.5274880374999196E-3</v>
      </c>
      <c r="E80" s="55">
        <v>6259988.5918744383</v>
      </c>
      <c r="F80" s="42">
        <f t="shared" si="8"/>
        <v>69408.070602566004</v>
      </c>
      <c r="G80" s="83">
        <f t="shared" si="6"/>
        <v>1.1211883984719728E-2</v>
      </c>
      <c r="H80" s="42">
        <f t="shared" si="2"/>
        <v>198069.35630467534</v>
      </c>
      <c r="I80" s="43">
        <f t="shared" si="3"/>
        <v>3.2674364109382292E-2</v>
      </c>
      <c r="K80" s="56"/>
      <c r="L80" s="82"/>
    </row>
    <row r="81" spans="1:12" x14ac:dyDescent="0.2">
      <c r="A81" s="44">
        <v>2037</v>
      </c>
      <c r="B81" s="42">
        <v>6112615.4853348387</v>
      </c>
      <c r="C81" s="42">
        <f t="shared" si="4"/>
        <v>50696.249765075743</v>
      </c>
      <c r="D81" s="43">
        <f t="shared" si="5"/>
        <v>8.3630691526874745E-3</v>
      </c>
      <c r="E81" s="55">
        <v>6329396.6624770025</v>
      </c>
      <c r="F81" s="42">
        <f t="shared" si="8"/>
        <v>69408.070602564141</v>
      </c>
      <c r="G81" s="83">
        <f t="shared" si="6"/>
        <v>1.1087571420282938E-2</v>
      </c>
      <c r="H81" s="42">
        <f t="shared" si="2"/>
        <v>216781.17714216374</v>
      </c>
      <c r="I81" s="43">
        <f t="shared" si="3"/>
        <v>3.5464553211674632E-2</v>
      </c>
      <c r="K81" s="56"/>
      <c r="L81" s="82"/>
    </row>
    <row r="82" spans="1:12" x14ac:dyDescent="0.2">
      <c r="A82" s="44">
        <v>2038</v>
      </c>
      <c r="B82" s="42">
        <v>6162500.2754968526</v>
      </c>
      <c r="C82" s="42">
        <f t="shared" si="4"/>
        <v>49884.790162013844</v>
      </c>
      <c r="D82" s="43">
        <f t="shared" si="5"/>
        <v>8.1609566774967224E-3</v>
      </c>
      <c r="E82" s="55">
        <v>6398804.7330795685</v>
      </c>
      <c r="F82" s="42">
        <f t="shared" si="8"/>
        <v>69408.070602566004</v>
      </c>
      <c r="G82" s="83">
        <f t="shared" si="6"/>
        <v>1.0965985275348977E-2</v>
      </c>
      <c r="H82" s="42">
        <f t="shared" si="2"/>
        <v>236304.4575827159</v>
      </c>
      <c r="I82" s="43">
        <f t="shared" si="3"/>
        <v>3.8345549211949326E-2</v>
      </c>
      <c r="K82" s="56"/>
      <c r="L82" s="82"/>
    </row>
    <row r="83" spans="1:12" x14ac:dyDescent="0.2">
      <c r="A83" s="44">
        <v>2039</v>
      </c>
      <c r="B83" s="42">
        <v>6211185.4813049389</v>
      </c>
      <c r="C83" s="42">
        <f t="shared" si="4"/>
        <v>48685.205808086321</v>
      </c>
      <c r="D83" s="43">
        <f t="shared" si="5"/>
        <v>7.9002358834232567E-3</v>
      </c>
      <c r="E83" s="55">
        <v>6468212.8036821363</v>
      </c>
      <c r="F83" s="42">
        <f t="shared" si="8"/>
        <v>69408.070602567866</v>
      </c>
      <c r="G83" s="83">
        <f t="shared" si="6"/>
        <v>1.0847036829199075E-2</v>
      </c>
      <c r="H83" s="42">
        <f t="shared" si="2"/>
        <v>257027.32237719744</v>
      </c>
      <c r="I83" s="43">
        <f t="shared" si="3"/>
        <v>4.1381363211712818E-2</v>
      </c>
      <c r="K83" s="56"/>
      <c r="L83" s="82"/>
    </row>
    <row r="84" spans="1:12" ht="13.5" customHeight="1" x14ac:dyDescent="0.2">
      <c r="A84" s="44">
        <v>2040</v>
      </c>
      <c r="B84" s="42">
        <v>6258873.7480229167</v>
      </c>
      <c r="C84" s="42">
        <f t="shared" si="4"/>
        <v>47688.266717977822</v>
      </c>
      <c r="D84" s="43">
        <f t="shared" si="5"/>
        <v>7.6778043195642187E-3</v>
      </c>
      <c r="E84" s="55">
        <v>6537620.8742846996</v>
      </c>
      <c r="F84" s="42">
        <f t="shared" si="8"/>
        <v>69408.07060256321</v>
      </c>
      <c r="G84" s="83">
        <f t="shared" si="6"/>
        <v>1.0730641169234723E-2</v>
      </c>
      <c r="H84" s="42">
        <f t="shared" si="2"/>
        <v>278747.12626178283</v>
      </c>
      <c r="I84" s="43">
        <f t="shared" si="3"/>
        <v>4.4536307566490629E-2</v>
      </c>
    </row>
    <row r="85" spans="1:12" x14ac:dyDescent="0.2">
      <c r="A85" s="44">
        <v>2041</v>
      </c>
      <c r="B85" s="42">
        <v>6306933.807397957</v>
      </c>
      <c r="C85" s="42">
        <f t="shared" si="4"/>
        <v>48060.059375040233</v>
      </c>
      <c r="D85" s="43">
        <f t="shared" si="5"/>
        <v>7.6787072738480067E-3</v>
      </c>
      <c r="E85" s="55">
        <v>6607028.9448872656</v>
      </c>
      <c r="F85" s="42">
        <f t="shared" si="8"/>
        <v>69408.070602566004</v>
      </c>
      <c r="G85" s="83">
        <f t="shared" si="6"/>
        <v>1.0616716988832708E-2</v>
      </c>
      <c r="H85" s="42">
        <f t="shared" si="2"/>
        <v>300095.1374893086</v>
      </c>
      <c r="I85" s="43">
        <f t="shared" si="3"/>
        <v>4.7581780093728154E-2</v>
      </c>
    </row>
    <row r="86" spans="1:12" x14ac:dyDescent="0.2">
      <c r="A86" s="44">
        <v>2042</v>
      </c>
      <c r="B86" s="42">
        <v>6355366.8245303025</v>
      </c>
      <c r="C86" s="42">
        <f t="shared" si="4"/>
        <v>48433.017132345587</v>
      </c>
      <c r="D86" s="43">
        <f t="shared" si="5"/>
        <v>7.6793285947498457E-3</v>
      </c>
      <c r="E86" s="55">
        <v>6676437.0154898316</v>
      </c>
      <c r="F86" s="42">
        <f t="shared" si="8"/>
        <v>69408.070602566004</v>
      </c>
      <c r="G86" s="83">
        <f t="shared" si="6"/>
        <v>1.0505186397931077E-2</v>
      </c>
      <c r="H86" s="42">
        <f t="shared" si="2"/>
        <v>321070.19095952902</v>
      </c>
      <c r="I86" s="43">
        <f t="shared" si="3"/>
        <v>5.0519537239025913E-2</v>
      </c>
    </row>
    <row r="87" spans="1:12" x14ac:dyDescent="0.2">
      <c r="A87" s="44">
        <v>2043</v>
      </c>
      <c r="B87" s="42">
        <v>6404176.8336917274</v>
      </c>
      <c r="C87" s="42">
        <f t="shared" si="4"/>
        <v>48810.009161424823</v>
      </c>
      <c r="D87" s="43">
        <f t="shared" si="5"/>
        <v>7.6801246110655974E-3</v>
      </c>
      <c r="E87" s="55">
        <v>6745845.0860923966</v>
      </c>
      <c r="F87" s="42">
        <f t="shared" si="8"/>
        <v>69408.070602565072</v>
      </c>
      <c r="G87" s="83">
        <f t="shared" si="6"/>
        <v>1.0395974745441849E-2</v>
      </c>
      <c r="H87" s="42">
        <f t="shared" si="2"/>
        <v>341668.25240066927</v>
      </c>
      <c r="I87" s="43">
        <f t="shared" si="3"/>
        <v>5.335084606083762E-2</v>
      </c>
    </row>
    <row r="88" spans="1:12" x14ac:dyDescent="0.2">
      <c r="A88" s="44">
        <v>2044</v>
      </c>
      <c r="B88" s="42">
        <v>6453366.7693458423</v>
      </c>
      <c r="C88" s="42">
        <f t="shared" si="4"/>
        <v>49189.935654114932</v>
      </c>
      <c r="D88" s="43">
        <f t="shared" si="5"/>
        <v>7.6809146485981028E-3</v>
      </c>
      <c r="E88" s="55">
        <v>6815253.1566949636</v>
      </c>
      <c r="F88" s="42">
        <f t="shared" si="8"/>
        <v>69408.070602566935</v>
      </c>
      <c r="G88" s="83">
        <f t="shared" si="6"/>
        <v>1.0289010452620984E-2</v>
      </c>
      <c r="H88" s="42">
        <f t="shared" si="2"/>
        <v>361886.38734912127</v>
      </c>
      <c r="I88" s="43">
        <f t="shared" si="3"/>
        <v>5.6077145509243254E-2</v>
      </c>
    </row>
    <row r="89" spans="1:12" x14ac:dyDescent="0.2">
      <c r="A89" s="44">
        <v>2045</v>
      </c>
      <c r="B89" s="42">
        <v>6502939.5887981048</v>
      </c>
      <c r="C89" s="42">
        <f t="shared" si="4"/>
        <v>49572.819452262484</v>
      </c>
      <c r="D89" s="43">
        <f t="shared" si="5"/>
        <v>7.6816987510672785E-3</v>
      </c>
      <c r="E89" s="55">
        <v>6884661.2272975286</v>
      </c>
      <c r="F89" s="42">
        <f t="shared" si="8"/>
        <v>69408.070602565072</v>
      </c>
      <c r="G89" s="83">
        <f t="shared" si="6"/>
        <v>1.0184224856619073E-2</v>
      </c>
      <c r="H89" s="42">
        <f t="shared" si="2"/>
        <v>381721.63849942386</v>
      </c>
      <c r="I89" s="43">
        <f t="shared" si="3"/>
        <v>5.8699859238577901E-2</v>
      </c>
    </row>
    <row r="90" spans="1:12" x14ac:dyDescent="0.2">
      <c r="A90" s="44">
        <v>2046</v>
      </c>
      <c r="B90" s="42">
        <v>6552898.2723736176</v>
      </c>
      <c r="C90" s="42">
        <f t="shared" si="4"/>
        <v>49958.683575512841</v>
      </c>
      <c r="D90" s="43">
        <f t="shared" si="5"/>
        <v>7.6824769618912825E-3</v>
      </c>
      <c r="E90" s="55">
        <v>6954069.2979000947</v>
      </c>
      <c r="F90" s="42">
        <f t="shared" si="8"/>
        <v>69408.070602566004</v>
      </c>
      <c r="G90" s="83">
        <f t="shared" si="6"/>
        <v>1.008155206350092E-2</v>
      </c>
      <c r="H90" s="42">
        <f t="shared" si="2"/>
        <v>401171.02552647702</v>
      </c>
      <c r="I90" s="43">
        <f t="shared" si="3"/>
        <v>6.1220395747294765E-2</v>
      </c>
    </row>
    <row r="91" spans="1:12" x14ac:dyDescent="0.2">
      <c r="A91" s="44">
        <v>2047</v>
      </c>
      <c r="B91" s="42">
        <v>6603245.823596335</v>
      </c>
      <c r="C91" s="42">
        <f t="shared" si="4"/>
        <v>50347.551222717389</v>
      </c>
      <c r="D91" s="43">
        <f t="shared" si="5"/>
        <v>7.6832493241925093E-3</v>
      </c>
      <c r="E91" s="55">
        <v>7023477.3685026588</v>
      </c>
      <c r="F91" s="42">
        <f t="shared" si="8"/>
        <v>69408.070602564141</v>
      </c>
      <c r="G91" s="83">
        <f t="shared" si="6"/>
        <v>9.9809288100598526E-3</v>
      </c>
      <c r="H91" s="42">
        <f t="shared" si="2"/>
        <v>420231.54490632378</v>
      </c>
      <c r="I91" s="43">
        <f t="shared" si="3"/>
        <v>6.3640148516756589E-2</v>
      </c>
    </row>
    <row r="92" spans="1:12" x14ac:dyDescent="0.2">
      <c r="A92" s="44">
        <v>2048</v>
      </c>
      <c r="B92" s="42">
        <v>6653985.2693696134</v>
      </c>
      <c r="C92" s="42">
        <f t="shared" si="4"/>
        <v>50739.445773278363</v>
      </c>
      <c r="D92" s="43">
        <f t="shared" si="5"/>
        <v>7.6840158807904846E-3</v>
      </c>
      <c r="E92" s="55">
        <v>7092885.4391052248</v>
      </c>
      <c r="F92" s="42">
        <f t="shared" si="8"/>
        <v>69408.070602566004</v>
      </c>
      <c r="G92" s="83">
        <f t="shared" si="6"/>
        <v>9.8822943338341407E-3</v>
      </c>
      <c r="H92" s="42">
        <f t="shared" si="2"/>
        <v>438900.16973561142</v>
      </c>
      <c r="I92" s="43">
        <f t="shared" si="3"/>
        <v>6.5960496148978143E-2</v>
      </c>
    </row>
    <row r="93" spans="1:12" x14ac:dyDescent="0.2">
      <c r="A93" s="44">
        <v>2049</v>
      </c>
      <c r="B93" s="42">
        <v>6705119.6601582291</v>
      </c>
      <c r="C93" s="42">
        <f t="shared" si="4"/>
        <v>51134.390788615681</v>
      </c>
      <c r="D93" s="43">
        <f t="shared" si="5"/>
        <v>7.6847766742140777E-3</v>
      </c>
      <c r="E93" s="55">
        <v>7162293.5097077908</v>
      </c>
      <c r="F93" s="42">
        <f t="shared" si="8"/>
        <v>69408.070602566004</v>
      </c>
      <c r="G93" s="83">
        <f t="shared" si="6"/>
        <v>9.7855902507459902E-3</v>
      </c>
      <c r="H93" s="42">
        <f t="shared" si="2"/>
        <v>457173.84954956174</v>
      </c>
      <c r="I93" s="43">
        <f t="shared" si="3"/>
        <v>6.8182802503299778E-2</v>
      </c>
    </row>
    <row r="94" spans="1:12" x14ac:dyDescent="0.2">
      <c r="A94" s="44">
        <v>2050</v>
      </c>
      <c r="B94" s="42">
        <v>6756652.0701717697</v>
      </c>
      <c r="C94" s="42">
        <f t="shared" si="4"/>
        <v>51532.410013540648</v>
      </c>
      <c r="D94" s="43">
        <f t="shared" si="5"/>
        <v>7.6855317466959505E-3</v>
      </c>
      <c r="E94" s="55">
        <v>7231701.5803103568</v>
      </c>
      <c r="F94" s="42">
        <f t="shared" si="8"/>
        <v>69408.070602566004</v>
      </c>
      <c r="G94" s="83">
        <f t="shared" si="6"/>
        <v>9.6907604398632774E-3</v>
      </c>
      <c r="H94" s="42">
        <f t="shared" si="2"/>
        <v>475049.51013858709</v>
      </c>
      <c r="I94" s="43">
        <f t="shared" si="3"/>
        <v>7.0308416832022935E-2</v>
      </c>
    </row>
    <row r="95" spans="1:12" x14ac:dyDescent="0.2">
      <c r="A95" s="44">
        <v>2051</v>
      </c>
      <c r="B95" s="42">
        <v>6808585.5975494636</v>
      </c>
      <c r="C95" s="42">
        <f t="shared" si="4"/>
        <v>51933.527377693914</v>
      </c>
      <c r="D95" s="43">
        <f t="shared" si="5"/>
        <v>7.686281140176332E-3</v>
      </c>
      <c r="E95" s="55">
        <v>7301109.6509129219</v>
      </c>
      <c r="F95" s="42">
        <f t="shared" si="8"/>
        <v>69408.070602565072</v>
      </c>
      <c r="G95" s="83">
        <f t="shared" si="6"/>
        <v>9.5977509347926482E-3</v>
      </c>
      <c r="H95" s="42">
        <f t="shared" si="2"/>
        <v>492524.05336345825</v>
      </c>
      <c r="I95" s="43">
        <f t="shared" si="3"/>
        <v>7.2338673914994489E-2</v>
      </c>
    </row>
    <row r="96" spans="1:12" x14ac:dyDescent="0.2">
      <c r="A96" s="44">
        <v>2052</v>
      </c>
      <c r="B96" s="42">
        <v>6860923.3645464564</v>
      </c>
      <c r="C96" s="42">
        <f t="shared" si="4"/>
        <v>52337.766996992752</v>
      </c>
      <c r="D96" s="43">
        <f t="shared" si="5"/>
        <v>7.6870248963059051E-3</v>
      </c>
      <c r="E96" s="55">
        <v>7370517.7215154879</v>
      </c>
      <c r="F96" s="42">
        <f t="shared" si="8"/>
        <v>69408.070602566004</v>
      </c>
      <c r="G96" s="83">
        <f t="shared" si="6"/>
        <v>9.5065098212689936E-3</v>
      </c>
      <c r="H96" s="42">
        <f t="shared" si="2"/>
        <v>509594.35696903151</v>
      </c>
      <c r="I96" s="43">
        <f t="shared" si="3"/>
        <v>7.4274894193154806E-2</v>
      </c>
    </row>
    <row r="97" spans="1:9" x14ac:dyDescent="0.2">
      <c r="A97" s="44">
        <v>2053</v>
      </c>
      <c r="B97" s="42">
        <v>6913668.5177215338</v>
      </c>
      <c r="C97" s="42">
        <f t="shared" si="4"/>
        <v>52745.153175077401</v>
      </c>
      <c r="D97" s="43">
        <f t="shared" si="5"/>
        <v>7.6877630564473609E-3</v>
      </c>
      <c r="E97" s="55">
        <v>7439925.792118053</v>
      </c>
      <c r="F97" s="42">
        <f t="shared" si="8"/>
        <v>69408.070602565072</v>
      </c>
      <c r="G97" s="83">
        <f t="shared" si="6"/>
        <v>9.4169871405307415E-3</v>
      </c>
      <c r="H97" s="42">
        <f t="shared" si="2"/>
        <v>526257.27439651918</v>
      </c>
      <c r="I97" s="43">
        <f t="shared" si="3"/>
        <v>7.6118383901048192E-2</v>
      </c>
    </row>
    <row r="98" spans="1:9" x14ac:dyDescent="0.2">
      <c r="A98" s="44">
        <v>2054</v>
      </c>
      <c r="B98" s="42">
        <v>6966824.2281262884</v>
      </c>
      <c r="C98" s="42">
        <f t="shared" si="4"/>
        <v>53155.710404754616</v>
      </c>
      <c r="D98" s="43">
        <f t="shared" si="5"/>
        <v>7.6884956616740663E-3</v>
      </c>
      <c r="E98" s="55">
        <v>7509333.8627206199</v>
      </c>
      <c r="F98" s="42">
        <f t="shared" si="8"/>
        <v>69408.070602566935</v>
      </c>
      <c r="G98" s="83">
        <f t="shared" si="6"/>
        <v>9.3291347981050432E-3</v>
      </c>
      <c r="H98" s="42">
        <f t="shared" si="2"/>
        <v>542509.6345943315</v>
      </c>
      <c r="I98" s="43">
        <f t="shared" si="3"/>
        <v>7.787043519831105E-2</v>
      </c>
    </row>
    <row r="99" spans="1:9" x14ac:dyDescent="0.2">
      <c r="A99" s="44">
        <v>2055</v>
      </c>
      <c r="B99" s="42">
        <v>7020393.6914958013</v>
      </c>
      <c r="C99" s="42">
        <f t="shared" si="4"/>
        <v>53569.463369512931</v>
      </c>
      <c r="D99" s="43">
        <f t="shared" si="5"/>
        <v>7.6892227527778356E-3</v>
      </c>
      <c r="E99" s="55">
        <v>7578741.9333231859</v>
      </c>
      <c r="F99" s="42">
        <f t="shared" si="8"/>
        <v>69408.070602566004</v>
      </c>
      <c r="G99" s="83">
        <f t="shared" si="6"/>
        <v>9.2429064776484715E-3</v>
      </c>
      <c r="H99" s="42">
        <f t="shared" si="2"/>
        <v>558348.24182738457</v>
      </c>
      <c r="I99" s="43">
        <f t="shared" si="3"/>
        <v>7.95323263001253E-2</v>
      </c>
    </row>
    <row r="100" spans="1:9" x14ac:dyDescent="0.2">
      <c r="A100" s="44">
        <v>2056</v>
      </c>
      <c r="B100" s="42">
        <v>7074380.1284407536</v>
      </c>
      <c r="C100" s="42">
        <f t="shared" si="4"/>
        <v>53986.436944952235</v>
      </c>
      <c r="D100" s="43">
        <f t="shared" si="5"/>
        <v>7.6899443702636017E-3</v>
      </c>
      <c r="E100" s="55">
        <v>7648150.0039257519</v>
      </c>
      <c r="F100" s="42">
        <f t="shared" si="8"/>
        <v>69408.070602566004</v>
      </c>
      <c r="G100" s="83">
        <f t="shared" si="6"/>
        <v>9.1582575595277049E-3</v>
      </c>
      <c r="H100" s="42">
        <f t="shared" si="2"/>
        <v>573769.87548499834</v>
      </c>
      <c r="I100" s="43">
        <f t="shared" si="3"/>
        <v>8.1105321606666614E-2</v>
      </c>
    </row>
    <row r="101" spans="1:9" x14ac:dyDescent="0.2">
      <c r="A101" s="44">
        <v>2057</v>
      </c>
      <c r="B101" s="42">
        <v>7128786.7846410805</v>
      </c>
      <c r="C101" s="42">
        <f t="shared" si="4"/>
        <v>54406.656200326979</v>
      </c>
      <c r="D101" s="43">
        <f t="shared" si="5"/>
        <v>7.6906605543571871E-3</v>
      </c>
      <c r="E101" s="55">
        <v>7717558.0745283151</v>
      </c>
      <c r="F101" s="42">
        <f t="shared" si="8"/>
        <v>69408.07060256321</v>
      </c>
      <c r="G101" s="83">
        <f t="shared" si="6"/>
        <v>9.075145043825783E-3</v>
      </c>
      <c r="H101" s="42">
        <f t="shared" si="2"/>
        <v>588771.28988723457</v>
      </c>
      <c r="I101" s="43">
        <f t="shared" si="3"/>
        <v>8.2590671831529239E-2</v>
      </c>
    </row>
    <row r="102" spans="1:9" x14ac:dyDescent="0.2">
      <c r="A102" s="44">
        <v>2058</v>
      </c>
      <c r="B102" s="42">
        <v>7183616.9310411001</v>
      </c>
      <c r="C102" s="42">
        <f t="shared" si="4"/>
        <v>54830.146400019526</v>
      </c>
      <c r="D102" s="43">
        <f t="shared" si="5"/>
        <v>7.6913713450021959E-3</v>
      </c>
      <c r="E102" s="55">
        <v>7786966.1451308811</v>
      </c>
      <c r="F102" s="42">
        <f t="shared" si="8"/>
        <v>69408.070602566004</v>
      </c>
      <c r="G102" s="83">
        <f t="shared" si="6"/>
        <v>8.9935274775121421E-3</v>
      </c>
      <c r="H102" s="42">
        <f t="shared" si="2"/>
        <v>603349.21408978105</v>
      </c>
      <c r="I102" s="43">
        <f t="shared" si="3"/>
        <v>8.3989614129151402E-2</v>
      </c>
    </row>
    <row r="103" spans="1:9" x14ac:dyDescent="0.2">
      <c r="A103" s="44">
        <v>2059</v>
      </c>
      <c r="B103" s="42">
        <v>7238873.8640461853</v>
      </c>
      <c r="C103" s="42">
        <f t="shared" si="4"/>
        <v>55256.933005085215</v>
      </c>
      <c r="D103" s="43">
        <f t="shared" si="5"/>
        <v>7.6920767818666747E-3</v>
      </c>
      <c r="E103" s="55">
        <v>7856374.2157334471</v>
      </c>
      <c r="F103" s="42">
        <f t="shared" si="8"/>
        <v>69408.070602566004</v>
      </c>
      <c r="G103" s="83">
        <f t="shared" si="6"/>
        <v>8.9133648854973213E-3</v>
      </c>
      <c r="H103" s="42">
        <f t="shared" si="2"/>
        <v>617500.35168726183</v>
      </c>
      <c r="I103" s="43">
        <f t="shared" si="3"/>
        <v>8.5303372221229523E-2</v>
      </c>
    </row>
    <row r="104" spans="1:9" x14ac:dyDescent="0.2">
      <c r="A104" s="44">
        <v>2060</v>
      </c>
      <c r="B104" s="42">
        <v>7294560.9057209408</v>
      </c>
      <c r="C104" s="42">
        <f t="shared" si="4"/>
        <v>55687.041674755514</v>
      </c>
      <c r="D104" s="43">
        <f t="shared" si="5"/>
        <v>7.6927769043386718E-3</v>
      </c>
      <c r="E104" s="55">
        <v>7925782.286336015</v>
      </c>
      <c r="F104" s="42">
        <f t="shared" si="8"/>
        <v>69408.070602567866</v>
      </c>
      <c r="G104" s="83">
        <f t="shared" si="6"/>
        <v>8.8346187053525149E-3</v>
      </c>
      <c r="H104" s="42">
        <f t="shared" si="2"/>
        <v>631221.38061507419</v>
      </c>
      <c r="I104" s="43">
        <f t="shared" si="3"/>
        <v>8.653315652214566E-2</v>
      </c>
    </row>
    <row r="105" spans="1:9" x14ac:dyDescent="0.2">
      <c r="A105" s="44">
        <v>2061</v>
      </c>
      <c r="B105" s="42">
        <v>7350681.4039889565</v>
      </c>
      <c r="C105" s="42">
        <f t="shared" si="4"/>
        <v>56120.498268015683</v>
      </c>
      <c r="D105" s="43">
        <f t="shared" si="5"/>
        <v>7.6934717515351192E-3</v>
      </c>
      <c r="E105" s="55">
        <v>7995190.3569385791</v>
      </c>
      <c r="F105" s="42">
        <f t="shared" si="8"/>
        <v>69408.070602564141</v>
      </c>
      <c r="G105" s="83">
        <f t="shared" si="6"/>
        <v>8.757251725450832E-3</v>
      </c>
      <c r="H105" s="42">
        <f t="shared" si="2"/>
        <v>644508.95294962265</v>
      </c>
      <c r="I105" s="43">
        <f t="shared" si="3"/>
        <v>8.7680164263393312E-2</v>
      </c>
    </row>
    <row r="106" spans="1:9" x14ac:dyDescent="0.2">
      <c r="A106" s="44">
        <v>2062</v>
      </c>
      <c r="B106" s="42">
        <v>7407238.7328340812</v>
      </c>
      <c r="C106" s="42">
        <f t="shared" si="4"/>
        <v>56557.328845124692</v>
      </c>
      <c r="D106" s="43">
        <f t="shared" si="5"/>
        <v>7.6941613622967253E-3</v>
      </c>
      <c r="E106" s="55">
        <v>8064598.4275411442</v>
      </c>
      <c r="F106" s="42">
        <f t="shared" si="8"/>
        <v>69408.070602565072</v>
      </c>
      <c r="G106" s="83">
        <f t="shared" si="6"/>
        <v>8.6812280263384167E-3</v>
      </c>
      <c r="H106" s="42">
        <f t="shared" si="2"/>
        <v>657359.69470706303</v>
      </c>
      <c r="I106" s="43">
        <f t="shared" si="3"/>
        <v>8.8745579617028225E-2</v>
      </c>
    </row>
    <row r="107" spans="1:9" x14ac:dyDescent="0.2">
      <c r="A107" s="44">
        <v>2063</v>
      </c>
      <c r="B107" s="42">
        <v>7464236.2925032852</v>
      </c>
      <c r="C107" s="42">
        <f t="shared" si="4"/>
        <v>56997.559669204056</v>
      </c>
      <c r="D107" s="43">
        <f t="shared" si="5"/>
        <v>7.6948457751944144E-3</v>
      </c>
      <c r="E107" s="55">
        <v>8134006.4981437102</v>
      </c>
      <c r="F107" s="42">
        <f t="shared" si="8"/>
        <v>69408.070602566004</v>
      </c>
      <c r="G107" s="83">
        <f t="shared" si="6"/>
        <v>8.6065129251238215E-3</v>
      </c>
      <c r="H107" s="42">
        <f>E107-B107</f>
        <v>669770.20564042497</v>
      </c>
      <c r="I107" s="43">
        <f t="shared" si="3"/>
        <v>8.97305738181291E-2</v>
      </c>
    </row>
    <row r="108" spans="1:9" x14ac:dyDescent="0.2">
      <c r="B108" s="42"/>
      <c r="C108" s="42"/>
      <c r="D108" s="43"/>
      <c r="E108" s="55"/>
      <c r="F108" s="42"/>
      <c r="G108" s="43"/>
      <c r="H108" s="42"/>
      <c r="I108" s="43"/>
    </row>
  </sheetData>
  <mergeCells count="4">
    <mergeCell ref="A4:I4"/>
    <mergeCell ref="B6:H6"/>
    <mergeCell ref="B15:H15"/>
    <mergeCell ref="A56:I56"/>
  </mergeCells>
  <printOptions headings="1" gridLines="1"/>
  <pageMargins left="0.34" right="0.33" top="0.3" bottom="0.18" header="0.5" footer="0.5"/>
  <pageSetup scale="5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T107"/>
  <sheetViews>
    <sheetView topLeftCell="A13" zoomScaleNormal="100" zoomScaleSheetLayoutView="100" workbookViewId="0">
      <selection activeCell="U154" sqref="U154"/>
    </sheetView>
  </sheetViews>
  <sheetFormatPr defaultColWidth="9.140625" defaultRowHeight="12.75" x14ac:dyDescent="0.2"/>
  <cols>
    <col min="1" max="1" width="9.140625" style="40"/>
    <col min="2" max="2" width="17.7109375" style="40" customWidth="1"/>
    <col min="3" max="4" width="9.140625" style="40" customWidth="1"/>
    <col min="5" max="5" width="17.42578125" style="40" customWidth="1"/>
    <col min="6" max="7" width="9.140625" style="40"/>
    <col min="8" max="8" width="11" style="40" customWidth="1"/>
    <col min="9" max="9" width="11.42578125" style="40" customWidth="1"/>
    <col min="10" max="10" width="9.140625" style="40"/>
    <col min="11" max="13" width="14" style="40" customWidth="1"/>
    <col min="14" max="14" width="24.7109375" style="40" bestFit="1" customWidth="1"/>
    <col min="15" max="16384" width="9.140625" style="40"/>
  </cols>
  <sheetData>
    <row r="1" spans="1:9" x14ac:dyDescent="0.2">
      <c r="A1" s="1" t="s">
        <v>44</v>
      </c>
    </row>
    <row r="2" spans="1:9" x14ac:dyDescent="0.2">
      <c r="A2" s="1" t="s">
        <v>1</v>
      </c>
    </row>
    <row r="4" spans="1:9" ht="18.75" x14ac:dyDescent="0.3">
      <c r="A4" s="160" t="s">
        <v>45</v>
      </c>
      <c r="B4" s="161"/>
      <c r="C4" s="161"/>
      <c r="D4" s="161"/>
      <c r="E4" s="161"/>
      <c r="F4" s="161"/>
      <c r="G4" s="161"/>
      <c r="H4" s="161"/>
      <c r="I4" s="161"/>
    </row>
    <row r="5" spans="1:9" ht="18.75" x14ac:dyDescent="0.3">
      <c r="B5" s="39"/>
      <c r="C5" s="39"/>
      <c r="D5" s="39"/>
      <c r="E5" s="39"/>
      <c r="F5" s="39"/>
      <c r="G5" s="39"/>
      <c r="H5" s="39"/>
    </row>
    <row r="6" spans="1:9" x14ac:dyDescent="0.2">
      <c r="B6" s="162" t="s">
        <v>28</v>
      </c>
      <c r="C6" s="162"/>
      <c r="D6" s="162"/>
      <c r="E6" s="162"/>
      <c r="F6" s="162"/>
      <c r="G6" s="162"/>
      <c r="H6" s="162"/>
    </row>
    <row r="8" spans="1:9" x14ac:dyDescent="0.2">
      <c r="B8" s="41" t="s">
        <v>29</v>
      </c>
      <c r="D8"/>
      <c r="E8"/>
      <c r="F8" s="42">
        <f>AVERAGE(F18:F52)</f>
        <v>381.02857142857141</v>
      </c>
      <c r="G8" s="43">
        <f>(D52/D17)^(1/35)-1</f>
        <v>2.5155592442222874E-2</v>
      </c>
    </row>
    <row r="9" spans="1:9" x14ac:dyDescent="0.2">
      <c r="D9"/>
      <c r="E9"/>
      <c r="F9" s="44"/>
      <c r="G9" s="44"/>
    </row>
    <row r="10" spans="1:9" x14ac:dyDescent="0.2">
      <c r="B10" s="41" t="s">
        <v>30</v>
      </c>
      <c r="D10"/>
      <c r="E10"/>
      <c r="F10" s="42">
        <f>AVERAGE(C59:C67)</f>
        <v>388.14751481871684</v>
      </c>
      <c r="G10" s="43">
        <f>(B67/B58)^(1/9)-1</f>
        <v>1.5346892735514484E-2</v>
      </c>
    </row>
    <row r="11" spans="1:9" x14ac:dyDescent="0.2">
      <c r="B11" s="41" t="s">
        <v>31</v>
      </c>
      <c r="D11"/>
      <c r="E11"/>
      <c r="F11" s="42">
        <f>AVERAGE(F59:F67)</f>
        <v>266.97438605987514</v>
      </c>
      <c r="G11" s="43">
        <f>(E67/E58)^(1/9)-1</f>
        <v>1.0586305402438212E-2</v>
      </c>
      <c r="I11" s="43"/>
    </row>
    <row r="12" spans="1:9" x14ac:dyDescent="0.2">
      <c r="B12" s="84"/>
      <c r="I12" s="43"/>
    </row>
    <row r="13" spans="1:9" x14ac:dyDescent="0.2">
      <c r="B13" s="163" t="s">
        <v>32</v>
      </c>
      <c r="C13" s="163"/>
      <c r="D13" s="163"/>
      <c r="E13" s="163"/>
      <c r="F13" s="163"/>
      <c r="G13" s="163"/>
      <c r="H13" s="163"/>
    </row>
    <row r="14" spans="1:9" x14ac:dyDescent="0.2">
      <c r="A14" s="45"/>
      <c r="B14" s="46"/>
      <c r="C14" s="46"/>
      <c r="D14" s="47"/>
      <c r="E14" s="47"/>
      <c r="F14" s="47"/>
      <c r="G14" s="47"/>
      <c r="H14" s="47"/>
    </row>
    <row r="15" spans="1:9" x14ac:dyDescent="0.2">
      <c r="D15" s="44"/>
      <c r="F15" s="46" t="s">
        <v>33</v>
      </c>
      <c r="G15" s="46"/>
      <c r="H15" s="46"/>
    </row>
    <row r="16" spans="1:9" x14ac:dyDescent="0.2">
      <c r="C16" s="44"/>
      <c r="D16" s="48"/>
      <c r="E16" s="49"/>
      <c r="F16" s="50" t="s">
        <v>34</v>
      </c>
      <c r="H16" s="44" t="s">
        <v>35</v>
      </c>
    </row>
    <row r="17" spans="2:14" x14ac:dyDescent="0.2">
      <c r="B17" s="44">
        <v>1980</v>
      </c>
      <c r="D17" s="42">
        <v>9623</v>
      </c>
      <c r="E17" s="49"/>
      <c r="F17" s="42">
        <f>D17-8650</f>
        <v>973</v>
      </c>
      <c r="H17" s="43">
        <f>(D17/8650)-1</f>
        <v>0.11248554913294795</v>
      </c>
      <c r="J17" s="54"/>
      <c r="K17" s="54"/>
      <c r="M17" s="85"/>
      <c r="N17" s="86"/>
    </row>
    <row r="18" spans="2:14" x14ac:dyDescent="0.2">
      <c r="B18" s="44">
        <v>1981</v>
      </c>
      <c r="D18" s="42">
        <v>9738</v>
      </c>
      <c r="E18" s="49"/>
      <c r="F18" s="42">
        <f t="shared" ref="F18:F52" si="0">+D18-D17</f>
        <v>115</v>
      </c>
      <c r="H18" s="43">
        <f t="shared" ref="H18:H52" si="1">(D18/D17)-1</f>
        <v>1.195053517614042E-2</v>
      </c>
      <c r="J18" s="54"/>
      <c r="K18" s="54"/>
      <c r="M18" s="85"/>
      <c r="N18" s="86"/>
    </row>
    <row r="19" spans="2:14" x14ac:dyDescent="0.2">
      <c r="B19" s="44">
        <v>1982</v>
      </c>
      <c r="D19" s="42">
        <v>9862</v>
      </c>
      <c r="E19" s="49"/>
      <c r="F19" s="42">
        <f t="shared" si="0"/>
        <v>124</v>
      </c>
      <c r="H19" s="43">
        <f t="shared" si="1"/>
        <v>1.2733620866707707E-2</v>
      </c>
      <c r="J19" s="54"/>
      <c r="K19" s="54"/>
      <c r="M19" s="85"/>
      <c r="N19" s="86"/>
    </row>
    <row r="20" spans="2:14" x14ac:dyDescent="0.2">
      <c r="B20" s="44">
        <v>1983</v>
      </c>
      <c r="D20" s="42">
        <v>10676</v>
      </c>
      <c r="E20" s="49"/>
      <c r="F20" s="42">
        <f t="shared" si="0"/>
        <v>814</v>
      </c>
      <c r="H20" s="43">
        <f t="shared" si="1"/>
        <v>8.2539038734536607E-2</v>
      </c>
      <c r="J20" s="54"/>
      <c r="K20" s="54"/>
      <c r="M20" s="85"/>
      <c r="N20" s="86"/>
    </row>
    <row r="21" spans="2:14" x14ac:dyDescent="0.2">
      <c r="B21" s="44">
        <v>1984</v>
      </c>
      <c r="D21" s="42">
        <v>10270</v>
      </c>
      <c r="E21" s="49"/>
      <c r="F21" s="42">
        <f t="shared" si="0"/>
        <v>-406</v>
      </c>
      <c r="H21" s="43">
        <f t="shared" si="1"/>
        <v>-3.8029224428624997E-2</v>
      </c>
      <c r="J21" s="54"/>
      <c r="K21" s="54"/>
      <c r="M21" s="85"/>
      <c r="N21" s="86"/>
    </row>
    <row r="22" spans="2:14" x14ac:dyDescent="0.2">
      <c r="B22" s="44">
        <v>1985</v>
      </c>
      <c r="D22" s="42">
        <v>10654</v>
      </c>
      <c r="E22" s="49"/>
      <c r="F22" s="42">
        <f t="shared" si="0"/>
        <v>384</v>
      </c>
      <c r="H22" s="43">
        <f t="shared" si="1"/>
        <v>3.7390457643622144E-2</v>
      </c>
      <c r="J22" s="54"/>
      <c r="K22" s="54"/>
      <c r="M22" s="85"/>
      <c r="N22" s="86"/>
    </row>
    <row r="23" spans="2:14" x14ac:dyDescent="0.2">
      <c r="B23" s="44">
        <v>1986</v>
      </c>
      <c r="D23" s="42">
        <v>11022</v>
      </c>
      <c r="E23" s="49"/>
      <c r="F23" s="42">
        <f t="shared" si="0"/>
        <v>368</v>
      </c>
      <c r="H23" s="43">
        <f t="shared" si="1"/>
        <v>3.4541017458231682E-2</v>
      </c>
      <c r="J23" s="54"/>
      <c r="K23" s="54"/>
      <c r="M23" s="85"/>
      <c r="N23" s="86"/>
    </row>
    <row r="24" spans="2:14" x14ac:dyDescent="0.2">
      <c r="B24" s="44">
        <v>1987</v>
      </c>
      <c r="D24" s="42">
        <v>12394</v>
      </c>
      <c r="E24" s="49"/>
      <c r="F24" s="42">
        <f t="shared" si="0"/>
        <v>1372</v>
      </c>
      <c r="H24" s="43">
        <f t="shared" si="1"/>
        <v>0.12447831609508264</v>
      </c>
      <c r="J24" s="54"/>
      <c r="K24" s="54"/>
      <c r="M24" s="85"/>
      <c r="N24" s="86"/>
    </row>
    <row r="25" spans="2:14" x14ac:dyDescent="0.2">
      <c r="B25" s="44">
        <v>1988</v>
      </c>
      <c r="D25" s="42">
        <v>12382</v>
      </c>
      <c r="E25" s="49"/>
      <c r="F25" s="42">
        <f t="shared" si="0"/>
        <v>-12</v>
      </c>
      <c r="H25" s="43">
        <f t="shared" si="1"/>
        <v>-9.6821042439887428E-4</v>
      </c>
      <c r="J25" s="54"/>
      <c r="K25" s="54"/>
      <c r="M25" s="85"/>
      <c r="N25" s="86"/>
    </row>
    <row r="26" spans="2:14" x14ac:dyDescent="0.2">
      <c r="B26" s="44">
        <v>1989</v>
      </c>
      <c r="D26" s="42">
        <v>13425</v>
      </c>
      <c r="F26" s="42">
        <f t="shared" si="0"/>
        <v>1043</v>
      </c>
      <c r="H26" s="43">
        <f t="shared" si="1"/>
        <v>8.4235180100145302E-2</v>
      </c>
      <c r="J26" s="54"/>
      <c r="K26" s="54"/>
      <c r="M26" s="85"/>
      <c r="N26" s="86"/>
    </row>
    <row r="27" spans="2:14" x14ac:dyDescent="0.2">
      <c r="B27" s="44">
        <v>1990</v>
      </c>
      <c r="D27" s="42">
        <v>13754</v>
      </c>
      <c r="F27" s="42">
        <f t="shared" si="0"/>
        <v>329</v>
      </c>
      <c r="H27" s="43">
        <f t="shared" si="1"/>
        <v>2.4506517690875196E-2</v>
      </c>
      <c r="J27" s="54"/>
      <c r="K27" s="54"/>
      <c r="L27" s="54"/>
      <c r="M27" s="87"/>
      <c r="N27" s="86"/>
    </row>
    <row r="28" spans="2:14" x14ac:dyDescent="0.2">
      <c r="B28" s="44">
        <v>1991</v>
      </c>
      <c r="D28" s="42">
        <v>14123</v>
      </c>
      <c r="F28" s="42">
        <f t="shared" si="0"/>
        <v>369</v>
      </c>
      <c r="H28" s="43">
        <f t="shared" si="1"/>
        <v>2.682855896466485E-2</v>
      </c>
      <c r="J28" s="54"/>
      <c r="K28" s="54"/>
      <c r="L28" s="54"/>
      <c r="M28" s="87"/>
      <c r="N28" s="86"/>
    </row>
    <row r="29" spans="2:14" x14ac:dyDescent="0.2">
      <c r="B29" s="44">
        <v>1992</v>
      </c>
      <c r="D29" s="42">
        <v>14661</v>
      </c>
      <c r="F29" s="42">
        <f t="shared" si="0"/>
        <v>538</v>
      </c>
      <c r="H29" s="43">
        <f t="shared" si="1"/>
        <v>3.8093889400269143E-2</v>
      </c>
      <c r="J29" s="54"/>
      <c r="K29" s="54"/>
      <c r="L29" s="54"/>
      <c r="M29" s="87"/>
      <c r="N29" s="86"/>
    </row>
    <row r="30" spans="2:14" x14ac:dyDescent="0.2">
      <c r="B30" s="44">
        <v>1993</v>
      </c>
      <c r="D30" s="42">
        <v>15266</v>
      </c>
      <c r="F30" s="42">
        <f t="shared" si="0"/>
        <v>605</v>
      </c>
      <c r="H30" s="43">
        <f t="shared" si="1"/>
        <v>4.126594366005043E-2</v>
      </c>
      <c r="J30" s="54"/>
      <c r="K30" s="54"/>
      <c r="L30" s="54"/>
      <c r="M30" s="87"/>
      <c r="N30" s="86"/>
    </row>
    <row r="31" spans="2:14" x14ac:dyDescent="0.2">
      <c r="B31" s="44">
        <v>1994</v>
      </c>
      <c r="D31" s="42">
        <v>15179</v>
      </c>
      <c r="F31" s="42">
        <f t="shared" si="0"/>
        <v>-87</v>
      </c>
      <c r="H31" s="43">
        <f t="shared" si="1"/>
        <v>-5.6989388182889789E-3</v>
      </c>
      <c r="I31" s="88"/>
      <c r="J31" s="54"/>
      <c r="K31" s="54"/>
      <c r="L31" s="54"/>
      <c r="M31" s="87"/>
      <c r="N31" s="86"/>
    </row>
    <row r="32" spans="2:14" x14ac:dyDescent="0.2">
      <c r="B32" s="44">
        <v>1995</v>
      </c>
      <c r="D32" s="42">
        <v>15813</v>
      </c>
      <c r="F32" s="42">
        <f t="shared" si="0"/>
        <v>634</v>
      </c>
      <c r="H32" s="43">
        <f t="shared" si="1"/>
        <v>4.1768232426378615E-2</v>
      </c>
      <c r="J32" s="54"/>
      <c r="K32" s="54"/>
      <c r="L32" s="54"/>
      <c r="M32" s="87"/>
      <c r="N32" s="86"/>
    </row>
    <row r="33" spans="2:14" x14ac:dyDescent="0.2">
      <c r="B33" s="44">
        <v>1996</v>
      </c>
      <c r="D33" s="42">
        <v>16064</v>
      </c>
      <c r="F33" s="42">
        <f t="shared" si="0"/>
        <v>251</v>
      </c>
      <c r="H33" s="43">
        <f t="shared" si="1"/>
        <v>1.5873015873015817E-2</v>
      </c>
      <c r="J33" s="54"/>
      <c r="K33" s="54"/>
      <c r="L33" s="54"/>
      <c r="M33" s="87"/>
      <c r="N33" s="86"/>
    </row>
    <row r="34" spans="2:14" x14ac:dyDescent="0.2">
      <c r="B34" s="44">
        <v>1997</v>
      </c>
      <c r="D34" s="42">
        <v>16612.986456389575</v>
      </c>
      <c r="F34" s="42">
        <f t="shared" si="0"/>
        <v>548.98645638957532</v>
      </c>
      <c r="H34" s="43">
        <f t="shared" si="1"/>
        <v>3.4174953709510403E-2</v>
      </c>
      <c r="J34" s="54"/>
      <c r="K34" s="54"/>
      <c r="L34" s="54"/>
      <c r="M34" s="87"/>
      <c r="N34" s="86"/>
    </row>
    <row r="35" spans="2:14" x14ac:dyDescent="0.2">
      <c r="B35" s="44">
        <v>1998</v>
      </c>
      <c r="D35" s="42">
        <v>17897</v>
      </c>
      <c r="F35" s="42">
        <f t="shared" si="0"/>
        <v>1284.0135436104247</v>
      </c>
      <c r="H35" s="43">
        <f t="shared" si="1"/>
        <v>7.7289748413451376E-2</v>
      </c>
      <c r="J35" s="54"/>
      <c r="K35" s="54"/>
      <c r="L35" s="54"/>
      <c r="M35" s="87"/>
      <c r="N35" s="86"/>
    </row>
    <row r="36" spans="2:14" x14ac:dyDescent="0.2">
      <c r="B36" s="44">
        <v>1999</v>
      </c>
      <c r="D36" s="42">
        <v>17615</v>
      </c>
      <c r="F36" s="42">
        <f t="shared" si="0"/>
        <v>-282</v>
      </c>
      <c r="H36" s="43">
        <f t="shared" si="1"/>
        <v>-1.5756830753757667E-2</v>
      </c>
      <c r="J36" s="54"/>
      <c r="K36" s="54"/>
      <c r="L36" s="54"/>
      <c r="M36" s="87"/>
      <c r="N36" s="86"/>
    </row>
    <row r="37" spans="2:14" x14ac:dyDescent="0.2">
      <c r="B37" s="44">
        <v>2000</v>
      </c>
      <c r="D37" s="42">
        <v>17808</v>
      </c>
      <c r="F37" s="42">
        <f t="shared" si="0"/>
        <v>193</v>
      </c>
      <c r="H37" s="43">
        <f t="shared" si="1"/>
        <v>1.0956571104172586E-2</v>
      </c>
      <c r="J37" s="54"/>
      <c r="K37" s="54"/>
      <c r="L37" s="54"/>
      <c r="M37" s="87"/>
      <c r="N37" s="86"/>
    </row>
    <row r="38" spans="2:14" x14ac:dyDescent="0.2">
      <c r="B38" s="44">
        <v>2001</v>
      </c>
      <c r="D38" s="42">
        <v>18754</v>
      </c>
      <c r="F38" s="42">
        <f t="shared" si="0"/>
        <v>946</v>
      </c>
      <c r="H38" s="43">
        <f t="shared" si="1"/>
        <v>5.3122192273135749E-2</v>
      </c>
      <c r="J38" s="54"/>
      <c r="K38" s="54"/>
      <c r="L38" s="54"/>
      <c r="M38" s="87"/>
      <c r="N38" s="86"/>
    </row>
    <row r="39" spans="2:14" x14ac:dyDescent="0.2">
      <c r="B39" s="44">
        <v>2002</v>
      </c>
      <c r="D39" s="42">
        <v>19219</v>
      </c>
      <c r="F39" s="42">
        <f t="shared" si="0"/>
        <v>465</v>
      </c>
      <c r="H39" s="43">
        <f t="shared" si="1"/>
        <v>2.4794710461768066E-2</v>
      </c>
      <c r="J39" s="54"/>
      <c r="K39" s="54"/>
      <c r="L39" s="54"/>
      <c r="M39" s="87"/>
      <c r="N39" s="86"/>
    </row>
    <row r="40" spans="2:14" x14ac:dyDescent="0.2">
      <c r="B40" s="44">
        <v>2003</v>
      </c>
      <c r="D40" s="42">
        <v>19668</v>
      </c>
      <c r="F40" s="42">
        <f t="shared" si="0"/>
        <v>449</v>
      </c>
      <c r="H40" s="43">
        <f t="shared" si="1"/>
        <v>2.3362297726208459E-2</v>
      </c>
      <c r="J40" s="54"/>
      <c r="K40" s="54"/>
      <c r="L40" s="54"/>
      <c r="M40" s="87"/>
      <c r="N40" s="86"/>
    </row>
    <row r="41" spans="2:14" x14ac:dyDescent="0.2">
      <c r="B41" s="44">
        <v>2004</v>
      </c>
      <c r="D41" s="42">
        <v>20545</v>
      </c>
      <c r="F41" s="42">
        <f t="shared" si="0"/>
        <v>877</v>
      </c>
      <c r="H41" s="43">
        <f t="shared" si="1"/>
        <v>4.4590197274761101E-2</v>
      </c>
      <c r="I41" s="54"/>
      <c r="J41" s="54"/>
      <c r="K41" s="54"/>
      <c r="L41" s="54"/>
      <c r="M41" s="87"/>
      <c r="N41" s="86"/>
    </row>
    <row r="42" spans="2:14" x14ac:dyDescent="0.2">
      <c r="B42" s="44">
        <v>2005</v>
      </c>
      <c r="D42" s="42">
        <v>22361</v>
      </c>
      <c r="E42" s="54"/>
      <c r="F42" s="42">
        <f t="shared" si="0"/>
        <v>1816</v>
      </c>
      <c r="H42" s="43">
        <f t="shared" si="1"/>
        <v>8.8391336091506512E-2</v>
      </c>
      <c r="I42" s="54"/>
      <c r="J42" s="54"/>
      <c r="K42" s="54"/>
      <c r="L42" s="54"/>
      <c r="M42" s="87"/>
      <c r="N42" s="86"/>
    </row>
    <row r="43" spans="2:14" x14ac:dyDescent="0.2">
      <c r="B43" s="44">
        <v>2006</v>
      </c>
      <c r="D43" s="42">
        <v>21819</v>
      </c>
      <c r="E43" s="54"/>
      <c r="F43" s="42">
        <f t="shared" si="0"/>
        <v>-542</v>
      </c>
      <c r="H43" s="43">
        <f t="shared" si="1"/>
        <v>-2.4238629757166508E-2</v>
      </c>
      <c r="I43" s="54"/>
      <c r="J43" s="54"/>
      <c r="K43" s="54"/>
      <c r="L43" s="54"/>
      <c r="M43" s="87"/>
      <c r="N43" s="86"/>
    </row>
    <row r="44" spans="2:14" x14ac:dyDescent="0.2">
      <c r="B44" s="44">
        <v>2007</v>
      </c>
      <c r="D44" s="42">
        <v>21962</v>
      </c>
      <c r="F44" s="42">
        <f t="shared" si="0"/>
        <v>143</v>
      </c>
      <c r="H44" s="43">
        <f t="shared" si="1"/>
        <v>6.5539208946330252E-3</v>
      </c>
      <c r="I44" s="54"/>
      <c r="J44" s="54"/>
      <c r="K44" s="54"/>
      <c r="L44" s="54"/>
      <c r="M44" s="87"/>
      <c r="N44" s="86"/>
    </row>
    <row r="45" spans="2:14" x14ac:dyDescent="0.2">
      <c r="B45" s="44">
        <v>2008</v>
      </c>
      <c r="D45" s="42">
        <v>21060</v>
      </c>
      <c r="F45" s="42">
        <f t="shared" si="0"/>
        <v>-902</v>
      </c>
      <c r="H45" s="43">
        <f t="shared" si="1"/>
        <v>-4.1070940715781767E-2</v>
      </c>
      <c r="I45" s="54"/>
      <c r="J45" s="54"/>
      <c r="K45" s="54"/>
      <c r="L45" s="54"/>
      <c r="M45" s="87"/>
      <c r="N45" s="86"/>
    </row>
    <row r="46" spans="2:14" x14ac:dyDescent="0.2">
      <c r="B46" s="44">
        <v>2009</v>
      </c>
      <c r="D46" s="42">
        <v>22351</v>
      </c>
      <c r="F46" s="42">
        <f t="shared" si="0"/>
        <v>1291</v>
      </c>
      <c r="H46" s="43">
        <f t="shared" si="1"/>
        <v>6.1301044634378021E-2</v>
      </c>
      <c r="I46" s="54"/>
      <c r="J46" s="54"/>
      <c r="K46" s="54"/>
      <c r="L46" s="54"/>
      <c r="M46" s="87"/>
      <c r="N46" s="86"/>
    </row>
    <row r="47" spans="2:14" x14ac:dyDescent="0.2">
      <c r="B47" s="44">
        <v>2010</v>
      </c>
      <c r="D47" s="42">
        <v>22256</v>
      </c>
      <c r="F47" s="42">
        <f t="shared" si="0"/>
        <v>-95</v>
      </c>
      <c r="H47" s="43">
        <f t="shared" si="1"/>
        <v>-4.2503691110017394E-3</v>
      </c>
      <c r="I47" s="54"/>
      <c r="K47" s="54"/>
      <c r="L47" s="54"/>
      <c r="M47" s="87"/>
      <c r="N47" s="86"/>
    </row>
    <row r="48" spans="2:14" x14ac:dyDescent="0.2">
      <c r="B48" s="44">
        <v>2011</v>
      </c>
      <c r="D48" s="42">
        <v>21619</v>
      </c>
      <c r="F48" s="42">
        <f t="shared" si="0"/>
        <v>-637</v>
      </c>
      <c r="H48" s="43">
        <f t="shared" si="1"/>
        <v>-2.8621495327102786E-2</v>
      </c>
      <c r="I48" s="54"/>
      <c r="K48" s="54"/>
      <c r="L48" s="54"/>
      <c r="M48" s="87"/>
      <c r="N48" s="86"/>
    </row>
    <row r="49" spans="1:20" x14ac:dyDescent="0.2">
      <c r="B49" s="44">
        <v>2012</v>
      </c>
      <c r="D49" s="42">
        <v>21440</v>
      </c>
      <c r="F49" s="42">
        <f t="shared" si="0"/>
        <v>-179</v>
      </c>
      <c r="H49" s="43">
        <f t="shared" si="1"/>
        <v>-8.2797539201627801E-3</v>
      </c>
      <c r="I49" s="54"/>
      <c r="K49" s="54"/>
      <c r="L49" s="54"/>
      <c r="M49" s="87"/>
      <c r="N49" s="86"/>
    </row>
    <row r="50" spans="1:20" x14ac:dyDescent="0.2">
      <c r="B50" s="44">
        <v>2013</v>
      </c>
      <c r="D50" s="42">
        <v>21576</v>
      </c>
      <c r="F50" s="42">
        <f t="shared" si="0"/>
        <v>136</v>
      </c>
      <c r="H50" s="43">
        <f t="shared" si="1"/>
        <v>6.3432835820895761E-3</v>
      </c>
      <c r="I50" s="54"/>
      <c r="K50" s="54"/>
      <c r="L50" s="54"/>
      <c r="M50" s="87"/>
      <c r="N50" s="86"/>
    </row>
    <row r="51" spans="1:20" x14ac:dyDescent="0.2">
      <c r="B51" s="44">
        <v>2014</v>
      </c>
      <c r="D51" s="42">
        <v>22935</v>
      </c>
      <c r="F51" s="42">
        <f t="shared" si="0"/>
        <v>1359</v>
      </c>
      <c r="H51" s="43">
        <f t="shared" si="1"/>
        <v>6.2986651835372554E-2</v>
      </c>
      <c r="I51" s="54"/>
      <c r="K51" s="54"/>
      <c r="L51" s="89"/>
      <c r="M51" s="87"/>
      <c r="N51" s="86"/>
    </row>
    <row r="52" spans="1:20" x14ac:dyDescent="0.2">
      <c r="B52" s="44">
        <v>2015</v>
      </c>
      <c r="D52" s="42">
        <v>22959</v>
      </c>
      <c r="F52" s="42">
        <f t="shared" si="0"/>
        <v>24</v>
      </c>
      <c r="H52" s="43">
        <f t="shared" si="1"/>
        <v>1.0464355788097901E-3</v>
      </c>
      <c r="I52" s="54"/>
      <c r="K52" s="54"/>
      <c r="L52" s="89"/>
      <c r="M52" s="87"/>
      <c r="N52" s="86"/>
    </row>
    <row r="53" spans="1:20" x14ac:dyDescent="0.2">
      <c r="B53" s="44"/>
      <c r="F53" s="58"/>
      <c r="H53" s="43"/>
      <c r="M53" s="54"/>
      <c r="N53" s="54"/>
    </row>
    <row r="54" spans="1:20" x14ac:dyDescent="0.2">
      <c r="A54" s="163" t="s">
        <v>36</v>
      </c>
      <c r="B54" s="163"/>
      <c r="C54" s="163"/>
      <c r="D54" s="163"/>
      <c r="E54" s="163"/>
      <c r="F54" s="163"/>
      <c r="G54" s="163"/>
      <c r="H54" s="163"/>
      <c r="I54" s="163"/>
      <c r="M54" s="54"/>
      <c r="N54" s="54"/>
    </row>
    <row r="55" spans="1:20" x14ac:dyDescent="0.2">
      <c r="M55" s="54"/>
      <c r="N55" s="54"/>
    </row>
    <row r="56" spans="1:20" x14ac:dyDescent="0.2">
      <c r="B56" s="59" t="s">
        <v>37</v>
      </c>
      <c r="C56" s="164" t="s">
        <v>33</v>
      </c>
      <c r="D56" s="164"/>
      <c r="E56" s="60" t="s">
        <v>46</v>
      </c>
      <c r="F56" s="164" t="s">
        <v>33</v>
      </c>
      <c r="G56" s="164"/>
      <c r="H56" s="164" t="s">
        <v>38</v>
      </c>
      <c r="I56" s="164"/>
      <c r="K56" s="90"/>
      <c r="L56" s="90"/>
      <c r="M56" s="54"/>
      <c r="N56" s="54"/>
    </row>
    <row r="57" spans="1:20" x14ac:dyDescent="0.2">
      <c r="B57" s="65" t="s">
        <v>39</v>
      </c>
      <c r="C57" s="66" t="s">
        <v>34</v>
      </c>
      <c r="D57" s="67" t="s">
        <v>35</v>
      </c>
      <c r="E57" s="65" t="s">
        <v>39</v>
      </c>
      <c r="F57" s="66" t="s">
        <v>34</v>
      </c>
      <c r="G57" s="67" t="s">
        <v>35</v>
      </c>
      <c r="H57" s="66" t="s">
        <v>34</v>
      </c>
      <c r="I57" s="67" t="s">
        <v>35</v>
      </c>
      <c r="M57" s="54"/>
      <c r="N57" s="54"/>
    </row>
    <row r="58" spans="1:20" x14ac:dyDescent="0.2">
      <c r="A58" s="44">
        <v>2016</v>
      </c>
      <c r="B58" s="55">
        <v>23778.410962330341</v>
      </c>
      <c r="C58" s="42">
        <f>+B58-D52</f>
        <v>819.41096233034114</v>
      </c>
      <c r="D58" s="43">
        <f>(B58/D52)-1</f>
        <v>3.5690185214092063E-2</v>
      </c>
      <c r="E58" s="55">
        <v>24169.686546596025</v>
      </c>
      <c r="F58" s="42">
        <f>+E58-D52</f>
        <v>1210.6865465960254</v>
      </c>
      <c r="G58" s="43">
        <f>(E58/D52)-1</f>
        <v>5.2732547001002938E-2</v>
      </c>
      <c r="H58" s="42">
        <f t="shared" ref="H58:H81" si="2">E58-B58</f>
        <v>391.2755842656843</v>
      </c>
      <c r="I58" s="43">
        <f t="shared" ref="I58:I81" si="3">(E58/B58)-1</f>
        <v>1.6455077039653432E-2</v>
      </c>
      <c r="J58" s="54"/>
      <c r="K58" s="91"/>
      <c r="L58" s="87"/>
      <c r="M58" s="87"/>
      <c r="N58" s="54"/>
      <c r="P58" s="54"/>
      <c r="R58" s="54"/>
      <c r="S58" s="54"/>
    </row>
    <row r="59" spans="1:20" x14ac:dyDescent="0.2">
      <c r="A59" s="44">
        <v>2017</v>
      </c>
      <c r="B59" s="55">
        <v>24252.250202527594</v>
      </c>
      <c r="C59" s="42">
        <f>+B59-B58</f>
        <v>473.83924019725237</v>
      </c>
      <c r="D59" s="43">
        <f>(B59/B58)-1</f>
        <v>1.9927287864101029E-2</v>
      </c>
      <c r="E59" s="55">
        <v>24336.040599945238</v>
      </c>
      <c r="F59" s="42">
        <f>+E59-E58</f>
        <v>166.35405334921234</v>
      </c>
      <c r="G59" s="43">
        <f t="shared" ref="G59:G81" si="4">(E59/E58)-1</f>
        <v>6.8827559276991579E-3</v>
      </c>
      <c r="H59" s="42">
        <f t="shared" si="2"/>
        <v>83.790397417644272</v>
      </c>
      <c r="I59" s="43">
        <f t="shared" si="3"/>
        <v>3.454953528762017E-3</v>
      </c>
      <c r="J59" s="54"/>
      <c r="K59" s="91"/>
      <c r="L59" s="92"/>
      <c r="M59" s="54"/>
      <c r="N59" s="54"/>
      <c r="P59" s="54"/>
      <c r="R59" s="54"/>
      <c r="S59" s="54"/>
    </row>
    <row r="60" spans="1:20" x14ac:dyDescent="0.2">
      <c r="A60" s="44">
        <v>2018</v>
      </c>
      <c r="B60" s="55">
        <v>24647.547835404202</v>
      </c>
      <c r="C60" s="42">
        <f>+B60-B59</f>
        <v>395.29763287660899</v>
      </c>
      <c r="D60" s="43">
        <f>(B60/B59)-1</f>
        <v>1.6299420860972802E-2</v>
      </c>
      <c r="E60" s="55">
        <v>24606.278955403854</v>
      </c>
      <c r="F60" s="42">
        <f>+E60-E59</f>
        <v>270.23835545861584</v>
      </c>
      <c r="G60" s="43">
        <f t="shared" si="4"/>
        <v>1.1104450387020792E-2</v>
      </c>
      <c r="H60" s="42">
        <f t="shared" si="2"/>
        <v>-41.268880000348872</v>
      </c>
      <c r="I60" s="43">
        <f t="shared" si="3"/>
        <v>-1.6743604790196986E-3</v>
      </c>
      <c r="J60" s="54"/>
      <c r="K60" s="91"/>
      <c r="L60" s="92"/>
      <c r="M60" s="54"/>
      <c r="N60" s="54"/>
      <c r="P60" s="54"/>
      <c r="R60" s="54"/>
      <c r="S60" s="54"/>
      <c r="T60" s="54"/>
    </row>
    <row r="61" spans="1:20" x14ac:dyDescent="0.2">
      <c r="A61" s="44">
        <v>2019</v>
      </c>
      <c r="B61" s="55">
        <v>25044.769638685575</v>
      </c>
      <c r="C61" s="42">
        <f t="shared" ref="C61:C105" si="5">+B61-B60</f>
        <v>397.22180328137256</v>
      </c>
      <c r="D61" s="43">
        <f>(B61/B60)-1</f>
        <v>1.611607799420911E-2</v>
      </c>
      <c r="E61" s="55">
        <v>24893.09445872483</v>
      </c>
      <c r="F61" s="42">
        <f>+E61-E60</f>
        <v>286.81550332097686</v>
      </c>
      <c r="G61" s="43">
        <f t="shared" si="4"/>
        <v>1.1656191650952108E-2</v>
      </c>
      <c r="H61" s="42">
        <f t="shared" si="2"/>
        <v>-151.67517996074457</v>
      </c>
      <c r="I61" s="43">
        <f t="shared" si="3"/>
        <v>-6.0561619112063925E-3</v>
      </c>
      <c r="J61" s="54"/>
      <c r="K61" s="91"/>
      <c r="L61" s="92"/>
      <c r="M61" s="54"/>
      <c r="N61" s="54"/>
      <c r="P61" s="54"/>
      <c r="R61" s="54"/>
      <c r="S61" s="54"/>
    </row>
    <row r="62" spans="1:20" x14ac:dyDescent="0.2">
      <c r="A62" s="44">
        <v>2020</v>
      </c>
      <c r="B62" s="55">
        <v>25369.173738661135</v>
      </c>
      <c r="C62" s="42">
        <f t="shared" si="5"/>
        <v>324.4040999755598</v>
      </c>
      <c r="D62" s="43">
        <f>(B62/B61)-1</f>
        <v>1.2952968011111787E-2</v>
      </c>
      <c r="E62" s="55">
        <v>25205.928535800045</v>
      </c>
      <c r="F62" s="42">
        <f>+E62-E61</f>
        <v>312.83407707521474</v>
      </c>
      <c r="G62" s="43">
        <f t="shared" si="4"/>
        <v>1.2567102800092878E-2</v>
      </c>
      <c r="H62" s="42">
        <f t="shared" si="2"/>
        <v>-163.24520286108964</v>
      </c>
      <c r="I62" s="43">
        <f t="shared" si="3"/>
        <v>-6.4347859549053199E-3</v>
      </c>
      <c r="J62" s="54"/>
      <c r="K62" s="91"/>
      <c r="L62" s="87"/>
      <c r="M62" s="54"/>
      <c r="N62" s="54"/>
      <c r="P62" s="54"/>
      <c r="Q62" s="93"/>
      <c r="R62" s="54"/>
      <c r="S62" s="54"/>
    </row>
    <row r="63" spans="1:20" x14ac:dyDescent="0.2">
      <c r="A63" s="44">
        <v>2021</v>
      </c>
      <c r="B63" s="55">
        <v>25497.062644139285</v>
      </c>
      <c r="C63" s="42">
        <f t="shared" si="5"/>
        <v>127.88890547815026</v>
      </c>
      <c r="D63" s="43">
        <f t="shared" ref="D63:D105" si="6">(B63/B62)-1</f>
        <v>5.0411143380384438E-3</v>
      </c>
      <c r="E63" s="55">
        <v>25316.416253234296</v>
      </c>
      <c r="F63" s="42">
        <f t="shared" ref="F63:F81" si="7">+E63-E62</f>
        <v>110.48771743425095</v>
      </c>
      <c r="G63" s="43">
        <f t="shared" si="4"/>
        <v>4.383401995182501E-3</v>
      </c>
      <c r="H63" s="42">
        <f t="shared" si="2"/>
        <v>-180.64639090498895</v>
      </c>
      <c r="I63" s="43">
        <f t="shared" si="3"/>
        <v>-7.0849883151741233E-3</v>
      </c>
      <c r="J63" s="54"/>
      <c r="K63" s="91"/>
      <c r="L63" s="87"/>
      <c r="M63" s="54"/>
      <c r="N63" s="54"/>
      <c r="P63" s="54"/>
      <c r="R63" s="54"/>
      <c r="S63" s="54"/>
    </row>
    <row r="64" spans="1:20" x14ac:dyDescent="0.2">
      <c r="A64" s="44">
        <v>2022</v>
      </c>
      <c r="B64" s="55">
        <v>25832.737450250799</v>
      </c>
      <c r="C64" s="42">
        <f t="shared" si="5"/>
        <v>335.67480611151404</v>
      </c>
      <c r="D64" s="43">
        <f t="shared" si="6"/>
        <v>1.3165234395683401E-2</v>
      </c>
      <c r="E64" s="55">
        <v>25540.189209268094</v>
      </c>
      <c r="F64" s="42">
        <f t="shared" si="7"/>
        <v>223.77295603379753</v>
      </c>
      <c r="G64" s="43">
        <f t="shared" si="4"/>
        <v>8.8390455345435104E-3</v>
      </c>
      <c r="H64" s="42">
        <f t="shared" si="2"/>
        <v>-292.54824098270547</v>
      </c>
      <c r="I64" s="43">
        <f t="shared" si="3"/>
        <v>-1.1324709258788368E-2</v>
      </c>
      <c r="J64" s="54"/>
      <c r="K64" s="91"/>
      <c r="L64" s="87"/>
      <c r="M64" s="54"/>
      <c r="N64" s="54"/>
      <c r="P64" s="54"/>
      <c r="R64" s="54"/>
      <c r="S64" s="54"/>
    </row>
    <row r="65" spans="1:19" x14ac:dyDescent="0.2">
      <c r="A65" s="44">
        <v>2023</v>
      </c>
      <c r="B65" s="55">
        <v>26285.955441951894</v>
      </c>
      <c r="C65" s="42">
        <f t="shared" si="5"/>
        <v>453.21799170109443</v>
      </c>
      <c r="D65" s="43">
        <f t="shared" si="6"/>
        <v>1.7544326944595401E-2</v>
      </c>
      <c r="E65" s="55">
        <v>25832.903255827194</v>
      </c>
      <c r="F65" s="42">
        <f t="shared" si="7"/>
        <v>292.7140465591001</v>
      </c>
      <c r="G65" s="43">
        <f t="shared" si="4"/>
        <v>1.1460919265738223E-2</v>
      </c>
      <c r="H65" s="42">
        <f t="shared" si="2"/>
        <v>-453.0521861246998</v>
      </c>
      <c r="I65" s="43">
        <f t="shared" si="3"/>
        <v>-1.7235522867912856E-2</v>
      </c>
      <c r="J65" s="54"/>
      <c r="K65" s="91"/>
      <c r="L65" s="87"/>
      <c r="M65" s="54"/>
      <c r="N65" s="54"/>
      <c r="P65" s="54"/>
      <c r="R65" s="54"/>
      <c r="S65" s="54"/>
    </row>
    <row r="66" spans="1:19" x14ac:dyDescent="0.2">
      <c r="A66" s="44">
        <v>2024</v>
      </c>
      <c r="B66" s="55">
        <v>26770.512718381797</v>
      </c>
      <c r="C66" s="42">
        <f t="shared" si="5"/>
        <v>484.55727642990314</v>
      </c>
      <c r="D66" s="43">
        <f t="shared" si="6"/>
        <v>1.8434075090021595E-2</v>
      </c>
      <c r="E66" s="55">
        <v>26180.278517781553</v>
      </c>
      <c r="F66" s="42">
        <f t="shared" si="7"/>
        <v>347.3752619543593</v>
      </c>
      <c r="G66" s="43">
        <f t="shared" si="4"/>
        <v>1.3447008201681765E-2</v>
      </c>
      <c r="H66" s="42">
        <f t="shared" si="2"/>
        <v>-590.23420060024364</v>
      </c>
      <c r="I66" s="43">
        <f t="shared" si="3"/>
        <v>-2.204792290716806E-2</v>
      </c>
      <c r="J66" s="54"/>
      <c r="K66" s="91"/>
      <c r="L66" s="87"/>
      <c r="M66" s="54"/>
      <c r="N66" s="54"/>
      <c r="P66" s="54"/>
      <c r="R66" s="54"/>
      <c r="S66" s="54"/>
    </row>
    <row r="67" spans="1:19" x14ac:dyDescent="0.2">
      <c r="A67" s="44">
        <v>2025</v>
      </c>
      <c r="B67" s="55">
        <v>27271.738595698793</v>
      </c>
      <c r="C67" s="42">
        <f t="shared" si="5"/>
        <v>501.22587731699605</v>
      </c>
      <c r="D67" s="43">
        <f t="shared" si="6"/>
        <v>1.8723058560355277E-2</v>
      </c>
      <c r="E67" s="55">
        <v>26572.456021134902</v>
      </c>
      <c r="F67" s="42">
        <f t="shared" si="7"/>
        <v>392.17750335334858</v>
      </c>
      <c r="G67" s="43">
        <f t="shared" si="4"/>
        <v>1.4979882780352449E-2</v>
      </c>
      <c r="H67" s="42">
        <f t="shared" si="2"/>
        <v>-699.2825745638911</v>
      </c>
      <c r="I67" s="43">
        <f t="shared" si="3"/>
        <v>-2.5641290602359312E-2</v>
      </c>
      <c r="J67" s="54"/>
      <c r="K67" s="87"/>
      <c r="L67" s="87"/>
      <c r="M67" s="54"/>
      <c r="N67" s="54"/>
      <c r="P67" s="54"/>
      <c r="R67" s="54"/>
      <c r="S67" s="54"/>
    </row>
    <row r="68" spans="1:19" x14ac:dyDescent="0.2">
      <c r="A68" s="44">
        <v>2026</v>
      </c>
      <c r="B68" s="55">
        <v>27824.830247437731</v>
      </c>
      <c r="C68" s="42">
        <f t="shared" si="5"/>
        <v>553.0916517389378</v>
      </c>
      <c r="D68" s="43">
        <f t="shared" si="6"/>
        <v>2.0280762438305677E-2</v>
      </c>
      <c r="E68" s="55">
        <v>27067.6000853683</v>
      </c>
      <c r="F68" s="42">
        <f t="shared" si="7"/>
        <v>495.14406423339824</v>
      </c>
      <c r="G68" s="43">
        <f t="shared" si="4"/>
        <v>1.8633733511105532E-2</v>
      </c>
      <c r="H68" s="42">
        <f t="shared" si="2"/>
        <v>-757.23016206943066</v>
      </c>
      <c r="I68" s="43">
        <f t="shared" si="3"/>
        <v>-2.7214188023273245E-2</v>
      </c>
      <c r="J68" s="54"/>
      <c r="K68" s="87"/>
      <c r="L68" s="87"/>
      <c r="M68" s="54"/>
      <c r="N68" s="54"/>
      <c r="P68" s="54"/>
      <c r="R68" s="54"/>
      <c r="S68" s="54"/>
    </row>
    <row r="69" spans="1:19" x14ac:dyDescent="0.2">
      <c r="A69" s="44">
        <v>2027</v>
      </c>
      <c r="B69" s="55">
        <v>28451.441300023344</v>
      </c>
      <c r="C69" s="42">
        <f t="shared" si="5"/>
        <v>626.61105258561292</v>
      </c>
      <c r="D69" s="43">
        <f t="shared" si="6"/>
        <v>2.2519851765971266E-2</v>
      </c>
      <c r="E69" s="55">
        <v>27665.219158029031</v>
      </c>
      <c r="F69" s="42">
        <f t="shared" si="7"/>
        <v>597.61907266073104</v>
      </c>
      <c r="G69" s="43">
        <f t="shared" si="4"/>
        <v>2.2078760982721324E-2</v>
      </c>
      <c r="H69" s="42">
        <f t="shared" si="2"/>
        <v>-786.22214199431255</v>
      </c>
      <c r="I69" s="43">
        <f t="shared" si="3"/>
        <v>-2.7633824722745004E-2</v>
      </c>
      <c r="J69" s="54"/>
      <c r="K69" s="87"/>
      <c r="L69" s="87"/>
      <c r="M69" s="54"/>
      <c r="N69" s="54"/>
      <c r="P69" s="54"/>
      <c r="R69" s="54"/>
      <c r="S69" s="54"/>
    </row>
    <row r="70" spans="1:19" x14ac:dyDescent="0.2">
      <c r="A70" s="44">
        <v>2028</v>
      </c>
      <c r="B70" s="55">
        <v>29070.106160392967</v>
      </c>
      <c r="C70" s="42">
        <f t="shared" si="5"/>
        <v>618.66486036962306</v>
      </c>
      <c r="D70" s="43">
        <f t="shared" si="6"/>
        <v>2.1744587694020101E-2</v>
      </c>
      <c r="E70" s="55">
        <v>28224.724306714037</v>
      </c>
      <c r="F70" s="42">
        <f t="shared" si="7"/>
        <v>559.50514868500613</v>
      </c>
      <c r="G70" s="43">
        <f t="shared" si="4"/>
        <v>2.022413578179183E-2</v>
      </c>
      <c r="H70" s="42">
        <f t="shared" si="2"/>
        <v>-845.38185367892947</v>
      </c>
      <c r="I70" s="43">
        <f>(E70/B70)-1</f>
        <v>-2.9080796919508156E-2</v>
      </c>
      <c r="J70" s="54"/>
      <c r="K70" s="87"/>
      <c r="L70" s="87"/>
      <c r="M70" s="54"/>
      <c r="N70" s="54"/>
      <c r="P70" s="54"/>
      <c r="R70" s="54"/>
      <c r="S70" s="54"/>
    </row>
    <row r="71" spans="1:19" x14ac:dyDescent="0.2">
      <c r="A71" s="44">
        <v>2029</v>
      </c>
      <c r="B71" s="55">
        <v>29695.23965162081</v>
      </c>
      <c r="C71" s="42">
        <f t="shared" si="5"/>
        <v>625.13349122784348</v>
      </c>
      <c r="D71" s="43">
        <f t="shared" si="6"/>
        <v>2.1504341531423998E-2</v>
      </c>
      <c r="E71" s="55">
        <v>28804.814369193406</v>
      </c>
      <c r="F71" s="42">
        <f t="shared" si="7"/>
        <v>580.0900624793685</v>
      </c>
      <c r="G71" s="43">
        <f t="shared" si="4"/>
        <v>2.0552550174648854E-2</v>
      </c>
      <c r="H71" s="42">
        <f t="shared" si="2"/>
        <v>-890.42528242740445</v>
      </c>
      <c r="I71" s="43">
        <f>(E71/B71)-1</f>
        <v>-2.9985455341452472E-2</v>
      </c>
      <c r="J71" s="54"/>
      <c r="K71" s="87"/>
      <c r="L71" s="87"/>
      <c r="M71" s="54"/>
      <c r="N71" s="54"/>
      <c r="P71" s="54"/>
      <c r="R71" s="54"/>
      <c r="S71" s="54"/>
    </row>
    <row r="72" spans="1:19" x14ac:dyDescent="0.2">
      <c r="A72" s="44">
        <v>2030</v>
      </c>
      <c r="B72" s="55">
        <v>30326.603664917086</v>
      </c>
      <c r="C72" s="42">
        <f t="shared" si="5"/>
        <v>631.36401329627552</v>
      </c>
      <c r="D72" s="43">
        <f t="shared" si="6"/>
        <v>2.1261455394983253E-2</v>
      </c>
      <c r="E72" s="55">
        <v>29397.661783698291</v>
      </c>
      <c r="F72" s="42">
        <f t="shared" si="7"/>
        <v>592.84741450488582</v>
      </c>
      <c r="G72" s="43">
        <f t="shared" si="4"/>
        <v>2.0581539145030359E-2</v>
      </c>
      <c r="H72" s="42">
        <f t="shared" si="2"/>
        <v>-928.94188121879415</v>
      </c>
      <c r="I72" s="43">
        <f>(E72/B72)-1</f>
        <v>-3.0631253386722901E-2</v>
      </c>
      <c r="J72" s="54"/>
      <c r="K72" s="87"/>
      <c r="L72" s="87"/>
      <c r="M72" s="54"/>
      <c r="N72" s="54"/>
      <c r="P72" s="54"/>
      <c r="R72" s="54"/>
      <c r="S72" s="54"/>
    </row>
    <row r="73" spans="1:19" x14ac:dyDescent="0.2">
      <c r="A73" s="44">
        <v>2031</v>
      </c>
      <c r="B73" s="55">
        <v>30886.79991031278</v>
      </c>
      <c r="C73" s="42">
        <f t="shared" si="5"/>
        <v>560.19624539569486</v>
      </c>
      <c r="D73" s="43">
        <f t="shared" si="6"/>
        <v>1.847210625975082E-2</v>
      </c>
      <c r="E73" s="55">
        <v>29916.485994280552</v>
      </c>
      <c r="F73" s="42">
        <f t="shared" si="7"/>
        <v>518.824210582261</v>
      </c>
      <c r="G73" s="43">
        <f t="shared" si="4"/>
        <v>1.7648485597244301E-2</v>
      </c>
      <c r="H73" s="42">
        <f t="shared" si="2"/>
        <v>-970.31391603222801</v>
      </c>
      <c r="I73" s="43">
        <f>(E73/B73)-1</f>
        <v>-3.1415165017087077E-2</v>
      </c>
      <c r="J73" s="54"/>
      <c r="K73" s="87"/>
      <c r="L73" s="87"/>
      <c r="M73" s="54"/>
      <c r="N73" s="54"/>
      <c r="P73" s="54"/>
      <c r="R73" s="54"/>
      <c r="S73" s="54"/>
    </row>
    <row r="74" spans="1:19" x14ac:dyDescent="0.2">
      <c r="A74" s="44">
        <v>2032</v>
      </c>
      <c r="B74" s="55">
        <v>31477.82309065805</v>
      </c>
      <c r="C74" s="42">
        <f t="shared" si="5"/>
        <v>591.02318034526979</v>
      </c>
      <c r="D74" s="43">
        <f t="shared" si="6"/>
        <v>1.9135138054490852E-2</v>
      </c>
      <c r="E74" s="55">
        <v>30478.71222110169</v>
      </c>
      <c r="F74" s="42">
        <f t="shared" si="7"/>
        <v>562.22622682113797</v>
      </c>
      <c r="G74" s="43">
        <f t="shared" si="4"/>
        <v>1.8793190715267416E-2</v>
      </c>
      <c r="H74" s="42">
        <f t="shared" si="2"/>
        <v>-999.11086955635983</v>
      </c>
      <c r="I74" s="43">
        <f>(E74/B74)-1</f>
        <v>-3.1740151365577618E-2</v>
      </c>
      <c r="J74" s="54"/>
      <c r="K74" s="87"/>
      <c r="L74" s="87"/>
      <c r="M74" s="54"/>
      <c r="N74" s="54"/>
      <c r="P74" s="54"/>
      <c r="R74" s="54"/>
      <c r="S74" s="54"/>
    </row>
    <row r="75" spans="1:19" x14ac:dyDescent="0.2">
      <c r="A75" s="44">
        <v>2033</v>
      </c>
      <c r="B75" s="55">
        <v>32023.740001262726</v>
      </c>
      <c r="C75" s="42">
        <f t="shared" si="5"/>
        <v>545.91691060467565</v>
      </c>
      <c r="D75" s="43">
        <f t="shared" si="6"/>
        <v>1.7342905480865145E-2</v>
      </c>
      <c r="E75" s="55">
        <v>31014.602031178536</v>
      </c>
      <c r="F75" s="42">
        <f t="shared" si="7"/>
        <v>535.88981007684561</v>
      </c>
      <c r="G75" s="43">
        <f t="shared" si="4"/>
        <v>1.7582429539323652E-2</v>
      </c>
      <c r="H75" s="42">
        <f t="shared" si="2"/>
        <v>-1009.1379700841899</v>
      </c>
      <c r="I75" s="43">
        <f t="shared" si="3"/>
        <v>-3.1512183462780952E-2</v>
      </c>
      <c r="J75" s="54"/>
      <c r="K75" s="87"/>
      <c r="L75" s="87"/>
      <c r="M75" s="54"/>
      <c r="N75" s="54"/>
      <c r="P75" s="54"/>
      <c r="R75" s="54"/>
      <c r="S75" s="54"/>
    </row>
    <row r="76" spans="1:19" x14ac:dyDescent="0.2">
      <c r="A76" s="44">
        <v>2034</v>
      </c>
      <c r="B76" s="55">
        <v>32537.928741410531</v>
      </c>
      <c r="C76" s="42">
        <f t="shared" si="5"/>
        <v>514.18874014780522</v>
      </c>
      <c r="D76" s="43">
        <f t="shared" si="6"/>
        <v>1.6056486223268385E-2</v>
      </c>
      <c r="E76" s="55">
        <v>31496.929815233627</v>
      </c>
      <c r="F76" s="42">
        <f t="shared" si="7"/>
        <v>482.32778405509089</v>
      </c>
      <c r="G76" s="43">
        <f t="shared" si="4"/>
        <v>1.5551635438372235E-2</v>
      </c>
      <c r="H76" s="42">
        <f t="shared" si="2"/>
        <v>-1040.9989261769042</v>
      </c>
      <c r="I76" s="43">
        <f t="shared" si="3"/>
        <v>-3.1993398671748885E-2</v>
      </c>
      <c r="J76" s="54"/>
      <c r="K76" s="87"/>
      <c r="L76" s="87"/>
      <c r="M76" s="54"/>
      <c r="N76" s="54"/>
      <c r="P76" s="54"/>
      <c r="R76" s="54"/>
      <c r="S76" s="54"/>
    </row>
    <row r="77" spans="1:19" x14ac:dyDescent="0.2">
      <c r="A77" s="44">
        <v>2035</v>
      </c>
      <c r="B77" s="55">
        <v>33040.735185080208</v>
      </c>
      <c r="C77" s="42">
        <f t="shared" si="5"/>
        <v>502.80644366967681</v>
      </c>
      <c r="D77" s="43">
        <f t="shared" si="6"/>
        <v>1.5452933334068053E-2</v>
      </c>
      <c r="E77" s="55">
        <v>31985.103916862208</v>
      </c>
      <c r="F77" s="42">
        <f t="shared" si="7"/>
        <v>488.17410162858141</v>
      </c>
      <c r="G77" s="43">
        <f t="shared" si="4"/>
        <v>1.5499101166122964E-2</v>
      </c>
      <c r="H77" s="42">
        <f t="shared" si="2"/>
        <v>-1055.6312682179996</v>
      </c>
      <c r="I77" s="43">
        <f t="shared" si="3"/>
        <v>-3.1949387999534506E-2</v>
      </c>
      <c r="J77" s="54"/>
      <c r="K77" s="87"/>
      <c r="L77" s="87"/>
      <c r="M77" s="54"/>
      <c r="N77" s="54"/>
      <c r="P77" s="54"/>
      <c r="R77" s="54"/>
      <c r="S77" s="54"/>
    </row>
    <row r="78" spans="1:19" x14ac:dyDescent="0.2">
      <c r="A78" s="44">
        <v>2036</v>
      </c>
      <c r="B78" s="55">
        <v>33557.788564816328</v>
      </c>
      <c r="C78" s="42">
        <f t="shared" si="5"/>
        <v>517.05337973612041</v>
      </c>
      <c r="D78" s="43">
        <f t="shared" si="6"/>
        <v>1.5648967156445037E-2</v>
      </c>
      <c r="E78" s="55">
        <v>32468.019086545028</v>
      </c>
      <c r="F78" s="42">
        <f t="shared" si="7"/>
        <v>482.9151696828194</v>
      </c>
      <c r="G78" s="43">
        <f t="shared" si="4"/>
        <v>1.5098127270058104E-2</v>
      </c>
      <c r="H78" s="42">
        <f t="shared" si="2"/>
        <v>-1089.7694782713006</v>
      </c>
      <c r="I78" s="43">
        <f t="shared" si="3"/>
        <v>-3.247441279291774E-2</v>
      </c>
      <c r="J78" s="54"/>
      <c r="K78" s="87"/>
      <c r="L78" s="87"/>
      <c r="M78" s="54"/>
      <c r="N78" s="54"/>
      <c r="P78" s="54"/>
      <c r="R78" s="54"/>
      <c r="S78" s="54"/>
    </row>
    <row r="79" spans="1:19" x14ac:dyDescent="0.2">
      <c r="A79" s="44">
        <v>2037</v>
      </c>
      <c r="B79" s="55">
        <v>34062.025072171746</v>
      </c>
      <c r="C79" s="42">
        <f t="shared" si="5"/>
        <v>504.23650735541742</v>
      </c>
      <c r="D79" s="43">
        <f t="shared" si="6"/>
        <v>1.5025915857997951E-2</v>
      </c>
      <c r="E79" s="55">
        <v>32926.063213139394</v>
      </c>
      <c r="F79" s="42">
        <f t="shared" si="7"/>
        <v>458.04412659436639</v>
      </c>
      <c r="G79" s="43">
        <f t="shared" si="4"/>
        <v>1.4107547657078445E-2</v>
      </c>
      <c r="H79" s="42">
        <f t="shared" si="2"/>
        <v>-1135.9618590323516</v>
      </c>
      <c r="I79" s="43">
        <f t="shared" si="3"/>
        <v>-3.3349803971591152E-2</v>
      </c>
      <c r="J79" s="54"/>
      <c r="K79" s="87"/>
      <c r="L79" s="87"/>
      <c r="M79" s="54"/>
      <c r="N79" s="54"/>
      <c r="P79" s="54"/>
      <c r="R79" s="54"/>
      <c r="S79" s="54"/>
    </row>
    <row r="80" spans="1:19" x14ac:dyDescent="0.2">
      <c r="A80" s="44">
        <v>2038</v>
      </c>
      <c r="B80" s="55">
        <v>34592.862252771025</v>
      </c>
      <c r="C80" s="42">
        <f t="shared" si="5"/>
        <v>530.83718059927924</v>
      </c>
      <c r="D80" s="43">
        <f t="shared" si="6"/>
        <v>1.5584428097698888E-2</v>
      </c>
      <c r="E80" s="55">
        <v>33401.21552175848</v>
      </c>
      <c r="F80" s="42">
        <f t="shared" si="7"/>
        <v>475.1523086190864</v>
      </c>
      <c r="G80" s="43">
        <f t="shared" si="4"/>
        <v>1.4430887335157516E-2</v>
      </c>
      <c r="H80" s="42">
        <f t="shared" si="2"/>
        <v>-1191.6467310125445</v>
      </c>
      <c r="I80" s="43">
        <f t="shared" si="3"/>
        <v>-3.4447763307503987E-2</v>
      </c>
      <c r="J80" s="54"/>
      <c r="K80" s="87"/>
      <c r="L80" s="92"/>
      <c r="M80" s="54"/>
      <c r="N80" s="54"/>
      <c r="P80" s="54"/>
      <c r="R80" s="54"/>
      <c r="S80" s="54"/>
    </row>
    <row r="81" spans="1:19" x14ac:dyDescent="0.2">
      <c r="A81" s="44">
        <f>A80+1</f>
        <v>2039</v>
      </c>
      <c r="B81" s="55">
        <v>35115.876658225483</v>
      </c>
      <c r="C81" s="42">
        <f t="shared" si="5"/>
        <v>523.01440545445803</v>
      </c>
      <c r="D81" s="43">
        <f t="shared" si="6"/>
        <v>1.5119142256364348E-2</v>
      </c>
      <c r="E81" s="55">
        <v>33877.620357787571</v>
      </c>
      <c r="F81" s="42">
        <f t="shared" si="7"/>
        <v>476.4048360290908</v>
      </c>
      <c r="G81" s="43">
        <f t="shared" si="4"/>
        <v>1.4263098770125548E-2</v>
      </c>
      <c r="H81" s="42">
        <f t="shared" si="2"/>
        <v>-1238.2563004379117</v>
      </c>
      <c r="I81" s="43">
        <f t="shared" si="3"/>
        <v>-3.5262007339004198E-2</v>
      </c>
      <c r="J81" s="54"/>
      <c r="K81" s="87"/>
      <c r="L81" s="92"/>
      <c r="M81" s="54"/>
      <c r="N81" s="54"/>
      <c r="P81" s="54"/>
      <c r="R81" s="54"/>
      <c r="S81" s="54"/>
    </row>
    <row r="82" spans="1:19" x14ac:dyDescent="0.2">
      <c r="A82" s="44">
        <f>A81+1</f>
        <v>2040</v>
      </c>
      <c r="B82" s="55">
        <v>35645.725383946294</v>
      </c>
      <c r="C82" s="42">
        <f t="shared" si="5"/>
        <v>529.84872572081076</v>
      </c>
      <c r="D82" s="43">
        <f t="shared" si="6"/>
        <v>1.5088580327289103E-2</v>
      </c>
      <c r="E82" s="55">
        <v>34362.106370023022</v>
      </c>
      <c r="F82" s="42">
        <f>+E82-E81</f>
        <v>484.4860122354512</v>
      </c>
      <c r="G82" s="43">
        <f>(E82/E81)-1</f>
        <v>1.4301063862181218E-2</v>
      </c>
      <c r="H82" s="42">
        <f>E82-B82</f>
        <v>-1283.6190139232713</v>
      </c>
      <c r="I82" s="43">
        <f>(E82/B82)-1</f>
        <v>-3.6010461285250539E-2</v>
      </c>
      <c r="K82" s="87"/>
      <c r="L82" s="92"/>
      <c r="M82" s="54"/>
      <c r="N82" s="54"/>
      <c r="S82" s="54"/>
    </row>
    <row r="83" spans="1:19" x14ac:dyDescent="0.2">
      <c r="A83" s="44">
        <f t="shared" ref="A83:A105" si="8">A82+1</f>
        <v>2041</v>
      </c>
      <c r="B83" s="55">
        <v>36015.422407264763</v>
      </c>
      <c r="C83" s="42">
        <f t="shared" si="5"/>
        <v>369.69702331846929</v>
      </c>
      <c r="D83" s="43">
        <f t="shared" si="6"/>
        <v>1.0371426569003583E-2</v>
      </c>
      <c r="E83" s="55">
        <v>34752.544031084151</v>
      </c>
      <c r="F83" s="42">
        <f>+E83-E82</f>
        <v>390.43766106112889</v>
      </c>
      <c r="G83" s="43">
        <f>(E83/E82)-1</f>
        <v>1.1362448415028981E-2</v>
      </c>
      <c r="H83" s="42">
        <f>E83-B83</f>
        <v>-1262.8783761806117</v>
      </c>
      <c r="I83" s="43">
        <f>(E83/B83)-1</f>
        <v>-3.5064933069502868E-2</v>
      </c>
      <c r="K83" s="87"/>
      <c r="L83" s="92"/>
      <c r="M83" s="54"/>
      <c r="N83" s="54"/>
      <c r="S83" s="54"/>
    </row>
    <row r="84" spans="1:19" x14ac:dyDescent="0.2">
      <c r="A84" s="44">
        <f t="shared" si="8"/>
        <v>2042</v>
      </c>
      <c r="B84" s="55">
        <v>36388.986333923574</v>
      </c>
      <c r="C84" s="42">
        <f t="shared" si="5"/>
        <v>373.5639266588114</v>
      </c>
      <c r="D84" s="43">
        <f t="shared" si="6"/>
        <v>1.0372332231301629E-2</v>
      </c>
      <c r="E84" s="55">
        <v>35143.679252320639</v>
      </c>
      <c r="F84" s="42">
        <f t="shared" ref="F84:F105" si="9">+E84-E83</f>
        <v>391.13522123648727</v>
      </c>
      <c r="G84" s="43">
        <f t="shared" ref="G84:G105" si="10">(E84/E83)-1</f>
        <v>1.12548658563425E-2</v>
      </c>
      <c r="H84" s="42">
        <f t="shared" ref="H84:H105" si="11">E84-B84</f>
        <v>-1245.3070816029358</v>
      </c>
      <c r="I84" s="43">
        <f t="shared" ref="I84:I105" si="12">(E84/B84)-1</f>
        <v>-3.4222087699156356E-2</v>
      </c>
      <c r="M84" s="54"/>
      <c r="N84" s="54"/>
    </row>
    <row r="85" spans="1:19" x14ac:dyDescent="0.2">
      <c r="A85" s="44">
        <f t="shared" si="8"/>
        <v>2043</v>
      </c>
      <c r="B85" s="55">
        <v>36766.419973758617</v>
      </c>
      <c r="C85" s="42">
        <f t="shared" si="5"/>
        <v>377.43363983504241</v>
      </c>
      <c r="D85" s="43">
        <f t="shared" si="6"/>
        <v>1.0372194387926026E-2</v>
      </c>
      <c r="E85" s="55">
        <v>35535.513110551561</v>
      </c>
      <c r="F85" s="42">
        <f t="shared" si="9"/>
        <v>391.83385823092249</v>
      </c>
      <c r="G85" s="43">
        <f t="shared" si="10"/>
        <v>1.1149483109542446E-2</v>
      </c>
      <c r="H85" s="42">
        <f t="shared" si="11"/>
        <v>-1230.9068632070557</v>
      </c>
      <c r="I85" s="43">
        <f t="shared" si="12"/>
        <v>-3.3479105773300599E-2</v>
      </c>
      <c r="M85" s="54"/>
      <c r="N85" s="54"/>
    </row>
    <row r="86" spans="1:19" x14ac:dyDescent="0.2">
      <c r="A86" s="44">
        <f t="shared" si="8"/>
        <v>2044</v>
      </c>
      <c r="B86" s="55">
        <v>37147.764137112368</v>
      </c>
      <c r="C86" s="42">
        <f t="shared" si="5"/>
        <v>381.34416335375136</v>
      </c>
      <c r="D86" s="43">
        <f t="shared" si="6"/>
        <v>1.03720776628764E-2</v>
      </c>
      <c r="E86" s="55">
        <v>35928.046684657274</v>
      </c>
      <c r="F86" s="42">
        <f t="shared" si="9"/>
        <v>392.53357410571334</v>
      </c>
      <c r="G86" s="43">
        <f t="shared" si="10"/>
        <v>1.1046233464662158E-2</v>
      </c>
      <c r="H86" s="42">
        <f t="shared" si="11"/>
        <v>-1219.7174524550937</v>
      </c>
      <c r="I86" s="43">
        <f t="shared" si="12"/>
        <v>-3.2834209024077965E-2</v>
      </c>
      <c r="M86" s="54"/>
      <c r="N86" s="54"/>
    </row>
    <row r="87" spans="1:19" x14ac:dyDescent="0.2">
      <c r="A87" s="44">
        <f t="shared" si="8"/>
        <v>2045</v>
      </c>
      <c r="B87" s="55">
        <v>37533.060065183752</v>
      </c>
      <c r="C87" s="42">
        <f t="shared" si="5"/>
        <v>385.29592807138397</v>
      </c>
      <c r="D87" s="43">
        <f t="shared" si="6"/>
        <v>1.0371981652765427E-2</v>
      </c>
      <c r="E87" s="55">
        <v>36321.281055586107</v>
      </c>
      <c r="F87" s="42">
        <f t="shared" si="9"/>
        <v>393.2343709288325</v>
      </c>
      <c r="G87" s="43">
        <f t="shared" si="10"/>
        <v>1.0945052882509243E-2</v>
      </c>
      <c r="H87" s="42">
        <f t="shared" si="11"/>
        <v>-1211.7790095976452</v>
      </c>
      <c r="I87" s="43">
        <f t="shared" si="12"/>
        <v>-3.2285643842872025E-2</v>
      </c>
      <c r="M87" s="54"/>
      <c r="N87" s="54"/>
    </row>
    <row r="88" spans="1:19" x14ac:dyDescent="0.2">
      <c r="A88" s="44">
        <f t="shared" si="8"/>
        <v>2046</v>
      </c>
      <c r="B88" s="55">
        <v>37922.349434579635</v>
      </c>
      <c r="C88" s="42">
        <f t="shared" si="5"/>
        <v>389.28936939588311</v>
      </c>
      <c r="D88" s="43">
        <f t="shared" si="6"/>
        <v>1.0371905960233629E-2</v>
      </c>
      <c r="E88" s="55">
        <v>36715.217306361112</v>
      </c>
      <c r="F88" s="42">
        <f t="shared" si="9"/>
        <v>393.93625077500474</v>
      </c>
      <c r="G88" s="43">
        <f t="shared" si="10"/>
        <v>1.0845879862335428E-2</v>
      </c>
      <c r="H88" s="42">
        <f t="shared" si="11"/>
        <v>-1207.1321282185236</v>
      </c>
      <c r="I88" s="43">
        <f t="shared" si="12"/>
        <v>-3.1831680953759545E-2</v>
      </c>
      <c r="M88" s="54"/>
      <c r="N88" s="54"/>
    </row>
    <row r="89" spans="1:19" x14ac:dyDescent="0.2">
      <c r="A89" s="44">
        <f t="shared" si="8"/>
        <v>2047</v>
      </c>
      <c r="B89" s="55">
        <v>38315.674361914578</v>
      </c>
      <c r="C89" s="42">
        <f t="shared" si="5"/>
        <v>393.32492733494291</v>
      </c>
      <c r="D89" s="43">
        <f t="shared" si="6"/>
        <v>1.0371850193867216E-2</v>
      </c>
      <c r="E89" s="55">
        <v>37109.856522086826</v>
      </c>
      <c r="F89" s="42">
        <f t="shared" si="9"/>
        <v>394.63921572571417</v>
      </c>
      <c r="G89" s="43">
        <f t="shared" si="10"/>
        <v>1.0748655317296407E-2</v>
      </c>
      <c r="H89" s="42">
        <f t="shared" si="11"/>
        <v>-1205.8178398277523</v>
      </c>
      <c r="I89" s="43">
        <f t="shared" si="12"/>
        <v>-3.1470615091831022E-2</v>
      </c>
      <c r="M89" s="54"/>
      <c r="N89" s="54"/>
    </row>
    <row r="90" spans="1:19" x14ac:dyDescent="0.2">
      <c r="A90" s="44">
        <f t="shared" si="8"/>
        <v>2048</v>
      </c>
      <c r="B90" s="55">
        <v>38713.07740845895</v>
      </c>
      <c r="C90" s="42">
        <f t="shared" si="5"/>
        <v>397.40304654437205</v>
      </c>
      <c r="D90" s="43">
        <f t="shared" si="6"/>
        <v>1.0371813968107713E-2</v>
      </c>
      <c r="E90" s="55">
        <v>37505.199789956125</v>
      </c>
      <c r="F90" s="42">
        <f t="shared" si="9"/>
        <v>395.34326786929887</v>
      </c>
      <c r="G90" s="43">
        <f t="shared" si="10"/>
        <v>1.0653322457175207E-2</v>
      </c>
      <c r="H90" s="42">
        <f t="shared" si="11"/>
        <v>-1207.8776185028255</v>
      </c>
      <c r="I90" s="43">
        <f t="shared" si="12"/>
        <v>-3.1200764686273641E-2</v>
      </c>
      <c r="M90" s="54"/>
      <c r="N90" s="54"/>
    </row>
    <row r="91" spans="1:19" x14ac:dyDescent="0.2">
      <c r="A91" s="44">
        <f t="shared" si="8"/>
        <v>2049</v>
      </c>
      <c r="B91" s="55">
        <v>39114.60158483647</v>
      </c>
      <c r="C91" s="42">
        <f t="shared" si="5"/>
        <v>401.52417637751932</v>
      </c>
      <c r="D91" s="43">
        <f t="shared" si="6"/>
        <v>1.0371796903177355E-2</v>
      </c>
      <c r="E91" s="55">
        <v>37901.248199256974</v>
      </c>
      <c r="F91" s="42">
        <f t="shared" si="9"/>
        <v>396.04840930084902</v>
      </c>
      <c r="G91" s="43">
        <f t="shared" si="10"/>
        <v>1.0559826677870587E-2</v>
      </c>
      <c r="H91" s="42">
        <f t="shared" si="11"/>
        <v>-1213.3533855794958</v>
      </c>
      <c r="I91" s="43">
        <f t="shared" si="12"/>
        <v>-3.1020471548146245E-2</v>
      </c>
      <c r="M91" s="54"/>
      <c r="N91" s="54"/>
    </row>
    <row r="92" spans="1:19" x14ac:dyDescent="0.2">
      <c r="A92" s="44">
        <f t="shared" si="8"/>
        <v>2050</v>
      </c>
      <c r="B92" s="55">
        <v>39520.290355771111</v>
      </c>
      <c r="C92" s="42">
        <f t="shared" si="5"/>
        <v>405.68877093464107</v>
      </c>
      <c r="D92" s="43">
        <f t="shared" si="6"/>
        <v>1.0371798624990047E-2</v>
      </c>
      <c r="E92" s="55">
        <v>38298.002841379399</v>
      </c>
      <c r="F92" s="42">
        <f t="shared" si="9"/>
        <v>396.75464212242514</v>
      </c>
      <c r="G92" s="43">
        <f t="shared" si="10"/>
        <v>1.0468115457216154E-2</v>
      </c>
      <c r="H92" s="42">
        <f t="shared" si="11"/>
        <v>-1222.2875143917117</v>
      </c>
      <c r="I92" s="43">
        <f t="shared" si="12"/>
        <v>-3.0928100562733429E-2</v>
      </c>
      <c r="M92" s="54"/>
      <c r="N92" s="54"/>
    </row>
    <row r="93" spans="1:19" x14ac:dyDescent="0.2">
      <c r="A93" s="44">
        <f t="shared" si="8"/>
        <v>2051</v>
      </c>
      <c r="B93" s="55">
        <v>39930.18764488439</v>
      </c>
      <c r="C93" s="42">
        <f t="shared" si="5"/>
        <v>409.89728911327984</v>
      </c>
      <c r="D93" s="43">
        <f t="shared" si="6"/>
        <v>1.0371818765076979E-2</v>
      </c>
      <c r="E93" s="55">
        <v>38695.464809822348</v>
      </c>
      <c r="F93" s="42">
        <f t="shared" si="9"/>
        <v>397.461968442949</v>
      </c>
      <c r="G93" s="43">
        <f t="shared" si="10"/>
        <v>1.0378138256690095E-2</v>
      </c>
      <c r="H93" s="42">
        <f t="shared" si="11"/>
        <v>-1234.7228350620426</v>
      </c>
      <c r="I93" s="43">
        <f t="shared" si="12"/>
        <v>-3.092203938641469E-2</v>
      </c>
      <c r="M93" s="54"/>
      <c r="N93" s="54"/>
    </row>
    <row r="94" spans="1:19" x14ac:dyDescent="0.2">
      <c r="A94" s="44">
        <f t="shared" si="8"/>
        <v>2052</v>
      </c>
      <c r="B94" s="55">
        <v>40344.337839543216</v>
      </c>
      <c r="C94" s="42">
        <f t="shared" si="5"/>
        <v>414.15019465882506</v>
      </c>
      <c r="D94" s="43">
        <f t="shared" si="6"/>
        <v>1.0371856960504022E-2</v>
      </c>
      <c r="E94" s="55">
        <v>39093.635200200617</v>
      </c>
      <c r="F94" s="42">
        <f t="shared" si="9"/>
        <v>398.17039037826908</v>
      </c>
      <c r="G94" s="43">
        <f t="shared" si="10"/>
        <v>1.0289846428649163E-2</v>
      </c>
      <c r="H94" s="42">
        <f t="shared" si="11"/>
        <v>-1250.7026393425986</v>
      </c>
      <c r="I94" s="43">
        <f t="shared" si="12"/>
        <v>-3.1000698147950034E-2</v>
      </c>
      <c r="M94" s="54"/>
      <c r="N94" s="54"/>
    </row>
    <row r="95" spans="1:19" x14ac:dyDescent="0.2">
      <c r="A95" s="44">
        <f t="shared" si="8"/>
        <v>2053</v>
      </c>
      <c r="B95" s="55">
        <v>40754.104055661053</v>
      </c>
      <c r="C95" s="42">
        <f t="shared" si="5"/>
        <v>409.76621611783776</v>
      </c>
      <c r="D95" s="43">
        <f t="shared" si="6"/>
        <v>1.0156721811807934E-2</v>
      </c>
      <c r="E95" s="55">
        <v>39487.050743462431</v>
      </c>
      <c r="F95" s="42">
        <f t="shared" si="9"/>
        <v>393.41554326181358</v>
      </c>
      <c r="G95" s="43">
        <f t="shared" si="10"/>
        <v>1.0063416749225507E-2</v>
      </c>
      <c r="H95" s="42">
        <f t="shared" si="11"/>
        <v>-1267.0533121986227</v>
      </c>
      <c r="I95" s="43">
        <f t="shared" si="12"/>
        <v>-3.1090201626518654E-2</v>
      </c>
      <c r="M95" s="54"/>
      <c r="N95" s="54"/>
    </row>
    <row r="96" spans="1:19" x14ac:dyDescent="0.2">
      <c r="A96" s="44">
        <f t="shared" si="8"/>
        <v>2054</v>
      </c>
      <c r="B96" s="55">
        <v>41168.140383696933</v>
      </c>
      <c r="C96" s="42">
        <f t="shared" si="5"/>
        <v>414.03632803587971</v>
      </c>
      <c r="D96" s="43">
        <f t="shared" si="6"/>
        <v>1.0159377506383072E-2</v>
      </c>
      <c r="E96" s="55">
        <v>39881.145685457755</v>
      </c>
      <c r="F96" s="42">
        <f t="shared" si="9"/>
        <v>394.09494199532492</v>
      </c>
      <c r="G96" s="43">
        <f t="shared" si="10"/>
        <v>9.9803589930194114E-3</v>
      </c>
      <c r="H96" s="42">
        <f t="shared" si="11"/>
        <v>-1286.9946982391775</v>
      </c>
      <c r="I96" s="43">
        <f t="shared" si="12"/>
        <v>-3.126190996834155E-2</v>
      </c>
      <c r="M96" s="54"/>
      <c r="N96" s="54"/>
    </row>
    <row r="97" spans="1:14" x14ac:dyDescent="0.2">
      <c r="A97" s="44">
        <f t="shared" si="8"/>
        <v>2055</v>
      </c>
      <c r="B97" s="55">
        <v>41586.492018388402</v>
      </c>
      <c r="C97" s="42">
        <f t="shared" si="5"/>
        <v>418.35163469146937</v>
      </c>
      <c r="D97" s="43">
        <f t="shared" si="6"/>
        <v>1.0162024099032108E-2</v>
      </c>
      <c r="E97" s="55">
        <v>40275.920949810024</v>
      </c>
      <c r="F97" s="42">
        <f t="shared" si="9"/>
        <v>394.77526435226901</v>
      </c>
      <c r="G97" s="43">
        <f t="shared" si="10"/>
        <v>9.8987944695936303E-3</v>
      </c>
      <c r="H97" s="42">
        <f t="shared" si="11"/>
        <v>-1310.5710685783779</v>
      </c>
      <c r="I97" s="43">
        <f t="shared" si="12"/>
        <v>-3.151434528305197E-2</v>
      </c>
      <c r="M97" s="54"/>
      <c r="N97" s="54"/>
    </row>
    <row r="98" spans="1:14" x14ac:dyDescent="0.2">
      <c r="A98" s="44">
        <f t="shared" si="8"/>
        <v>2056</v>
      </c>
      <c r="B98" s="55">
        <v>42009.20463297089</v>
      </c>
      <c r="C98" s="42">
        <f t="shared" si="5"/>
        <v>422.71261458248773</v>
      </c>
      <c r="D98" s="43">
        <f t="shared" si="6"/>
        <v>1.0164661505846162E-2</v>
      </c>
      <c r="E98" s="55">
        <v>40671.37746126749</v>
      </c>
      <c r="F98" s="42">
        <f t="shared" si="9"/>
        <v>395.45651145746524</v>
      </c>
      <c r="G98" s="43">
        <f t="shared" si="10"/>
        <v>9.8186832760513987E-3</v>
      </c>
      <c r="H98" s="42">
        <f t="shared" si="11"/>
        <v>-1337.8271717034004</v>
      </c>
      <c r="I98" s="43">
        <f t="shared" si="12"/>
        <v>-3.1846048583681341E-2</v>
      </c>
      <c r="M98" s="54"/>
      <c r="N98" s="54"/>
    </row>
    <row r="99" spans="1:14" x14ac:dyDescent="0.2">
      <c r="A99" s="44">
        <f t="shared" si="8"/>
        <v>2057</v>
      </c>
      <c r="B99" s="55">
        <v>42436.324384244072</v>
      </c>
      <c r="C99" s="42">
        <f t="shared" si="5"/>
        <v>427.11975127318146</v>
      </c>
      <c r="D99" s="43">
        <f t="shared" si="6"/>
        <v>1.0167289645325983E-2</v>
      </c>
      <c r="E99" s="55">
        <v>41067.516145704474</v>
      </c>
      <c r="F99" s="42">
        <f t="shared" si="9"/>
        <v>396.13868443698448</v>
      </c>
      <c r="G99" s="43">
        <f t="shared" si="10"/>
        <v>9.7399869186687305E-3</v>
      </c>
      <c r="H99" s="42">
        <f t="shared" si="11"/>
        <v>-1368.8082385395974</v>
      </c>
      <c r="I99" s="43">
        <f t="shared" si="12"/>
        <v>-3.2255579586619731E-2</v>
      </c>
      <c r="M99" s="54"/>
      <c r="N99" s="54"/>
    </row>
    <row r="100" spans="1:14" x14ac:dyDescent="0.2">
      <c r="A100" s="44">
        <f t="shared" si="8"/>
        <v>2058</v>
      </c>
      <c r="B100" s="55">
        <v>42867.897917691545</v>
      </c>
      <c r="C100" s="42">
        <f t="shared" si="5"/>
        <v>431.57353344747389</v>
      </c>
      <c r="D100" s="43">
        <f t="shared" si="6"/>
        <v>1.0169908438340425E-2</v>
      </c>
      <c r="E100" s="55">
        <v>41464.337930122667</v>
      </c>
      <c r="F100" s="42">
        <f t="shared" si="9"/>
        <v>396.82178441819269</v>
      </c>
      <c r="G100" s="43">
        <f t="shared" si="10"/>
        <v>9.6626682512352957E-3</v>
      </c>
      <c r="H100" s="42">
        <f t="shared" si="11"/>
        <v>-1403.5599875688786</v>
      </c>
      <c r="I100" s="43">
        <f t="shared" si="12"/>
        <v>-3.2741516513447477E-2</v>
      </c>
      <c r="M100" s="54"/>
      <c r="N100" s="54"/>
    </row>
    <row r="101" spans="1:14" x14ac:dyDescent="0.2">
      <c r="A101" s="44">
        <f t="shared" si="8"/>
        <v>2059</v>
      </c>
      <c r="B101" s="55">
        <v>43303.972372654993</v>
      </c>
      <c r="C101" s="42">
        <f t="shared" si="5"/>
        <v>436.07445496344735</v>
      </c>
      <c r="D101" s="43">
        <f t="shared" si="6"/>
        <v>1.0172517808098025E-2</v>
      </c>
      <c r="E101" s="55">
        <v>41861.843742652381</v>
      </c>
      <c r="F101" s="42">
        <f t="shared" si="9"/>
        <v>397.5058125297146</v>
      </c>
      <c r="G101" s="43">
        <f t="shared" si="10"/>
        <v>9.5866914166000683E-3</v>
      </c>
      <c r="H101" s="42">
        <f t="shared" si="11"/>
        <v>-1442.1286300026113</v>
      </c>
      <c r="I101" s="43">
        <f t="shared" si="12"/>
        <v>-3.3302455894629879E-2</v>
      </c>
      <c r="M101" s="54"/>
    </row>
    <row r="102" spans="1:14" x14ac:dyDescent="0.2">
      <c r="A102" s="44">
        <f t="shared" si="8"/>
        <v>2060</v>
      </c>
      <c r="B102" s="55">
        <v>43744.59538756292</v>
      </c>
      <c r="C102" s="42">
        <f t="shared" si="5"/>
        <v>440.62301490792743</v>
      </c>
      <c r="D102" s="43">
        <f t="shared" si="6"/>
        <v>1.017511768010837E-2</v>
      </c>
      <c r="E102" s="55">
        <v>42260.03451255391</v>
      </c>
      <c r="F102" s="42">
        <f t="shared" si="9"/>
        <v>398.19076990152826</v>
      </c>
      <c r="G102" s="43">
        <f t="shared" si="10"/>
        <v>9.5120217912385563E-3</v>
      </c>
      <c r="H102" s="42">
        <f t="shared" si="11"/>
        <v>-1484.5608750090105</v>
      </c>
      <c r="I102" s="43">
        <f t="shared" si="12"/>
        <v>-3.3937012375043873E-2</v>
      </c>
      <c r="M102" s="54"/>
    </row>
    <row r="103" spans="1:14" x14ac:dyDescent="0.2">
      <c r="A103" s="44">
        <f t="shared" si="8"/>
        <v>2061</v>
      </c>
      <c r="B103" s="55">
        <v>44189.815105214933</v>
      </c>
      <c r="C103" s="42">
        <f t="shared" si="5"/>
        <v>445.21971765201306</v>
      </c>
      <c r="D103" s="43">
        <f t="shared" si="6"/>
        <v>1.0177707982152118E-2</v>
      </c>
      <c r="E103" s="55">
        <v>42658.911170218744</v>
      </c>
      <c r="F103" s="42">
        <f t="shared" si="9"/>
        <v>398.87665766483406</v>
      </c>
      <c r="G103" s="43">
        <f t="shared" si="10"/>
        <v>9.4386259326491029E-3</v>
      </c>
      <c r="H103" s="42">
        <f t="shared" si="11"/>
        <v>-1530.9039349961895</v>
      </c>
      <c r="I103" s="43">
        <f t="shared" si="12"/>
        <v>-3.4643818521329917E-2</v>
      </c>
      <c r="M103" s="54"/>
    </row>
    <row r="104" spans="1:14" x14ac:dyDescent="0.2">
      <c r="A104" s="44">
        <f t="shared" si="8"/>
        <v>2062</v>
      </c>
      <c r="B104" s="55">
        <v>44639.680178121773</v>
      </c>
      <c r="C104" s="42">
        <f t="shared" si="5"/>
        <v>449.86507290683949</v>
      </c>
      <c r="D104" s="43">
        <f t="shared" si="6"/>
        <v>1.0180288644243474E-2</v>
      </c>
      <c r="E104" s="55">
        <v>43058.474647170959</v>
      </c>
      <c r="F104" s="42">
        <f t="shared" si="9"/>
        <v>399.56347695221484</v>
      </c>
      <c r="G104" s="43">
        <f t="shared" si="10"/>
        <v>9.3664715294270451E-3</v>
      </c>
      <c r="H104" s="42">
        <f t="shared" si="11"/>
        <v>-1581.2055309508141</v>
      </c>
      <c r="I104" s="43">
        <f t="shared" si="12"/>
        <v>-3.5421524631033874E-2</v>
      </c>
      <c r="M104" s="54"/>
    </row>
    <row r="105" spans="1:14" x14ac:dyDescent="0.2">
      <c r="A105" s="44">
        <f t="shared" si="8"/>
        <v>2063</v>
      </c>
      <c r="B105" s="55">
        <v>45094.239773902067</v>
      </c>
      <c r="C105" s="42">
        <f t="shared" si="5"/>
        <v>454.55959578029433</v>
      </c>
      <c r="D105" s="43">
        <f t="shared" si="6"/>
        <v>1.0182859598601546E-2</v>
      </c>
      <c r="E105" s="55">
        <v>43458.72587606842</v>
      </c>
      <c r="F105" s="42">
        <f t="shared" si="9"/>
        <v>400.25122889746126</v>
      </c>
      <c r="G105" s="43">
        <f t="shared" si="10"/>
        <v>9.2955273538413152E-3</v>
      </c>
      <c r="H105" s="42">
        <f t="shared" si="11"/>
        <v>-1635.5138978336472</v>
      </c>
      <c r="I105" s="43">
        <f t="shared" si="12"/>
        <v>-3.6268798543537928E-2</v>
      </c>
    </row>
    <row r="106" spans="1:14" x14ac:dyDescent="0.2">
      <c r="A106" s="44"/>
      <c r="B106" s="55"/>
      <c r="C106" s="42"/>
      <c r="D106" s="43"/>
      <c r="E106" s="75"/>
      <c r="F106" s="42"/>
      <c r="G106" s="43"/>
      <c r="H106" s="42"/>
      <c r="I106" s="43"/>
    </row>
    <row r="107" spans="1:14" x14ac:dyDescent="0.2">
      <c r="A107" s="44"/>
    </row>
  </sheetData>
  <mergeCells count="7">
    <mergeCell ref="A4:I4"/>
    <mergeCell ref="B6:H6"/>
    <mergeCell ref="B13:H13"/>
    <mergeCell ref="A54:I54"/>
    <mergeCell ref="C56:D56"/>
    <mergeCell ref="F56:G56"/>
    <mergeCell ref="H56:I56"/>
  </mergeCells>
  <pageMargins left="0.34" right="0.33" top="0.3" bottom="0.18" header="0.5" footer="0.5"/>
  <pageSetup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F167"/>
  <sheetViews>
    <sheetView topLeftCell="O130" zoomScaleNormal="100" workbookViewId="0">
      <selection activeCell="U154" sqref="U154"/>
    </sheetView>
  </sheetViews>
  <sheetFormatPr defaultColWidth="9.140625" defaultRowHeight="15" x14ac:dyDescent="0.25"/>
  <cols>
    <col min="1" max="1" width="6.85546875" style="125" customWidth="1"/>
    <col min="2" max="2" width="8.5703125" style="125" customWidth="1"/>
    <col min="3" max="4" width="12.85546875" style="125" customWidth="1"/>
    <col min="5" max="5" width="13.140625" style="125" customWidth="1"/>
    <col min="6" max="6" width="14.85546875" style="125" customWidth="1"/>
    <col min="7" max="7" width="10.5703125" style="125" customWidth="1"/>
    <col min="8" max="9" width="11" style="125" customWidth="1"/>
    <col min="10" max="10" width="12.42578125" style="125" customWidth="1"/>
    <col min="11" max="11" width="18" style="125" customWidth="1"/>
    <col min="12" max="12" width="15.85546875" style="125" customWidth="1"/>
    <col min="13" max="13" width="12.5703125" style="125" customWidth="1"/>
    <col min="14" max="14" width="21.85546875" style="125" customWidth="1"/>
    <col min="15" max="18" width="11.7109375" style="125" customWidth="1"/>
    <col min="19" max="19" width="11" style="125" customWidth="1"/>
    <col min="20" max="20" width="11.7109375" style="125" customWidth="1"/>
    <col min="21" max="21" width="10.42578125" style="125" customWidth="1"/>
    <col min="22" max="22" width="11.7109375" style="125" customWidth="1"/>
    <col min="23" max="23" width="12.42578125" style="125" customWidth="1"/>
    <col min="24" max="26" width="11.7109375" style="125" customWidth="1"/>
    <col min="27" max="27" width="16.85546875" style="125" bestFit="1" customWidth="1"/>
    <col min="28" max="31" width="20.7109375" style="99" customWidth="1"/>
    <col min="32" max="32" width="20.140625" style="99" customWidth="1"/>
    <col min="33" max="16384" width="9.140625" style="99"/>
  </cols>
  <sheetData>
    <row r="1" spans="1:32" ht="51.75" x14ac:dyDescent="0.25">
      <c r="A1" s="97" t="s">
        <v>63</v>
      </c>
      <c r="B1" s="97" t="s">
        <v>64</v>
      </c>
      <c r="C1" s="97" t="s">
        <v>56</v>
      </c>
      <c r="D1" s="97" t="s">
        <v>53</v>
      </c>
      <c r="E1" s="97" t="s">
        <v>65</v>
      </c>
      <c r="F1" s="97" t="s">
        <v>66</v>
      </c>
      <c r="G1" s="98" t="s">
        <v>67</v>
      </c>
      <c r="H1" s="98" t="s">
        <v>68</v>
      </c>
      <c r="I1" s="98" t="s">
        <v>69</v>
      </c>
      <c r="J1" s="98" t="s">
        <v>70</v>
      </c>
      <c r="K1" s="98" t="s">
        <v>71</v>
      </c>
      <c r="L1" s="98" t="s">
        <v>72</v>
      </c>
      <c r="M1" s="98" t="s">
        <v>73</v>
      </c>
      <c r="N1" s="98" t="s">
        <v>74</v>
      </c>
      <c r="O1" s="97" t="s">
        <v>75</v>
      </c>
      <c r="P1" s="97" t="s">
        <v>76</v>
      </c>
      <c r="Q1" s="97" t="s">
        <v>77</v>
      </c>
      <c r="R1" s="97" t="s">
        <v>78</v>
      </c>
      <c r="S1" s="97" t="s">
        <v>79</v>
      </c>
      <c r="T1" s="97" t="s">
        <v>80</v>
      </c>
      <c r="U1" s="97" t="s">
        <v>81</v>
      </c>
      <c r="V1" s="97" t="s">
        <v>82</v>
      </c>
      <c r="W1" s="97" t="s">
        <v>83</v>
      </c>
      <c r="X1" s="97" t="s">
        <v>84</v>
      </c>
      <c r="Y1" s="97" t="s">
        <v>85</v>
      </c>
      <c r="Z1" s="97" t="s">
        <v>86</v>
      </c>
      <c r="AA1" s="97" t="s">
        <v>87</v>
      </c>
      <c r="AB1" s="98" t="s">
        <v>88</v>
      </c>
      <c r="AC1" s="98" t="s">
        <v>89</v>
      </c>
      <c r="AD1" s="98" t="s">
        <v>90</v>
      </c>
      <c r="AE1" s="98" t="s">
        <v>91</v>
      </c>
      <c r="AF1" s="98" t="s">
        <v>92</v>
      </c>
    </row>
    <row r="2" spans="1:32" x14ac:dyDescent="0.25">
      <c r="A2" s="97"/>
      <c r="B2" s="97"/>
      <c r="C2" s="98" t="s">
        <v>60</v>
      </c>
      <c r="D2" s="98"/>
      <c r="E2" s="98" t="s">
        <v>60</v>
      </c>
      <c r="F2" s="98" t="s">
        <v>93</v>
      </c>
      <c r="G2" s="98" t="s">
        <v>94</v>
      </c>
      <c r="H2" s="98" t="s">
        <v>94</v>
      </c>
      <c r="I2" s="98" t="s">
        <v>94</v>
      </c>
      <c r="J2" s="98" t="s">
        <v>94</v>
      </c>
      <c r="K2" s="98" t="s">
        <v>95</v>
      </c>
      <c r="L2" s="97" t="s">
        <v>96</v>
      </c>
      <c r="M2" s="97" t="s">
        <v>96</v>
      </c>
      <c r="N2" s="98" t="s">
        <v>97</v>
      </c>
      <c r="O2" s="98" t="s">
        <v>98</v>
      </c>
      <c r="P2" s="98" t="s">
        <v>98</v>
      </c>
      <c r="Q2" s="98" t="s">
        <v>98</v>
      </c>
      <c r="R2" s="98" t="s">
        <v>98</v>
      </c>
      <c r="S2" s="98" t="s">
        <v>98</v>
      </c>
      <c r="T2" s="98" t="s">
        <v>98</v>
      </c>
      <c r="U2" s="98" t="s">
        <v>98</v>
      </c>
      <c r="V2" s="98" t="s">
        <v>98</v>
      </c>
      <c r="W2" s="98" t="s">
        <v>98</v>
      </c>
      <c r="X2" s="98" t="s">
        <v>98</v>
      </c>
      <c r="Y2" s="98" t="s">
        <v>98</v>
      </c>
      <c r="Z2" s="98" t="s">
        <v>98</v>
      </c>
      <c r="AA2" s="97"/>
      <c r="AB2" s="100" t="s">
        <v>60</v>
      </c>
      <c r="AC2" s="100" t="s">
        <v>60</v>
      </c>
      <c r="AD2" s="100" t="s">
        <v>60</v>
      </c>
      <c r="AE2" s="100" t="s">
        <v>60</v>
      </c>
      <c r="AF2" s="100" t="s">
        <v>60</v>
      </c>
    </row>
    <row r="3" spans="1:32" x14ac:dyDescent="0.25">
      <c r="A3" s="101">
        <v>2005</v>
      </c>
      <c r="B3" s="101">
        <v>4</v>
      </c>
      <c r="C3" s="102">
        <v>8001649</v>
      </c>
      <c r="D3" s="102">
        <v>4310180</v>
      </c>
      <c r="E3" s="103">
        <v>1.85645355878409</v>
      </c>
      <c r="F3" s="104">
        <v>0</v>
      </c>
      <c r="G3" s="104">
        <v>0</v>
      </c>
      <c r="H3" s="104">
        <v>0</v>
      </c>
      <c r="I3" s="104">
        <v>0</v>
      </c>
      <c r="J3" s="104">
        <v>0</v>
      </c>
      <c r="K3" s="103">
        <v>8.6567989356224997E-4</v>
      </c>
      <c r="L3" s="105">
        <v>4.6000892487999998</v>
      </c>
      <c r="M3" s="105">
        <v>4.3165148876000003</v>
      </c>
      <c r="N3" s="103">
        <v>17.019961281923699</v>
      </c>
      <c r="O3" s="106">
        <v>0</v>
      </c>
      <c r="P3" s="106">
        <v>0</v>
      </c>
      <c r="Q3" s="106">
        <v>0</v>
      </c>
      <c r="R3" s="106">
        <v>68.090570088085002</v>
      </c>
      <c r="S3" s="106">
        <v>0</v>
      </c>
      <c r="T3" s="106">
        <v>0</v>
      </c>
      <c r="U3" s="106">
        <v>0</v>
      </c>
      <c r="V3" s="106">
        <v>0</v>
      </c>
      <c r="W3" s="106">
        <v>0</v>
      </c>
      <c r="X3" s="106">
        <v>0</v>
      </c>
      <c r="Y3" s="106">
        <v>0</v>
      </c>
      <c r="Z3" s="106">
        <v>0</v>
      </c>
      <c r="AA3" s="107">
        <v>0</v>
      </c>
      <c r="AB3" s="102">
        <v>0</v>
      </c>
      <c r="AC3" s="102">
        <v>0</v>
      </c>
      <c r="AD3" s="102">
        <v>0</v>
      </c>
      <c r="AE3" s="102">
        <v>0</v>
      </c>
      <c r="AF3" s="102">
        <v>0</v>
      </c>
    </row>
    <row r="4" spans="1:32" x14ac:dyDescent="0.25">
      <c r="A4" s="101">
        <v>2005</v>
      </c>
      <c r="B4" s="101">
        <v>5</v>
      </c>
      <c r="C4" s="102">
        <v>9672947</v>
      </c>
      <c r="D4" s="102">
        <v>4313996</v>
      </c>
      <c r="E4" s="103">
        <v>2.2422243785112501</v>
      </c>
      <c r="F4" s="104">
        <v>0</v>
      </c>
      <c r="G4" s="104">
        <v>0</v>
      </c>
      <c r="H4" s="104">
        <v>0</v>
      </c>
      <c r="I4" s="104">
        <v>0</v>
      </c>
      <c r="J4" s="104">
        <v>0</v>
      </c>
      <c r="K4" s="103">
        <v>2.1392135749526702E-3</v>
      </c>
      <c r="L4" s="105">
        <v>4.6180530229999999</v>
      </c>
      <c r="M4" s="105">
        <v>4.2878565993000004</v>
      </c>
      <c r="N4" s="103">
        <v>17.121860837757001</v>
      </c>
      <c r="O4" s="106">
        <v>0</v>
      </c>
      <c r="P4" s="106">
        <v>0</v>
      </c>
      <c r="Q4" s="106">
        <v>0</v>
      </c>
      <c r="R4" s="106">
        <v>0</v>
      </c>
      <c r="S4" s="106">
        <v>168.41009322371801</v>
      </c>
      <c r="T4" s="106">
        <v>0</v>
      </c>
      <c r="U4" s="106">
        <v>0</v>
      </c>
      <c r="V4" s="106">
        <v>0</v>
      </c>
      <c r="W4" s="106">
        <v>0</v>
      </c>
      <c r="X4" s="106">
        <v>0</v>
      </c>
      <c r="Y4" s="106">
        <v>0</v>
      </c>
      <c r="Z4" s="106">
        <v>0</v>
      </c>
      <c r="AA4" s="107">
        <v>0</v>
      </c>
      <c r="AB4" s="102">
        <v>0</v>
      </c>
      <c r="AC4" s="102">
        <v>0</v>
      </c>
      <c r="AD4" s="102">
        <v>0</v>
      </c>
      <c r="AE4" s="102">
        <v>0</v>
      </c>
      <c r="AF4" s="102">
        <v>0</v>
      </c>
    </row>
    <row r="5" spans="1:32" x14ac:dyDescent="0.25">
      <c r="A5" s="101">
        <v>2005</v>
      </c>
      <c r="B5" s="101">
        <v>6</v>
      </c>
      <c r="C5" s="102">
        <v>10062235.75</v>
      </c>
      <c r="D5" s="102">
        <v>4320906</v>
      </c>
      <c r="E5" s="103">
        <v>2.32873285139737</v>
      </c>
      <c r="F5" s="104">
        <v>0</v>
      </c>
      <c r="G5" s="104">
        <v>0</v>
      </c>
      <c r="H5" s="104">
        <v>0</v>
      </c>
      <c r="I5" s="104">
        <v>0</v>
      </c>
      <c r="J5" s="104">
        <v>0</v>
      </c>
      <c r="K5" s="103">
        <v>3.0130519064349901E-3</v>
      </c>
      <c r="L5" s="105">
        <v>4.6180530229999999</v>
      </c>
      <c r="M5" s="105">
        <v>4.2579015231000001</v>
      </c>
      <c r="N5" s="103">
        <v>17.223240511758299</v>
      </c>
      <c r="O5" s="106">
        <v>0</v>
      </c>
      <c r="P5" s="106">
        <v>0</v>
      </c>
      <c r="Q5" s="106">
        <v>0</v>
      </c>
      <c r="R5" s="106">
        <v>0</v>
      </c>
      <c r="S5" s="106">
        <v>0</v>
      </c>
      <c r="T5" s="106">
        <v>237.583165355061</v>
      </c>
      <c r="U5" s="106">
        <v>0</v>
      </c>
      <c r="V5" s="106">
        <v>0</v>
      </c>
      <c r="W5" s="106">
        <v>0</v>
      </c>
      <c r="X5" s="106">
        <v>0</v>
      </c>
      <c r="Y5" s="106">
        <v>0</v>
      </c>
      <c r="Z5" s="106">
        <v>0</v>
      </c>
      <c r="AA5" s="107">
        <v>0</v>
      </c>
      <c r="AB5" s="102">
        <v>0</v>
      </c>
      <c r="AC5" s="102">
        <v>0</v>
      </c>
      <c r="AD5" s="102">
        <v>0</v>
      </c>
      <c r="AE5" s="102">
        <v>0</v>
      </c>
      <c r="AF5" s="102">
        <v>0</v>
      </c>
    </row>
    <row r="6" spans="1:32" x14ac:dyDescent="0.25">
      <c r="A6" s="101">
        <v>2005</v>
      </c>
      <c r="B6" s="101">
        <v>7</v>
      </c>
      <c r="C6" s="102">
        <v>11950858</v>
      </c>
      <c r="D6" s="102">
        <v>4327794</v>
      </c>
      <c r="E6" s="103">
        <v>2.7735840539735999</v>
      </c>
      <c r="F6" s="104">
        <v>0</v>
      </c>
      <c r="G6" s="104">
        <v>0</v>
      </c>
      <c r="H6" s="104">
        <v>0</v>
      </c>
      <c r="I6" s="104">
        <v>0</v>
      </c>
      <c r="J6" s="104">
        <v>0</v>
      </c>
      <c r="K6" s="103">
        <v>4.6197655444434301E-3</v>
      </c>
      <c r="L6" s="105">
        <v>4.6180530229999999</v>
      </c>
      <c r="M6" s="105">
        <v>4.2491564778999997</v>
      </c>
      <c r="N6" s="103">
        <v>17.284723477749001</v>
      </c>
      <c r="O6" s="106">
        <v>0</v>
      </c>
      <c r="P6" s="106">
        <v>0</v>
      </c>
      <c r="Q6" s="106">
        <v>0</v>
      </c>
      <c r="R6" s="106">
        <v>0</v>
      </c>
      <c r="S6" s="106">
        <v>0</v>
      </c>
      <c r="T6" s="106">
        <v>0</v>
      </c>
      <c r="U6" s="106">
        <v>364.85537468903902</v>
      </c>
      <c r="V6" s="106">
        <v>0</v>
      </c>
      <c r="W6" s="106">
        <v>0</v>
      </c>
      <c r="X6" s="106">
        <v>0</v>
      </c>
      <c r="Y6" s="106">
        <v>0</v>
      </c>
      <c r="Z6" s="106">
        <v>0</v>
      </c>
      <c r="AA6" s="107">
        <v>0</v>
      </c>
      <c r="AB6" s="102">
        <v>0</v>
      </c>
      <c r="AC6" s="102">
        <v>0</v>
      </c>
      <c r="AD6" s="102">
        <v>0</v>
      </c>
      <c r="AE6" s="102">
        <v>0</v>
      </c>
      <c r="AF6" s="102">
        <v>0</v>
      </c>
    </row>
    <row r="7" spans="1:32" x14ac:dyDescent="0.25">
      <c r="A7" s="101">
        <v>2005</v>
      </c>
      <c r="B7" s="101">
        <v>8</v>
      </c>
      <c r="C7" s="102">
        <v>11930141.24</v>
      </c>
      <c r="D7" s="102">
        <v>4340306</v>
      </c>
      <c r="E7" s="103">
        <v>2.7962687871820902</v>
      </c>
      <c r="F7" s="104">
        <v>0</v>
      </c>
      <c r="G7" s="104">
        <v>0</v>
      </c>
      <c r="H7" s="104">
        <v>0</v>
      </c>
      <c r="I7" s="104">
        <v>0</v>
      </c>
      <c r="J7" s="104">
        <v>0</v>
      </c>
      <c r="K7" s="103">
        <v>4.6174557978901102E-3</v>
      </c>
      <c r="L7" s="105">
        <v>4.6180530229999999</v>
      </c>
      <c r="M7" s="105">
        <v>4.2394455448999997</v>
      </c>
      <c r="N7" s="103">
        <v>17.296341960951501</v>
      </c>
      <c r="O7" s="106">
        <v>0</v>
      </c>
      <c r="P7" s="106">
        <v>0</v>
      </c>
      <c r="Q7" s="106">
        <v>0</v>
      </c>
      <c r="R7" s="106">
        <v>0</v>
      </c>
      <c r="S7" s="106">
        <v>0</v>
      </c>
      <c r="T7" s="106">
        <v>0</v>
      </c>
      <c r="U7" s="106">
        <v>0</v>
      </c>
      <c r="V7" s="106">
        <v>365.727256566015</v>
      </c>
      <c r="W7" s="106">
        <v>0</v>
      </c>
      <c r="X7" s="106">
        <v>0</v>
      </c>
      <c r="Y7" s="106">
        <v>0</v>
      </c>
      <c r="Z7" s="106">
        <v>0</v>
      </c>
      <c r="AA7" s="107">
        <v>0</v>
      </c>
      <c r="AB7" s="102">
        <v>0</v>
      </c>
      <c r="AC7" s="102">
        <v>0</v>
      </c>
      <c r="AD7" s="102">
        <v>0</v>
      </c>
      <c r="AE7" s="102">
        <v>0</v>
      </c>
      <c r="AF7" s="102">
        <v>0</v>
      </c>
    </row>
    <row r="8" spans="1:32" x14ac:dyDescent="0.25">
      <c r="A8" s="101">
        <v>2005</v>
      </c>
      <c r="B8" s="101">
        <v>9</v>
      </c>
      <c r="C8" s="102">
        <v>10884625</v>
      </c>
      <c r="D8" s="102">
        <v>4343095</v>
      </c>
      <c r="E8" s="103">
        <v>2.5190683966130201</v>
      </c>
      <c r="F8" s="104">
        <v>0</v>
      </c>
      <c r="G8" s="104">
        <v>0</v>
      </c>
      <c r="H8" s="104">
        <v>0</v>
      </c>
      <c r="I8" s="104">
        <v>0</v>
      </c>
      <c r="J8" s="104">
        <v>0</v>
      </c>
      <c r="K8" s="103">
        <v>3.7328496086025198E-3</v>
      </c>
      <c r="L8" s="105">
        <v>4.6180530229999999</v>
      </c>
      <c r="M8" s="105">
        <v>4.2148864174999998</v>
      </c>
      <c r="N8" s="103">
        <v>17.302472391918801</v>
      </c>
      <c r="O8" s="106">
        <v>0</v>
      </c>
      <c r="P8" s="106">
        <v>0</v>
      </c>
      <c r="Q8" s="106">
        <v>0</v>
      </c>
      <c r="R8" s="106">
        <v>0</v>
      </c>
      <c r="S8" s="106">
        <v>0</v>
      </c>
      <c r="T8" s="106">
        <v>0</v>
      </c>
      <c r="U8" s="106">
        <v>0</v>
      </c>
      <c r="V8" s="106">
        <v>0</v>
      </c>
      <c r="W8" s="106">
        <v>295.85169010672598</v>
      </c>
      <c r="X8" s="106">
        <v>0</v>
      </c>
      <c r="Y8" s="106">
        <v>0</v>
      </c>
      <c r="Z8" s="106">
        <v>0</v>
      </c>
      <c r="AA8" s="107">
        <v>0</v>
      </c>
      <c r="AB8" s="102">
        <v>0</v>
      </c>
      <c r="AC8" s="102">
        <v>0</v>
      </c>
      <c r="AD8" s="102">
        <v>0</v>
      </c>
      <c r="AE8" s="102">
        <v>0</v>
      </c>
      <c r="AF8" s="102">
        <v>0</v>
      </c>
    </row>
    <row r="9" spans="1:32" x14ac:dyDescent="0.25">
      <c r="A9" s="101">
        <v>2005</v>
      </c>
      <c r="B9" s="101">
        <v>10</v>
      </c>
      <c r="C9" s="102">
        <v>9187793</v>
      </c>
      <c r="D9" s="102">
        <v>4344668</v>
      </c>
      <c r="E9" s="103">
        <v>2.3083447551627199</v>
      </c>
      <c r="F9" s="104">
        <v>0</v>
      </c>
      <c r="G9" s="104">
        <v>0</v>
      </c>
      <c r="H9" s="104">
        <v>0</v>
      </c>
      <c r="I9" s="104">
        <v>0</v>
      </c>
      <c r="J9" s="104">
        <v>0</v>
      </c>
      <c r="K9" s="103">
        <v>2.5520923891010098E-3</v>
      </c>
      <c r="L9" s="105">
        <v>4.6180530229999999</v>
      </c>
      <c r="M9" s="105">
        <v>4.1778315039000002</v>
      </c>
      <c r="N9" s="103">
        <v>17.362897717840902</v>
      </c>
      <c r="O9" s="106">
        <v>0</v>
      </c>
      <c r="P9" s="106">
        <v>0</v>
      </c>
      <c r="Q9" s="106">
        <v>0</v>
      </c>
      <c r="R9" s="106">
        <v>0</v>
      </c>
      <c r="S9" s="106">
        <v>0</v>
      </c>
      <c r="T9" s="106">
        <v>0</v>
      </c>
      <c r="U9" s="106">
        <v>0</v>
      </c>
      <c r="V9" s="106">
        <v>0</v>
      </c>
      <c r="W9" s="106">
        <v>0</v>
      </c>
      <c r="X9" s="106">
        <v>202.34255049571701</v>
      </c>
      <c r="Y9" s="106">
        <v>0</v>
      </c>
      <c r="Z9" s="106">
        <v>0</v>
      </c>
      <c r="AA9" s="107">
        <v>0</v>
      </c>
      <c r="AB9" s="102">
        <v>0</v>
      </c>
      <c r="AC9" s="102">
        <v>0</v>
      </c>
      <c r="AD9" s="102">
        <v>0</v>
      </c>
      <c r="AE9" s="102">
        <v>0</v>
      </c>
      <c r="AF9" s="102">
        <v>0</v>
      </c>
    </row>
    <row r="10" spans="1:32" x14ac:dyDescent="0.25">
      <c r="A10" s="101">
        <v>2005</v>
      </c>
      <c r="B10" s="101">
        <v>11</v>
      </c>
      <c r="C10" s="102">
        <v>8250008</v>
      </c>
      <c r="D10" s="102">
        <v>4345746</v>
      </c>
      <c r="E10" s="103">
        <v>1.9927667727131899</v>
      </c>
      <c r="F10" s="104">
        <v>0</v>
      </c>
      <c r="G10" s="104">
        <v>0</v>
      </c>
      <c r="H10" s="104">
        <v>0</v>
      </c>
      <c r="I10" s="104">
        <v>0</v>
      </c>
      <c r="J10" s="104">
        <v>0</v>
      </c>
      <c r="K10" s="103">
        <v>1.0484421851016299E-3</v>
      </c>
      <c r="L10" s="105">
        <v>4.6180530229999999</v>
      </c>
      <c r="M10" s="105">
        <v>4.1778315039000002</v>
      </c>
      <c r="N10" s="103">
        <v>17.521803148272902</v>
      </c>
      <c r="O10" s="106">
        <v>0</v>
      </c>
      <c r="P10" s="106">
        <v>0</v>
      </c>
      <c r="Q10" s="106">
        <v>0</v>
      </c>
      <c r="R10" s="106">
        <v>0</v>
      </c>
      <c r="S10" s="106">
        <v>0</v>
      </c>
      <c r="T10" s="106">
        <v>0</v>
      </c>
      <c r="U10" s="106">
        <v>0</v>
      </c>
      <c r="V10" s="106">
        <v>0</v>
      </c>
      <c r="W10" s="106">
        <v>0</v>
      </c>
      <c r="X10" s="106">
        <v>0</v>
      </c>
      <c r="Y10" s="106">
        <v>83.146324960442698</v>
      </c>
      <c r="Z10" s="106">
        <v>0</v>
      </c>
      <c r="AA10" s="107">
        <v>0</v>
      </c>
      <c r="AB10" s="102">
        <v>0</v>
      </c>
      <c r="AC10" s="102">
        <v>0</v>
      </c>
      <c r="AD10" s="102">
        <v>0</v>
      </c>
      <c r="AE10" s="102">
        <v>0</v>
      </c>
      <c r="AF10" s="102">
        <v>0</v>
      </c>
    </row>
    <row r="11" spans="1:32" x14ac:dyDescent="0.25">
      <c r="A11" s="101">
        <v>2005</v>
      </c>
      <c r="B11" s="101">
        <v>12</v>
      </c>
      <c r="C11" s="102">
        <v>8017565</v>
      </c>
      <c r="D11" s="102">
        <v>4355740</v>
      </c>
      <c r="E11" s="103">
        <v>1.8406895269230901</v>
      </c>
      <c r="F11" s="104">
        <v>0</v>
      </c>
      <c r="G11" s="104">
        <v>0</v>
      </c>
      <c r="H11" s="104">
        <v>0</v>
      </c>
      <c r="I11" s="104">
        <v>0</v>
      </c>
      <c r="J11" s="104">
        <v>75.065445070517598</v>
      </c>
      <c r="K11" s="103">
        <v>2.40603445219807E-4</v>
      </c>
      <c r="L11" s="105">
        <v>4.6180530229999999</v>
      </c>
      <c r="M11" s="105">
        <v>4.0894496201999999</v>
      </c>
      <c r="N11" s="103">
        <v>17.712362445245201</v>
      </c>
      <c r="O11" s="106">
        <v>0</v>
      </c>
      <c r="P11" s="106">
        <v>0</v>
      </c>
      <c r="Q11" s="106">
        <v>0</v>
      </c>
      <c r="R11" s="106">
        <v>0</v>
      </c>
      <c r="S11" s="106">
        <v>0</v>
      </c>
      <c r="T11" s="106">
        <v>0</v>
      </c>
      <c r="U11" s="106">
        <v>0</v>
      </c>
      <c r="V11" s="106">
        <v>0</v>
      </c>
      <c r="W11" s="106">
        <v>0</v>
      </c>
      <c r="X11" s="106">
        <v>0</v>
      </c>
      <c r="Y11" s="106">
        <v>0</v>
      </c>
      <c r="Z11" s="106">
        <v>19.1248493270285</v>
      </c>
      <c r="AA11" s="107">
        <v>0</v>
      </c>
      <c r="AB11" s="102">
        <v>0</v>
      </c>
      <c r="AC11" s="102">
        <v>0</v>
      </c>
      <c r="AD11" s="102">
        <v>0</v>
      </c>
      <c r="AE11" s="102">
        <v>0</v>
      </c>
      <c r="AF11" s="102">
        <v>0</v>
      </c>
    </row>
    <row r="12" spans="1:32" x14ac:dyDescent="0.25">
      <c r="A12" s="101">
        <v>2006</v>
      </c>
      <c r="B12" s="101">
        <v>1</v>
      </c>
      <c r="C12" s="102">
        <v>8085609</v>
      </c>
      <c r="D12" s="102">
        <v>4369236</v>
      </c>
      <c r="E12" s="103">
        <v>1.85057730916801</v>
      </c>
      <c r="F12" s="104">
        <v>0</v>
      </c>
      <c r="G12" s="104">
        <v>72.2547689008384</v>
      </c>
      <c r="H12" s="104">
        <v>0</v>
      </c>
      <c r="I12" s="104">
        <v>0</v>
      </c>
      <c r="J12" s="104">
        <v>0</v>
      </c>
      <c r="K12" s="103">
        <v>1.81823595394934E-3</v>
      </c>
      <c r="L12" s="105">
        <v>4.8582362807999999</v>
      </c>
      <c r="M12" s="105">
        <v>4.0894496201999999</v>
      </c>
      <c r="N12" s="103">
        <v>17.869136704952702</v>
      </c>
      <c r="O12" s="106">
        <v>28.785119209450599</v>
      </c>
      <c r="P12" s="106">
        <v>0</v>
      </c>
      <c r="Q12" s="106">
        <v>0</v>
      </c>
      <c r="R12" s="106">
        <v>0</v>
      </c>
      <c r="S12" s="106">
        <v>0</v>
      </c>
      <c r="T12" s="106">
        <v>0</v>
      </c>
      <c r="U12" s="106">
        <v>0</v>
      </c>
      <c r="V12" s="106">
        <v>0</v>
      </c>
      <c r="W12" s="106">
        <v>0</v>
      </c>
      <c r="X12" s="106">
        <v>0</v>
      </c>
      <c r="Y12" s="106">
        <v>0</v>
      </c>
      <c r="Z12" s="106">
        <v>0</v>
      </c>
      <c r="AA12" s="107">
        <v>0</v>
      </c>
      <c r="AB12" s="102">
        <v>0</v>
      </c>
      <c r="AC12" s="102">
        <v>0</v>
      </c>
      <c r="AD12" s="102">
        <v>0</v>
      </c>
      <c r="AE12" s="102">
        <v>0</v>
      </c>
      <c r="AF12" s="102">
        <v>0</v>
      </c>
    </row>
    <row r="13" spans="1:32" x14ac:dyDescent="0.25">
      <c r="A13" s="101">
        <v>2006</v>
      </c>
      <c r="B13" s="101">
        <v>2</v>
      </c>
      <c r="C13" s="102">
        <v>7497291.5</v>
      </c>
      <c r="D13" s="102">
        <v>4377958</v>
      </c>
      <c r="E13" s="103">
        <v>1.7125087769229399</v>
      </c>
      <c r="F13" s="104">
        <v>0</v>
      </c>
      <c r="G13" s="104">
        <v>0</v>
      </c>
      <c r="H13" s="104">
        <v>96.750838732198702</v>
      </c>
      <c r="I13" s="104">
        <v>0</v>
      </c>
      <c r="J13" s="104">
        <v>0</v>
      </c>
      <c r="K13" s="103">
        <v>1.3566682088007799E-3</v>
      </c>
      <c r="L13" s="105">
        <v>5.13694644</v>
      </c>
      <c r="M13" s="105">
        <v>4.0894496201999999</v>
      </c>
      <c r="N13" s="103">
        <v>17.9244502917979</v>
      </c>
      <c r="O13" s="106">
        <v>0</v>
      </c>
      <c r="P13" s="106">
        <v>21.454291223695598</v>
      </c>
      <c r="Q13" s="106">
        <v>0</v>
      </c>
      <c r="R13" s="106">
        <v>0</v>
      </c>
      <c r="S13" s="106">
        <v>0</v>
      </c>
      <c r="T13" s="106">
        <v>0</v>
      </c>
      <c r="U13" s="106">
        <v>0</v>
      </c>
      <c r="V13" s="106">
        <v>0</v>
      </c>
      <c r="W13" s="106">
        <v>0</v>
      </c>
      <c r="X13" s="106">
        <v>0</v>
      </c>
      <c r="Y13" s="106">
        <v>0</v>
      </c>
      <c r="Z13" s="106">
        <v>0</v>
      </c>
      <c r="AA13" s="107">
        <v>0</v>
      </c>
      <c r="AB13" s="102">
        <v>0</v>
      </c>
      <c r="AC13" s="102">
        <v>0</v>
      </c>
      <c r="AD13" s="102">
        <v>0</v>
      </c>
      <c r="AE13" s="102">
        <v>0</v>
      </c>
      <c r="AF13" s="102">
        <v>0</v>
      </c>
    </row>
    <row r="14" spans="1:32" x14ac:dyDescent="0.25">
      <c r="A14" s="101">
        <v>2006</v>
      </c>
      <c r="B14" s="101">
        <v>3</v>
      </c>
      <c r="C14" s="102">
        <v>8289372</v>
      </c>
      <c r="D14" s="102">
        <v>4390093</v>
      </c>
      <c r="E14" s="103">
        <v>1.8881996349507899</v>
      </c>
      <c r="F14" s="104">
        <v>0</v>
      </c>
      <c r="G14" s="104">
        <v>0</v>
      </c>
      <c r="H14" s="104">
        <v>0</v>
      </c>
      <c r="I14" s="104">
        <v>20.098191978495201</v>
      </c>
      <c r="J14" s="104">
        <v>0</v>
      </c>
      <c r="K14" s="103">
        <v>3.3670173235852401E-3</v>
      </c>
      <c r="L14" s="105">
        <v>5.4011487143999997</v>
      </c>
      <c r="M14" s="105">
        <v>4.0787438520999997</v>
      </c>
      <c r="N14" s="103">
        <v>17.906397682220501</v>
      </c>
      <c r="O14" s="106">
        <v>0</v>
      </c>
      <c r="P14" s="106">
        <v>0</v>
      </c>
      <c r="Q14" s="106">
        <v>53.9265118051824</v>
      </c>
      <c r="R14" s="106">
        <v>0</v>
      </c>
      <c r="S14" s="106">
        <v>0</v>
      </c>
      <c r="T14" s="106">
        <v>0</v>
      </c>
      <c r="U14" s="106">
        <v>0</v>
      </c>
      <c r="V14" s="106">
        <v>0</v>
      </c>
      <c r="W14" s="106">
        <v>0</v>
      </c>
      <c r="X14" s="106">
        <v>0</v>
      </c>
      <c r="Y14" s="106">
        <v>0</v>
      </c>
      <c r="Z14" s="106">
        <v>0</v>
      </c>
      <c r="AA14" s="107">
        <v>0</v>
      </c>
      <c r="AB14" s="102">
        <v>0</v>
      </c>
      <c r="AC14" s="102">
        <v>0</v>
      </c>
      <c r="AD14" s="102">
        <v>0</v>
      </c>
      <c r="AE14" s="102">
        <v>0</v>
      </c>
      <c r="AF14" s="102">
        <v>0</v>
      </c>
    </row>
    <row r="15" spans="1:32" x14ac:dyDescent="0.25">
      <c r="A15" s="101">
        <v>2006</v>
      </c>
      <c r="B15" s="101">
        <v>4</v>
      </c>
      <c r="C15" s="102">
        <v>9064955</v>
      </c>
      <c r="D15" s="102">
        <v>4398215</v>
      </c>
      <c r="E15" s="103">
        <v>2.0610531772548599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3">
        <v>8.0240338751735498E-3</v>
      </c>
      <c r="L15" s="105">
        <v>5.6783539965000003</v>
      </c>
      <c r="M15" s="105">
        <v>4.0423739989999996</v>
      </c>
      <c r="N15" s="103">
        <v>17.863342842920002</v>
      </c>
      <c r="O15" s="106">
        <v>0</v>
      </c>
      <c r="P15" s="106">
        <v>0</v>
      </c>
      <c r="Q15" s="106">
        <v>0</v>
      </c>
      <c r="R15" s="106">
        <v>129.358054281714</v>
      </c>
      <c r="S15" s="106">
        <v>0</v>
      </c>
      <c r="T15" s="106">
        <v>0</v>
      </c>
      <c r="U15" s="106">
        <v>0</v>
      </c>
      <c r="V15" s="106">
        <v>0</v>
      </c>
      <c r="W15" s="106">
        <v>0</v>
      </c>
      <c r="X15" s="106">
        <v>0</v>
      </c>
      <c r="Y15" s="106">
        <v>0</v>
      </c>
      <c r="Z15" s="106">
        <v>0</v>
      </c>
      <c r="AA15" s="107">
        <v>0</v>
      </c>
      <c r="AB15" s="102">
        <v>0</v>
      </c>
      <c r="AC15" s="102">
        <v>0</v>
      </c>
      <c r="AD15" s="102">
        <v>0</v>
      </c>
      <c r="AE15" s="102">
        <v>0</v>
      </c>
      <c r="AF15" s="102">
        <v>0</v>
      </c>
    </row>
    <row r="16" spans="1:32" x14ac:dyDescent="0.25">
      <c r="A16" s="101">
        <v>2006</v>
      </c>
      <c r="B16" s="101">
        <v>5</v>
      </c>
      <c r="C16" s="102">
        <v>10030370</v>
      </c>
      <c r="D16" s="102">
        <v>4397210</v>
      </c>
      <c r="E16" s="103">
        <v>2.2810759549805399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3">
        <v>1.2179654671056001E-2</v>
      </c>
      <c r="L16" s="105">
        <v>5.6967871121</v>
      </c>
      <c r="M16" s="105">
        <v>4.0423739989999996</v>
      </c>
      <c r="N16" s="103">
        <v>17.839720317085199</v>
      </c>
      <c r="O16" s="106">
        <v>0</v>
      </c>
      <c r="P16" s="106">
        <v>0</v>
      </c>
      <c r="Q16" s="106">
        <v>0</v>
      </c>
      <c r="R16" s="106">
        <v>0</v>
      </c>
      <c r="S16" s="106">
        <v>196.50747279771801</v>
      </c>
      <c r="T16" s="106">
        <v>0</v>
      </c>
      <c r="U16" s="106">
        <v>0</v>
      </c>
      <c r="V16" s="106">
        <v>0</v>
      </c>
      <c r="W16" s="106">
        <v>0</v>
      </c>
      <c r="X16" s="106">
        <v>0</v>
      </c>
      <c r="Y16" s="106">
        <v>0</v>
      </c>
      <c r="Z16" s="106">
        <v>0</v>
      </c>
      <c r="AA16" s="107">
        <v>0</v>
      </c>
      <c r="AB16" s="102">
        <v>0</v>
      </c>
      <c r="AC16" s="102">
        <v>0</v>
      </c>
      <c r="AD16" s="102">
        <v>0</v>
      </c>
      <c r="AE16" s="102">
        <v>0</v>
      </c>
      <c r="AF16" s="102">
        <v>0</v>
      </c>
    </row>
    <row r="17" spans="1:32" x14ac:dyDescent="0.25">
      <c r="A17" s="101">
        <v>2006</v>
      </c>
      <c r="B17" s="101">
        <v>6</v>
      </c>
      <c r="C17" s="102">
        <v>10714052</v>
      </c>
      <c r="D17" s="102">
        <v>4403628</v>
      </c>
      <c r="E17" s="103">
        <v>2.4330056943956202</v>
      </c>
      <c r="F17" s="104">
        <v>0</v>
      </c>
      <c r="G17" s="104">
        <v>0</v>
      </c>
      <c r="H17" s="104">
        <v>0</v>
      </c>
      <c r="I17" s="104">
        <v>0</v>
      </c>
      <c r="J17" s="104">
        <v>0</v>
      </c>
      <c r="K17" s="103">
        <v>1.7133663449033901E-2</v>
      </c>
      <c r="L17" s="105">
        <v>5.6967871121</v>
      </c>
      <c r="M17" s="105">
        <v>4.0293045399</v>
      </c>
      <c r="N17" s="103">
        <v>17.841636160391499</v>
      </c>
      <c r="O17" s="106">
        <v>0</v>
      </c>
      <c r="P17" s="106">
        <v>0</v>
      </c>
      <c r="Q17" s="106">
        <v>0</v>
      </c>
      <c r="R17" s="106">
        <v>0</v>
      </c>
      <c r="S17" s="106">
        <v>0</v>
      </c>
      <c r="T17" s="106">
        <v>277.02771058673898</v>
      </c>
      <c r="U17" s="106">
        <v>0</v>
      </c>
      <c r="V17" s="106">
        <v>0</v>
      </c>
      <c r="W17" s="106">
        <v>0</v>
      </c>
      <c r="X17" s="106">
        <v>0</v>
      </c>
      <c r="Y17" s="106">
        <v>0</v>
      </c>
      <c r="Z17" s="106">
        <v>0</v>
      </c>
      <c r="AA17" s="107">
        <v>0</v>
      </c>
      <c r="AB17" s="102">
        <v>0</v>
      </c>
      <c r="AC17" s="102">
        <v>0</v>
      </c>
      <c r="AD17" s="102">
        <v>0</v>
      </c>
      <c r="AE17" s="102">
        <v>0</v>
      </c>
      <c r="AF17" s="102">
        <v>0</v>
      </c>
    </row>
    <row r="18" spans="1:32" x14ac:dyDescent="0.25">
      <c r="A18" s="101">
        <v>2006</v>
      </c>
      <c r="B18" s="101">
        <v>7</v>
      </c>
      <c r="C18" s="102">
        <v>11095796.958087891</v>
      </c>
      <c r="D18" s="102">
        <v>4406505</v>
      </c>
      <c r="E18" s="103">
        <v>2.51804932890985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3">
        <v>1.8563073119396201E-2</v>
      </c>
      <c r="L18" s="105">
        <v>5.6967871121</v>
      </c>
      <c r="M18" s="105">
        <v>4.0293045399</v>
      </c>
      <c r="N18" s="103">
        <v>17.872854227940401</v>
      </c>
      <c r="O18" s="106">
        <v>0</v>
      </c>
      <c r="P18" s="106">
        <v>0</v>
      </c>
      <c r="Q18" s="106">
        <v>0</v>
      </c>
      <c r="R18" s="106">
        <v>0</v>
      </c>
      <c r="S18" s="106">
        <v>0</v>
      </c>
      <c r="T18" s="106">
        <v>0</v>
      </c>
      <c r="U18" s="106">
        <v>300.35638346961599</v>
      </c>
      <c r="V18" s="106">
        <v>0</v>
      </c>
      <c r="W18" s="106">
        <v>0</v>
      </c>
      <c r="X18" s="106">
        <v>0</v>
      </c>
      <c r="Y18" s="106">
        <v>0</v>
      </c>
      <c r="Z18" s="106">
        <v>0</v>
      </c>
      <c r="AA18" s="107">
        <v>0</v>
      </c>
      <c r="AB18" s="102">
        <v>0</v>
      </c>
      <c r="AC18" s="102">
        <v>0</v>
      </c>
      <c r="AD18" s="102">
        <v>0</v>
      </c>
      <c r="AE18" s="102">
        <v>0</v>
      </c>
      <c r="AF18" s="102">
        <v>0</v>
      </c>
    </row>
    <row r="19" spans="1:32" x14ac:dyDescent="0.25">
      <c r="A19" s="101">
        <v>2006</v>
      </c>
      <c r="B19" s="101">
        <v>8</v>
      </c>
      <c r="C19" s="102">
        <v>11564017</v>
      </c>
      <c r="D19" s="102">
        <v>4416127</v>
      </c>
      <c r="E19" s="103">
        <v>2.6185879618045398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3">
        <v>1.9978849894355898E-2</v>
      </c>
      <c r="L19" s="105">
        <v>5.7024683008999997</v>
      </c>
      <c r="M19" s="105">
        <v>4.0293045399</v>
      </c>
      <c r="N19" s="103">
        <v>17.936617123907698</v>
      </c>
      <c r="O19" s="106">
        <v>0</v>
      </c>
      <c r="P19" s="106">
        <v>0</v>
      </c>
      <c r="Q19" s="106">
        <v>0</v>
      </c>
      <c r="R19" s="106">
        <v>0</v>
      </c>
      <c r="S19" s="106">
        <v>0</v>
      </c>
      <c r="T19" s="106">
        <v>0</v>
      </c>
      <c r="U19" s="106">
        <v>0</v>
      </c>
      <c r="V19" s="106">
        <v>324.003558947486</v>
      </c>
      <c r="W19" s="106">
        <v>0</v>
      </c>
      <c r="X19" s="106">
        <v>0</v>
      </c>
      <c r="Y19" s="106">
        <v>0</v>
      </c>
      <c r="Z19" s="106">
        <v>0</v>
      </c>
      <c r="AA19" s="107">
        <v>0</v>
      </c>
      <c r="AB19" s="102">
        <v>0</v>
      </c>
      <c r="AC19" s="102">
        <v>0</v>
      </c>
      <c r="AD19" s="102">
        <v>0</v>
      </c>
      <c r="AE19" s="102">
        <v>0</v>
      </c>
      <c r="AF19" s="102">
        <v>0</v>
      </c>
    </row>
    <row r="20" spans="1:32" x14ac:dyDescent="0.25">
      <c r="A20" s="101">
        <v>2006</v>
      </c>
      <c r="B20" s="101">
        <v>9</v>
      </c>
      <c r="C20" s="102">
        <v>10520313</v>
      </c>
      <c r="D20" s="102">
        <v>4425222</v>
      </c>
      <c r="E20" s="103">
        <v>2.3773525938359699</v>
      </c>
      <c r="F20" s="104">
        <v>0</v>
      </c>
      <c r="G20" s="104">
        <v>0</v>
      </c>
      <c r="H20" s="104">
        <v>0</v>
      </c>
      <c r="I20" s="104">
        <v>0</v>
      </c>
      <c r="J20" s="104">
        <v>0</v>
      </c>
      <c r="K20" s="103">
        <v>1.6488998520271098E-2</v>
      </c>
      <c r="L20" s="105">
        <v>5.7057593456999998</v>
      </c>
      <c r="M20" s="105">
        <v>4.0234993557000003</v>
      </c>
      <c r="N20" s="103">
        <v>18.007274114481401</v>
      </c>
      <c r="O20" s="106">
        <v>0</v>
      </c>
      <c r="P20" s="106">
        <v>0</v>
      </c>
      <c r="Q20" s="106">
        <v>0</v>
      </c>
      <c r="R20" s="106">
        <v>0</v>
      </c>
      <c r="S20" s="106">
        <v>0</v>
      </c>
      <c r="T20" s="106">
        <v>0</v>
      </c>
      <c r="U20" s="106">
        <v>0</v>
      </c>
      <c r="V20" s="106">
        <v>0</v>
      </c>
      <c r="W20" s="106">
        <v>267.89810780857403</v>
      </c>
      <c r="X20" s="106">
        <v>0</v>
      </c>
      <c r="Y20" s="106">
        <v>0</v>
      </c>
      <c r="Z20" s="106">
        <v>0</v>
      </c>
      <c r="AA20" s="107">
        <v>0</v>
      </c>
      <c r="AB20" s="102">
        <v>0</v>
      </c>
      <c r="AC20" s="102">
        <v>0</v>
      </c>
      <c r="AD20" s="102">
        <v>0</v>
      </c>
      <c r="AE20" s="102">
        <v>0</v>
      </c>
      <c r="AF20" s="102">
        <v>0</v>
      </c>
    </row>
    <row r="21" spans="1:32" x14ac:dyDescent="0.25">
      <c r="A21" s="101">
        <v>2006</v>
      </c>
      <c r="B21" s="101">
        <v>10</v>
      </c>
      <c r="C21" s="102">
        <v>9930813</v>
      </c>
      <c r="D21" s="102">
        <v>4429977</v>
      </c>
      <c r="E21" s="103">
        <v>2.2417301489375698</v>
      </c>
      <c r="F21" s="104">
        <v>0</v>
      </c>
      <c r="G21" s="104">
        <v>0</v>
      </c>
      <c r="H21" s="104">
        <v>0</v>
      </c>
      <c r="I21" s="104">
        <v>0</v>
      </c>
      <c r="J21" s="104">
        <v>0</v>
      </c>
      <c r="K21" s="103">
        <v>1.21097763847423E-2</v>
      </c>
      <c r="L21" s="105">
        <v>5.7098761565</v>
      </c>
      <c r="M21" s="105">
        <v>4.0137329601999996</v>
      </c>
      <c r="N21" s="103">
        <v>18.0529807777244</v>
      </c>
      <c r="O21" s="106">
        <v>0</v>
      </c>
      <c r="P21" s="106">
        <v>0</v>
      </c>
      <c r="Q21" s="106">
        <v>0</v>
      </c>
      <c r="R21" s="106">
        <v>0</v>
      </c>
      <c r="S21" s="106">
        <v>0</v>
      </c>
      <c r="T21" s="106">
        <v>0</v>
      </c>
      <c r="U21" s="106">
        <v>0</v>
      </c>
      <c r="V21" s="106">
        <v>0</v>
      </c>
      <c r="W21" s="106">
        <v>0</v>
      </c>
      <c r="X21" s="106">
        <v>196.83669265698501</v>
      </c>
      <c r="Y21" s="106">
        <v>0</v>
      </c>
      <c r="Z21" s="106">
        <v>0</v>
      </c>
      <c r="AA21" s="107">
        <v>0</v>
      </c>
      <c r="AB21" s="102">
        <v>0</v>
      </c>
      <c r="AC21" s="102">
        <v>0</v>
      </c>
      <c r="AD21" s="102">
        <v>0</v>
      </c>
      <c r="AE21" s="102">
        <v>0</v>
      </c>
      <c r="AF21" s="102">
        <v>0</v>
      </c>
    </row>
    <row r="22" spans="1:32" x14ac:dyDescent="0.25">
      <c r="A22" s="101">
        <v>2006</v>
      </c>
      <c r="B22" s="101">
        <v>11</v>
      </c>
      <c r="C22" s="102">
        <v>8136376.6200000001</v>
      </c>
      <c r="D22" s="102">
        <v>4443418</v>
      </c>
      <c r="E22" s="103">
        <v>1.8311076338080301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3">
        <v>4.1290898849464701E-3</v>
      </c>
      <c r="L22" s="105">
        <v>5.7098761565</v>
      </c>
      <c r="M22" s="105">
        <v>3.9849328358</v>
      </c>
      <c r="N22" s="103">
        <v>18.057424513064198</v>
      </c>
      <c r="O22" s="106">
        <v>0</v>
      </c>
      <c r="P22" s="106">
        <v>0</v>
      </c>
      <c r="Q22" s="106">
        <v>0</v>
      </c>
      <c r="R22" s="106">
        <v>0</v>
      </c>
      <c r="S22" s="106">
        <v>0</v>
      </c>
      <c r="T22" s="106">
        <v>0</v>
      </c>
      <c r="U22" s="106">
        <v>0</v>
      </c>
      <c r="V22" s="106">
        <v>0</v>
      </c>
      <c r="W22" s="106">
        <v>0</v>
      </c>
      <c r="X22" s="106">
        <v>0</v>
      </c>
      <c r="Y22" s="106">
        <v>67.052058810555593</v>
      </c>
      <c r="Z22" s="106">
        <v>0</v>
      </c>
      <c r="AA22" s="107">
        <v>0</v>
      </c>
      <c r="AB22" s="102">
        <v>0</v>
      </c>
      <c r="AC22" s="102">
        <v>0</v>
      </c>
      <c r="AD22" s="102">
        <v>0</v>
      </c>
      <c r="AE22" s="102">
        <v>0</v>
      </c>
      <c r="AF22" s="102">
        <v>0</v>
      </c>
    </row>
    <row r="23" spans="1:32" x14ac:dyDescent="0.25">
      <c r="A23" s="101">
        <v>2006</v>
      </c>
      <c r="B23" s="101">
        <v>12</v>
      </c>
      <c r="C23" s="102">
        <v>8477013.5</v>
      </c>
      <c r="D23" s="102">
        <v>4457161</v>
      </c>
      <c r="E23" s="103">
        <v>1.90188631283456</v>
      </c>
      <c r="F23" s="104">
        <v>0</v>
      </c>
      <c r="G23" s="104">
        <v>0</v>
      </c>
      <c r="H23" s="104">
        <v>0</v>
      </c>
      <c r="I23" s="104">
        <v>0</v>
      </c>
      <c r="J23" s="104">
        <v>13.447344261456101</v>
      </c>
      <c r="K23" s="103">
        <v>3.9063366201976899E-3</v>
      </c>
      <c r="L23" s="105">
        <v>5.7098761565</v>
      </c>
      <c r="M23" s="105">
        <v>3.9378985957000001</v>
      </c>
      <c r="N23" s="103">
        <v>18.029619518268401</v>
      </c>
      <c r="O23" s="106">
        <v>0</v>
      </c>
      <c r="P23" s="106">
        <v>0</v>
      </c>
      <c r="Q23" s="106">
        <v>0</v>
      </c>
      <c r="R23" s="106">
        <v>0</v>
      </c>
      <c r="S23" s="106">
        <v>0</v>
      </c>
      <c r="T23" s="106">
        <v>0</v>
      </c>
      <c r="U23" s="106">
        <v>0</v>
      </c>
      <c r="V23" s="106">
        <v>0</v>
      </c>
      <c r="W23" s="106">
        <v>0</v>
      </c>
      <c r="X23" s="106">
        <v>0</v>
      </c>
      <c r="Y23" s="106">
        <v>0</v>
      </c>
      <c r="Z23" s="106">
        <v>63.596105846109097</v>
      </c>
      <c r="AA23" s="107">
        <v>0</v>
      </c>
      <c r="AB23" s="102">
        <v>0</v>
      </c>
      <c r="AC23" s="102">
        <v>0</v>
      </c>
      <c r="AD23" s="102">
        <v>0</v>
      </c>
      <c r="AE23" s="102">
        <v>0</v>
      </c>
      <c r="AF23" s="102">
        <v>0</v>
      </c>
    </row>
    <row r="24" spans="1:32" x14ac:dyDescent="0.25">
      <c r="A24" s="101">
        <v>2007</v>
      </c>
      <c r="B24" s="101">
        <v>1</v>
      </c>
      <c r="C24" s="102">
        <v>8469671</v>
      </c>
      <c r="D24" s="102">
        <v>4465732</v>
      </c>
      <c r="E24" s="103">
        <v>1.89659186892541</v>
      </c>
      <c r="F24" s="104">
        <v>0</v>
      </c>
      <c r="G24" s="104">
        <v>47.227487272749599</v>
      </c>
      <c r="H24" s="104">
        <v>0</v>
      </c>
      <c r="I24" s="104">
        <v>0</v>
      </c>
      <c r="J24" s="104">
        <v>0</v>
      </c>
      <c r="K24" s="103">
        <v>7.5807082948619103E-3</v>
      </c>
      <c r="L24" s="105">
        <v>5.7098761565</v>
      </c>
      <c r="M24" s="105">
        <v>3.6705299576999999</v>
      </c>
      <c r="N24" s="103">
        <v>17.988475336132399</v>
      </c>
      <c r="O24" s="106">
        <v>45.645661495421997</v>
      </c>
      <c r="P24" s="106">
        <v>0</v>
      </c>
      <c r="Q24" s="106">
        <v>0</v>
      </c>
      <c r="R24" s="106">
        <v>0</v>
      </c>
      <c r="S24" s="106">
        <v>0</v>
      </c>
      <c r="T24" s="106">
        <v>0</v>
      </c>
      <c r="U24" s="106">
        <v>0</v>
      </c>
      <c r="V24" s="106">
        <v>0</v>
      </c>
      <c r="W24" s="106">
        <v>0</v>
      </c>
      <c r="X24" s="106">
        <v>0</v>
      </c>
      <c r="Y24" s="106">
        <v>0</v>
      </c>
      <c r="Z24" s="106">
        <v>0</v>
      </c>
      <c r="AA24" s="107">
        <v>0</v>
      </c>
      <c r="AB24" s="102">
        <v>0</v>
      </c>
      <c r="AC24" s="102">
        <v>0</v>
      </c>
      <c r="AD24" s="102">
        <v>0</v>
      </c>
      <c r="AE24" s="102">
        <v>0</v>
      </c>
      <c r="AF24" s="102">
        <v>0</v>
      </c>
    </row>
    <row r="25" spans="1:32" x14ac:dyDescent="0.25">
      <c r="A25" s="101">
        <v>2007</v>
      </c>
      <c r="B25" s="101">
        <v>2</v>
      </c>
      <c r="C25" s="102">
        <v>7527571</v>
      </c>
      <c r="D25" s="102">
        <v>4476835</v>
      </c>
      <c r="E25" s="103">
        <v>1.6814492828080601</v>
      </c>
      <c r="F25" s="104">
        <v>0</v>
      </c>
      <c r="G25" s="104">
        <v>0</v>
      </c>
      <c r="H25" s="104">
        <v>74.904926971428907</v>
      </c>
      <c r="I25" s="104">
        <v>0</v>
      </c>
      <c r="J25" s="104">
        <v>0</v>
      </c>
      <c r="K25" s="103">
        <v>5.8615216242810997E-3</v>
      </c>
      <c r="L25" s="105">
        <v>5.7098761565</v>
      </c>
      <c r="M25" s="105">
        <v>3.6544274347000001</v>
      </c>
      <c r="N25" s="103">
        <v>17.949407142775101</v>
      </c>
      <c r="O25" s="106">
        <v>0</v>
      </c>
      <c r="P25" s="106">
        <v>30.404747447438499</v>
      </c>
      <c r="Q25" s="106">
        <v>0</v>
      </c>
      <c r="R25" s="106">
        <v>0</v>
      </c>
      <c r="S25" s="106">
        <v>0</v>
      </c>
      <c r="T25" s="106">
        <v>0</v>
      </c>
      <c r="U25" s="106">
        <v>0</v>
      </c>
      <c r="V25" s="106">
        <v>0</v>
      </c>
      <c r="W25" s="106">
        <v>0</v>
      </c>
      <c r="X25" s="106">
        <v>0</v>
      </c>
      <c r="Y25" s="106">
        <v>0</v>
      </c>
      <c r="Z25" s="106">
        <v>0</v>
      </c>
      <c r="AA25" s="107">
        <v>0</v>
      </c>
      <c r="AB25" s="102">
        <v>0</v>
      </c>
      <c r="AC25" s="102">
        <v>0</v>
      </c>
      <c r="AD25" s="102">
        <v>0</v>
      </c>
      <c r="AE25" s="102">
        <v>0</v>
      </c>
      <c r="AF25" s="102">
        <v>0</v>
      </c>
    </row>
    <row r="26" spans="1:32" x14ac:dyDescent="0.25">
      <c r="A26" s="101">
        <v>2007</v>
      </c>
      <c r="B26" s="101">
        <v>3</v>
      </c>
      <c r="C26" s="102">
        <v>8435515</v>
      </c>
      <c r="D26" s="102">
        <v>4488392</v>
      </c>
      <c r="E26" s="103">
        <v>1.8794069234594499</v>
      </c>
      <c r="F26" s="104">
        <v>0</v>
      </c>
      <c r="G26" s="104">
        <v>0</v>
      </c>
      <c r="H26" s="104">
        <v>0</v>
      </c>
      <c r="I26" s="104">
        <v>11.518808974907399</v>
      </c>
      <c r="J26" s="104">
        <v>0</v>
      </c>
      <c r="K26" s="103">
        <v>9.0512692121304701E-3</v>
      </c>
      <c r="L26" s="105">
        <v>5.7098761565</v>
      </c>
      <c r="M26" s="105">
        <v>3.6314790203</v>
      </c>
      <c r="N26" s="103">
        <v>17.913504843899901</v>
      </c>
      <c r="O26" s="106">
        <v>0</v>
      </c>
      <c r="P26" s="106">
        <v>0</v>
      </c>
      <c r="Q26" s="106">
        <v>62.904147733703901</v>
      </c>
      <c r="R26" s="106">
        <v>0</v>
      </c>
      <c r="S26" s="106">
        <v>0</v>
      </c>
      <c r="T26" s="106">
        <v>0</v>
      </c>
      <c r="U26" s="106">
        <v>0</v>
      </c>
      <c r="V26" s="106">
        <v>0</v>
      </c>
      <c r="W26" s="106">
        <v>0</v>
      </c>
      <c r="X26" s="106">
        <v>0</v>
      </c>
      <c r="Y26" s="106">
        <v>0</v>
      </c>
      <c r="Z26" s="106">
        <v>0</v>
      </c>
      <c r="AA26" s="107">
        <v>0</v>
      </c>
      <c r="AB26" s="102">
        <v>0</v>
      </c>
      <c r="AC26" s="102">
        <v>0</v>
      </c>
      <c r="AD26" s="102">
        <v>0</v>
      </c>
      <c r="AE26" s="102">
        <v>0</v>
      </c>
      <c r="AF26" s="102">
        <v>0</v>
      </c>
    </row>
    <row r="27" spans="1:32" x14ac:dyDescent="0.25">
      <c r="A27" s="101">
        <v>2007</v>
      </c>
      <c r="B27" s="101">
        <v>4</v>
      </c>
      <c r="C27" s="102">
        <v>8579552</v>
      </c>
      <c r="D27" s="102">
        <v>4493310</v>
      </c>
      <c r="E27" s="103">
        <v>1.9094057610091399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3">
        <v>1.2897970016189701E-2</v>
      </c>
      <c r="L27" s="105">
        <v>5.7098761565</v>
      </c>
      <c r="M27" s="105">
        <v>3.6061685274999999</v>
      </c>
      <c r="N27" s="103">
        <v>17.874219919305599</v>
      </c>
      <c r="O27" s="106">
        <v>0</v>
      </c>
      <c r="P27" s="106">
        <v>0</v>
      </c>
      <c r="Q27" s="106">
        <v>0</v>
      </c>
      <c r="R27" s="106">
        <v>101.961366132926</v>
      </c>
      <c r="S27" s="106">
        <v>0</v>
      </c>
      <c r="T27" s="106">
        <v>0</v>
      </c>
      <c r="U27" s="106">
        <v>0</v>
      </c>
      <c r="V27" s="106">
        <v>0</v>
      </c>
      <c r="W27" s="106">
        <v>0</v>
      </c>
      <c r="X27" s="106">
        <v>0</v>
      </c>
      <c r="Y27" s="106">
        <v>0</v>
      </c>
      <c r="Z27" s="106">
        <v>0</v>
      </c>
      <c r="AA27" s="107">
        <v>0</v>
      </c>
      <c r="AB27" s="102">
        <v>0</v>
      </c>
      <c r="AC27" s="102">
        <v>0</v>
      </c>
      <c r="AD27" s="102">
        <v>0</v>
      </c>
      <c r="AE27" s="102">
        <v>0</v>
      </c>
      <c r="AF27" s="102">
        <v>0</v>
      </c>
    </row>
    <row r="28" spans="1:32" x14ac:dyDescent="0.25">
      <c r="A28" s="101">
        <v>2007</v>
      </c>
      <c r="B28" s="101">
        <v>5</v>
      </c>
      <c r="C28" s="102">
        <v>9663511</v>
      </c>
      <c r="D28" s="102">
        <v>4494060</v>
      </c>
      <c r="E28" s="103">
        <v>2.1502852654392699</v>
      </c>
      <c r="F28" s="104">
        <v>0</v>
      </c>
      <c r="G28" s="104">
        <v>0</v>
      </c>
      <c r="H28" s="104">
        <v>0</v>
      </c>
      <c r="I28" s="104">
        <v>0</v>
      </c>
      <c r="J28" s="104">
        <v>0</v>
      </c>
      <c r="K28" s="103">
        <v>1.9479421205434298E-2</v>
      </c>
      <c r="L28" s="105">
        <v>5.7098761565</v>
      </c>
      <c r="M28" s="105">
        <v>3.5971399216000002</v>
      </c>
      <c r="N28" s="103">
        <v>17.839220609636801</v>
      </c>
      <c r="O28" s="106">
        <v>0</v>
      </c>
      <c r="P28" s="106">
        <v>0</v>
      </c>
      <c r="Q28" s="106">
        <v>0</v>
      </c>
      <c r="R28" s="106">
        <v>0</v>
      </c>
      <c r="S28" s="106">
        <v>167.186007734317</v>
      </c>
      <c r="T28" s="106">
        <v>0</v>
      </c>
      <c r="U28" s="106">
        <v>0</v>
      </c>
      <c r="V28" s="106">
        <v>0</v>
      </c>
      <c r="W28" s="106">
        <v>0</v>
      </c>
      <c r="X28" s="106">
        <v>0</v>
      </c>
      <c r="Y28" s="106">
        <v>0</v>
      </c>
      <c r="Z28" s="106">
        <v>0</v>
      </c>
      <c r="AA28" s="107">
        <v>0</v>
      </c>
      <c r="AB28" s="102">
        <v>0</v>
      </c>
      <c r="AC28" s="102">
        <v>0</v>
      </c>
      <c r="AD28" s="102">
        <v>0</v>
      </c>
      <c r="AE28" s="102">
        <v>0</v>
      </c>
      <c r="AF28" s="102">
        <v>0</v>
      </c>
    </row>
    <row r="29" spans="1:32" x14ac:dyDescent="0.25">
      <c r="A29" s="101">
        <v>2007</v>
      </c>
      <c r="B29" s="101">
        <v>6</v>
      </c>
      <c r="C29" s="102">
        <v>10343275</v>
      </c>
      <c r="D29" s="102">
        <v>4497400</v>
      </c>
      <c r="E29" s="103">
        <v>2.2998343487348198</v>
      </c>
      <c r="F29" s="104">
        <v>0</v>
      </c>
      <c r="G29" s="104">
        <v>0</v>
      </c>
      <c r="H29" s="104">
        <v>0</v>
      </c>
      <c r="I29" s="104">
        <v>0</v>
      </c>
      <c r="J29" s="104">
        <v>0</v>
      </c>
      <c r="K29" s="103">
        <v>2.8133190078564199E-2</v>
      </c>
      <c r="L29" s="105">
        <v>5.7098761565</v>
      </c>
      <c r="M29" s="105">
        <v>3.5971399216000002</v>
      </c>
      <c r="N29" s="103">
        <v>17.791165675024299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252.06000455953401</v>
      </c>
      <c r="U29" s="106">
        <v>0</v>
      </c>
      <c r="V29" s="106">
        <v>0</v>
      </c>
      <c r="W29" s="106">
        <v>0</v>
      </c>
      <c r="X29" s="106">
        <v>0</v>
      </c>
      <c r="Y29" s="106">
        <v>0</v>
      </c>
      <c r="Z29" s="106">
        <v>0</v>
      </c>
      <c r="AA29" s="107">
        <v>0</v>
      </c>
      <c r="AB29" s="102">
        <v>0</v>
      </c>
      <c r="AC29" s="102">
        <v>0</v>
      </c>
      <c r="AD29" s="102">
        <v>0</v>
      </c>
      <c r="AE29" s="102">
        <v>0</v>
      </c>
      <c r="AF29" s="102">
        <v>0</v>
      </c>
    </row>
    <row r="30" spans="1:32" x14ac:dyDescent="0.25">
      <c r="A30" s="101">
        <v>2007</v>
      </c>
      <c r="B30" s="101">
        <v>7</v>
      </c>
      <c r="C30" s="102">
        <v>11373076</v>
      </c>
      <c r="D30" s="102">
        <v>4502735</v>
      </c>
      <c r="E30" s="103">
        <v>2.525815087941</v>
      </c>
      <c r="F30" s="104">
        <v>0</v>
      </c>
      <c r="G30" s="104">
        <v>0</v>
      </c>
      <c r="H30" s="104">
        <v>0</v>
      </c>
      <c r="I30" s="104">
        <v>0</v>
      </c>
      <c r="J30" s="104">
        <v>0</v>
      </c>
      <c r="K30" s="103">
        <v>3.48860462511692E-2</v>
      </c>
      <c r="L30" s="105">
        <v>5.7098761565</v>
      </c>
      <c r="M30" s="105">
        <v>3.5971399216000002</v>
      </c>
      <c r="N30" s="103">
        <v>17.726573536964501</v>
      </c>
      <c r="O30" s="106">
        <v>0</v>
      </c>
      <c r="P30" s="106">
        <v>0</v>
      </c>
      <c r="Q30" s="106">
        <v>0</v>
      </c>
      <c r="R30" s="106">
        <v>0</v>
      </c>
      <c r="S30" s="106">
        <v>0</v>
      </c>
      <c r="T30" s="106">
        <v>0</v>
      </c>
      <c r="U30" s="106">
        <v>317.68883259272002</v>
      </c>
      <c r="V30" s="106">
        <v>0</v>
      </c>
      <c r="W30" s="106">
        <v>0</v>
      </c>
      <c r="X30" s="106">
        <v>0</v>
      </c>
      <c r="Y30" s="106">
        <v>0</v>
      </c>
      <c r="Z30" s="106">
        <v>0</v>
      </c>
      <c r="AA30" s="107">
        <v>0</v>
      </c>
      <c r="AB30" s="102">
        <v>0</v>
      </c>
      <c r="AC30" s="102">
        <v>0</v>
      </c>
      <c r="AD30" s="102">
        <v>0</v>
      </c>
      <c r="AE30" s="102">
        <v>0</v>
      </c>
      <c r="AF30" s="102">
        <v>0</v>
      </c>
    </row>
    <row r="31" spans="1:32" x14ac:dyDescent="0.25">
      <c r="A31" s="101">
        <v>2007</v>
      </c>
      <c r="B31" s="101">
        <v>8</v>
      </c>
      <c r="C31" s="102">
        <v>12110271</v>
      </c>
      <c r="D31" s="102">
        <v>4508215</v>
      </c>
      <c r="E31" s="103">
        <v>2.6862674029521698</v>
      </c>
      <c r="F31" s="104">
        <v>0</v>
      </c>
      <c r="G31" s="104">
        <v>0</v>
      </c>
      <c r="H31" s="104">
        <v>0</v>
      </c>
      <c r="I31" s="104">
        <v>0</v>
      </c>
      <c r="J31" s="104">
        <v>0</v>
      </c>
      <c r="K31" s="103">
        <v>3.9718364649208401E-2</v>
      </c>
      <c r="L31" s="105">
        <v>5.7109446492</v>
      </c>
      <c r="M31" s="105">
        <v>3.5958163919000001</v>
      </c>
      <c r="N31" s="103">
        <v>17.638645348678999</v>
      </c>
      <c r="O31" s="106">
        <v>0</v>
      </c>
      <c r="P31" s="106">
        <v>0</v>
      </c>
      <c r="Q31" s="106">
        <v>0</v>
      </c>
      <c r="R31" s="106">
        <v>0</v>
      </c>
      <c r="S31" s="106">
        <v>0</v>
      </c>
      <c r="T31" s="106">
        <v>0</v>
      </c>
      <c r="U31" s="106">
        <v>0</v>
      </c>
      <c r="V31" s="106">
        <v>363.995493075377</v>
      </c>
      <c r="W31" s="106">
        <v>0</v>
      </c>
      <c r="X31" s="106">
        <v>0</v>
      </c>
      <c r="Y31" s="106">
        <v>0</v>
      </c>
      <c r="Z31" s="106">
        <v>0</v>
      </c>
      <c r="AA31" s="107">
        <v>0</v>
      </c>
      <c r="AB31" s="102">
        <v>0</v>
      </c>
      <c r="AC31" s="102">
        <v>0</v>
      </c>
      <c r="AD31" s="102">
        <v>0</v>
      </c>
      <c r="AE31" s="102">
        <v>0</v>
      </c>
      <c r="AF31" s="102">
        <v>0</v>
      </c>
    </row>
    <row r="32" spans="1:32" x14ac:dyDescent="0.25">
      <c r="A32" s="101">
        <v>2007</v>
      </c>
      <c r="B32" s="101">
        <v>9</v>
      </c>
      <c r="C32" s="102">
        <v>10759821.5</v>
      </c>
      <c r="D32" s="102">
        <v>4507674</v>
      </c>
      <c r="E32" s="103">
        <v>2.38700081239238</v>
      </c>
      <c r="F32" s="104">
        <v>0</v>
      </c>
      <c r="G32" s="104">
        <v>0</v>
      </c>
      <c r="H32" s="104">
        <v>0</v>
      </c>
      <c r="I32" s="104">
        <v>0</v>
      </c>
      <c r="J32" s="104">
        <v>0</v>
      </c>
      <c r="K32" s="103">
        <v>3.15270518024309E-2</v>
      </c>
      <c r="L32" s="105">
        <v>5.7109446492</v>
      </c>
      <c r="M32" s="105">
        <v>3.5674433471999998</v>
      </c>
      <c r="N32" s="103">
        <v>17.535078681648301</v>
      </c>
      <c r="O32" s="106">
        <v>0</v>
      </c>
      <c r="P32" s="106">
        <v>0</v>
      </c>
      <c r="Q32" s="106">
        <v>0</v>
      </c>
      <c r="R32" s="106">
        <v>0</v>
      </c>
      <c r="S32" s="106">
        <v>0</v>
      </c>
      <c r="T32" s="106">
        <v>0</v>
      </c>
      <c r="U32" s="106">
        <v>0</v>
      </c>
      <c r="V32" s="106">
        <v>0</v>
      </c>
      <c r="W32" s="106">
        <v>282.7129560866</v>
      </c>
      <c r="X32" s="106">
        <v>0</v>
      </c>
      <c r="Y32" s="106">
        <v>0</v>
      </c>
      <c r="Z32" s="106">
        <v>0</v>
      </c>
      <c r="AA32" s="107">
        <v>0</v>
      </c>
      <c r="AB32" s="102">
        <v>0</v>
      </c>
      <c r="AC32" s="102">
        <v>0</v>
      </c>
      <c r="AD32" s="102">
        <v>0</v>
      </c>
      <c r="AE32" s="102">
        <v>0</v>
      </c>
      <c r="AF32" s="102">
        <v>0</v>
      </c>
    </row>
    <row r="33" spans="1:32" x14ac:dyDescent="0.25">
      <c r="A33" s="101">
        <v>2007</v>
      </c>
      <c r="B33" s="101">
        <v>10</v>
      </c>
      <c r="C33" s="102">
        <v>10632392</v>
      </c>
      <c r="D33" s="102">
        <v>4507737</v>
      </c>
      <c r="E33" s="103">
        <v>2.3586983890142701</v>
      </c>
      <c r="F33" s="104">
        <v>0</v>
      </c>
      <c r="G33" s="104">
        <v>0</v>
      </c>
      <c r="H33" s="104">
        <v>0</v>
      </c>
      <c r="I33" s="104">
        <v>0</v>
      </c>
      <c r="J33" s="104">
        <v>0</v>
      </c>
      <c r="K33" s="103">
        <v>2.8563147321010202E-2</v>
      </c>
      <c r="L33" s="105">
        <v>5.7109446492</v>
      </c>
      <c r="M33" s="105">
        <v>3.511228155</v>
      </c>
      <c r="N33" s="103">
        <v>17.427740248472301</v>
      </c>
      <c r="O33" s="106">
        <v>0</v>
      </c>
      <c r="P33" s="106">
        <v>0</v>
      </c>
      <c r="Q33" s="106">
        <v>0</v>
      </c>
      <c r="R33" s="106">
        <v>0</v>
      </c>
      <c r="S33" s="106">
        <v>0</v>
      </c>
      <c r="T33" s="106">
        <v>0</v>
      </c>
      <c r="U33" s="106">
        <v>0</v>
      </c>
      <c r="V33" s="106">
        <v>0</v>
      </c>
      <c r="W33" s="106">
        <v>0</v>
      </c>
      <c r="X33" s="106">
        <v>252.26314149058399</v>
      </c>
      <c r="Y33" s="106">
        <v>0</v>
      </c>
      <c r="Z33" s="106">
        <v>0</v>
      </c>
      <c r="AA33" s="107">
        <v>0</v>
      </c>
      <c r="AB33" s="102">
        <v>0</v>
      </c>
      <c r="AC33" s="102">
        <v>0</v>
      </c>
      <c r="AD33" s="102">
        <v>0</v>
      </c>
      <c r="AE33" s="102">
        <v>0</v>
      </c>
      <c r="AF33" s="102">
        <v>0</v>
      </c>
    </row>
    <row r="34" spans="1:32" x14ac:dyDescent="0.25">
      <c r="A34" s="101">
        <v>2007</v>
      </c>
      <c r="B34" s="101">
        <v>11</v>
      </c>
      <c r="C34" s="102">
        <v>8074326</v>
      </c>
      <c r="D34" s="102">
        <v>4507950</v>
      </c>
      <c r="E34" s="103">
        <v>1.7911303364056801</v>
      </c>
      <c r="F34" s="104">
        <v>0</v>
      </c>
      <c r="G34" s="104">
        <v>0</v>
      </c>
      <c r="H34" s="104">
        <v>0</v>
      </c>
      <c r="I34" s="104">
        <v>0</v>
      </c>
      <c r="J34" s="104">
        <v>0</v>
      </c>
      <c r="K34" s="103">
        <v>1.0492321923096799E-2</v>
      </c>
      <c r="L34" s="105">
        <v>5.7109446492</v>
      </c>
      <c r="M34" s="105">
        <v>3.4798338531000002</v>
      </c>
      <c r="N34" s="103">
        <v>17.317699903510299</v>
      </c>
      <c r="O34" s="106">
        <v>0</v>
      </c>
      <c r="P34" s="106">
        <v>0</v>
      </c>
      <c r="Q34" s="106">
        <v>0</v>
      </c>
      <c r="R34" s="106">
        <v>0</v>
      </c>
      <c r="S34" s="106">
        <v>0</v>
      </c>
      <c r="T34" s="106">
        <v>0</v>
      </c>
      <c r="U34" s="106">
        <v>0</v>
      </c>
      <c r="V34" s="106">
        <v>0</v>
      </c>
      <c r="W34" s="106">
        <v>0</v>
      </c>
      <c r="X34" s="106">
        <v>0</v>
      </c>
      <c r="Y34" s="106">
        <v>74.999636464394897</v>
      </c>
      <c r="Z34" s="106">
        <v>0</v>
      </c>
      <c r="AA34" s="107">
        <v>0</v>
      </c>
      <c r="AB34" s="102">
        <v>0</v>
      </c>
      <c r="AC34" s="102">
        <v>0</v>
      </c>
      <c r="AD34" s="102">
        <v>0</v>
      </c>
      <c r="AE34" s="102">
        <v>0</v>
      </c>
      <c r="AF34" s="102">
        <v>0</v>
      </c>
    </row>
    <row r="35" spans="1:32" x14ac:dyDescent="0.25">
      <c r="A35" s="101">
        <v>2007</v>
      </c>
      <c r="B35" s="101">
        <v>12</v>
      </c>
      <c r="C35" s="102">
        <v>8563233</v>
      </c>
      <c r="D35" s="102">
        <v>4509032</v>
      </c>
      <c r="E35" s="103">
        <v>1.89912890394213</v>
      </c>
      <c r="F35" s="104">
        <v>0</v>
      </c>
      <c r="G35" s="104">
        <v>0</v>
      </c>
      <c r="H35" s="104">
        <v>0</v>
      </c>
      <c r="I35" s="104">
        <v>0</v>
      </c>
      <c r="J35" s="104">
        <v>15.362368400100401</v>
      </c>
      <c r="K35" s="103">
        <v>1.07737645947064E-2</v>
      </c>
      <c r="L35" s="105">
        <v>5.7109446492</v>
      </c>
      <c r="M35" s="105">
        <v>3.433010581</v>
      </c>
      <c r="N35" s="103">
        <v>17.2142369940902</v>
      </c>
      <c r="O35" s="106">
        <v>0</v>
      </c>
      <c r="P35" s="106">
        <v>0</v>
      </c>
      <c r="Q35" s="106">
        <v>0</v>
      </c>
      <c r="R35" s="106">
        <v>0</v>
      </c>
      <c r="S35" s="106">
        <v>0</v>
      </c>
      <c r="T35" s="106">
        <v>0</v>
      </c>
      <c r="U35" s="106">
        <v>0</v>
      </c>
      <c r="V35" s="106">
        <v>0</v>
      </c>
      <c r="W35" s="106">
        <v>0</v>
      </c>
      <c r="X35" s="106">
        <v>0</v>
      </c>
      <c r="Y35" s="106">
        <v>0</v>
      </c>
      <c r="Z35" s="106">
        <v>77.072727963203803</v>
      </c>
      <c r="AA35" s="107">
        <v>0</v>
      </c>
      <c r="AB35" s="102">
        <v>0</v>
      </c>
      <c r="AC35" s="102">
        <v>0</v>
      </c>
      <c r="AD35" s="102">
        <v>0</v>
      </c>
      <c r="AE35" s="102">
        <v>0</v>
      </c>
      <c r="AF35" s="102">
        <v>0</v>
      </c>
    </row>
    <row r="36" spans="1:32" x14ac:dyDescent="0.25">
      <c r="A36" s="101">
        <v>2008</v>
      </c>
      <c r="B36" s="101">
        <v>1</v>
      </c>
      <c r="C36" s="102">
        <v>8158564</v>
      </c>
      <c r="D36" s="102">
        <v>4512537</v>
      </c>
      <c r="E36" s="103">
        <v>1.80797719774929</v>
      </c>
      <c r="F36" s="104">
        <v>0</v>
      </c>
      <c r="G36" s="104">
        <v>64.955083488008697</v>
      </c>
      <c r="H36" s="104">
        <v>0</v>
      </c>
      <c r="I36" s="104">
        <v>0</v>
      </c>
      <c r="J36" s="104">
        <v>0</v>
      </c>
      <c r="K36" s="103">
        <v>3.6778391039175698E-2</v>
      </c>
      <c r="L36" s="105">
        <v>5.7109446492</v>
      </c>
      <c r="M36" s="105">
        <v>3.3851932399</v>
      </c>
      <c r="N36" s="103">
        <v>17.113421065682601</v>
      </c>
      <c r="O36" s="106">
        <v>29.2133677121539</v>
      </c>
      <c r="P36" s="106">
        <v>0</v>
      </c>
      <c r="Q36" s="106">
        <v>0</v>
      </c>
      <c r="R36" s="106">
        <v>0</v>
      </c>
      <c r="S36" s="106">
        <v>0</v>
      </c>
      <c r="T36" s="106">
        <v>0</v>
      </c>
      <c r="U36" s="106">
        <v>0</v>
      </c>
      <c r="V36" s="106">
        <v>0</v>
      </c>
      <c r="W36" s="106">
        <v>0</v>
      </c>
      <c r="X36" s="106">
        <v>0</v>
      </c>
      <c r="Y36" s="106">
        <v>0</v>
      </c>
      <c r="Z36" s="106">
        <v>0</v>
      </c>
      <c r="AA36" s="107">
        <v>0</v>
      </c>
      <c r="AB36" s="102">
        <v>0</v>
      </c>
      <c r="AC36" s="102">
        <v>0</v>
      </c>
      <c r="AD36" s="102">
        <v>0</v>
      </c>
      <c r="AE36" s="102">
        <v>0</v>
      </c>
      <c r="AF36" s="102">
        <v>0</v>
      </c>
    </row>
    <row r="37" spans="1:32" x14ac:dyDescent="0.25">
      <c r="A37" s="101">
        <v>2008</v>
      </c>
      <c r="B37" s="101">
        <v>2</v>
      </c>
      <c r="C37" s="102">
        <v>7896972</v>
      </c>
      <c r="D37" s="102">
        <v>4519123</v>
      </c>
      <c r="E37" s="103">
        <v>1.7474567521176101</v>
      </c>
      <c r="F37" s="104">
        <v>0</v>
      </c>
      <c r="G37" s="104">
        <v>0</v>
      </c>
      <c r="H37" s="104">
        <v>21.532230758586799</v>
      </c>
      <c r="I37" s="104">
        <v>0</v>
      </c>
      <c r="J37" s="104">
        <v>0</v>
      </c>
      <c r="K37" s="103">
        <v>4.0403109912022402E-2</v>
      </c>
      <c r="L37" s="105">
        <v>5.7109446492</v>
      </c>
      <c r="M37" s="105">
        <v>3.3609181960000001</v>
      </c>
      <c r="N37" s="103">
        <v>17.015373557066201</v>
      </c>
      <c r="O37" s="106">
        <v>0</v>
      </c>
      <c r="P37" s="106">
        <v>59.2900554056788</v>
      </c>
      <c r="Q37" s="106">
        <v>0</v>
      </c>
      <c r="R37" s="106">
        <v>0</v>
      </c>
      <c r="S37" s="106">
        <v>0</v>
      </c>
      <c r="T37" s="106">
        <v>0</v>
      </c>
      <c r="U37" s="106">
        <v>0</v>
      </c>
      <c r="V37" s="106">
        <v>0</v>
      </c>
      <c r="W37" s="106">
        <v>0</v>
      </c>
      <c r="X37" s="106">
        <v>0</v>
      </c>
      <c r="Y37" s="106">
        <v>0</v>
      </c>
      <c r="Z37" s="106">
        <v>0</v>
      </c>
      <c r="AA37" s="107">
        <v>1</v>
      </c>
      <c r="AB37" s="102">
        <v>0</v>
      </c>
      <c r="AC37" s="102">
        <v>0</v>
      </c>
      <c r="AD37" s="102">
        <v>0</v>
      </c>
      <c r="AE37" s="102">
        <v>0</v>
      </c>
      <c r="AF37" s="102">
        <v>0</v>
      </c>
    </row>
    <row r="38" spans="1:32" x14ac:dyDescent="0.25">
      <c r="A38" s="101">
        <v>2008</v>
      </c>
      <c r="B38" s="101">
        <v>3</v>
      </c>
      <c r="C38" s="102">
        <v>8325921</v>
      </c>
      <c r="D38" s="102">
        <v>4519652</v>
      </c>
      <c r="E38" s="103">
        <v>1.84215975035246</v>
      </c>
      <c r="F38" s="104">
        <v>0</v>
      </c>
      <c r="G38" s="104">
        <v>0</v>
      </c>
      <c r="H38" s="104">
        <v>0</v>
      </c>
      <c r="I38" s="104">
        <v>9.3071686408492305</v>
      </c>
      <c r="J38" s="104">
        <v>0</v>
      </c>
      <c r="K38" s="103">
        <v>3.9723539084545699E-2</v>
      </c>
      <c r="L38" s="105">
        <v>5.7109446492</v>
      </c>
      <c r="M38" s="105">
        <v>3.3609181960000001</v>
      </c>
      <c r="N38" s="103">
        <v>16.905196967026601</v>
      </c>
      <c r="O38" s="106">
        <v>0</v>
      </c>
      <c r="P38" s="106">
        <v>0</v>
      </c>
      <c r="Q38" s="106">
        <v>65.686542145850197</v>
      </c>
      <c r="R38" s="106">
        <v>0</v>
      </c>
      <c r="S38" s="106">
        <v>0</v>
      </c>
      <c r="T38" s="106">
        <v>0</v>
      </c>
      <c r="U38" s="106">
        <v>0</v>
      </c>
      <c r="V38" s="106">
        <v>0</v>
      </c>
      <c r="W38" s="106">
        <v>0</v>
      </c>
      <c r="X38" s="106">
        <v>0</v>
      </c>
      <c r="Y38" s="106">
        <v>0</v>
      </c>
      <c r="Z38" s="106">
        <v>0</v>
      </c>
      <c r="AA38" s="107">
        <v>0</v>
      </c>
      <c r="AB38" s="102">
        <v>0</v>
      </c>
      <c r="AC38" s="102">
        <v>0</v>
      </c>
      <c r="AD38" s="102">
        <v>0</v>
      </c>
      <c r="AE38" s="102">
        <v>0</v>
      </c>
      <c r="AF38" s="102">
        <v>0</v>
      </c>
    </row>
    <row r="39" spans="1:32" x14ac:dyDescent="0.25">
      <c r="A39" s="101">
        <v>2008</v>
      </c>
      <c r="B39" s="101">
        <v>4</v>
      </c>
      <c r="C39" s="102">
        <v>8619990</v>
      </c>
      <c r="D39" s="102">
        <v>4518324</v>
      </c>
      <c r="E39" s="103">
        <v>1.9077848334913601</v>
      </c>
      <c r="F39" s="104">
        <v>0</v>
      </c>
      <c r="G39" s="104">
        <v>0</v>
      </c>
      <c r="H39" s="104">
        <v>0</v>
      </c>
      <c r="I39" s="104">
        <v>0</v>
      </c>
      <c r="J39" s="104">
        <v>0</v>
      </c>
      <c r="K39" s="103">
        <v>4.5086503002575502E-2</v>
      </c>
      <c r="L39" s="105">
        <v>5.7109446492</v>
      </c>
      <c r="M39" s="105">
        <v>3.3214925886</v>
      </c>
      <c r="N39" s="103">
        <v>16.743701896683699</v>
      </c>
      <c r="O39" s="106">
        <v>0</v>
      </c>
      <c r="P39" s="106">
        <v>0</v>
      </c>
      <c r="Q39" s="106">
        <v>0</v>
      </c>
      <c r="R39" s="106">
        <v>109.060855055198</v>
      </c>
      <c r="S39" s="106">
        <v>0</v>
      </c>
      <c r="T39" s="106">
        <v>0</v>
      </c>
      <c r="U39" s="106">
        <v>0</v>
      </c>
      <c r="V39" s="106">
        <v>0</v>
      </c>
      <c r="W39" s="106">
        <v>0</v>
      </c>
      <c r="X39" s="106">
        <v>0</v>
      </c>
      <c r="Y39" s="106">
        <v>0</v>
      </c>
      <c r="Z39" s="106">
        <v>0</v>
      </c>
      <c r="AA39" s="107">
        <v>0</v>
      </c>
      <c r="AB39" s="102">
        <v>0</v>
      </c>
      <c r="AC39" s="102">
        <v>0</v>
      </c>
      <c r="AD39" s="102">
        <v>0</v>
      </c>
      <c r="AE39" s="102">
        <v>0</v>
      </c>
      <c r="AF39" s="102">
        <v>0</v>
      </c>
    </row>
    <row r="40" spans="1:32" x14ac:dyDescent="0.25">
      <c r="A40" s="101">
        <v>2008</v>
      </c>
      <c r="B40" s="101">
        <v>5</v>
      </c>
      <c r="C40" s="102">
        <v>10292599</v>
      </c>
      <c r="D40" s="102">
        <v>4514164</v>
      </c>
      <c r="E40" s="103">
        <v>2.28006758283483</v>
      </c>
      <c r="F40" s="104">
        <v>0</v>
      </c>
      <c r="G40" s="104">
        <v>0</v>
      </c>
      <c r="H40" s="104">
        <v>0</v>
      </c>
      <c r="I40" s="104">
        <v>0</v>
      </c>
      <c r="J40" s="104">
        <v>0</v>
      </c>
      <c r="K40" s="103">
        <v>6.5005624424832195E-2</v>
      </c>
      <c r="L40" s="105">
        <v>5.7109446492</v>
      </c>
      <c r="M40" s="105">
        <v>3.3121515676</v>
      </c>
      <c r="N40" s="103">
        <v>16.5383667940797</v>
      </c>
      <c r="O40" s="106">
        <v>0</v>
      </c>
      <c r="P40" s="106">
        <v>0</v>
      </c>
      <c r="Q40" s="106">
        <v>0</v>
      </c>
      <c r="R40" s="106">
        <v>0</v>
      </c>
      <c r="S40" s="106">
        <v>237.13040633662001</v>
      </c>
      <c r="T40" s="106">
        <v>0</v>
      </c>
      <c r="U40" s="106">
        <v>0</v>
      </c>
      <c r="V40" s="106">
        <v>0</v>
      </c>
      <c r="W40" s="106">
        <v>0</v>
      </c>
      <c r="X40" s="106">
        <v>0</v>
      </c>
      <c r="Y40" s="106">
        <v>0</v>
      </c>
      <c r="Z40" s="106">
        <v>0</v>
      </c>
      <c r="AA40" s="107">
        <v>0</v>
      </c>
      <c r="AB40" s="102">
        <v>0</v>
      </c>
      <c r="AC40" s="102">
        <v>0</v>
      </c>
      <c r="AD40" s="102">
        <v>0</v>
      </c>
      <c r="AE40" s="102">
        <v>0</v>
      </c>
      <c r="AF40" s="102">
        <v>0</v>
      </c>
    </row>
    <row r="41" spans="1:32" x14ac:dyDescent="0.25">
      <c r="A41" s="101">
        <v>2008</v>
      </c>
      <c r="B41" s="101">
        <v>6</v>
      </c>
      <c r="C41" s="102">
        <v>10508760</v>
      </c>
      <c r="D41" s="102">
        <v>4514262</v>
      </c>
      <c r="E41" s="103">
        <v>2.32790210227054</v>
      </c>
      <c r="F41" s="104">
        <v>0</v>
      </c>
      <c r="G41" s="104">
        <v>0</v>
      </c>
      <c r="H41" s="104">
        <v>0</v>
      </c>
      <c r="I41" s="104">
        <v>0</v>
      </c>
      <c r="J41" s="104">
        <v>0</v>
      </c>
      <c r="K41" s="103">
        <v>7.1249136107856395E-2</v>
      </c>
      <c r="L41" s="105">
        <v>5.7109446492</v>
      </c>
      <c r="M41" s="105">
        <v>3.2925967204000002</v>
      </c>
      <c r="N41" s="103">
        <v>16.310837298909799</v>
      </c>
      <c r="O41" s="106">
        <v>0</v>
      </c>
      <c r="P41" s="106">
        <v>0</v>
      </c>
      <c r="Q41" s="106">
        <v>0</v>
      </c>
      <c r="R41" s="106">
        <v>0</v>
      </c>
      <c r="S41" s="106">
        <v>0</v>
      </c>
      <c r="T41" s="106">
        <v>279.15273616670299</v>
      </c>
      <c r="U41" s="106">
        <v>0</v>
      </c>
      <c r="V41" s="106">
        <v>0</v>
      </c>
      <c r="W41" s="106">
        <v>0</v>
      </c>
      <c r="X41" s="106">
        <v>0</v>
      </c>
      <c r="Y41" s="106">
        <v>0</v>
      </c>
      <c r="Z41" s="106">
        <v>0</v>
      </c>
      <c r="AA41" s="107">
        <v>0</v>
      </c>
      <c r="AB41" s="102">
        <v>0</v>
      </c>
      <c r="AC41" s="102">
        <v>0</v>
      </c>
      <c r="AD41" s="102">
        <v>0</v>
      </c>
      <c r="AE41" s="102">
        <v>0</v>
      </c>
      <c r="AF41" s="102">
        <v>0</v>
      </c>
    </row>
    <row r="42" spans="1:32" x14ac:dyDescent="0.25">
      <c r="A42" s="101">
        <v>2008</v>
      </c>
      <c r="B42" s="101">
        <v>7</v>
      </c>
      <c r="C42" s="102">
        <v>10745283</v>
      </c>
      <c r="D42" s="102">
        <v>4509574</v>
      </c>
      <c r="E42" s="103">
        <v>2.3827711885867702</v>
      </c>
      <c r="F42" s="104">
        <v>0</v>
      </c>
      <c r="G42" s="104">
        <v>0</v>
      </c>
      <c r="H42" s="104">
        <v>0</v>
      </c>
      <c r="I42" s="104">
        <v>0</v>
      </c>
      <c r="J42" s="104">
        <v>0</v>
      </c>
      <c r="K42" s="103">
        <v>7.2973537424849896E-2</v>
      </c>
      <c r="L42" s="105">
        <v>5.7109446492</v>
      </c>
      <c r="M42" s="105">
        <v>3.2856096160999999</v>
      </c>
      <c r="N42" s="103">
        <v>16.1282804954411</v>
      </c>
      <c r="O42" s="106">
        <v>0</v>
      </c>
      <c r="P42" s="106">
        <v>0</v>
      </c>
      <c r="Q42" s="106">
        <v>0</v>
      </c>
      <c r="R42" s="106">
        <v>0</v>
      </c>
      <c r="S42" s="106">
        <v>0</v>
      </c>
      <c r="T42" s="106">
        <v>0</v>
      </c>
      <c r="U42" s="106">
        <v>286.59632428968303</v>
      </c>
      <c r="V42" s="106">
        <v>0</v>
      </c>
      <c r="W42" s="106">
        <v>0</v>
      </c>
      <c r="X42" s="106">
        <v>0</v>
      </c>
      <c r="Y42" s="106">
        <v>0</v>
      </c>
      <c r="Z42" s="106">
        <v>0</v>
      </c>
      <c r="AA42" s="107">
        <v>0</v>
      </c>
      <c r="AB42" s="102">
        <v>0</v>
      </c>
      <c r="AC42" s="102">
        <v>0</v>
      </c>
      <c r="AD42" s="102">
        <v>0</v>
      </c>
      <c r="AE42" s="102">
        <v>0</v>
      </c>
      <c r="AF42" s="102">
        <v>0</v>
      </c>
    </row>
    <row r="43" spans="1:32" x14ac:dyDescent="0.25">
      <c r="A43" s="101">
        <v>2008</v>
      </c>
      <c r="B43" s="101">
        <v>8</v>
      </c>
      <c r="C43" s="102">
        <v>11090020</v>
      </c>
      <c r="D43" s="102">
        <v>4507318</v>
      </c>
      <c r="E43" s="103">
        <v>2.4604476542369502</v>
      </c>
      <c r="F43" s="104">
        <v>0</v>
      </c>
      <c r="G43" s="104">
        <v>0</v>
      </c>
      <c r="H43" s="104">
        <v>0</v>
      </c>
      <c r="I43" s="104">
        <v>0</v>
      </c>
      <c r="J43" s="104">
        <v>0</v>
      </c>
      <c r="K43" s="103">
        <v>8.0842969617107394E-2</v>
      </c>
      <c r="L43" s="105">
        <v>5.8003139339000001</v>
      </c>
      <c r="M43" s="105">
        <v>3.2856096160999999</v>
      </c>
      <c r="N43" s="103">
        <v>16.011361618914901</v>
      </c>
      <c r="O43" s="106">
        <v>0</v>
      </c>
      <c r="P43" s="106">
        <v>0</v>
      </c>
      <c r="Q43" s="106">
        <v>0</v>
      </c>
      <c r="R43" s="106">
        <v>0</v>
      </c>
      <c r="S43" s="106">
        <v>0</v>
      </c>
      <c r="T43" s="106">
        <v>0</v>
      </c>
      <c r="U43" s="106">
        <v>0</v>
      </c>
      <c r="V43" s="106">
        <v>325.17191015162399</v>
      </c>
      <c r="W43" s="106">
        <v>0</v>
      </c>
      <c r="X43" s="106">
        <v>0</v>
      </c>
      <c r="Y43" s="106">
        <v>0</v>
      </c>
      <c r="Z43" s="106">
        <v>0</v>
      </c>
      <c r="AA43" s="107">
        <v>0</v>
      </c>
      <c r="AB43" s="102">
        <v>0</v>
      </c>
      <c r="AC43" s="102">
        <v>0</v>
      </c>
      <c r="AD43" s="102">
        <v>0</v>
      </c>
      <c r="AE43" s="102">
        <v>0</v>
      </c>
      <c r="AF43" s="102">
        <v>0</v>
      </c>
    </row>
    <row r="44" spans="1:32" x14ac:dyDescent="0.25">
      <c r="A44" s="101">
        <v>2008</v>
      </c>
      <c r="B44" s="101">
        <v>9</v>
      </c>
      <c r="C44" s="102">
        <v>10640369</v>
      </c>
      <c r="D44" s="102">
        <v>4503137</v>
      </c>
      <c r="E44" s="103">
        <v>2.3628792550615301</v>
      </c>
      <c r="F44" s="104">
        <v>0</v>
      </c>
      <c r="G44" s="104">
        <v>0</v>
      </c>
      <c r="H44" s="104">
        <v>0</v>
      </c>
      <c r="I44" s="104">
        <v>0</v>
      </c>
      <c r="J44" s="104">
        <v>0</v>
      </c>
      <c r="K44" s="103">
        <v>7.7566886392512899E-2</v>
      </c>
      <c r="L44" s="105">
        <v>5.9115136181999999</v>
      </c>
      <c r="M44" s="105">
        <v>3.2856096160999999</v>
      </c>
      <c r="N44" s="103">
        <v>15.9139860234928</v>
      </c>
      <c r="O44" s="106">
        <v>0</v>
      </c>
      <c r="P44" s="106">
        <v>0</v>
      </c>
      <c r="Q44" s="106">
        <v>0</v>
      </c>
      <c r="R44" s="106">
        <v>0</v>
      </c>
      <c r="S44" s="106">
        <v>0</v>
      </c>
      <c r="T44" s="106">
        <v>0</v>
      </c>
      <c r="U44" s="106">
        <v>0</v>
      </c>
      <c r="V44" s="106">
        <v>0</v>
      </c>
      <c r="W44" s="106">
        <v>294.55016644585402</v>
      </c>
      <c r="X44" s="106">
        <v>0</v>
      </c>
      <c r="Y44" s="106">
        <v>0</v>
      </c>
      <c r="Z44" s="106">
        <v>0</v>
      </c>
      <c r="AA44" s="107">
        <v>0</v>
      </c>
      <c r="AB44" s="102">
        <v>0</v>
      </c>
      <c r="AC44" s="102">
        <v>0</v>
      </c>
      <c r="AD44" s="102">
        <v>0</v>
      </c>
      <c r="AE44" s="102">
        <v>0</v>
      </c>
      <c r="AF44" s="102">
        <v>0</v>
      </c>
    </row>
    <row r="45" spans="1:32" x14ac:dyDescent="0.25">
      <c r="A45" s="101">
        <v>2008</v>
      </c>
      <c r="B45" s="101">
        <v>10</v>
      </c>
      <c r="C45" s="102">
        <v>9367637</v>
      </c>
      <c r="D45" s="102">
        <v>4501918</v>
      </c>
      <c r="E45" s="103">
        <v>2.0808102235536099</v>
      </c>
      <c r="F45" s="104">
        <v>0</v>
      </c>
      <c r="G45" s="104">
        <v>0</v>
      </c>
      <c r="H45" s="104">
        <v>0</v>
      </c>
      <c r="I45" s="104">
        <v>0</v>
      </c>
      <c r="J45" s="104">
        <v>0</v>
      </c>
      <c r="K45" s="103">
        <v>5.9089445546455399E-2</v>
      </c>
      <c r="L45" s="105">
        <v>6.0367073401000004</v>
      </c>
      <c r="M45" s="105">
        <v>3.2856096160999999</v>
      </c>
      <c r="N45" s="103">
        <v>15.7692500595945</v>
      </c>
      <c r="O45" s="106">
        <v>0</v>
      </c>
      <c r="P45" s="106">
        <v>0</v>
      </c>
      <c r="Q45" s="106">
        <v>0</v>
      </c>
      <c r="R45" s="106">
        <v>0</v>
      </c>
      <c r="S45" s="106">
        <v>0</v>
      </c>
      <c r="T45" s="106">
        <v>0</v>
      </c>
      <c r="U45" s="106">
        <v>0</v>
      </c>
      <c r="V45" s="106">
        <v>0</v>
      </c>
      <c r="W45" s="106">
        <v>0</v>
      </c>
      <c r="X45" s="106">
        <v>173.313863720228</v>
      </c>
      <c r="Y45" s="106">
        <v>0</v>
      </c>
      <c r="Z45" s="106">
        <v>0</v>
      </c>
      <c r="AA45" s="107">
        <v>0</v>
      </c>
      <c r="AB45" s="102">
        <v>0</v>
      </c>
      <c r="AC45" s="102">
        <v>0</v>
      </c>
      <c r="AD45" s="102">
        <v>0</v>
      </c>
      <c r="AE45" s="102">
        <v>0</v>
      </c>
      <c r="AF45" s="102">
        <v>0</v>
      </c>
    </row>
    <row r="46" spans="1:32" x14ac:dyDescent="0.25">
      <c r="A46" s="101">
        <v>2008</v>
      </c>
      <c r="B46" s="101">
        <v>11</v>
      </c>
      <c r="C46" s="102">
        <v>7648144</v>
      </c>
      <c r="D46" s="102">
        <v>4498960</v>
      </c>
      <c r="E46" s="103">
        <v>1.69998043992389</v>
      </c>
      <c r="F46" s="104">
        <v>0</v>
      </c>
      <c r="G46" s="104">
        <v>0</v>
      </c>
      <c r="H46" s="104">
        <v>0</v>
      </c>
      <c r="I46" s="104">
        <v>0</v>
      </c>
      <c r="J46" s="104">
        <v>0</v>
      </c>
      <c r="K46" s="103">
        <v>4.0720529585566503E-2</v>
      </c>
      <c r="L46" s="105">
        <v>6.1664909246999997</v>
      </c>
      <c r="M46" s="105">
        <v>3.2856096160999999</v>
      </c>
      <c r="N46" s="103">
        <v>15.5234565810871</v>
      </c>
      <c r="O46" s="106">
        <v>0</v>
      </c>
      <c r="P46" s="106">
        <v>0</v>
      </c>
      <c r="Q46" s="106">
        <v>0</v>
      </c>
      <c r="R46" s="106">
        <v>0</v>
      </c>
      <c r="S46" s="106">
        <v>0</v>
      </c>
      <c r="T46" s="106">
        <v>0</v>
      </c>
      <c r="U46" s="106">
        <v>0</v>
      </c>
      <c r="V46" s="106">
        <v>0</v>
      </c>
      <c r="W46" s="106">
        <v>0</v>
      </c>
      <c r="X46" s="106">
        <v>0</v>
      </c>
      <c r="Y46" s="106">
        <v>54.144529694587902</v>
      </c>
      <c r="Z46" s="106">
        <v>0</v>
      </c>
      <c r="AA46" s="107">
        <v>0</v>
      </c>
      <c r="AB46" s="102">
        <v>0</v>
      </c>
      <c r="AC46" s="102">
        <v>0</v>
      </c>
      <c r="AD46" s="102">
        <v>0</v>
      </c>
      <c r="AE46" s="102">
        <v>0</v>
      </c>
      <c r="AF46" s="102">
        <v>0</v>
      </c>
    </row>
    <row r="47" spans="1:32" x14ac:dyDescent="0.25">
      <c r="A47" s="101">
        <v>2008</v>
      </c>
      <c r="B47" s="101">
        <v>12</v>
      </c>
      <c r="C47" s="102">
        <v>7806098</v>
      </c>
      <c r="D47" s="102">
        <v>4497793</v>
      </c>
      <c r="E47" s="103">
        <v>1.7355396302142001</v>
      </c>
      <c r="F47" s="104">
        <v>0</v>
      </c>
      <c r="G47" s="104">
        <v>0</v>
      </c>
      <c r="H47" s="104">
        <v>0</v>
      </c>
      <c r="I47" s="104">
        <v>0</v>
      </c>
      <c r="J47" s="104">
        <v>24.9361418001826</v>
      </c>
      <c r="K47" s="103">
        <v>3.8749673905955302E-2</v>
      </c>
      <c r="L47" s="105">
        <v>6.1949389284</v>
      </c>
      <c r="M47" s="105">
        <v>3.2736274041</v>
      </c>
      <c r="N47" s="103">
        <v>15.2429044113729</v>
      </c>
      <c r="O47" s="106">
        <v>0</v>
      </c>
      <c r="P47" s="106">
        <v>0</v>
      </c>
      <c r="Q47" s="106">
        <v>0</v>
      </c>
      <c r="R47" s="106">
        <v>0</v>
      </c>
      <c r="S47" s="106">
        <v>0</v>
      </c>
      <c r="T47" s="106">
        <v>0</v>
      </c>
      <c r="U47" s="106">
        <v>0</v>
      </c>
      <c r="V47" s="106">
        <v>0</v>
      </c>
      <c r="W47" s="106">
        <v>0</v>
      </c>
      <c r="X47" s="106">
        <v>0</v>
      </c>
      <c r="Y47" s="106">
        <v>0</v>
      </c>
      <c r="Z47" s="106">
        <v>37.5994923180927</v>
      </c>
      <c r="AA47" s="107">
        <v>0</v>
      </c>
      <c r="AB47" s="102">
        <v>0</v>
      </c>
      <c r="AC47" s="102">
        <v>0</v>
      </c>
      <c r="AD47" s="102">
        <v>0</v>
      </c>
      <c r="AE47" s="102">
        <v>0</v>
      </c>
      <c r="AF47" s="102">
        <v>0</v>
      </c>
    </row>
    <row r="48" spans="1:32" x14ac:dyDescent="0.25">
      <c r="A48" s="101">
        <v>2009</v>
      </c>
      <c r="B48" s="101">
        <v>1</v>
      </c>
      <c r="C48" s="102">
        <v>8007278</v>
      </c>
      <c r="D48" s="102">
        <v>4497781</v>
      </c>
      <c r="E48" s="103">
        <v>1.7802729835000899</v>
      </c>
      <c r="F48" s="104">
        <v>0</v>
      </c>
      <c r="G48" s="104">
        <v>108.690569190368</v>
      </c>
      <c r="H48" s="104">
        <v>0</v>
      </c>
      <c r="I48" s="104">
        <v>0</v>
      </c>
      <c r="J48" s="104">
        <v>0</v>
      </c>
      <c r="K48" s="103">
        <v>4.4064119047463199E-2</v>
      </c>
      <c r="L48" s="105">
        <v>6.1949389284</v>
      </c>
      <c r="M48" s="105">
        <v>3.1930898981000002</v>
      </c>
      <c r="N48" s="103">
        <v>14.9837798041801</v>
      </c>
      <c r="O48" s="106">
        <v>22.665730684856499</v>
      </c>
      <c r="P48" s="106">
        <v>0</v>
      </c>
      <c r="Q48" s="106">
        <v>0</v>
      </c>
      <c r="R48" s="106">
        <v>0</v>
      </c>
      <c r="S48" s="106">
        <v>0</v>
      </c>
      <c r="T48" s="106">
        <v>0</v>
      </c>
      <c r="U48" s="106">
        <v>0</v>
      </c>
      <c r="V48" s="106">
        <v>0</v>
      </c>
      <c r="W48" s="106">
        <v>0</v>
      </c>
      <c r="X48" s="106">
        <v>0</v>
      </c>
      <c r="Y48" s="106">
        <v>0</v>
      </c>
      <c r="Z48" s="106">
        <v>0</v>
      </c>
      <c r="AA48" s="107">
        <v>0</v>
      </c>
      <c r="AB48" s="102">
        <v>0</v>
      </c>
      <c r="AC48" s="102">
        <v>0</v>
      </c>
      <c r="AD48" s="102">
        <v>0</v>
      </c>
      <c r="AE48" s="102">
        <v>0</v>
      </c>
      <c r="AF48" s="102">
        <v>0</v>
      </c>
    </row>
    <row r="49" spans="1:32" x14ac:dyDescent="0.25">
      <c r="A49" s="101">
        <v>2009</v>
      </c>
      <c r="B49" s="101">
        <v>2</v>
      </c>
      <c r="C49" s="102">
        <v>7235663</v>
      </c>
      <c r="D49" s="102">
        <v>4502684</v>
      </c>
      <c r="E49" s="103">
        <v>1.6069666447834201</v>
      </c>
      <c r="F49" s="104">
        <v>0</v>
      </c>
      <c r="G49" s="104">
        <v>0</v>
      </c>
      <c r="H49" s="104">
        <v>80.101402840749898</v>
      </c>
      <c r="I49" s="104">
        <v>0</v>
      </c>
      <c r="J49" s="104">
        <v>0</v>
      </c>
      <c r="K49" s="103">
        <v>4.16667526581984E-2</v>
      </c>
      <c r="L49" s="105">
        <v>6.1949389284</v>
      </c>
      <c r="M49" s="105">
        <v>3.1930898981000002</v>
      </c>
      <c r="N49" s="103">
        <v>14.808278316084399</v>
      </c>
      <c r="O49" s="106">
        <v>0</v>
      </c>
      <c r="P49" s="106">
        <v>19.407634307921299</v>
      </c>
      <c r="Q49" s="106">
        <v>0</v>
      </c>
      <c r="R49" s="106">
        <v>0</v>
      </c>
      <c r="S49" s="106">
        <v>0</v>
      </c>
      <c r="T49" s="106">
        <v>0</v>
      </c>
      <c r="U49" s="106">
        <v>0</v>
      </c>
      <c r="V49" s="106">
        <v>0</v>
      </c>
      <c r="W49" s="106">
        <v>0</v>
      </c>
      <c r="X49" s="106">
        <v>0</v>
      </c>
      <c r="Y49" s="106">
        <v>0</v>
      </c>
      <c r="Z49" s="106">
        <v>0</v>
      </c>
      <c r="AA49" s="107">
        <v>0</v>
      </c>
      <c r="AB49" s="102">
        <v>0</v>
      </c>
      <c r="AC49" s="102">
        <v>0</v>
      </c>
      <c r="AD49" s="102">
        <v>0</v>
      </c>
      <c r="AE49" s="102">
        <v>0</v>
      </c>
      <c r="AF49" s="102">
        <v>0</v>
      </c>
    </row>
    <row r="50" spans="1:32" x14ac:dyDescent="0.25">
      <c r="A50" s="101">
        <v>2009</v>
      </c>
      <c r="B50" s="101">
        <v>3</v>
      </c>
      <c r="C50" s="102">
        <v>8009351</v>
      </c>
      <c r="D50" s="102">
        <v>4502987</v>
      </c>
      <c r="E50" s="103">
        <v>1.7786751327507699</v>
      </c>
      <c r="F50" s="104">
        <v>0</v>
      </c>
      <c r="G50" s="104">
        <v>0</v>
      </c>
      <c r="H50" s="104">
        <v>0</v>
      </c>
      <c r="I50" s="104">
        <v>29.3058626477318</v>
      </c>
      <c r="J50" s="104">
        <v>0</v>
      </c>
      <c r="K50" s="103">
        <v>4.6905601655268997E-2</v>
      </c>
      <c r="L50" s="105">
        <v>6.1949389284</v>
      </c>
      <c r="M50" s="105">
        <v>3.1150188704000001</v>
      </c>
      <c r="N50" s="103">
        <v>14.695933966048701</v>
      </c>
      <c r="O50" s="106">
        <v>0</v>
      </c>
      <c r="P50" s="106">
        <v>0</v>
      </c>
      <c r="Q50" s="106">
        <v>58.110139740637202</v>
      </c>
      <c r="R50" s="106">
        <v>0</v>
      </c>
      <c r="S50" s="106">
        <v>0</v>
      </c>
      <c r="T50" s="106">
        <v>0</v>
      </c>
      <c r="U50" s="106">
        <v>0</v>
      </c>
      <c r="V50" s="106">
        <v>0</v>
      </c>
      <c r="W50" s="106">
        <v>0</v>
      </c>
      <c r="X50" s="106">
        <v>0</v>
      </c>
      <c r="Y50" s="106">
        <v>0</v>
      </c>
      <c r="Z50" s="106">
        <v>0</v>
      </c>
      <c r="AA50" s="107">
        <v>0</v>
      </c>
      <c r="AB50" s="102">
        <v>0</v>
      </c>
      <c r="AC50" s="102">
        <v>0</v>
      </c>
      <c r="AD50" s="102">
        <v>0</v>
      </c>
      <c r="AE50" s="102">
        <v>0</v>
      </c>
      <c r="AF50" s="102">
        <v>0</v>
      </c>
    </row>
    <row r="51" spans="1:32" x14ac:dyDescent="0.25">
      <c r="A51" s="101">
        <v>2009</v>
      </c>
      <c r="B51" s="101">
        <v>4</v>
      </c>
      <c r="C51" s="102">
        <v>8493145</v>
      </c>
      <c r="D51" s="102">
        <v>4502465</v>
      </c>
      <c r="E51" s="103">
        <v>1.88633226465947</v>
      </c>
      <c r="F51" s="104">
        <v>0</v>
      </c>
      <c r="G51" s="104">
        <v>0</v>
      </c>
      <c r="H51" s="104">
        <v>0</v>
      </c>
      <c r="I51" s="104">
        <v>0</v>
      </c>
      <c r="J51" s="104">
        <v>0</v>
      </c>
      <c r="K51" s="103">
        <v>5.6826872666445899E-2</v>
      </c>
      <c r="L51" s="105">
        <v>6.1949389284</v>
      </c>
      <c r="M51" s="105">
        <v>3.1150188704000001</v>
      </c>
      <c r="N51" s="103">
        <v>14.5769533955593</v>
      </c>
      <c r="O51" s="106">
        <v>0</v>
      </c>
      <c r="P51" s="106">
        <v>0</v>
      </c>
      <c r="Q51" s="106">
        <v>0</v>
      </c>
      <c r="R51" s="106">
        <v>123.068231939155</v>
      </c>
      <c r="S51" s="106">
        <v>0</v>
      </c>
      <c r="T51" s="106">
        <v>0</v>
      </c>
      <c r="U51" s="106">
        <v>0</v>
      </c>
      <c r="V51" s="106">
        <v>0</v>
      </c>
      <c r="W51" s="106">
        <v>0</v>
      </c>
      <c r="X51" s="106">
        <v>0</v>
      </c>
      <c r="Y51" s="106">
        <v>0</v>
      </c>
      <c r="Z51" s="106">
        <v>0</v>
      </c>
      <c r="AA51" s="107">
        <v>0</v>
      </c>
      <c r="AB51" s="102">
        <v>0</v>
      </c>
      <c r="AC51" s="102">
        <v>0</v>
      </c>
      <c r="AD51" s="102">
        <v>0</v>
      </c>
      <c r="AE51" s="102">
        <v>0</v>
      </c>
      <c r="AF51" s="102">
        <v>0</v>
      </c>
    </row>
    <row r="52" spans="1:32" x14ac:dyDescent="0.25">
      <c r="A52" s="101">
        <v>2009</v>
      </c>
      <c r="B52" s="101">
        <v>5</v>
      </c>
      <c r="C52" s="102">
        <v>9656281</v>
      </c>
      <c r="D52" s="102">
        <v>4499097</v>
      </c>
      <c r="E52" s="103">
        <v>2.1462709072509401</v>
      </c>
      <c r="F52" s="104">
        <v>0</v>
      </c>
      <c r="G52" s="104">
        <v>0</v>
      </c>
      <c r="H52" s="104">
        <v>0</v>
      </c>
      <c r="I52" s="104">
        <v>0</v>
      </c>
      <c r="J52" s="104">
        <v>0</v>
      </c>
      <c r="K52" s="103">
        <v>7.0550315983686995E-2</v>
      </c>
      <c r="L52" s="105">
        <v>6.1949389284</v>
      </c>
      <c r="M52" s="105">
        <v>3.0574549478000002</v>
      </c>
      <c r="N52" s="103">
        <v>14.431049144974599</v>
      </c>
      <c r="O52" s="106">
        <v>0</v>
      </c>
      <c r="P52" s="106">
        <v>0</v>
      </c>
      <c r="Q52" s="106">
        <v>0</v>
      </c>
      <c r="R52" s="106">
        <v>0</v>
      </c>
      <c r="S52" s="106">
        <v>205.55904412801499</v>
      </c>
      <c r="T52" s="106">
        <v>0</v>
      </c>
      <c r="U52" s="106">
        <v>0</v>
      </c>
      <c r="V52" s="106">
        <v>0</v>
      </c>
      <c r="W52" s="106">
        <v>0</v>
      </c>
      <c r="X52" s="106">
        <v>0</v>
      </c>
      <c r="Y52" s="106">
        <v>0</v>
      </c>
      <c r="Z52" s="106">
        <v>0</v>
      </c>
      <c r="AA52" s="107">
        <v>0</v>
      </c>
      <c r="AB52" s="102">
        <v>0</v>
      </c>
      <c r="AC52" s="102">
        <v>0</v>
      </c>
      <c r="AD52" s="102">
        <v>0</v>
      </c>
      <c r="AE52" s="102">
        <v>0</v>
      </c>
      <c r="AF52" s="102">
        <v>0</v>
      </c>
    </row>
    <row r="53" spans="1:32" x14ac:dyDescent="0.25">
      <c r="A53" s="101">
        <v>2009</v>
      </c>
      <c r="B53" s="101">
        <v>6</v>
      </c>
      <c r="C53" s="102">
        <v>10367469</v>
      </c>
      <c r="D53" s="102">
        <v>4497918</v>
      </c>
      <c r="E53" s="103">
        <v>2.3049484228036201</v>
      </c>
      <c r="F53" s="104">
        <v>0</v>
      </c>
      <c r="G53" s="104">
        <v>0</v>
      </c>
      <c r="H53" s="104">
        <v>0</v>
      </c>
      <c r="I53" s="104">
        <v>0</v>
      </c>
      <c r="J53" s="104">
        <v>0</v>
      </c>
      <c r="K53" s="103">
        <v>8.4848943944596605E-2</v>
      </c>
      <c r="L53" s="105">
        <v>6.1949389284</v>
      </c>
      <c r="M53" s="105">
        <v>2.9824443497000002</v>
      </c>
      <c r="N53" s="103">
        <v>14.269918064687401</v>
      </c>
      <c r="O53" s="106">
        <v>0</v>
      </c>
      <c r="P53" s="106">
        <v>0</v>
      </c>
      <c r="Q53" s="106">
        <v>0</v>
      </c>
      <c r="R53" s="106">
        <v>0</v>
      </c>
      <c r="S53" s="106">
        <v>0</v>
      </c>
      <c r="T53" s="106">
        <v>286.28501498299102</v>
      </c>
      <c r="U53" s="106">
        <v>0</v>
      </c>
      <c r="V53" s="106">
        <v>0</v>
      </c>
      <c r="W53" s="106">
        <v>0</v>
      </c>
      <c r="X53" s="106">
        <v>0</v>
      </c>
      <c r="Y53" s="106">
        <v>0</v>
      </c>
      <c r="Z53" s="106">
        <v>0</v>
      </c>
      <c r="AA53" s="107">
        <v>0</v>
      </c>
      <c r="AB53" s="102">
        <v>0</v>
      </c>
      <c r="AC53" s="102">
        <v>0</v>
      </c>
      <c r="AD53" s="102">
        <v>0</v>
      </c>
      <c r="AE53" s="102">
        <v>0</v>
      </c>
      <c r="AF53" s="102">
        <v>0</v>
      </c>
    </row>
    <row r="54" spans="1:32" x14ac:dyDescent="0.25">
      <c r="A54" s="101">
        <v>2009</v>
      </c>
      <c r="B54" s="101">
        <v>7</v>
      </c>
      <c r="C54" s="102">
        <v>11007925</v>
      </c>
      <c r="D54" s="102">
        <v>4498393</v>
      </c>
      <c r="E54" s="103">
        <v>2.4470794348115001</v>
      </c>
      <c r="F54" s="104">
        <v>0</v>
      </c>
      <c r="G54" s="104">
        <v>0</v>
      </c>
      <c r="H54" s="104">
        <v>0</v>
      </c>
      <c r="I54" s="104">
        <v>0</v>
      </c>
      <c r="J54" s="104">
        <v>0</v>
      </c>
      <c r="K54" s="103">
        <v>9.4231968800147198E-2</v>
      </c>
      <c r="L54" s="105">
        <v>6.1949389284</v>
      </c>
      <c r="M54" s="105">
        <v>2.9824443497000002</v>
      </c>
      <c r="N54" s="103">
        <v>14.133666332970799</v>
      </c>
      <c r="O54" s="106">
        <v>0</v>
      </c>
      <c r="P54" s="106">
        <v>0</v>
      </c>
      <c r="Q54" s="106">
        <v>0</v>
      </c>
      <c r="R54" s="106">
        <v>0</v>
      </c>
      <c r="S54" s="106">
        <v>0</v>
      </c>
      <c r="T54" s="106">
        <v>0</v>
      </c>
      <c r="U54" s="106">
        <v>333.191009315038</v>
      </c>
      <c r="V54" s="106">
        <v>0</v>
      </c>
      <c r="W54" s="106">
        <v>0</v>
      </c>
      <c r="X54" s="106">
        <v>0</v>
      </c>
      <c r="Y54" s="106">
        <v>0</v>
      </c>
      <c r="Z54" s="106">
        <v>0</v>
      </c>
      <c r="AA54" s="107">
        <v>0</v>
      </c>
      <c r="AB54" s="102">
        <v>0</v>
      </c>
      <c r="AC54" s="102">
        <v>0</v>
      </c>
      <c r="AD54" s="102">
        <v>0</v>
      </c>
      <c r="AE54" s="102">
        <v>0</v>
      </c>
      <c r="AF54" s="102">
        <v>0</v>
      </c>
    </row>
    <row r="55" spans="1:32" x14ac:dyDescent="0.25">
      <c r="A55" s="101">
        <v>2009</v>
      </c>
      <c r="B55" s="101">
        <v>8</v>
      </c>
      <c r="C55" s="102">
        <v>11448322</v>
      </c>
      <c r="D55" s="102">
        <v>4498960</v>
      </c>
      <c r="E55" s="103">
        <v>2.5446596546757498</v>
      </c>
      <c r="F55" s="104">
        <v>0</v>
      </c>
      <c r="G55" s="104">
        <v>0</v>
      </c>
      <c r="H55" s="104">
        <v>0</v>
      </c>
      <c r="I55" s="104">
        <v>0</v>
      </c>
      <c r="J55" s="104">
        <v>0</v>
      </c>
      <c r="K55" s="103">
        <v>0.100747700481099</v>
      </c>
      <c r="L55" s="105">
        <v>6.1949389284</v>
      </c>
      <c r="M55" s="105">
        <v>2.9807994352999998</v>
      </c>
      <c r="N55" s="103">
        <v>14.038701098689</v>
      </c>
      <c r="O55" s="106">
        <v>0</v>
      </c>
      <c r="P55" s="106">
        <v>0</v>
      </c>
      <c r="Q55" s="106">
        <v>0</v>
      </c>
      <c r="R55" s="106">
        <v>0</v>
      </c>
      <c r="S55" s="106">
        <v>0</v>
      </c>
      <c r="T55" s="106">
        <v>0</v>
      </c>
      <c r="U55" s="106">
        <v>0</v>
      </c>
      <c r="V55" s="106">
        <v>358.89720244871302</v>
      </c>
      <c r="W55" s="106">
        <v>0</v>
      </c>
      <c r="X55" s="106">
        <v>0</v>
      </c>
      <c r="Y55" s="106">
        <v>0</v>
      </c>
      <c r="Z55" s="106">
        <v>0</v>
      </c>
      <c r="AA55" s="107">
        <v>0</v>
      </c>
      <c r="AB55" s="102">
        <v>0</v>
      </c>
      <c r="AC55" s="102">
        <v>0</v>
      </c>
      <c r="AD55" s="102">
        <v>0</v>
      </c>
      <c r="AE55" s="102">
        <v>0</v>
      </c>
      <c r="AF55" s="102">
        <v>0</v>
      </c>
    </row>
    <row r="56" spans="1:32" x14ac:dyDescent="0.25">
      <c r="A56" s="101">
        <v>2009</v>
      </c>
      <c r="B56" s="101">
        <v>9</v>
      </c>
      <c r="C56" s="102">
        <v>10342759</v>
      </c>
      <c r="D56" s="102">
        <v>4495923</v>
      </c>
      <c r="E56" s="103">
        <v>2.3004751193470199</v>
      </c>
      <c r="F56" s="104">
        <v>0</v>
      </c>
      <c r="G56" s="104">
        <v>0</v>
      </c>
      <c r="H56" s="104">
        <v>0</v>
      </c>
      <c r="I56" s="104">
        <v>0</v>
      </c>
      <c r="J56" s="104">
        <v>0</v>
      </c>
      <c r="K56" s="103">
        <v>9.0546559814223798E-2</v>
      </c>
      <c r="L56" s="105">
        <v>6.1949389284</v>
      </c>
      <c r="M56" s="105">
        <v>2.9807994352999998</v>
      </c>
      <c r="N56" s="103">
        <v>13.991073957543399</v>
      </c>
      <c r="O56" s="106">
        <v>0</v>
      </c>
      <c r="P56" s="106">
        <v>0</v>
      </c>
      <c r="Q56" s="106">
        <v>0</v>
      </c>
      <c r="R56" s="106">
        <v>0</v>
      </c>
      <c r="S56" s="106">
        <v>0</v>
      </c>
      <c r="T56" s="106">
        <v>0</v>
      </c>
      <c r="U56" s="106">
        <v>0</v>
      </c>
      <c r="V56" s="106">
        <v>0</v>
      </c>
      <c r="W56" s="106">
        <v>293.17953447835202</v>
      </c>
      <c r="X56" s="106">
        <v>0</v>
      </c>
      <c r="Y56" s="106">
        <v>0</v>
      </c>
      <c r="Z56" s="106">
        <v>0</v>
      </c>
      <c r="AA56" s="107">
        <v>0</v>
      </c>
      <c r="AB56" s="102">
        <v>0</v>
      </c>
      <c r="AC56" s="102">
        <v>0</v>
      </c>
      <c r="AD56" s="102">
        <v>0</v>
      </c>
      <c r="AE56" s="102">
        <v>0</v>
      </c>
      <c r="AF56" s="102">
        <v>0</v>
      </c>
    </row>
    <row r="57" spans="1:32" x14ac:dyDescent="0.25">
      <c r="A57" s="101">
        <v>2009</v>
      </c>
      <c r="B57" s="101">
        <v>10</v>
      </c>
      <c r="C57" s="102">
        <v>10338743</v>
      </c>
      <c r="D57" s="102">
        <v>4495215</v>
      </c>
      <c r="E57" s="103">
        <v>2.2999440516193301</v>
      </c>
      <c r="F57" s="104">
        <v>0</v>
      </c>
      <c r="G57" s="104">
        <v>0</v>
      </c>
      <c r="H57" s="104">
        <v>0</v>
      </c>
      <c r="I57" s="104">
        <v>0</v>
      </c>
      <c r="J57" s="104">
        <v>0</v>
      </c>
      <c r="K57" s="103">
        <v>8.7426914528743196E-2</v>
      </c>
      <c r="L57" s="105">
        <v>6.2024357220999997</v>
      </c>
      <c r="M57" s="105">
        <v>2.9733143211000002</v>
      </c>
      <c r="N57" s="103">
        <v>13.985346929577601</v>
      </c>
      <c r="O57" s="106">
        <v>0</v>
      </c>
      <c r="P57" s="106">
        <v>0</v>
      </c>
      <c r="Q57" s="106">
        <v>0</v>
      </c>
      <c r="R57" s="106">
        <v>0</v>
      </c>
      <c r="S57" s="106">
        <v>0</v>
      </c>
      <c r="T57" s="106">
        <v>0</v>
      </c>
      <c r="U57" s="106">
        <v>0</v>
      </c>
      <c r="V57" s="106">
        <v>0</v>
      </c>
      <c r="W57" s="106">
        <v>0</v>
      </c>
      <c r="X57" s="106">
        <v>264.36692505127598</v>
      </c>
      <c r="Y57" s="106">
        <v>0</v>
      </c>
      <c r="Z57" s="106">
        <v>0</v>
      </c>
      <c r="AA57" s="107">
        <v>0</v>
      </c>
      <c r="AB57" s="102">
        <v>0</v>
      </c>
      <c r="AC57" s="102">
        <v>0</v>
      </c>
      <c r="AD57" s="102">
        <v>0</v>
      </c>
      <c r="AE57" s="102">
        <v>0</v>
      </c>
      <c r="AF57" s="102">
        <v>0</v>
      </c>
    </row>
    <row r="58" spans="1:32" x14ac:dyDescent="0.25">
      <c r="A58" s="101">
        <v>2009</v>
      </c>
      <c r="B58" s="101">
        <v>11</v>
      </c>
      <c r="C58" s="102">
        <v>8115012</v>
      </c>
      <c r="D58" s="102">
        <v>4498782</v>
      </c>
      <c r="E58" s="103">
        <v>1.8038242350929701</v>
      </c>
      <c r="F58" s="104">
        <v>0</v>
      </c>
      <c r="G58" s="104">
        <v>0</v>
      </c>
      <c r="H58" s="104">
        <v>0</v>
      </c>
      <c r="I58" s="104">
        <v>0</v>
      </c>
      <c r="J58" s="104">
        <v>0</v>
      </c>
      <c r="K58" s="103">
        <v>5.8285313704567097E-2</v>
      </c>
      <c r="L58" s="105">
        <v>6.2241693939999996</v>
      </c>
      <c r="M58" s="105">
        <v>2.9733143211000002</v>
      </c>
      <c r="N58" s="103">
        <v>14.016373485663999</v>
      </c>
      <c r="O58" s="106">
        <v>0</v>
      </c>
      <c r="P58" s="106">
        <v>0</v>
      </c>
      <c r="Q58" s="106">
        <v>0</v>
      </c>
      <c r="R58" s="106">
        <v>0</v>
      </c>
      <c r="S58" s="106">
        <v>0</v>
      </c>
      <c r="T58" s="106">
        <v>0</v>
      </c>
      <c r="U58" s="106">
        <v>0</v>
      </c>
      <c r="V58" s="106">
        <v>0</v>
      </c>
      <c r="W58" s="106">
        <v>0</v>
      </c>
      <c r="X58" s="106">
        <v>0</v>
      </c>
      <c r="Y58" s="106">
        <v>100.30513597769701</v>
      </c>
      <c r="Z58" s="106">
        <v>0</v>
      </c>
      <c r="AA58" s="107">
        <v>0</v>
      </c>
      <c r="AB58" s="102">
        <v>0</v>
      </c>
      <c r="AC58" s="102">
        <v>0</v>
      </c>
      <c r="AD58" s="102">
        <v>0</v>
      </c>
      <c r="AE58" s="102">
        <v>0</v>
      </c>
      <c r="AF58" s="102">
        <v>0</v>
      </c>
    </row>
    <row r="59" spans="1:32" x14ac:dyDescent="0.25">
      <c r="A59" s="101">
        <v>2009</v>
      </c>
      <c r="B59" s="101">
        <v>12</v>
      </c>
      <c r="C59" s="102">
        <v>8215468</v>
      </c>
      <c r="D59" s="102">
        <v>4498596</v>
      </c>
      <c r="E59" s="103">
        <v>1.82622933910936</v>
      </c>
      <c r="F59" s="104">
        <v>0</v>
      </c>
      <c r="G59" s="104">
        <v>0</v>
      </c>
      <c r="H59" s="104">
        <v>0</v>
      </c>
      <c r="I59" s="104">
        <v>0</v>
      </c>
      <c r="J59" s="104">
        <v>48.454432581044699</v>
      </c>
      <c r="K59" s="103">
        <v>5.2283936551883299E-2</v>
      </c>
      <c r="L59" s="105">
        <v>6.2343898168000003</v>
      </c>
      <c r="M59" s="105">
        <v>2.9256164102</v>
      </c>
      <c r="N59" s="103">
        <v>14.0742954118793</v>
      </c>
      <c r="O59" s="106">
        <v>0</v>
      </c>
      <c r="P59" s="106">
        <v>0</v>
      </c>
      <c r="Q59" s="106">
        <v>0</v>
      </c>
      <c r="R59" s="106">
        <v>0</v>
      </c>
      <c r="S59" s="106">
        <v>0</v>
      </c>
      <c r="T59" s="106">
        <v>0</v>
      </c>
      <c r="U59" s="106">
        <v>0</v>
      </c>
      <c r="V59" s="106">
        <v>0</v>
      </c>
      <c r="W59" s="106">
        <v>0</v>
      </c>
      <c r="X59" s="106">
        <v>0</v>
      </c>
      <c r="Y59" s="106">
        <v>0</v>
      </c>
      <c r="Z59" s="106">
        <v>63.2926610053036</v>
      </c>
      <c r="AA59" s="107">
        <v>0</v>
      </c>
      <c r="AB59" s="102">
        <v>0</v>
      </c>
      <c r="AC59" s="102">
        <v>0</v>
      </c>
      <c r="AD59" s="102">
        <v>0</v>
      </c>
      <c r="AE59" s="102">
        <v>0</v>
      </c>
      <c r="AF59" s="102">
        <v>0</v>
      </c>
    </row>
    <row r="60" spans="1:32" x14ac:dyDescent="0.25">
      <c r="A60" s="101">
        <v>2010</v>
      </c>
      <c r="B60" s="101">
        <v>1</v>
      </c>
      <c r="C60" s="102">
        <v>9390504</v>
      </c>
      <c r="D60" s="102">
        <v>4502130</v>
      </c>
      <c r="E60" s="103">
        <v>2.0614930488457701</v>
      </c>
      <c r="F60" s="104">
        <v>8.0887785490427309</v>
      </c>
      <c r="G60" s="104">
        <v>244.20806310180001</v>
      </c>
      <c r="H60" s="104">
        <v>0</v>
      </c>
      <c r="I60" s="104">
        <v>0</v>
      </c>
      <c r="J60" s="104">
        <v>0</v>
      </c>
      <c r="K60" s="103">
        <v>5.2286199830836898E-2</v>
      </c>
      <c r="L60" s="105">
        <v>6.2343898168000003</v>
      </c>
      <c r="M60" s="105">
        <v>0.13232434915999999</v>
      </c>
      <c r="N60" s="103">
        <v>14.1553716509273</v>
      </c>
      <c r="O60" s="106">
        <v>19.033655869255998</v>
      </c>
      <c r="P60" s="106">
        <v>0</v>
      </c>
      <c r="Q60" s="106">
        <v>0</v>
      </c>
      <c r="R60" s="106">
        <v>0</v>
      </c>
      <c r="S60" s="106">
        <v>0</v>
      </c>
      <c r="T60" s="106">
        <v>0</v>
      </c>
      <c r="U60" s="106">
        <v>0</v>
      </c>
      <c r="V60" s="106">
        <v>0</v>
      </c>
      <c r="W60" s="106">
        <v>0</v>
      </c>
      <c r="X60" s="106">
        <v>0</v>
      </c>
      <c r="Y60" s="106">
        <v>0</v>
      </c>
      <c r="Z60" s="106">
        <v>0</v>
      </c>
      <c r="AA60" s="107">
        <v>0</v>
      </c>
      <c r="AB60" s="102">
        <v>109394.3</v>
      </c>
      <c r="AC60" s="102">
        <v>0</v>
      </c>
      <c r="AD60" s="102">
        <v>0</v>
      </c>
      <c r="AE60" s="102">
        <v>0</v>
      </c>
      <c r="AF60" s="102">
        <v>0</v>
      </c>
    </row>
    <row r="61" spans="1:32" x14ac:dyDescent="0.25">
      <c r="A61" s="101">
        <v>2010</v>
      </c>
      <c r="B61" s="101">
        <v>2</v>
      </c>
      <c r="C61" s="102">
        <v>7653971</v>
      </c>
      <c r="D61" s="102">
        <v>4510659</v>
      </c>
      <c r="E61" s="103">
        <v>1.67780315492703</v>
      </c>
      <c r="F61" s="104">
        <v>0</v>
      </c>
      <c r="G61" s="104">
        <v>0</v>
      </c>
      <c r="H61" s="104">
        <v>178.083230931298</v>
      </c>
      <c r="I61" s="104">
        <v>0</v>
      </c>
      <c r="J61" s="104">
        <v>0</v>
      </c>
      <c r="K61" s="103">
        <v>4.7246994874566101E-2</v>
      </c>
      <c r="L61" s="105">
        <v>6.2343898168000003</v>
      </c>
      <c r="M61" s="105">
        <v>0.13232434915999999</v>
      </c>
      <c r="N61" s="103">
        <v>14.248403745603699</v>
      </c>
      <c r="O61" s="106">
        <v>0</v>
      </c>
      <c r="P61" s="106">
        <v>7.1720930852976803</v>
      </c>
      <c r="Q61" s="106">
        <v>0</v>
      </c>
      <c r="R61" s="106">
        <v>0</v>
      </c>
      <c r="S61" s="106">
        <v>0</v>
      </c>
      <c r="T61" s="106">
        <v>0</v>
      </c>
      <c r="U61" s="106">
        <v>0</v>
      </c>
      <c r="V61" s="106">
        <v>0</v>
      </c>
      <c r="W61" s="106">
        <v>0</v>
      </c>
      <c r="X61" s="106">
        <v>0</v>
      </c>
      <c r="Y61" s="106">
        <v>0</v>
      </c>
      <c r="Z61" s="106">
        <v>0</v>
      </c>
      <c r="AA61" s="107">
        <v>0</v>
      </c>
      <c r="AB61" s="102">
        <v>85973.099000000002</v>
      </c>
      <c r="AC61" s="102">
        <v>0</v>
      </c>
      <c r="AD61" s="102">
        <v>0</v>
      </c>
      <c r="AE61" s="102">
        <v>0</v>
      </c>
      <c r="AF61" s="102">
        <v>0</v>
      </c>
    </row>
    <row r="62" spans="1:32" x14ac:dyDescent="0.25">
      <c r="A62" s="101">
        <v>2010</v>
      </c>
      <c r="B62" s="101">
        <v>3</v>
      </c>
      <c r="C62" s="102">
        <v>7879751.5</v>
      </c>
      <c r="D62" s="102">
        <v>4516712</v>
      </c>
      <c r="E62" s="103">
        <v>1.7249566173358</v>
      </c>
      <c r="F62" s="104">
        <v>0</v>
      </c>
      <c r="G62" s="104">
        <v>0</v>
      </c>
      <c r="H62" s="104">
        <v>0</v>
      </c>
      <c r="I62" s="104">
        <v>93.977881783469002</v>
      </c>
      <c r="J62" s="104">
        <v>0</v>
      </c>
      <c r="K62" s="103">
        <v>4.6753742185176903E-2</v>
      </c>
      <c r="L62" s="105">
        <v>6.2343898168000003</v>
      </c>
      <c r="M62" s="105">
        <v>0.12247124735999999</v>
      </c>
      <c r="N62" s="103">
        <v>14.329451713782399</v>
      </c>
      <c r="O62" s="106">
        <v>0</v>
      </c>
      <c r="P62" s="106">
        <v>0</v>
      </c>
      <c r="Q62" s="106">
        <v>15.3938955353357</v>
      </c>
      <c r="R62" s="106">
        <v>0</v>
      </c>
      <c r="S62" s="106">
        <v>0</v>
      </c>
      <c r="T62" s="106">
        <v>0</v>
      </c>
      <c r="U62" s="106">
        <v>0</v>
      </c>
      <c r="V62" s="106">
        <v>0</v>
      </c>
      <c r="W62" s="106">
        <v>0</v>
      </c>
      <c r="X62" s="106">
        <v>0</v>
      </c>
      <c r="Y62" s="106">
        <v>0</v>
      </c>
      <c r="Z62" s="106">
        <v>0</v>
      </c>
      <c r="AA62" s="107">
        <v>0</v>
      </c>
      <c r="AB62" s="102">
        <v>88619.247000000003</v>
      </c>
      <c r="AC62" s="102">
        <v>0</v>
      </c>
      <c r="AD62" s="102">
        <v>0</v>
      </c>
      <c r="AE62" s="102">
        <v>0</v>
      </c>
      <c r="AF62" s="102">
        <v>0</v>
      </c>
    </row>
    <row r="63" spans="1:32" x14ac:dyDescent="0.25">
      <c r="A63" s="101">
        <v>2010</v>
      </c>
      <c r="B63" s="101">
        <v>4</v>
      </c>
      <c r="C63" s="102">
        <v>8037871</v>
      </c>
      <c r="D63" s="102">
        <v>4520229</v>
      </c>
      <c r="E63" s="103">
        <v>1.7590282474626799</v>
      </c>
      <c r="F63" s="104">
        <v>0</v>
      </c>
      <c r="G63" s="104">
        <v>0</v>
      </c>
      <c r="H63" s="104">
        <v>0</v>
      </c>
      <c r="I63" s="104">
        <v>0</v>
      </c>
      <c r="J63" s="104">
        <v>0</v>
      </c>
      <c r="K63" s="103">
        <v>6.1409901290991699E-2</v>
      </c>
      <c r="L63" s="105">
        <v>6.2343898168000003</v>
      </c>
      <c r="M63" s="105">
        <v>4.4555475072999999E-2</v>
      </c>
      <c r="N63" s="103">
        <v>14.4019153448038</v>
      </c>
      <c r="O63" s="106">
        <v>0</v>
      </c>
      <c r="P63" s="106">
        <v>0</v>
      </c>
      <c r="Q63" s="106">
        <v>0</v>
      </c>
      <c r="R63" s="106">
        <v>89.075753220245701</v>
      </c>
      <c r="S63" s="106">
        <v>0</v>
      </c>
      <c r="T63" s="106">
        <v>0</v>
      </c>
      <c r="U63" s="106">
        <v>0</v>
      </c>
      <c r="V63" s="106">
        <v>0</v>
      </c>
      <c r="W63" s="106">
        <v>0</v>
      </c>
      <c r="X63" s="106">
        <v>0</v>
      </c>
      <c r="Y63" s="106">
        <v>0</v>
      </c>
      <c r="Z63" s="106">
        <v>0</v>
      </c>
      <c r="AA63" s="107">
        <v>0</v>
      </c>
      <c r="AB63" s="102">
        <v>86660.504000000001</v>
      </c>
      <c r="AC63" s="102">
        <v>0</v>
      </c>
      <c r="AD63" s="102">
        <v>0</v>
      </c>
      <c r="AE63" s="102">
        <v>0</v>
      </c>
      <c r="AF63" s="102">
        <v>0</v>
      </c>
    </row>
    <row r="64" spans="1:32" x14ac:dyDescent="0.25">
      <c r="A64" s="101">
        <v>2010</v>
      </c>
      <c r="B64" s="101">
        <v>5</v>
      </c>
      <c r="C64" s="102">
        <v>10395115</v>
      </c>
      <c r="D64" s="102">
        <v>4521728</v>
      </c>
      <c r="E64" s="103">
        <v>2.2743454654946098</v>
      </c>
      <c r="F64" s="104">
        <v>0</v>
      </c>
      <c r="G64" s="104">
        <v>0</v>
      </c>
      <c r="H64" s="104">
        <v>0</v>
      </c>
      <c r="I64" s="104">
        <v>0</v>
      </c>
      <c r="J64" s="104">
        <v>0</v>
      </c>
      <c r="K64" s="103">
        <v>9.8598184580854301E-2</v>
      </c>
      <c r="L64" s="105">
        <v>6.7480389115000001</v>
      </c>
      <c r="M64" s="105">
        <v>4.4555475072999999E-2</v>
      </c>
      <c r="N64" s="103">
        <v>14.4435171707233</v>
      </c>
      <c r="O64" s="106">
        <v>0</v>
      </c>
      <c r="P64" s="106">
        <v>0</v>
      </c>
      <c r="Q64" s="106">
        <v>0</v>
      </c>
      <c r="R64" s="106">
        <v>0</v>
      </c>
      <c r="S64" s="106">
        <v>255.19546441188399</v>
      </c>
      <c r="T64" s="106">
        <v>0</v>
      </c>
      <c r="U64" s="106">
        <v>0</v>
      </c>
      <c r="V64" s="106">
        <v>0</v>
      </c>
      <c r="W64" s="106">
        <v>0</v>
      </c>
      <c r="X64" s="106">
        <v>0</v>
      </c>
      <c r="Y64" s="106">
        <v>0</v>
      </c>
      <c r="Z64" s="106">
        <v>0</v>
      </c>
      <c r="AA64" s="107">
        <v>0</v>
      </c>
      <c r="AB64" s="102">
        <v>111143.427</v>
      </c>
      <c r="AC64" s="102">
        <v>0</v>
      </c>
      <c r="AD64" s="102">
        <v>0</v>
      </c>
      <c r="AE64" s="102">
        <v>0</v>
      </c>
      <c r="AF64" s="102">
        <v>0</v>
      </c>
    </row>
    <row r="65" spans="1:32" x14ac:dyDescent="0.25">
      <c r="A65" s="101">
        <v>2010</v>
      </c>
      <c r="B65" s="101">
        <v>6</v>
      </c>
      <c r="C65" s="102">
        <v>11409507</v>
      </c>
      <c r="D65" s="102">
        <v>4521918</v>
      </c>
      <c r="E65" s="103">
        <v>2.49766434331627</v>
      </c>
      <c r="F65" s="104">
        <v>0</v>
      </c>
      <c r="G65" s="104">
        <v>0</v>
      </c>
      <c r="H65" s="104">
        <v>0</v>
      </c>
      <c r="I65" s="104">
        <v>0</v>
      </c>
      <c r="J65" s="104">
        <v>0</v>
      </c>
      <c r="K65" s="103">
        <v>0.121755444517695</v>
      </c>
      <c r="L65" s="105">
        <v>6.7480389115000001</v>
      </c>
      <c r="M65" s="105">
        <v>4.4555475072999999E-2</v>
      </c>
      <c r="N65" s="103">
        <v>14.464696399310499</v>
      </c>
      <c r="O65" s="106">
        <v>0</v>
      </c>
      <c r="P65" s="106">
        <v>0</v>
      </c>
      <c r="Q65" s="106">
        <v>0</v>
      </c>
      <c r="R65" s="106">
        <v>0</v>
      </c>
      <c r="S65" s="106">
        <v>0</v>
      </c>
      <c r="T65" s="106">
        <v>357.76280800516599</v>
      </c>
      <c r="U65" s="106">
        <v>0</v>
      </c>
      <c r="V65" s="106">
        <v>0</v>
      </c>
      <c r="W65" s="106">
        <v>0</v>
      </c>
      <c r="X65" s="106">
        <v>0</v>
      </c>
      <c r="Y65" s="106">
        <v>0</v>
      </c>
      <c r="Z65" s="106">
        <v>0</v>
      </c>
      <c r="AA65" s="107">
        <v>0</v>
      </c>
      <c r="AB65" s="102">
        <v>115273.648</v>
      </c>
      <c r="AC65" s="102">
        <v>0</v>
      </c>
      <c r="AD65" s="102">
        <v>0</v>
      </c>
      <c r="AE65" s="102">
        <v>0</v>
      </c>
      <c r="AF65" s="102">
        <v>0</v>
      </c>
    </row>
    <row r="66" spans="1:32" x14ac:dyDescent="0.25">
      <c r="A66" s="101">
        <v>2010</v>
      </c>
      <c r="B66" s="101">
        <v>7</v>
      </c>
      <c r="C66" s="102">
        <v>11649520</v>
      </c>
      <c r="D66" s="102">
        <v>4522790</v>
      </c>
      <c r="E66" s="103">
        <v>2.5505752287857701</v>
      </c>
      <c r="F66" s="104">
        <v>0</v>
      </c>
      <c r="G66" s="104">
        <v>0</v>
      </c>
      <c r="H66" s="104">
        <v>0</v>
      </c>
      <c r="I66" s="104">
        <v>0</v>
      </c>
      <c r="J66" s="104">
        <v>0</v>
      </c>
      <c r="K66" s="103">
        <v>0.124624099571462</v>
      </c>
      <c r="L66" s="105">
        <v>6.7480389115000001</v>
      </c>
      <c r="M66" s="105">
        <v>4.4555475072999999E-2</v>
      </c>
      <c r="N66" s="103">
        <v>14.4761567886928</v>
      </c>
      <c r="O66" s="106">
        <v>0</v>
      </c>
      <c r="P66" s="106">
        <v>0</v>
      </c>
      <c r="Q66" s="106">
        <v>0</v>
      </c>
      <c r="R66" s="106">
        <v>0</v>
      </c>
      <c r="S66" s="106">
        <v>0</v>
      </c>
      <c r="T66" s="106">
        <v>0</v>
      </c>
      <c r="U66" s="106">
        <v>367.30223254471503</v>
      </c>
      <c r="V66" s="106">
        <v>0</v>
      </c>
      <c r="W66" s="106">
        <v>0</v>
      </c>
      <c r="X66" s="106">
        <v>0</v>
      </c>
      <c r="Y66" s="106">
        <v>0</v>
      </c>
      <c r="Z66" s="106">
        <v>0</v>
      </c>
      <c r="AA66" s="107">
        <v>0</v>
      </c>
      <c r="AB66" s="102">
        <v>113803.861</v>
      </c>
      <c r="AC66" s="102">
        <v>0</v>
      </c>
      <c r="AD66" s="102">
        <v>0</v>
      </c>
      <c r="AE66" s="102">
        <v>0</v>
      </c>
      <c r="AF66" s="102">
        <v>0</v>
      </c>
    </row>
    <row r="67" spans="1:32" x14ac:dyDescent="0.25">
      <c r="A67" s="101">
        <v>2010</v>
      </c>
      <c r="B67" s="101">
        <v>8</v>
      </c>
      <c r="C67" s="102">
        <v>11521499</v>
      </c>
      <c r="D67" s="102">
        <v>4526766</v>
      </c>
      <c r="E67" s="103">
        <v>2.5202159742739099</v>
      </c>
      <c r="F67" s="104">
        <v>0</v>
      </c>
      <c r="G67" s="104">
        <v>0</v>
      </c>
      <c r="H67" s="104">
        <v>0</v>
      </c>
      <c r="I67" s="104">
        <v>0</v>
      </c>
      <c r="J67" s="104">
        <v>0</v>
      </c>
      <c r="K67" s="103">
        <v>0.123470679853485</v>
      </c>
      <c r="L67" s="105">
        <v>6.7602956121000002</v>
      </c>
      <c r="M67" s="105">
        <v>4.4555475072999999E-2</v>
      </c>
      <c r="N67" s="103">
        <v>14.491144164065201</v>
      </c>
      <c r="O67" s="106">
        <v>0</v>
      </c>
      <c r="P67" s="106">
        <v>0</v>
      </c>
      <c r="Q67" s="106">
        <v>0</v>
      </c>
      <c r="R67" s="106">
        <v>0</v>
      </c>
      <c r="S67" s="106">
        <v>0</v>
      </c>
      <c r="T67" s="106">
        <v>0</v>
      </c>
      <c r="U67" s="106">
        <v>0</v>
      </c>
      <c r="V67" s="106">
        <v>354.65811283826901</v>
      </c>
      <c r="W67" s="106">
        <v>0</v>
      </c>
      <c r="X67" s="106">
        <v>0</v>
      </c>
      <c r="Y67" s="106">
        <v>0</v>
      </c>
      <c r="Z67" s="106">
        <v>0</v>
      </c>
      <c r="AA67" s="107">
        <v>0</v>
      </c>
      <c r="AB67" s="102">
        <v>113071.015</v>
      </c>
      <c r="AC67" s="102">
        <v>0</v>
      </c>
      <c r="AD67" s="102">
        <v>0</v>
      </c>
      <c r="AE67" s="102">
        <v>0</v>
      </c>
      <c r="AF67" s="102">
        <v>0</v>
      </c>
    </row>
    <row r="68" spans="1:32" x14ac:dyDescent="0.25">
      <c r="A68" s="101">
        <v>2010</v>
      </c>
      <c r="B68" s="101">
        <v>9</v>
      </c>
      <c r="C68" s="102">
        <v>10666454</v>
      </c>
      <c r="D68" s="102">
        <v>4524923</v>
      </c>
      <c r="E68" s="103">
        <v>2.3337124412945802</v>
      </c>
      <c r="F68" s="104">
        <v>0</v>
      </c>
      <c r="G68" s="104">
        <v>0</v>
      </c>
      <c r="H68" s="104">
        <v>0</v>
      </c>
      <c r="I68" s="104">
        <v>0</v>
      </c>
      <c r="J68" s="104">
        <v>0</v>
      </c>
      <c r="K68" s="103">
        <v>0.115508787943125</v>
      </c>
      <c r="L68" s="105">
        <v>6.7620322426000001</v>
      </c>
      <c r="M68" s="105">
        <v>1.2097843442E-2</v>
      </c>
      <c r="N68" s="103">
        <v>14.5170384318331</v>
      </c>
      <c r="O68" s="106">
        <v>0</v>
      </c>
      <c r="P68" s="106">
        <v>0</v>
      </c>
      <c r="Q68" s="106">
        <v>0</v>
      </c>
      <c r="R68" s="106">
        <v>0</v>
      </c>
      <c r="S68" s="106">
        <v>0</v>
      </c>
      <c r="T68" s="106">
        <v>0</v>
      </c>
      <c r="U68" s="106">
        <v>0</v>
      </c>
      <c r="V68" s="106">
        <v>0</v>
      </c>
      <c r="W68" s="106">
        <v>310.20753392323599</v>
      </c>
      <c r="X68" s="106">
        <v>0</v>
      </c>
      <c r="Y68" s="106">
        <v>0</v>
      </c>
      <c r="Z68" s="106">
        <v>0</v>
      </c>
      <c r="AA68" s="107">
        <v>0</v>
      </c>
      <c r="AB68" s="102">
        <v>106584.899</v>
      </c>
      <c r="AC68" s="102">
        <v>0</v>
      </c>
      <c r="AD68" s="102">
        <v>0</v>
      </c>
      <c r="AE68" s="102">
        <v>0</v>
      </c>
      <c r="AF68" s="102">
        <v>0</v>
      </c>
    </row>
    <row r="69" spans="1:32" x14ac:dyDescent="0.25">
      <c r="A69" s="101">
        <v>2010</v>
      </c>
      <c r="B69" s="101">
        <v>10</v>
      </c>
      <c r="C69" s="102">
        <v>9299921</v>
      </c>
      <c r="D69" s="102">
        <v>4524001</v>
      </c>
      <c r="E69" s="103">
        <v>2.0346312927428598</v>
      </c>
      <c r="F69" s="104">
        <v>0</v>
      </c>
      <c r="G69" s="104">
        <v>0</v>
      </c>
      <c r="H69" s="104">
        <v>0</v>
      </c>
      <c r="I69" s="104">
        <v>0</v>
      </c>
      <c r="J69" s="104">
        <v>0</v>
      </c>
      <c r="K69" s="103">
        <v>8.7764575352737503E-2</v>
      </c>
      <c r="L69" s="105">
        <v>6.7620322426000001</v>
      </c>
      <c r="M69" s="105">
        <v>-1.0142245616E-2</v>
      </c>
      <c r="N69" s="103">
        <v>14.5588378720409</v>
      </c>
      <c r="O69" s="106">
        <v>0</v>
      </c>
      <c r="P69" s="106">
        <v>0</v>
      </c>
      <c r="Q69" s="106">
        <v>0</v>
      </c>
      <c r="R69" s="106">
        <v>0</v>
      </c>
      <c r="S69" s="106">
        <v>0</v>
      </c>
      <c r="T69" s="106">
        <v>0</v>
      </c>
      <c r="U69" s="106">
        <v>0</v>
      </c>
      <c r="V69" s="106">
        <v>0</v>
      </c>
      <c r="W69" s="106">
        <v>0</v>
      </c>
      <c r="X69" s="106">
        <v>181.64747294989201</v>
      </c>
      <c r="Y69" s="106">
        <v>0</v>
      </c>
      <c r="Z69" s="106">
        <v>0</v>
      </c>
      <c r="AA69" s="107">
        <v>0</v>
      </c>
      <c r="AB69" s="102">
        <v>95246.997000000003</v>
      </c>
      <c r="AC69" s="102">
        <v>0</v>
      </c>
      <c r="AD69" s="102">
        <v>0</v>
      </c>
      <c r="AE69" s="102">
        <v>0</v>
      </c>
      <c r="AF69" s="102">
        <v>0</v>
      </c>
    </row>
    <row r="70" spans="1:32" x14ac:dyDescent="0.25">
      <c r="A70" s="101">
        <v>2010</v>
      </c>
      <c r="B70" s="101">
        <v>11</v>
      </c>
      <c r="C70" s="102">
        <v>7811927</v>
      </c>
      <c r="D70" s="102">
        <v>4525048</v>
      </c>
      <c r="E70" s="103">
        <v>1.7079299724555399</v>
      </c>
      <c r="F70" s="104">
        <v>0</v>
      </c>
      <c r="G70" s="104">
        <v>0</v>
      </c>
      <c r="H70" s="104">
        <v>0</v>
      </c>
      <c r="I70" s="104">
        <v>0</v>
      </c>
      <c r="J70" s="104">
        <v>0</v>
      </c>
      <c r="K70" s="103">
        <v>6.5459319835401805E-2</v>
      </c>
      <c r="L70" s="105">
        <v>6.7620322426000001</v>
      </c>
      <c r="M70" s="105">
        <v>-3.2027706990000002E-2</v>
      </c>
      <c r="N70" s="103">
        <v>14.6218407636996</v>
      </c>
      <c r="O70" s="106">
        <v>0</v>
      </c>
      <c r="P70" s="106">
        <v>0</v>
      </c>
      <c r="Q70" s="106">
        <v>0</v>
      </c>
      <c r="R70" s="106">
        <v>0</v>
      </c>
      <c r="S70" s="106">
        <v>0</v>
      </c>
      <c r="T70" s="106">
        <v>0</v>
      </c>
      <c r="U70" s="106">
        <v>0</v>
      </c>
      <c r="V70" s="106">
        <v>0</v>
      </c>
      <c r="W70" s="106">
        <v>0</v>
      </c>
      <c r="X70" s="106">
        <v>0</v>
      </c>
      <c r="Y70" s="106">
        <v>78.039164038250902</v>
      </c>
      <c r="Z70" s="106">
        <v>0</v>
      </c>
      <c r="AA70" s="107">
        <v>0</v>
      </c>
      <c r="AB70" s="102">
        <v>83461.894</v>
      </c>
      <c r="AC70" s="102">
        <v>0</v>
      </c>
      <c r="AD70" s="102">
        <v>0</v>
      </c>
      <c r="AE70" s="102">
        <v>0</v>
      </c>
      <c r="AF70" s="102">
        <v>0</v>
      </c>
    </row>
    <row r="71" spans="1:32" x14ac:dyDescent="0.25">
      <c r="A71" s="101">
        <v>2010</v>
      </c>
      <c r="B71" s="101">
        <v>12</v>
      </c>
      <c r="C71" s="102">
        <v>8887492</v>
      </c>
      <c r="D71" s="102">
        <v>4527028</v>
      </c>
      <c r="E71" s="103">
        <v>1.9408313471884899</v>
      </c>
      <c r="F71" s="104">
        <v>2.5809404509696598</v>
      </c>
      <c r="G71" s="104">
        <v>0</v>
      </c>
      <c r="H71" s="104">
        <v>0</v>
      </c>
      <c r="I71" s="104">
        <v>0</v>
      </c>
      <c r="J71" s="104">
        <v>259.37015742394902</v>
      </c>
      <c r="K71" s="103">
        <v>4.9002535645961597E-2</v>
      </c>
      <c r="L71" s="105">
        <v>6.7620322426000001</v>
      </c>
      <c r="M71" s="105">
        <v>-3.2027706990000002E-2</v>
      </c>
      <c r="N71" s="103">
        <v>14.685947131363299</v>
      </c>
      <c r="O71" s="106">
        <v>0</v>
      </c>
      <c r="P71" s="106">
        <v>0</v>
      </c>
      <c r="Q71" s="106">
        <v>0</v>
      </c>
      <c r="R71" s="106">
        <v>0</v>
      </c>
      <c r="S71" s="106">
        <v>0</v>
      </c>
      <c r="T71" s="106">
        <v>0</v>
      </c>
      <c r="U71" s="106">
        <v>0</v>
      </c>
      <c r="V71" s="106">
        <v>0</v>
      </c>
      <c r="W71" s="106">
        <v>0</v>
      </c>
      <c r="X71" s="106">
        <v>0</v>
      </c>
      <c r="Y71" s="106">
        <v>0</v>
      </c>
      <c r="Z71" s="106">
        <v>3.7391387409890902</v>
      </c>
      <c r="AA71" s="107">
        <v>0</v>
      </c>
      <c r="AB71" s="102">
        <v>101294.148</v>
      </c>
      <c r="AC71" s="102">
        <v>0</v>
      </c>
      <c r="AD71" s="102">
        <v>0</v>
      </c>
      <c r="AE71" s="102">
        <v>0</v>
      </c>
      <c r="AF71" s="102">
        <v>0</v>
      </c>
    </row>
    <row r="72" spans="1:32" x14ac:dyDescent="0.25">
      <c r="A72" s="101">
        <v>2011</v>
      </c>
      <c r="B72" s="101">
        <v>1</v>
      </c>
      <c r="C72" s="102">
        <v>7922768</v>
      </c>
      <c r="D72" s="102">
        <v>4533029</v>
      </c>
      <c r="E72" s="103">
        <v>1.7281652603590201</v>
      </c>
      <c r="F72" s="104">
        <v>0</v>
      </c>
      <c r="G72" s="104">
        <v>112.818940749348</v>
      </c>
      <c r="H72" s="104">
        <v>0</v>
      </c>
      <c r="I72" s="104">
        <v>0</v>
      </c>
      <c r="J72" s="104">
        <v>0</v>
      </c>
      <c r="K72" s="103">
        <v>5.8849127211636501E-2</v>
      </c>
      <c r="L72" s="105">
        <v>6.7620322426000001</v>
      </c>
      <c r="M72" s="105">
        <v>-3.2027706990000002E-2</v>
      </c>
      <c r="N72" s="103">
        <v>14.735132384584</v>
      </c>
      <c r="O72" s="106">
        <v>13.4916787578137</v>
      </c>
      <c r="P72" s="106">
        <v>0</v>
      </c>
      <c r="Q72" s="106">
        <v>0</v>
      </c>
      <c r="R72" s="106">
        <v>0</v>
      </c>
      <c r="S72" s="106">
        <v>0</v>
      </c>
      <c r="T72" s="106">
        <v>0</v>
      </c>
      <c r="U72" s="106">
        <v>0</v>
      </c>
      <c r="V72" s="106">
        <v>0</v>
      </c>
      <c r="W72" s="106">
        <v>0</v>
      </c>
      <c r="X72" s="106">
        <v>0</v>
      </c>
      <c r="Y72" s="106">
        <v>0</v>
      </c>
      <c r="Z72" s="106">
        <v>0</v>
      </c>
      <c r="AA72" s="107">
        <v>0</v>
      </c>
      <c r="AB72" s="102">
        <v>88944.758000000002</v>
      </c>
      <c r="AC72" s="102">
        <v>0</v>
      </c>
      <c r="AD72" s="102">
        <v>0</v>
      </c>
      <c r="AE72" s="102">
        <v>0</v>
      </c>
      <c r="AF72" s="102">
        <v>0</v>
      </c>
    </row>
    <row r="73" spans="1:32" x14ac:dyDescent="0.25">
      <c r="A73" s="101">
        <v>2011</v>
      </c>
      <c r="B73" s="101">
        <v>2</v>
      </c>
      <c r="C73" s="102">
        <v>7253717</v>
      </c>
      <c r="D73" s="102">
        <v>4539389</v>
      </c>
      <c r="E73" s="103">
        <v>1.58015033146531</v>
      </c>
      <c r="F73" s="104">
        <v>0</v>
      </c>
      <c r="G73" s="104">
        <v>0</v>
      </c>
      <c r="H73" s="104">
        <v>34.5571260230099</v>
      </c>
      <c r="I73" s="104">
        <v>0</v>
      </c>
      <c r="J73" s="104">
        <v>0</v>
      </c>
      <c r="K73" s="103">
        <v>6.3915890791076096E-2</v>
      </c>
      <c r="L73" s="105">
        <v>6.7620322426000001</v>
      </c>
      <c r="M73" s="105">
        <v>-7.4818240859000004E-2</v>
      </c>
      <c r="N73" s="103">
        <v>14.752159042345401</v>
      </c>
      <c r="O73" s="106">
        <v>0</v>
      </c>
      <c r="P73" s="106">
        <v>42.232191903340002</v>
      </c>
      <c r="Q73" s="106">
        <v>0</v>
      </c>
      <c r="R73" s="106">
        <v>0</v>
      </c>
      <c r="S73" s="106">
        <v>0</v>
      </c>
      <c r="T73" s="106">
        <v>0</v>
      </c>
      <c r="U73" s="106">
        <v>0</v>
      </c>
      <c r="V73" s="106">
        <v>0</v>
      </c>
      <c r="W73" s="106">
        <v>0</v>
      </c>
      <c r="X73" s="106">
        <v>0</v>
      </c>
      <c r="Y73" s="106">
        <v>0</v>
      </c>
      <c r="Z73" s="106">
        <v>0</v>
      </c>
      <c r="AA73" s="107">
        <v>0</v>
      </c>
      <c r="AB73" s="102">
        <v>80799.967000000004</v>
      </c>
      <c r="AC73" s="102">
        <v>0</v>
      </c>
      <c r="AD73" s="102">
        <v>0</v>
      </c>
      <c r="AE73" s="102">
        <v>0</v>
      </c>
      <c r="AF73" s="102">
        <v>0</v>
      </c>
    </row>
    <row r="74" spans="1:32" x14ac:dyDescent="0.25">
      <c r="A74" s="101">
        <v>2011</v>
      </c>
      <c r="B74" s="101">
        <v>3</v>
      </c>
      <c r="C74" s="102">
        <v>8196116.5</v>
      </c>
      <c r="D74" s="102">
        <v>4546574</v>
      </c>
      <c r="E74" s="103">
        <v>1.78245069232349</v>
      </c>
      <c r="F74" s="104">
        <v>0</v>
      </c>
      <c r="G74" s="104">
        <v>0</v>
      </c>
      <c r="H74" s="104">
        <v>0</v>
      </c>
      <c r="I74" s="104">
        <v>11.431204681481001</v>
      </c>
      <c r="J74" s="104">
        <v>0</v>
      </c>
      <c r="K74" s="103">
        <v>7.0897046563076299E-2</v>
      </c>
      <c r="L74" s="105">
        <v>6.7620322426000001</v>
      </c>
      <c r="M74" s="105">
        <v>-7.4818240859000004E-2</v>
      </c>
      <c r="N74" s="103">
        <v>14.748323964567801</v>
      </c>
      <c r="O74" s="106">
        <v>0</v>
      </c>
      <c r="P74" s="106">
        <v>0</v>
      </c>
      <c r="Q74" s="106">
        <v>79.005671513658797</v>
      </c>
      <c r="R74" s="106">
        <v>0</v>
      </c>
      <c r="S74" s="106">
        <v>0</v>
      </c>
      <c r="T74" s="106">
        <v>0</v>
      </c>
      <c r="U74" s="106">
        <v>0</v>
      </c>
      <c r="V74" s="106">
        <v>0</v>
      </c>
      <c r="W74" s="106">
        <v>0</v>
      </c>
      <c r="X74" s="106">
        <v>0</v>
      </c>
      <c r="Y74" s="106">
        <v>0</v>
      </c>
      <c r="Z74" s="106">
        <v>0</v>
      </c>
      <c r="AA74" s="107">
        <v>0</v>
      </c>
      <c r="AB74" s="102">
        <v>92072.525999999998</v>
      </c>
      <c r="AC74" s="102">
        <v>0</v>
      </c>
      <c r="AD74" s="102">
        <v>0</v>
      </c>
      <c r="AE74" s="102">
        <v>0</v>
      </c>
      <c r="AF74" s="102">
        <v>0</v>
      </c>
    </row>
    <row r="75" spans="1:32" x14ac:dyDescent="0.25">
      <c r="A75" s="101">
        <v>2011</v>
      </c>
      <c r="B75" s="101">
        <v>4</v>
      </c>
      <c r="C75" s="102">
        <v>9460285</v>
      </c>
      <c r="D75" s="102">
        <v>4550254</v>
      </c>
      <c r="E75" s="103">
        <v>2.05601628898079</v>
      </c>
      <c r="F75" s="104">
        <v>0</v>
      </c>
      <c r="G75" s="104">
        <v>0</v>
      </c>
      <c r="H75" s="104">
        <v>0</v>
      </c>
      <c r="I75" s="104">
        <v>0</v>
      </c>
      <c r="J75" s="104">
        <v>0</v>
      </c>
      <c r="K75" s="103">
        <v>9.7100588727785805E-2</v>
      </c>
      <c r="L75" s="105">
        <v>6.7620322426000001</v>
      </c>
      <c r="M75" s="105">
        <v>-0.11820034198</v>
      </c>
      <c r="N75" s="103">
        <v>14.7405140526401</v>
      </c>
      <c r="O75" s="106">
        <v>0</v>
      </c>
      <c r="P75" s="106">
        <v>0</v>
      </c>
      <c r="Q75" s="106">
        <v>0</v>
      </c>
      <c r="R75" s="106">
        <v>190.37241736511999</v>
      </c>
      <c r="S75" s="106">
        <v>0</v>
      </c>
      <c r="T75" s="106">
        <v>0</v>
      </c>
      <c r="U75" s="106">
        <v>0</v>
      </c>
      <c r="V75" s="106">
        <v>0</v>
      </c>
      <c r="W75" s="106">
        <v>0</v>
      </c>
      <c r="X75" s="106">
        <v>0</v>
      </c>
      <c r="Y75" s="106">
        <v>0</v>
      </c>
      <c r="Z75" s="106">
        <v>0</v>
      </c>
      <c r="AA75" s="107">
        <v>0</v>
      </c>
      <c r="AB75" s="102">
        <v>104888.65700000001</v>
      </c>
      <c r="AC75" s="102">
        <v>0</v>
      </c>
      <c r="AD75" s="102">
        <v>0</v>
      </c>
      <c r="AE75" s="102">
        <v>0</v>
      </c>
      <c r="AF75" s="102">
        <v>0</v>
      </c>
    </row>
    <row r="76" spans="1:32" x14ac:dyDescent="0.25">
      <c r="A76" s="101">
        <v>2011</v>
      </c>
      <c r="B76" s="101">
        <v>5</v>
      </c>
      <c r="C76" s="102">
        <v>10098308</v>
      </c>
      <c r="D76" s="102">
        <v>4549811</v>
      </c>
      <c r="E76" s="103">
        <v>2.1959667537838401</v>
      </c>
      <c r="F76" s="104">
        <v>0</v>
      </c>
      <c r="G76" s="104">
        <v>0</v>
      </c>
      <c r="H76" s="104">
        <v>0</v>
      </c>
      <c r="I76" s="104">
        <v>0</v>
      </c>
      <c r="J76" s="104">
        <v>0</v>
      </c>
      <c r="K76" s="103">
        <v>0.108310919303733</v>
      </c>
      <c r="L76" s="105">
        <v>6.7620322426000001</v>
      </c>
      <c r="M76" s="105">
        <v>-0.11820034198</v>
      </c>
      <c r="N76" s="103">
        <v>14.737149933338401</v>
      </c>
      <c r="O76" s="106">
        <v>0</v>
      </c>
      <c r="P76" s="106">
        <v>0</v>
      </c>
      <c r="Q76" s="106">
        <v>0</v>
      </c>
      <c r="R76" s="106">
        <v>0</v>
      </c>
      <c r="S76" s="106">
        <v>242.30649337743401</v>
      </c>
      <c r="T76" s="106">
        <v>0</v>
      </c>
      <c r="U76" s="106">
        <v>0</v>
      </c>
      <c r="V76" s="106">
        <v>0</v>
      </c>
      <c r="W76" s="106">
        <v>0</v>
      </c>
      <c r="X76" s="106">
        <v>0</v>
      </c>
      <c r="Y76" s="106">
        <v>0</v>
      </c>
      <c r="Z76" s="106">
        <v>0</v>
      </c>
      <c r="AA76" s="107">
        <v>0</v>
      </c>
      <c r="AB76" s="102">
        <v>107074.308</v>
      </c>
      <c r="AC76" s="102">
        <v>0</v>
      </c>
      <c r="AD76" s="102">
        <v>0</v>
      </c>
      <c r="AE76" s="102">
        <v>0</v>
      </c>
      <c r="AF76" s="102">
        <v>0</v>
      </c>
    </row>
    <row r="77" spans="1:32" x14ac:dyDescent="0.25">
      <c r="A77" s="101">
        <v>2011</v>
      </c>
      <c r="B77" s="101">
        <v>6</v>
      </c>
      <c r="C77" s="102">
        <v>10539641</v>
      </c>
      <c r="D77" s="102">
        <v>4549338</v>
      </c>
      <c r="E77" s="103">
        <v>2.2892029732979999</v>
      </c>
      <c r="F77" s="104">
        <v>0</v>
      </c>
      <c r="G77" s="104">
        <v>0</v>
      </c>
      <c r="H77" s="104">
        <v>0</v>
      </c>
      <c r="I77" s="104">
        <v>0</v>
      </c>
      <c r="J77" s="104">
        <v>0</v>
      </c>
      <c r="K77" s="103">
        <v>0.123420263939247</v>
      </c>
      <c r="L77" s="105">
        <v>6.7620322426000001</v>
      </c>
      <c r="M77" s="105">
        <v>-0.13857661739999999</v>
      </c>
      <c r="N77" s="103">
        <v>14.7432315780434</v>
      </c>
      <c r="O77" s="106">
        <v>0</v>
      </c>
      <c r="P77" s="106">
        <v>0</v>
      </c>
      <c r="Q77" s="106">
        <v>0</v>
      </c>
      <c r="R77" s="106">
        <v>0</v>
      </c>
      <c r="S77" s="106">
        <v>0</v>
      </c>
      <c r="T77" s="106">
        <v>304.55790465228398</v>
      </c>
      <c r="U77" s="106">
        <v>0</v>
      </c>
      <c r="V77" s="106">
        <v>0</v>
      </c>
      <c r="W77" s="106">
        <v>0</v>
      </c>
      <c r="X77" s="106">
        <v>0</v>
      </c>
      <c r="Y77" s="106">
        <v>0</v>
      </c>
      <c r="Z77" s="106">
        <v>0</v>
      </c>
      <c r="AA77" s="107">
        <v>0</v>
      </c>
      <c r="AB77" s="102">
        <v>124091.48508128023</v>
      </c>
      <c r="AC77" s="102">
        <v>0</v>
      </c>
      <c r="AD77" s="102">
        <v>0</v>
      </c>
      <c r="AE77" s="102">
        <v>0</v>
      </c>
      <c r="AF77" s="102">
        <v>0</v>
      </c>
    </row>
    <row r="78" spans="1:32" x14ac:dyDescent="0.25">
      <c r="A78" s="101">
        <v>2011</v>
      </c>
      <c r="B78" s="101">
        <v>7</v>
      </c>
      <c r="C78" s="102">
        <v>11211614</v>
      </c>
      <c r="D78" s="102">
        <v>4549687</v>
      </c>
      <c r="E78" s="103">
        <v>2.43537320449646</v>
      </c>
      <c r="F78" s="104">
        <v>0</v>
      </c>
      <c r="G78" s="104">
        <v>0</v>
      </c>
      <c r="H78" s="104">
        <v>0</v>
      </c>
      <c r="I78" s="104">
        <v>0</v>
      </c>
      <c r="J78" s="104">
        <v>0</v>
      </c>
      <c r="K78" s="103">
        <v>0.13772948745629299</v>
      </c>
      <c r="L78" s="105">
        <v>6.7620322426000001</v>
      </c>
      <c r="M78" s="105">
        <v>-0.13857661739999999</v>
      </c>
      <c r="N78" s="103">
        <v>14.7544859884497</v>
      </c>
      <c r="O78" s="106">
        <v>0</v>
      </c>
      <c r="P78" s="106">
        <v>0</v>
      </c>
      <c r="Q78" s="106">
        <v>0</v>
      </c>
      <c r="R78" s="106">
        <v>0</v>
      </c>
      <c r="S78" s="106">
        <v>0</v>
      </c>
      <c r="T78" s="106">
        <v>0</v>
      </c>
      <c r="U78" s="106">
        <v>355.81307292026901</v>
      </c>
      <c r="V78" s="106">
        <v>0</v>
      </c>
      <c r="W78" s="106">
        <v>0</v>
      </c>
      <c r="X78" s="106">
        <v>0</v>
      </c>
      <c r="Y78" s="106">
        <v>0</v>
      </c>
      <c r="Z78" s="106">
        <v>0</v>
      </c>
      <c r="AA78" s="107">
        <v>0</v>
      </c>
      <c r="AB78" s="102">
        <v>132076.76780490641</v>
      </c>
      <c r="AC78" s="102">
        <v>0</v>
      </c>
      <c r="AD78" s="102">
        <v>0</v>
      </c>
      <c r="AE78" s="102">
        <v>0</v>
      </c>
      <c r="AF78" s="102">
        <v>0</v>
      </c>
    </row>
    <row r="79" spans="1:32" x14ac:dyDescent="0.25">
      <c r="A79" s="101">
        <v>2011</v>
      </c>
      <c r="B79" s="101">
        <v>8</v>
      </c>
      <c r="C79" s="102">
        <v>11325605</v>
      </c>
      <c r="D79" s="102">
        <v>4550328</v>
      </c>
      <c r="E79" s="103">
        <v>2.4598611288046999</v>
      </c>
      <c r="F79" s="104">
        <v>0</v>
      </c>
      <c r="G79" s="104">
        <v>0</v>
      </c>
      <c r="H79" s="104">
        <v>0</v>
      </c>
      <c r="I79" s="104">
        <v>0</v>
      </c>
      <c r="J79" s="104">
        <v>0</v>
      </c>
      <c r="K79" s="103">
        <v>0.13639390446508301</v>
      </c>
      <c r="L79" s="105">
        <v>6.7680224900999999</v>
      </c>
      <c r="M79" s="105">
        <v>-0.13857661739999999</v>
      </c>
      <c r="N79" s="103">
        <v>14.768071843504501</v>
      </c>
      <c r="O79" s="106">
        <v>0</v>
      </c>
      <c r="P79" s="106">
        <v>0</v>
      </c>
      <c r="Q79" s="106">
        <v>0</v>
      </c>
      <c r="R79" s="106">
        <v>0</v>
      </c>
      <c r="S79" s="106">
        <v>0</v>
      </c>
      <c r="T79" s="106">
        <v>0</v>
      </c>
      <c r="U79" s="106">
        <v>0</v>
      </c>
      <c r="V79" s="106">
        <v>342.38255905343999</v>
      </c>
      <c r="W79" s="106">
        <v>0</v>
      </c>
      <c r="X79" s="106">
        <v>0</v>
      </c>
      <c r="Y79" s="106">
        <v>0</v>
      </c>
      <c r="Z79" s="106">
        <v>0</v>
      </c>
      <c r="AA79" s="107">
        <v>0</v>
      </c>
      <c r="AB79" s="102">
        <v>129946.5297906349</v>
      </c>
      <c r="AC79" s="102">
        <v>0</v>
      </c>
      <c r="AD79" s="102">
        <v>0</v>
      </c>
      <c r="AE79" s="102">
        <v>0</v>
      </c>
      <c r="AF79" s="102">
        <v>0</v>
      </c>
    </row>
    <row r="80" spans="1:32" x14ac:dyDescent="0.25">
      <c r="A80" s="101">
        <v>2011</v>
      </c>
      <c r="B80" s="101">
        <v>9</v>
      </c>
      <c r="C80" s="102">
        <v>10530592</v>
      </c>
      <c r="D80" s="102">
        <v>4545995</v>
      </c>
      <c r="E80" s="103">
        <v>2.2893920904478202</v>
      </c>
      <c r="F80" s="104">
        <v>0</v>
      </c>
      <c r="G80" s="104">
        <v>0</v>
      </c>
      <c r="H80" s="104">
        <v>0</v>
      </c>
      <c r="I80" s="104">
        <v>0</v>
      </c>
      <c r="J80" s="104">
        <v>0</v>
      </c>
      <c r="K80" s="103">
        <v>0.12781942283005099</v>
      </c>
      <c r="L80" s="105">
        <v>6.7680224900999999</v>
      </c>
      <c r="M80" s="105">
        <v>-0.17817981384000001</v>
      </c>
      <c r="N80" s="103">
        <v>14.774893342403599</v>
      </c>
      <c r="O80" s="106">
        <v>0</v>
      </c>
      <c r="P80" s="106">
        <v>0</v>
      </c>
      <c r="Q80" s="106">
        <v>0</v>
      </c>
      <c r="R80" s="106">
        <v>0</v>
      </c>
      <c r="S80" s="106">
        <v>0</v>
      </c>
      <c r="T80" s="106">
        <v>0</v>
      </c>
      <c r="U80" s="106">
        <v>0</v>
      </c>
      <c r="V80" s="106">
        <v>0</v>
      </c>
      <c r="W80" s="106">
        <v>298.65346555739399</v>
      </c>
      <c r="X80" s="106">
        <v>0</v>
      </c>
      <c r="Y80" s="106">
        <v>0</v>
      </c>
      <c r="Z80" s="106">
        <v>0</v>
      </c>
      <c r="AA80" s="107">
        <v>0</v>
      </c>
      <c r="AB80" s="102">
        <v>123581.68365490905</v>
      </c>
      <c r="AC80" s="102">
        <v>0</v>
      </c>
      <c r="AD80" s="102">
        <v>0</v>
      </c>
      <c r="AE80" s="102">
        <v>0</v>
      </c>
      <c r="AF80" s="102">
        <v>0</v>
      </c>
    </row>
    <row r="81" spans="1:32" x14ac:dyDescent="0.25">
      <c r="A81" s="101">
        <v>2011</v>
      </c>
      <c r="B81" s="101">
        <v>10</v>
      </c>
      <c r="C81" s="102">
        <v>9050810</v>
      </c>
      <c r="D81" s="102">
        <v>4546841</v>
      </c>
      <c r="E81" s="103">
        <v>1.96600343190719</v>
      </c>
      <c r="F81" s="104">
        <v>0</v>
      </c>
      <c r="G81" s="104">
        <v>0</v>
      </c>
      <c r="H81" s="104">
        <v>0</v>
      </c>
      <c r="I81" s="104">
        <v>0</v>
      </c>
      <c r="J81" s="104">
        <v>0</v>
      </c>
      <c r="K81" s="103">
        <v>9.4617333290420699E-2</v>
      </c>
      <c r="L81" s="105">
        <v>6.7680224900999999</v>
      </c>
      <c r="M81" s="105">
        <v>-0.17817981384000001</v>
      </c>
      <c r="N81" s="103">
        <v>14.765785683246399</v>
      </c>
      <c r="O81" s="106">
        <v>0</v>
      </c>
      <c r="P81" s="106">
        <v>0</v>
      </c>
      <c r="Q81" s="106">
        <v>0</v>
      </c>
      <c r="R81" s="106">
        <v>0</v>
      </c>
      <c r="S81" s="106">
        <v>0</v>
      </c>
      <c r="T81" s="106">
        <v>0</v>
      </c>
      <c r="U81" s="106">
        <v>0</v>
      </c>
      <c r="V81" s="106">
        <v>0</v>
      </c>
      <c r="W81" s="106">
        <v>0</v>
      </c>
      <c r="X81" s="106">
        <v>161.51919520840701</v>
      </c>
      <c r="Y81" s="106">
        <v>0</v>
      </c>
      <c r="Z81" s="106">
        <v>0</v>
      </c>
      <c r="AA81" s="107">
        <v>0</v>
      </c>
      <c r="AB81" s="102">
        <v>109487.0295978717</v>
      </c>
      <c r="AC81" s="102">
        <v>0</v>
      </c>
      <c r="AD81" s="102">
        <v>0</v>
      </c>
      <c r="AE81" s="102">
        <v>0</v>
      </c>
      <c r="AF81" s="102">
        <v>0</v>
      </c>
    </row>
    <row r="82" spans="1:32" x14ac:dyDescent="0.25">
      <c r="A82" s="101">
        <v>2011</v>
      </c>
      <c r="B82" s="101">
        <v>11</v>
      </c>
      <c r="C82" s="102">
        <v>8021393</v>
      </c>
      <c r="D82" s="102">
        <v>4549257</v>
      </c>
      <c r="E82" s="103">
        <v>1.7409856309706899</v>
      </c>
      <c r="F82" s="104">
        <v>0</v>
      </c>
      <c r="G82" s="104">
        <v>0</v>
      </c>
      <c r="H82" s="104">
        <v>0</v>
      </c>
      <c r="I82" s="104">
        <v>0</v>
      </c>
      <c r="J82" s="104">
        <v>0</v>
      </c>
      <c r="K82" s="103">
        <v>7.5958931968944807E-2</v>
      </c>
      <c r="L82" s="105">
        <v>6.7680224900999999</v>
      </c>
      <c r="M82" s="105">
        <v>-0.18482086576000001</v>
      </c>
      <c r="N82" s="103">
        <v>14.7374582838658</v>
      </c>
      <c r="O82" s="106">
        <v>0</v>
      </c>
      <c r="P82" s="106">
        <v>0</v>
      </c>
      <c r="Q82" s="106">
        <v>0</v>
      </c>
      <c r="R82" s="106">
        <v>0</v>
      </c>
      <c r="S82" s="106">
        <v>0</v>
      </c>
      <c r="T82" s="106">
        <v>0</v>
      </c>
      <c r="U82" s="106">
        <v>0</v>
      </c>
      <c r="V82" s="106">
        <v>0</v>
      </c>
      <c r="W82" s="106">
        <v>0</v>
      </c>
      <c r="X82" s="106">
        <v>0</v>
      </c>
      <c r="Y82" s="106">
        <v>81.388173550047895</v>
      </c>
      <c r="Z82" s="106">
        <v>0</v>
      </c>
      <c r="AA82" s="107">
        <v>0</v>
      </c>
      <c r="AB82" s="102">
        <v>102955.70435425693</v>
      </c>
      <c r="AC82" s="102">
        <v>0</v>
      </c>
      <c r="AD82" s="102">
        <v>0</v>
      </c>
      <c r="AE82" s="102">
        <v>0</v>
      </c>
      <c r="AF82" s="102">
        <v>0</v>
      </c>
    </row>
    <row r="83" spans="1:32" x14ac:dyDescent="0.25">
      <c r="A83" s="101">
        <v>2011</v>
      </c>
      <c r="B83" s="101">
        <v>12</v>
      </c>
      <c r="C83" s="102">
        <v>7931422</v>
      </c>
      <c r="D83" s="102">
        <v>4554107</v>
      </c>
      <c r="E83" s="103">
        <v>1.7189956679882099</v>
      </c>
      <c r="F83" s="104">
        <v>0</v>
      </c>
      <c r="G83" s="104">
        <v>0</v>
      </c>
      <c r="H83" s="104">
        <v>0</v>
      </c>
      <c r="I83" s="104">
        <v>0</v>
      </c>
      <c r="J83" s="104">
        <v>17.248774217548</v>
      </c>
      <c r="K83" s="103">
        <v>6.8415300934629303E-2</v>
      </c>
      <c r="L83" s="105">
        <v>6.7680224900999999</v>
      </c>
      <c r="M83" s="105">
        <v>-0.22012006676000001</v>
      </c>
      <c r="N83" s="103">
        <v>14.7096041149555</v>
      </c>
      <c r="O83" s="106">
        <v>0</v>
      </c>
      <c r="P83" s="106">
        <v>0</v>
      </c>
      <c r="Q83" s="106">
        <v>0</v>
      </c>
      <c r="R83" s="106">
        <v>0</v>
      </c>
      <c r="S83" s="106">
        <v>0</v>
      </c>
      <c r="T83" s="106">
        <v>0</v>
      </c>
      <c r="U83" s="106">
        <v>0</v>
      </c>
      <c r="V83" s="106">
        <v>0</v>
      </c>
      <c r="W83" s="106">
        <v>0</v>
      </c>
      <c r="X83" s="106">
        <v>0</v>
      </c>
      <c r="Y83" s="106">
        <v>0</v>
      </c>
      <c r="Z83" s="106">
        <v>47.9216318132518</v>
      </c>
      <c r="AA83" s="107">
        <v>0</v>
      </c>
      <c r="AB83" s="102">
        <v>106628.49006671077</v>
      </c>
      <c r="AC83" s="102">
        <v>0</v>
      </c>
      <c r="AD83" s="102">
        <v>0</v>
      </c>
      <c r="AE83" s="102">
        <v>0</v>
      </c>
      <c r="AF83" s="102">
        <v>0</v>
      </c>
    </row>
    <row r="84" spans="1:32" x14ac:dyDescent="0.25">
      <c r="A84" s="101">
        <v>2012</v>
      </c>
      <c r="B84" s="101">
        <v>1</v>
      </c>
      <c r="C84" s="102">
        <v>7979304</v>
      </c>
      <c r="D84" s="102">
        <v>4560015</v>
      </c>
      <c r="E84" s="103">
        <v>1.72589273259439</v>
      </c>
      <c r="F84" s="104">
        <v>0</v>
      </c>
      <c r="G84" s="104">
        <v>76.795324576910104</v>
      </c>
      <c r="H84" s="104">
        <v>0</v>
      </c>
      <c r="I84" s="104">
        <v>0</v>
      </c>
      <c r="J84" s="104">
        <v>0</v>
      </c>
      <c r="K84" s="103">
        <v>7.1430698199276194E-2</v>
      </c>
      <c r="L84" s="105">
        <v>6.7680224900999999</v>
      </c>
      <c r="M84" s="105">
        <v>-0.35546222953000001</v>
      </c>
      <c r="N84" s="103">
        <v>14.7061951122244</v>
      </c>
      <c r="O84" s="106">
        <v>27.1113494821915</v>
      </c>
      <c r="P84" s="106">
        <v>0</v>
      </c>
      <c r="Q84" s="106">
        <v>0</v>
      </c>
      <c r="R84" s="106">
        <v>0</v>
      </c>
      <c r="S84" s="106">
        <v>0</v>
      </c>
      <c r="T84" s="106">
        <v>0</v>
      </c>
      <c r="U84" s="106">
        <v>0</v>
      </c>
      <c r="V84" s="106">
        <v>0</v>
      </c>
      <c r="W84" s="106">
        <v>0</v>
      </c>
      <c r="X84" s="106">
        <v>0</v>
      </c>
      <c r="Y84" s="106">
        <v>0</v>
      </c>
      <c r="Z84" s="106">
        <v>0</v>
      </c>
      <c r="AA84" s="107">
        <v>0</v>
      </c>
      <c r="AB84" s="102">
        <v>112196.6101995949</v>
      </c>
      <c r="AC84" s="102">
        <v>0</v>
      </c>
      <c r="AD84" s="102">
        <v>0</v>
      </c>
      <c r="AE84" s="102">
        <v>0</v>
      </c>
      <c r="AF84" s="102">
        <v>0</v>
      </c>
    </row>
    <row r="85" spans="1:32" x14ac:dyDescent="0.25">
      <c r="A85" s="101">
        <v>2012</v>
      </c>
      <c r="B85" s="101">
        <v>2</v>
      </c>
      <c r="C85" s="102">
        <v>7702146</v>
      </c>
      <c r="D85" s="102">
        <v>4565707</v>
      </c>
      <c r="E85" s="103">
        <v>1.6638031935104101</v>
      </c>
      <c r="F85" s="104">
        <v>0</v>
      </c>
      <c r="G85" s="104">
        <v>0</v>
      </c>
      <c r="H85" s="104">
        <v>25.574091849515401</v>
      </c>
      <c r="I85" s="104">
        <v>0</v>
      </c>
      <c r="J85" s="104">
        <v>0</v>
      </c>
      <c r="K85" s="103">
        <v>7.6362507462061205E-2</v>
      </c>
      <c r="L85" s="105">
        <v>6.7680224900999999</v>
      </c>
      <c r="M85" s="105">
        <v>-0.35546222953000001</v>
      </c>
      <c r="N85" s="103">
        <v>14.7426569803908</v>
      </c>
      <c r="O85" s="106">
        <v>0</v>
      </c>
      <c r="P85" s="106">
        <v>50.063863942660497</v>
      </c>
      <c r="Q85" s="106">
        <v>0</v>
      </c>
      <c r="R85" s="106">
        <v>0</v>
      </c>
      <c r="S85" s="106">
        <v>0</v>
      </c>
      <c r="T85" s="106">
        <v>0</v>
      </c>
      <c r="U85" s="106">
        <v>0</v>
      </c>
      <c r="V85" s="106">
        <v>0</v>
      </c>
      <c r="W85" s="106">
        <v>0</v>
      </c>
      <c r="X85" s="106">
        <v>0</v>
      </c>
      <c r="Y85" s="106">
        <v>0</v>
      </c>
      <c r="Z85" s="106">
        <v>0</v>
      </c>
      <c r="AA85" s="107">
        <v>1</v>
      </c>
      <c r="AB85" s="102">
        <v>106869.92357506609</v>
      </c>
      <c r="AC85" s="102">
        <v>0</v>
      </c>
      <c r="AD85" s="102">
        <v>0</v>
      </c>
      <c r="AE85" s="102">
        <v>0</v>
      </c>
      <c r="AF85" s="102">
        <v>0</v>
      </c>
    </row>
    <row r="86" spans="1:32" x14ac:dyDescent="0.25">
      <c r="A86" s="101">
        <v>2012</v>
      </c>
      <c r="B86" s="101">
        <v>3</v>
      </c>
      <c r="C86" s="102">
        <v>8639929</v>
      </c>
      <c r="D86" s="102">
        <v>4573930</v>
      </c>
      <c r="E86" s="103">
        <v>1.8630354426058899</v>
      </c>
      <c r="F86" s="104">
        <v>0</v>
      </c>
      <c r="G86" s="104">
        <v>0</v>
      </c>
      <c r="H86" s="104">
        <v>0</v>
      </c>
      <c r="I86" s="104">
        <v>3.0671707478003301</v>
      </c>
      <c r="J86" s="104">
        <v>0</v>
      </c>
      <c r="K86" s="103">
        <v>8.6384547910836204E-2</v>
      </c>
      <c r="L86" s="105">
        <v>6.7680224900999999</v>
      </c>
      <c r="M86" s="105">
        <v>-0.36723750824000001</v>
      </c>
      <c r="N86" s="103">
        <v>14.7855479191202</v>
      </c>
      <c r="O86" s="106">
        <v>0</v>
      </c>
      <c r="P86" s="106">
        <v>0</v>
      </c>
      <c r="Q86" s="106">
        <v>89.238204374581301</v>
      </c>
      <c r="R86" s="106">
        <v>0</v>
      </c>
      <c r="S86" s="106">
        <v>0</v>
      </c>
      <c r="T86" s="106">
        <v>0</v>
      </c>
      <c r="U86" s="106">
        <v>0</v>
      </c>
      <c r="V86" s="106">
        <v>0</v>
      </c>
      <c r="W86" s="106">
        <v>0</v>
      </c>
      <c r="X86" s="106">
        <v>0</v>
      </c>
      <c r="Y86" s="106">
        <v>0</v>
      </c>
      <c r="Z86" s="106">
        <v>0</v>
      </c>
      <c r="AA86" s="107">
        <v>0</v>
      </c>
      <c r="AB86" s="102">
        <v>123900.72326467442</v>
      </c>
      <c r="AC86" s="102">
        <v>0</v>
      </c>
      <c r="AD86" s="102">
        <v>0</v>
      </c>
      <c r="AE86" s="102">
        <v>0</v>
      </c>
      <c r="AF86" s="102">
        <v>0</v>
      </c>
    </row>
    <row r="87" spans="1:32" x14ac:dyDescent="0.25">
      <c r="A87" s="101">
        <v>2012</v>
      </c>
      <c r="B87" s="101">
        <v>4</v>
      </c>
      <c r="C87" s="102">
        <v>8509236</v>
      </c>
      <c r="D87" s="102">
        <v>4577038</v>
      </c>
      <c r="E87" s="103">
        <v>1.83431543931181</v>
      </c>
      <c r="F87" s="104">
        <v>0</v>
      </c>
      <c r="G87" s="104">
        <v>0</v>
      </c>
      <c r="H87" s="104">
        <v>0</v>
      </c>
      <c r="I87" s="104">
        <v>0</v>
      </c>
      <c r="J87" s="104">
        <v>0</v>
      </c>
      <c r="K87" s="103">
        <v>8.8478026546144506E-2</v>
      </c>
      <c r="L87" s="105">
        <v>6.7680224900999999</v>
      </c>
      <c r="M87" s="105">
        <v>-0.40341158526999998</v>
      </c>
      <c r="N87" s="103">
        <v>14.8027638601086</v>
      </c>
      <c r="O87" s="106">
        <v>0</v>
      </c>
      <c r="P87" s="106">
        <v>0</v>
      </c>
      <c r="Q87" s="106">
        <v>0</v>
      </c>
      <c r="R87" s="106">
        <v>106.453177474748</v>
      </c>
      <c r="S87" s="106">
        <v>0</v>
      </c>
      <c r="T87" s="106">
        <v>0</v>
      </c>
      <c r="U87" s="106">
        <v>0</v>
      </c>
      <c r="V87" s="106">
        <v>0</v>
      </c>
      <c r="W87" s="106">
        <v>0</v>
      </c>
      <c r="X87" s="106">
        <v>0</v>
      </c>
      <c r="Y87" s="106">
        <v>0</v>
      </c>
      <c r="Z87" s="106">
        <v>0</v>
      </c>
      <c r="AA87" s="107">
        <v>0</v>
      </c>
      <c r="AB87" s="102">
        <v>111565.58231756344</v>
      </c>
      <c r="AC87" s="102">
        <v>0</v>
      </c>
      <c r="AD87" s="102">
        <v>0</v>
      </c>
      <c r="AE87" s="102">
        <v>0</v>
      </c>
      <c r="AF87" s="102">
        <v>0</v>
      </c>
    </row>
    <row r="88" spans="1:32" x14ac:dyDescent="0.25">
      <c r="A88" s="101">
        <v>2012</v>
      </c>
      <c r="B88" s="101">
        <v>5</v>
      </c>
      <c r="C88" s="102">
        <v>9894790</v>
      </c>
      <c r="D88" s="102">
        <v>4576751</v>
      </c>
      <c r="E88" s="103">
        <v>2.13223339342434</v>
      </c>
      <c r="F88" s="104">
        <v>0</v>
      </c>
      <c r="G88" s="104">
        <v>0</v>
      </c>
      <c r="H88" s="104">
        <v>0</v>
      </c>
      <c r="I88" s="104">
        <v>0</v>
      </c>
      <c r="J88" s="104">
        <v>0</v>
      </c>
      <c r="K88" s="103">
        <v>0.117813871423154</v>
      </c>
      <c r="L88" s="105">
        <v>6.7680224900999999</v>
      </c>
      <c r="M88" s="105">
        <v>-0.40341158526999998</v>
      </c>
      <c r="N88" s="103">
        <v>14.769958032028701</v>
      </c>
      <c r="O88" s="106">
        <v>0</v>
      </c>
      <c r="P88" s="106">
        <v>0</v>
      </c>
      <c r="Q88" s="106">
        <v>0</v>
      </c>
      <c r="R88" s="106">
        <v>0</v>
      </c>
      <c r="S88" s="106">
        <v>202.05259632338499</v>
      </c>
      <c r="T88" s="106">
        <v>0</v>
      </c>
      <c r="U88" s="106">
        <v>0</v>
      </c>
      <c r="V88" s="106">
        <v>0</v>
      </c>
      <c r="W88" s="106">
        <v>0</v>
      </c>
      <c r="X88" s="106">
        <v>0</v>
      </c>
      <c r="Y88" s="106">
        <v>0</v>
      </c>
      <c r="Z88" s="106">
        <v>0</v>
      </c>
      <c r="AA88" s="107">
        <v>0</v>
      </c>
      <c r="AB88" s="102">
        <v>134973.93150385938</v>
      </c>
      <c r="AC88" s="102">
        <v>0</v>
      </c>
      <c r="AD88" s="102">
        <v>0</v>
      </c>
      <c r="AE88" s="102">
        <v>0</v>
      </c>
      <c r="AF88" s="102">
        <v>0</v>
      </c>
    </row>
    <row r="89" spans="1:32" x14ac:dyDescent="0.25">
      <c r="A89" s="101">
        <v>2012</v>
      </c>
      <c r="B89" s="101">
        <v>6</v>
      </c>
      <c r="C89" s="102">
        <v>10242699</v>
      </c>
      <c r="D89" s="102">
        <v>4575347</v>
      </c>
      <c r="E89" s="103">
        <v>2.2098659750041998</v>
      </c>
      <c r="F89" s="104">
        <v>0</v>
      </c>
      <c r="G89" s="104">
        <v>0</v>
      </c>
      <c r="H89" s="104">
        <v>0</v>
      </c>
      <c r="I89" s="104">
        <v>0</v>
      </c>
      <c r="J89" s="104">
        <v>0</v>
      </c>
      <c r="K89" s="103">
        <v>0.14131668828706501</v>
      </c>
      <c r="L89" s="105">
        <v>6.7680224900999999</v>
      </c>
      <c r="M89" s="105">
        <v>-0.40341158526999998</v>
      </c>
      <c r="N89" s="103">
        <v>14.749579886165201</v>
      </c>
      <c r="O89" s="106">
        <v>0</v>
      </c>
      <c r="P89" s="106">
        <v>0</v>
      </c>
      <c r="Q89" s="106">
        <v>0</v>
      </c>
      <c r="R89" s="106">
        <v>0</v>
      </c>
      <c r="S89" s="106">
        <v>0</v>
      </c>
      <c r="T89" s="106">
        <v>276.45568441315498</v>
      </c>
      <c r="U89" s="106">
        <v>0</v>
      </c>
      <c r="V89" s="106">
        <v>0</v>
      </c>
      <c r="W89" s="106">
        <v>0</v>
      </c>
      <c r="X89" s="106">
        <v>0</v>
      </c>
      <c r="Y89" s="106">
        <v>0</v>
      </c>
      <c r="Z89" s="106">
        <v>0</v>
      </c>
      <c r="AA89" s="107">
        <v>0</v>
      </c>
      <c r="AB89" s="102">
        <v>129527.35544624898</v>
      </c>
      <c r="AC89" s="102">
        <v>0</v>
      </c>
      <c r="AD89" s="102">
        <v>0</v>
      </c>
      <c r="AE89" s="102">
        <v>0</v>
      </c>
      <c r="AF89" s="102">
        <v>0</v>
      </c>
    </row>
    <row r="90" spans="1:32" x14ac:dyDescent="0.25">
      <c r="A90" s="101">
        <v>2012</v>
      </c>
      <c r="B90" s="101">
        <v>7</v>
      </c>
      <c r="C90" s="102">
        <v>11225750</v>
      </c>
      <c r="D90" s="102">
        <v>4577123</v>
      </c>
      <c r="E90" s="103">
        <v>2.4215341014637701</v>
      </c>
      <c r="F90" s="104">
        <v>0</v>
      </c>
      <c r="G90" s="104">
        <v>0</v>
      </c>
      <c r="H90" s="104">
        <v>0</v>
      </c>
      <c r="I90" s="104">
        <v>0</v>
      </c>
      <c r="J90" s="104">
        <v>0</v>
      </c>
      <c r="K90" s="103">
        <v>0.157330814294698</v>
      </c>
      <c r="L90" s="105">
        <v>6.7680224900999999</v>
      </c>
      <c r="M90" s="105">
        <v>-0.40420213291000001</v>
      </c>
      <c r="N90" s="103">
        <v>14.8228547805584</v>
      </c>
      <c r="O90" s="106">
        <v>0</v>
      </c>
      <c r="P90" s="106">
        <v>0</v>
      </c>
      <c r="Q90" s="106">
        <v>0</v>
      </c>
      <c r="R90" s="106">
        <v>0</v>
      </c>
      <c r="S90" s="106">
        <v>0</v>
      </c>
      <c r="T90" s="106">
        <v>0</v>
      </c>
      <c r="U90" s="106">
        <v>321.707977339423</v>
      </c>
      <c r="V90" s="106">
        <v>0</v>
      </c>
      <c r="W90" s="106">
        <v>0</v>
      </c>
      <c r="X90" s="106">
        <v>0</v>
      </c>
      <c r="Y90" s="106">
        <v>0</v>
      </c>
      <c r="Z90" s="106">
        <v>0</v>
      </c>
      <c r="AA90" s="107">
        <v>0</v>
      </c>
      <c r="AB90" s="102">
        <v>137873.58750329135</v>
      </c>
      <c r="AC90" s="102">
        <v>0</v>
      </c>
      <c r="AD90" s="102">
        <v>0</v>
      </c>
      <c r="AE90" s="102">
        <v>0</v>
      </c>
      <c r="AF90" s="102">
        <v>0</v>
      </c>
    </row>
    <row r="91" spans="1:32" x14ac:dyDescent="0.25">
      <c r="A91" s="101">
        <v>2012</v>
      </c>
      <c r="B91" s="101">
        <v>8</v>
      </c>
      <c r="C91" s="102">
        <v>11202980</v>
      </c>
      <c r="D91" s="102">
        <v>4579585</v>
      </c>
      <c r="E91" s="103">
        <v>2.4169230515907101</v>
      </c>
      <c r="F91" s="104">
        <v>0</v>
      </c>
      <c r="G91" s="104">
        <v>0</v>
      </c>
      <c r="H91" s="104">
        <v>0</v>
      </c>
      <c r="I91" s="104">
        <v>0</v>
      </c>
      <c r="J91" s="104">
        <v>0</v>
      </c>
      <c r="K91" s="103">
        <v>0.15998407805364701</v>
      </c>
      <c r="L91" s="105">
        <v>6.7762052991999999</v>
      </c>
      <c r="M91" s="105">
        <v>-0.40420213291000001</v>
      </c>
      <c r="N91" s="103">
        <v>15.039867895040301</v>
      </c>
      <c r="O91" s="106">
        <v>0</v>
      </c>
      <c r="P91" s="106">
        <v>0</v>
      </c>
      <c r="Q91" s="106">
        <v>0</v>
      </c>
      <c r="R91" s="106">
        <v>0</v>
      </c>
      <c r="S91" s="106">
        <v>0</v>
      </c>
      <c r="T91" s="106">
        <v>0</v>
      </c>
      <c r="U91" s="106">
        <v>0</v>
      </c>
      <c r="V91" s="106">
        <v>322.40717165394602</v>
      </c>
      <c r="W91" s="106">
        <v>0</v>
      </c>
      <c r="X91" s="106">
        <v>0</v>
      </c>
      <c r="Y91" s="106">
        <v>0</v>
      </c>
      <c r="Z91" s="106">
        <v>0</v>
      </c>
      <c r="AA91" s="107">
        <v>0</v>
      </c>
      <c r="AB91" s="102">
        <v>143343.68106308873</v>
      </c>
      <c r="AC91" s="102">
        <v>0</v>
      </c>
      <c r="AD91" s="102">
        <v>0</v>
      </c>
      <c r="AE91" s="102">
        <v>0</v>
      </c>
      <c r="AF91" s="102">
        <v>0</v>
      </c>
    </row>
    <row r="92" spans="1:32" x14ac:dyDescent="0.25">
      <c r="A92" s="101">
        <v>2012</v>
      </c>
      <c r="B92" s="101">
        <v>9</v>
      </c>
      <c r="C92" s="102">
        <v>10233593</v>
      </c>
      <c r="D92" s="102">
        <v>4578976</v>
      </c>
      <c r="E92" s="103">
        <v>2.2065136969702999</v>
      </c>
      <c r="F92" s="104">
        <v>0</v>
      </c>
      <c r="G92" s="104">
        <v>0</v>
      </c>
      <c r="H92" s="104">
        <v>0</v>
      </c>
      <c r="I92" s="104">
        <v>0</v>
      </c>
      <c r="J92" s="104">
        <v>0</v>
      </c>
      <c r="K92" s="103">
        <v>0.14710121739694401</v>
      </c>
      <c r="L92" s="105">
        <v>6.7762052991999999</v>
      </c>
      <c r="M92" s="105">
        <v>-0.42410539867000002</v>
      </c>
      <c r="N92" s="103">
        <v>15.2857598811812</v>
      </c>
      <c r="O92" s="106">
        <v>0</v>
      </c>
      <c r="P92" s="106">
        <v>0</v>
      </c>
      <c r="Q92" s="106">
        <v>0</v>
      </c>
      <c r="R92" s="106">
        <v>0</v>
      </c>
      <c r="S92" s="106">
        <v>0</v>
      </c>
      <c r="T92" s="106">
        <v>0</v>
      </c>
      <c r="U92" s="106">
        <v>0</v>
      </c>
      <c r="V92" s="106">
        <v>0</v>
      </c>
      <c r="W92" s="106">
        <v>274.50677348457702</v>
      </c>
      <c r="X92" s="106">
        <v>0</v>
      </c>
      <c r="Y92" s="106">
        <v>0</v>
      </c>
      <c r="Z92" s="106">
        <v>0</v>
      </c>
      <c r="AA92" s="107">
        <v>0</v>
      </c>
      <c r="AB92" s="102">
        <v>129453.85380119031</v>
      </c>
      <c r="AC92" s="102">
        <v>0</v>
      </c>
      <c r="AD92" s="102">
        <v>0</v>
      </c>
      <c r="AE92" s="102">
        <v>0</v>
      </c>
      <c r="AF92" s="102">
        <v>0</v>
      </c>
    </row>
    <row r="93" spans="1:32" x14ac:dyDescent="0.25">
      <c r="A93" s="101">
        <v>2012</v>
      </c>
      <c r="B93" s="101">
        <v>10</v>
      </c>
      <c r="C93" s="102">
        <v>9654295</v>
      </c>
      <c r="D93" s="102">
        <v>4580752</v>
      </c>
      <c r="E93" s="103">
        <v>2.0806487362267601</v>
      </c>
      <c r="F93" s="104">
        <v>0</v>
      </c>
      <c r="G93" s="104">
        <v>0</v>
      </c>
      <c r="H93" s="104">
        <v>0</v>
      </c>
      <c r="I93" s="104">
        <v>0</v>
      </c>
      <c r="J93" s="104">
        <v>0</v>
      </c>
      <c r="K93" s="103">
        <v>0.12512632833172199</v>
      </c>
      <c r="L93" s="105">
        <v>6.7762052991999999</v>
      </c>
      <c r="M93" s="105">
        <v>-0.45912801514000001</v>
      </c>
      <c r="N93" s="103">
        <v>15.4045854118103</v>
      </c>
      <c r="O93" s="106">
        <v>0</v>
      </c>
      <c r="P93" s="106">
        <v>0</v>
      </c>
      <c r="Q93" s="106">
        <v>0</v>
      </c>
      <c r="R93" s="106">
        <v>0</v>
      </c>
      <c r="S93" s="106">
        <v>0</v>
      </c>
      <c r="T93" s="106">
        <v>0</v>
      </c>
      <c r="U93" s="106">
        <v>0</v>
      </c>
      <c r="V93" s="106">
        <v>0</v>
      </c>
      <c r="W93" s="106">
        <v>0</v>
      </c>
      <c r="X93" s="106">
        <v>198.718265293027</v>
      </c>
      <c r="Y93" s="106">
        <v>0</v>
      </c>
      <c r="Z93" s="106">
        <v>0</v>
      </c>
      <c r="AA93" s="107">
        <v>0</v>
      </c>
      <c r="AB93" s="102">
        <v>122882.55715578928</v>
      </c>
      <c r="AC93" s="102">
        <v>0</v>
      </c>
      <c r="AD93" s="102">
        <v>0</v>
      </c>
      <c r="AE93" s="102">
        <v>0</v>
      </c>
      <c r="AF93" s="102">
        <v>0</v>
      </c>
    </row>
    <row r="94" spans="1:32" x14ac:dyDescent="0.25">
      <c r="A94" s="101">
        <v>2012</v>
      </c>
      <c r="B94" s="101">
        <v>11</v>
      </c>
      <c r="C94" s="102">
        <v>7423333</v>
      </c>
      <c r="D94" s="102">
        <v>4584041</v>
      </c>
      <c r="E94" s="103">
        <v>1.5978537560481501</v>
      </c>
      <c r="F94" s="104">
        <v>0</v>
      </c>
      <c r="G94" s="104">
        <v>0</v>
      </c>
      <c r="H94" s="104">
        <v>0</v>
      </c>
      <c r="I94" s="104">
        <v>0</v>
      </c>
      <c r="J94" s="104">
        <v>0</v>
      </c>
      <c r="K94" s="103">
        <v>7.4300961938075699E-2</v>
      </c>
      <c r="L94" s="105">
        <v>6.7762052991999999</v>
      </c>
      <c r="M94" s="105">
        <v>-0.45912801514000001</v>
      </c>
      <c r="N94" s="103">
        <v>15.305782781431001</v>
      </c>
      <c r="O94" s="106">
        <v>0</v>
      </c>
      <c r="P94" s="106">
        <v>0</v>
      </c>
      <c r="Q94" s="106">
        <v>0</v>
      </c>
      <c r="R94" s="106">
        <v>0</v>
      </c>
      <c r="S94" s="106">
        <v>0</v>
      </c>
      <c r="T94" s="106">
        <v>0</v>
      </c>
      <c r="U94" s="106">
        <v>0</v>
      </c>
      <c r="V94" s="106">
        <v>0</v>
      </c>
      <c r="W94" s="106">
        <v>0</v>
      </c>
      <c r="X94" s="106">
        <v>0</v>
      </c>
      <c r="Y94" s="106">
        <v>39.051797399729999</v>
      </c>
      <c r="Z94" s="106">
        <v>0</v>
      </c>
      <c r="AA94" s="107">
        <v>0</v>
      </c>
      <c r="AB94" s="102">
        <v>103283.5153545061</v>
      </c>
      <c r="AC94" s="102">
        <v>0</v>
      </c>
      <c r="AD94" s="102">
        <v>0</v>
      </c>
      <c r="AE94" s="102">
        <v>0</v>
      </c>
      <c r="AF94" s="102">
        <v>0</v>
      </c>
    </row>
    <row r="95" spans="1:32" x14ac:dyDescent="0.25">
      <c r="A95" s="101">
        <v>2012</v>
      </c>
      <c r="B95" s="101">
        <v>12</v>
      </c>
      <c r="C95" s="102">
        <v>8157450</v>
      </c>
      <c r="D95" s="102">
        <v>4588119</v>
      </c>
      <c r="E95" s="103">
        <v>1.7543997709210499</v>
      </c>
      <c r="F95" s="104">
        <v>0</v>
      </c>
      <c r="G95" s="104">
        <v>0</v>
      </c>
      <c r="H95" s="104">
        <v>0</v>
      </c>
      <c r="I95" s="104">
        <v>0</v>
      </c>
      <c r="J95" s="104">
        <v>39.314659569597801</v>
      </c>
      <c r="K95" s="103">
        <v>8.01569256545486E-2</v>
      </c>
      <c r="L95" s="105">
        <v>6.7762052991999999</v>
      </c>
      <c r="M95" s="105">
        <v>-0.48161094687</v>
      </c>
      <c r="N95" s="103">
        <v>15.096871769178</v>
      </c>
      <c r="O95" s="106">
        <v>0</v>
      </c>
      <c r="P95" s="106">
        <v>0</v>
      </c>
      <c r="Q95" s="106">
        <v>0</v>
      </c>
      <c r="R95" s="106">
        <v>0</v>
      </c>
      <c r="S95" s="106">
        <v>0</v>
      </c>
      <c r="T95" s="106">
        <v>0</v>
      </c>
      <c r="U95" s="106">
        <v>0</v>
      </c>
      <c r="V95" s="106">
        <v>0</v>
      </c>
      <c r="W95" s="106">
        <v>0</v>
      </c>
      <c r="X95" s="106">
        <v>0</v>
      </c>
      <c r="Y95" s="106">
        <v>0</v>
      </c>
      <c r="Z95" s="106">
        <v>52.002480932841202</v>
      </c>
      <c r="AA95" s="107">
        <v>0</v>
      </c>
      <c r="AB95" s="102">
        <v>108775.68111898526</v>
      </c>
      <c r="AC95" s="102">
        <v>0</v>
      </c>
      <c r="AD95" s="102">
        <v>0</v>
      </c>
      <c r="AE95" s="102">
        <v>0</v>
      </c>
      <c r="AF95" s="102">
        <v>0</v>
      </c>
    </row>
    <row r="96" spans="1:32" x14ac:dyDescent="0.25">
      <c r="A96" s="101">
        <v>2013</v>
      </c>
      <c r="B96" s="101">
        <v>1</v>
      </c>
      <c r="C96" s="102">
        <v>8088864</v>
      </c>
      <c r="D96" s="102">
        <v>4594969</v>
      </c>
      <c r="E96" s="103">
        <v>1.73606898954591</v>
      </c>
      <c r="F96" s="104">
        <v>0</v>
      </c>
      <c r="G96" s="104">
        <v>10.055880424655699</v>
      </c>
      <c r="H96" s="104">
        <v>0</v>
      </c>
      <c r="I96" s="104">
        <v>0</v>
      </c>
      <c r="J96" s="104">
        <v>0</v>
      </c>
      <c r="K96" s="103">
        <v>9.3972124291771306E-2</v>
      </c>
      <c r="L96" s="105">
        <v>6.7762052991999999</v>
      </c>
      <c r="M96" s="105">
        <v>-0.54056132563000003</v>
      </c>
      <c r="N96" s="103">
        <v>14.9220277082255</v>
      </c>
      <c r="O96" s="106">
        <v>50.538702541757502</v>
      </c>
      <c r="P96" s="106">
        <v>0</v>
      </c>
      <c r="Q96" s="106">
        <v>0</v>
      </c>
      <c r="R96" s="106">
        <v>0</v>
      </c>
      <c r="S96" s="106">
        <v>0</v>
      </c>
      <c r="T96" s="106">
        <v>0</v>
      </c>
      <c r="U96" s="106">
        <v>0</v>
      </c>
      <c r="V96" s="106">
        <v>0</v>
      </c>
      <c r="W96" s="106">
        <v>0</v>
      </c>
      <c r="X96" s="106">
        <v>0</v>
      </c>
      <c r="Y96" s="106">
        <v>0</v>
      </c>
      <c r="Z96" s="106">
        <v>0</v>
      </c>
      <c r="AA96" s="107">
        <v>0</v>
      </c>
      <c r="AB96" s="102">
        <v>118191.50155335554</v>
      </c>
      <c r="AC96" s="102">
        <v>0</v>
      </c>
      <c r="AD96" s="102">
        <v>0</v>
      </c>
      <c r="AE96" s="102">
        <v>0</v>
      </c>
      <c r="AF96" s="102">
        <v>0</v>
      </c>
    </row>
    <row r="97" spans="1:32" x14ac:dyDescent="0.25">
      <c r="A97" s="101">
        <v>2013</v>
      </c>
      <c r="B97" s="101">
        <v>2</v>
      </c>
      <c r="C97" s="102">
        <v>7467802</v>
      </c>
      <c r="D97" s="102">
        <v>4599265</v>
      </c>
      <c r="E97" s="103">
        <v>1.60069733778497</v>
      </c>
      <c r="F97" s="104">
        <v>0</v>
      </c>
      <c r="G97" s="104">
        <v>0</v>
      </c>
      <c r="H97" s="104">
        <v>45.623667191658697</v>
      </c>
      <c r="I97" s="104">
        <v>0</v>
      </c>
      <c r="J97" s="104">
        <v>0</v>
      </c>
      <c r="K97" s="103">
        <v>8.8367672187671997E-2</v>
      </c>
      <c r="L97" s="105">
        <v>6.7762052991999999</v>
      </c>
      <c r="M97" s="105">
        <v>-0.54056132563000003</v>
      </c>
      <c r="N97" s="103">
        <v>14.9066262721041</v>
      </c>
      <c r="O97" s="106">
        <v>0</v>
      </c>
      <c r="P97" s="106">
        <v>44.995401174839202</v>
      </c>
      <c r="Q97" s="106">
        <v>0</v>
      </c>
      <c r="R97" s="106">
        <v>0</v>
      </c>
      <c r="S97" s="106">
        <v>0</v>
      </c>
      <c r="T97" s="106">
        <v>0</v>
      </c>
      <c r="U97" s="106">
        <v>0</v>
      </c>
      <c r="V97" s="106">
        <v>0</v>
      </c>
      <c r="W97" s="106">
        <v>0</v>
      </c>
      <c r="X97" s="106">
        <v>0</v>
      </c>
      <c r="Y97" s="106">
        <v>0</v>
      </c>
      <c r="Z97" s="106">
        <v>0</v>
      </c>
      <c r="AA97" s="107">
        <v>0</v>
      </c>
      <c r="AB97" s="102">
        <v>106370.13991474955</v>
      </c>
      <c r="AC97" s="102">
        <v>0</v>
      </c>
      <c r="AD97" s="102">
        <v>0</v>
      </c>
      <c r="AE97" s="102">
        <v>0</v>
      </c>
      <c r="AF97" s="102">
        <v>0</v>
      </c>
    </row>
    <row r="98" spans="1:32" x14ac:dyDescent="0.25">
      <c r="A98" s="101">
        <v>2013</v>
      </c>
      <c r="B98" s="101">
        <v>3</v>
      </c>
      <c r="C98" s="102">
        <v>7936038</v>
      </c>
      <c r="D98" s="102">
        <v>4605771</v>
      </c>
      <c r="E98" s="103">
        <v>1.6978338572285601</v>
      </c>
      <c r="F98" s="104">
        <v>0</v>
      </c>
      <c r="G98" s="104">
        <v>0</v>
      </c>
      <c r="H98" s="104">
        <v>0</v>
      </c>
      <c r="I98" s="104">
        <v>93.609122048425704</v>
      </c>
      <c r="J98" s="104">
        <v>0</v>
      </c>
      <c r="K98" s="103">
        <v>7.8507261418877303E-2</v>
      </c>
      <c r="L98" s="105">
        <v>6.7847613846000003</v>
      </c>
      <c r="M98" s="105">
        <v>-0.54056132563000003</v>
      </c>
      <c r="N98" s="103">
        <v>14.988966631415201</v>
      </c>
      <c r="O98" s="106">
        <v>0</v>
      </c>
      <c r="P98" s="106">
        <v>0</v>
      </c>
      <c r="Q98" s="106">
        <v>28.5589391546008</v>
      </c>
      <c r="R98" s="106">
        <v>0</v>
      </c>
      <c r="S98" s="106">
        <v>0</v>
      </c>
      <c r="T98" s="106">
        <v>0</v>
      </c>
      <c r="U98" s="106">
        <v>0</v>
      </c>
      <c r="V98" s="106">
        <v>0</v>
      </c>
      <c r="W98" s="106">
        <v>0</v>
      </c>
      <c r="X98" s="106">
        <v>0</v>
      </c>
      <c r="Y98" s="106">
        <v>0</v>
      </c>
      <c r="Z98" s="106">
        <v>0</v>
      </c>
      <c r="AA98" s="107">
        <v>0</v>
      </c>
      <c r="AB98" s="102">
        <v>108932.87461539175</v>
      </c>
      <c r="AC98" s="102">
        <v>0</v>
      </c>
      <c r="AD98" s="102">
        <v>0</v>
      </c>
      <c r="AE98" s="102">
        <v>0</v>
      </c>
      <c r="AF98" s="102">
        <v>0</v>
      </c>
    </row>
    <row r="99" spans="1:32" x14ac:dyDescent="0.25">
      <c r="A99" s="101">
        <v>2013</v>
      </c>
      <c r="B99" s="101">
        <v>4</v>
      </c>
      <c r="C99" s="102">
        <v>8967220</v>
      </c>
      <c r="D99" s="102">
        <v>4609509</v>
      </c>
      <c r="E99" s="103">
        <v>1.9187466683633101</v>
      </c>
      <c r="F99" s="104">
        <v>0</v>
      </c>
      <c r="G99" s="104">
        <v>0</v>
      </c>
      <c r="H99" s="104">
        <v>0</v>
      </c>
      <c r="I99" s="104">
        <v>0</v>
      </c>
      <c r="J99" s="104">
        <v>0</v>
      </c>
      <c r="K99" s="103">
        <v>0.11469566590936101</v>
      </c>
      <c r="L99" s="105">
        <v>6.7847613846000003</v>
      </c>
      <c r="M99" s="105">
        <v>-0.60570926172999995</v>
      </c>
      <c r="N99" s="103">
        <v>15.1048764394396</v>
      </c>
      <c r="O99" s="106">
        <v>0</v>
      </c>
      <c r="P99" s="106">
        <v>0</v>
      </c>
      <c r="Q99" s="106">
        <v>0</v>
      </c>
      <c r="R99" s="106">
        <v>135.359896196276</v>
      </c>
      <c r="S99" s="106">
        <v>0</v>
      </c>
      <c r="T99" s="106">
        <v>0</v>
      </c>
      <c r="U99" s="106">
        <v>0</v>
      </c>
      <c r="V99" s="106">
        <v>0</v>
      </c>
      <c r="W99" s="106">
        <v>0</v>
      </c>
      <c r="X99" s="106">
        <v>0</v>
      </c>
      <c r="Y99" s="106">
        <v>0</v>
      </c>
      <c r="Z99" s="106">
        <v>0</v>
      </c>
      <c r="AA99" s="107">
        <v>0</v>
      </c>
      <c r="AB99" s="102">
        <v>125552.9798176945</v>
      </c>
      <c r="AC99" s="102">
        <v>0</v>
      </c>
      <c r="AD99" s="102">
        <v>0</v>
      </c>
      <c r="AE99" s="102">
        <v>0</v>
      </c>
      <c r="AF99" s="102">
        <v>0</v>
      </c>
    </row>
    <row r="100" spans="1:32" x14ac:dyDescent="0.25">
      <c r="A100" s="101">
        <v>2013</v>
      </c>
      <c r="B100" s="101">
        <v>5</v>
      </c>
      <c r="C100" s="102">
        <v>9493988</v>
      </c>
      <c r="D100" s="102">
        <v>4611553</v>
      </c>
      <c r="E100" s="103">
        <v>2.0308396483833602</v>
      </c>
      <c r="F100" s="104">
        <v>0</v>
      </c>
      <c r="G100" s="104">
        <v>0</v>
      </c>
      <c r="H100" s="104">
        <v>0</v>
      </c>
      <c r="I100" s="104">
        <v>0</v>
      </c>
      <c r="J100" s="104">
        <v>0</v>
      </c>
      <c r="K100" s="103">
        <v>0.122112770505606</v>
      </c>
      <c r="L100" s="105">
        <v>6.7905636058000001</v>
      </c>
      <c r="M100" s="105">
        <v>-0.63301009313000001</v>
      </c>
      <c r="N100" s="103">
        <v>15.169694611955901</v>
      </c>
      <c r="O100" s="106">
        <v>0</v>
      </c>
      <c r="P100" s="106">
        <v>0</v>
      </c>
      <c r="Q100" s="106">
        <v>0</v>
      </c>
      <c r="R100" s="106">
        <v>0</v>
      </c>
      <c r="S100" s="106">
        <v>163.92411756805501</v>
      </c>
      <c r="T100" s="106">
        <v>0</v>
      </c>
      <c r="U100" s="106">
        <v>0</v>
      </c>
      <c r="V100" s="106">
        <v>0</v>
      </c>
      <c r="W100" s="106">
        <v>0</v>
      </c>
      <c r="X100" s="106">
        <v>0</v>
      </c>
      <c r="Y100" s="106">
        <v>0</v>
      </c>
      <c r="Z100" s="106">
        <v>0</v>
      </c>
      <c r="AA100" s="107">
        <v>0</v>
      </c>
      <c r="AB100" s="102">
        <v>124150.12474562788</v>
      </c>
      <c r="AC100" s="102">
        <v>0</v>
      </c>
      <c r="AD100" s="102">
        <v>0</v>
      </c>
      <c r="AE100" s="102">
        <v>0</v>
      </c>
      <c r="AF100" s="102">
        <v>0</v>
      </c>
    </row>
    <row r="101" spans="1:32" x14ac:dyDescent="0.25">
      <c r="A101" s="101">
        <v>2013</v>
      </c>
      <c r="B101" s="101">
        <v>6</v>
      </c>
      <c r="C101" s="102">
        <v>10459525</v>
      </c>
      <c r="D101" s="102">
        <v>4613739</v>
      </c>
      <c r="E101" s="103">
        <v>2.2425502479244401</v>
      </c>
      <c r="F101" s="104">
        <v>0</v>
      </c>
      <c r="G101" s="104">
        <v>0</v>
      </c>
      <c r="H101" s="104">
        <v>0</v>
      </c>
      <c r="I101" s="104">
        <v>0</v>
      </c>
      <c r="J101" s="104">
        <v>0</v>
      </c>
      <c r="K101" s="103">
        <v>0.16155620694328299</v>
      </c>
      <c r="L101" s="105">
        <v>6.7939714380999998</v>
      </c>
      <c r="M101" s="105">
        <v>-0.63301009313000001</v>
      </c>
      <c r="N101" s="103">
        <v>15.1967424682628</v>
      </c>
      <c r="O101" s="106">
        <v>0</v>
      </c>
      <c r="P101" s="106">
        <v>0</v>
      </c>
      <c r="Q101" s="106">
        <v>0</v>
      </c>
      <c r="R101" s="106">
        <v>0</v>
      </c>
      <c r="S101" s="106">
        <v>0</v>
      </c>
      <c r="T101" s="106">
        <v>272.87629990709797</v>
      </c>
      <c r="U101" s="106">
        <v>0</v>
      </c>
      <c r="V101" s="106">
        <v>0</v>
      </c>
      <c r="W101" s="106">
        <v>0</v>
      </c>
      <c r="X101" s="106">
        <v>0</v>
      </c>
      <c r="Y101" s="106">
        <v>0</v>
      </c>
      <c r="Z101" s="106">
        <v>0</v>
      </c>
      <c r="AA101" s="107">
        <v>0</v>
      </c>
      <c r="AB101" s="102">
        <v>110752.0708477774</v>
      </c>
      <c r="AC101" s="102">
        <v>0</v>
      </c>
      <c r="AD101" s="102">
        <v>0</v>
      </c>
      <c r="AE101" s="102">
        <v>0</v>
      </c>
      <c r="AF101" s="102">
        <v>0</v>
      </c>
    </row>
    <row r="102" spans="1:32" x14ac:dyDescent="0.25">
      <c r="A102" s="101">
        <v>2013</v>
      </c>
      <c r="B102" s="101">
        <v>7</v>
      </c>
      <c r="C102" s="102">
        <v>10649066</v>
      </c>
      <c r="D102" s="102">
        <v>4620943</v>
      </c>
      <c r="E102" s="103">
        <v>2.2796655835697801</v>
      </c>
      <c r="F102" s="104">
        <v>0</v>
      </c>
      <c r="G102" s="104">
        <v>0</v>
      </c>
      <c r="H102" s="104">
        <v>0</v>
      </c>
      <c r="I102" s="104">
        <v>0</v>
      </c>
      <c r="J102" s="104">
        <v>0</v>
      </c>
      <c r="K102" s="103">
        <v>0.170218986504202</v>
      </c>
      <c r="L102" s="105">
        <v>6.7939714380999998</v>
      </c>
      <c r="M102" s="105">
        <v>-0.63301009313000001</v>
      </c>
      <c r="N102" s="103">
        <v>15.2054897190479</v>
      </c>
      <c r="O102" s="106">
        <v>0</v>
      </c>
      <c r="P102" s="106">
        <v>0</v>
      </c>
      <c r="Q102" s="106">
        <v>0</v>
      </c>
      <c r="R102" s="106">
        <v>0</v>
      </c>
      <c r="S102" s="106">
        <v>0</v>
      </c>
      <c r="T102" s="106">
        <v>0</v>
      </c>
      <c r="U102" s="106">
        <v>293.70814398852201</v>
      </c>
      <c r="V102" s="106">
        <v>0</v>
      </c>
      <c r="W102" s="106">
        <v>0</v>
      </c>
      <c r="X102" s="106">
        <v>0</v>
      </c>
      <c r="Y102" s="106">
        <v>0</v>
      </c>
      <c r="Z102" s="106">
        <v>0</v>
      </c>
      <c r="AA102" s="107">
        <v>0</v>
      </c>
      <c r="AB102" s="102">
        <v>109222.09099360692</v>
      </c>
      <c r="AC102" s="102">
        <v>0</v>
      </c>
      <c r="AD102" s="102">
        <v>0</v>
      </c>
      <c r="AE102" s="102">
        <v>0</v>
      </c>
      <c r="AF102" s="102">
        <v>0</v>
      </c>
    </row>
    <row r="103" spans="1:32" x14ac:dyDescent="0.25">
      <c r="A103" s="101">
        <v>2013</v>
      </c>
      <c r="B103" s="101">
        <v>8</v>
      </c>
      <c r="C103" s="102">
        <v>11392218</v>
      </c>
      <c r="D103" s="102">
        <v>4630751</v>
      </c>
      <c r="E103" s="103">
        <v>2.43378778347377</v>
      </c>
      <c r="F103" s="104">
        <v>0</v>
      </c>
      <c r="G103" s="104">
        <v>0</v>
      </c>
      <c r="H103" s="104">
        <v>0</v>
      </c>
      <c r="I103" s="104">
        <v>0</v>
      </c>
      <c r="J103" s="104">
        <v>0</v>
      </c>
      <c r="K103" s="103">
        <v>0.189434987786335</v>
      </c>
      <c r="L103" s="105">
        <v>6.7939714380999998</v>
      </c>
      <c r="M103" s="105">
        <v>-0.63712254213999997</v>
      </c>
      <c r="N103" s="103">
        <v>15.217434996241501</v>
      </c>
      <c r="O103" s="106">
        <v>0</v>
      </c>
      <c r="P103" s="106">
        <v>0</v>
      </c>
      <c r="Q103" s="106">
        <v>0</v>
      </c>
      <c r="R103" s="106">
        <v>0</v>
      </c>
      <c r="S103" s="106">
        <v>0</v>
      </c>
      <c r="T103" s="106">
        <v>0</v>
      </c>
      <c r="U103" s="106">
        <v>0</v>
      </c>
      <c r="V103" s="106">
        <v>337.54482289408099</v>
      </c>
      <c r="W103" s="106">
        <v>0</v>
      </c>
      <c r="X103" s="106">
        <v>0</v>
      </c>
      <c r="Y103" s="106">
        <v>0</v>
      </c>
      <c r="Z103" s="106">
        <v>0</v>
      </c>
      <c r="AA103" s="107">
        <v>0</v>
      </c>
      <c r="AB103" s="102">
        <v>122060.09707252392</v>
      </c>
      <c r="AC103" s="102">
        <v>0</v>
      </c>
      <c r="AD103" s="102">
        <v>0</v>
      </c>
      <c r="AE103" s="102">
        <v>0</v>
      </c>
      <c r="AF103" s="102">
        <v>0</v>
      </c>
    </row>
    <row r="104" spans="1:32" x14ac:dyDescent="0.25">
      <c r="A104" s="101">
        <v>2013</v>
      </c>
      <c r="B104" s="101">
        <v>9</v>
      </c>
      <c r="C104" s="102">
        <v>10228764</v>
      </c>
      <c r="D104" s="102">
        <v>4644296</v>
      </c>
      <c r="E104" s="103">
        <v>2.17896639972304</v>
      </c>
      <c r="F104" s="104">
        <v>0</v>
      </c>
      <c r="G104" s="104">
        <v>0</v>
      </c>
      <c r="H104" s="104">
        <v>0</v>
      </c>
      <c r="I104" s="104">
        <v>0</v>
      </c>
      <c r="J104" s="104">
        <v>0</v>
      </c>
      <c r="K104" s="103">
        <v>0.167208245954313</v>
      </c>
      <c r="L104" s="105">
        <v>6.7939714380999998</v>
      </c>
      <c r="M104" s="105">
        <v>-0.68291044051000005</v>
      </c>
      <c r="N104" s="103">
        <v>15.2378700639384</v>
      </c>
      <c r="O104" s="106">
        <v>0</v>
      </c>
      <c r="P104" s="106">
        <v>0</v>
      </c>
      <c r="Q104" s="106">
        <v>0</v>
      </c>
      <c r="R104" s="106">
        <v>0</v>
      </c>
      <c r="S104" s="106">
        <v>0</v>
      </c>
      <c r="T104" s="106">
        <v>0</v>
      </c>
      <c r="U104" s="106">
        <v>0</v>
      </c>
      <c r="V104" s="106">
        <v>0</v>
      </c>
      <c r="W104" s="106">
        <v>270.04400483226198</v>
      </c>
      <c r="X104" s="106">
        <v>0</v>
      </c>
      <c r="Y104" s="106">
        <v>0</v>
      </c>
      <c r="Z104" s="106">
        <v>0</v>
      </c>
      <c r="AA104" s="107">
        <v>0</v>
      </c>
      <c r="AB104" s="102">
        <v>106687.56098870121</v>
      </c>
      <c r="AC104" s="102">
        <v>0</v>
      </c>
      <c r="AD104" s="102">
        <v>0</v>
      </c>
      <c r="AE104" s="102">
        <v>0</v>
      </c>
      <c r="AF104" s="102">
        <v>0</v>
      </c>
    </row>
    <row r="105" spans="1:32" x14ac:dyDescent="0.25">
      <c r="A105" s="101">
        <v>2013</v>
      </c>
      <c r="B105" s="101">
        <v>10</v>
      </c>
      <c r="C105" s="102">
        <v>9968681</v>
      </c>
      <c r="D105" s="102">
        <v>4655414</v>
      </c>
      <c r="E105" s="103">
        <v>2.1176036042914701</v>
      </c>
      <c r="F105" s="104">
        <v>0</v>
      </c>
      <c r="G105" s="104">
        <v>0</v>
      </c>
      <c r="H105" s="104">
        <v>0</v>
      </c>
      <c r="I105" s="104">
        <v>0</v>
      </c>
      <c r="J105" s="104">
        <v>0</v>
      </c>
      <c r="K105" s="103">
        <v>0.149670196426367</v>
      </c>
      <c r="L105" s="105">
        <v>6.7939714380999998</v>
      </c>
      <c r="M105" s="105">
        <v>-0.68291044051000005</v>
      </c>
      <c r="N105" s="103">
        <v>15.2677857238152</v>
      </c>
      <c r="O105" s="106">
        <v>0</v>
      </c>
      <c r="P105" s="106">
        <v>0</v>
      </c>
      <c r="Q105" s="106">
        <v>0</v>
      </c>
      <c r="R105" s="106">
        <v>0</v>
      </c>
      <c r="S105" s="106">
        <v>0</v>
      </c>
      <c r="T105" s="106">
        <v>0</v>
      </c>
      <c r="U105" s="106">
        <v>0</v>
      </c>
      <c r="V105" s="106">
        <v>0</v>
      </c>
      <c r="W105" s="106">
        <v>0</v>
      </c>
      <c r="X105" s="106">
        <v>213.28592721551499</v>
      </c>
      <c r="Y105" s="106">
        <v>0</v>
      </c>
      <c r="Z105" s="106">
        <v>0</v>
      </c>
      <c r="AA105" s="107">
        <v>0</v>
      </c>
      <c r="AB105" s="102">
        <v>111413.28092849227</v>
      </c>
      <c r="AC105" s="102">
        <v>0</v>
      </c>
      <c r="AD105" s="102">
        <v>0</v>
      </c>
      <c r="AE105" s="102">
        <v>0</v>
      </c>
      <c r="AF105" s="102">
        <v>0</v>
      </c>
    </row>
    <row r="106" spans="1:32" x14ac:dyDescent="0.25">
      <c r="A106" s="101">
        <v>2013</v>
      </c>
      <c r="B106" s="101">
        <v>11</v>
      </c>
      <c r="C106" s="102">
        <v>8505690</v>
      </c>
      <c r="D106" s="102">
        <v>4665143</v>
      </c>
      <c r="E106" s="103">
        <v>1.80253655602833</v>
      </c>
      <c r="F106" s="104">
        <v>0</v>
      </c>
      <c r="G106" s="104">
        <v>0</v>
      </c>
      <c r="H106" s="104">
        <v>0</v>
      </c>
      <c r="I106" s="104">
        <v>0</v>
      </c>
      <c r="J106" s="104">
        <v>0</v>
      </c>
      <c r="K106" s="103">
        <v>0.114073578467051</v>
      </c>
      <c r="L106" s="105">
        <v>6.7939714380999998</v>
      </c>
      <c r="M106" s="105">
        <v>-0.68291044051000005</v>
      </c>
      <c r="N106" s="103">
        <v>15.3118959474684</v>
      </c>
      <c r="O106" s="106">
        <v>0</v>
      </c>
      <c r="P106" s="106">
        <v>0</v>
      </c>
      <c r="Q106" s="106">
        <v>0</v>
      </c>
      <c r="R106" s="106">
        <v>0</v>
      </c>
      <c r="S106" s="106">
        <v>0</v>
      </c>
      <c r="T106" s="106">
        <v>0</v>
      </c>
      <c r="U106" s="106">
        <v>0</v>
      </c>
      <c r="V106" s="106">
        <v>0</v>
      </c>
      <c r="W106" s="106">
        <v>0</v>
      </c>
      <c r="X106" s="106">
        <v>0</v>
      </c>
      <c r="Y106" s="106">
        <v>110.233158852914</v>
      </c>
      <c r="Z106" s="106">
        <v>0</v>
      </c>
      <c r="AA106" s="107">
        <v>0</v>
      </c>
      <c r="AB106" s="102">
        <v>98210.82365833252</v>
      </c>
      <c r="AC106" s="102">
        <v>0</v>
      </c>
      <c r="AD106" s="102">
        <v>0</v>
      </c>
      <c r="AE106" s="102">
        <v>0</v>
      </c>
      <c r="AF106" s="102">
        <v>0</v>
      </c>
    </row>
    <row r="107" spans="1:32" x14ac:dyDescent="0.25">
      <c r="A107" s="101">
        <v>2013</v>
      </c>
      <c r="B107" s="101">
        <v>12</v>
      </c>
      <c r="C107" s="102">
        <v>8497355</v>
      </c>
      <c r="D107" s="102">
        <v>4671859</v>
      </c>
      <c r="E107" s="103">
        <v>1.7980420908597801</v>
      </c>
      <c r="F107" s="104">
        <v>0</v>
      </c>
      <c r="G107" s="104">
        <v>0</v>
      </c>
      <c r="H107" s="104">
        <v>0</v>
      </c>
      <c r="I107" s="104">
        <v>0</v>
      </c>
      <c r="J107" s="104">
        <v>1.64982589661268</v>
      </c>
      <c r="K107" s="103">
        <v>0.104062904247345</v>
      </c>
      <c r="L107" s="105">
        <v>6.7939714380999998</v>
      </c>
      <c r="M107" s="105">
        <v>-0.72958640635000005</v>
      </c>
      <c r="N107" s="103">
        <v>15.3639782145822</v>
      </c>
      <c r="O107" s="106">
        <v>0</v>
      </c>
      <c r="P107" s="106">
        <v>0</v>
      </c>
      <c r="Q107" s="106">
        <v>0</v>
      </c>
      <c r="R107" s="106">
        <v>0</v>
      </c>
      <c r="S107" s="106">
        <v>0</v>
      </c>
      <c r="T107" s="106">
        <v>0</v>
      </c>
      <c r="U107" s="106">
        <v>0</v>
      </c>
      <c r="V107" s="106">
        <v>0</v>
      </c>
      <c r="W107" s="106">
        <v>0</v>
      </c>
      <c r="X107" s="106">
        <v>0</v>
      </c>
      <c r="Y107" s="106">
        <v>0</v>
      </c>
      <c r="Z107" s="106">
        <v>79.0050797458387</v>
      </c>
      <c r="AA107" s="107">
        <v>0</v>
      </c>
      <c r="AB107" s="102">
        <v>101111.72893925683</v>
      </c>
      <c r="AC107" s="102">
        <v>0</v>
      </c>
      <c r="AD107" s="102">
        <v>0</v>
      </c>
      <c r="AE107" s="102">
        <v>0</v>
      </c>
      <c r="AF107" s="102">
        <v>0</v>
      </c>
    </row>
    <row r="108" spans="1:32" x14ac:dyDescent="0.25">
      <c r="A108" s="101">
        <v>2014</v>
      </c>
      <c r="B108" s="101">
        <v>1</v>
      </c>
      <c r="C108" s="102">
        <v>8633765</v>
      </c>
      <c r="D108" s="102">
        <v>4679556</v>
      </c>
      <c r="E108" s="103">
        <v>1.77536666762099</v>
      </c>
      <c r="F108" s="104">
        <v>0</v>
      </c>
      <c r="G108" s="104">
        <v>118.468726084693</v>
      </c>
      <c r="H108" s="104">
        <v>0</v>
      </c>
      <c r="I108" s="104">
        <v>0</v>
      </c>
      <c r="J108" s="104">
        <v>0</v>
      </c>
      <c r="K108" s="103">
        <v>9.8429646253386904E-2</v>
      </c>
      <c r="L108" s="105">
        <v>6.8399780207000003</v>
      </c>
      <c r="M108" s="105">
        <v>-0.72958640635000005</v>
      </c>
      <c r="N108" s="103">
        <v>15.425155440349901</v>
      </c>
      <c r="O108" s="106">
        <v>26.956862918744299</v>
      </c>
      <c r="P108" s="106">
        <v>0</v>
      </c>
      <c r="Q108" s="106">
        <v>0</v>
      </c>
      <c r="R108" s="106">
        <v>0</v>
      </c>
      <c r="S108" s="106">
        <v>0</v>
      </c>
      <c r="T108" s="106">
        <v>0</v>
      </c>
      <c r="U108" s="106">
        <v>0</v>
      </c>
      <c r="V108" s="106">
        <v>0</v>
      </c>
      <c r="W108" s="106">
        <v>0</v>
      </c>
      <c r="X108" s="106">
        <v>0</v>
      </c>
      <c r="Y108" s="106">
        <v>0</v>
      </c>
      <c r="Z108" s="106">
        <v>0</v>
      </c>
      <c r="AA108" s="107">
        <v>0</v>
      </c>
      <c r="AB108" s="102">
        <v>323559.90895129478</v>
      </c>
      <c r="AC108" s="102">
        <v>0</v>
      </c>
      <c r="AD108" s="102">
        <v>0</v>
      </c>
      <c r="AE108" s="102">
        <v>0</v>
      </c>
      <c r="AF108" s="102">
        <v>0</v>
      </c>
    </row>
    <row r="109" spans="1:32" x14ac:dyDescent="0.25">
      <c r="A109" s="101">
        <v>2014</v>
      </c>
      <c r="B109" s="101">
        <v>2</v>
      </c>
      <c r="C109" s="102">
        <v>7957338</v>
      </c>
      <c r="D109" s="102">
        <v>4687089</v>
      </c>
      <c r="E109" s="103">
        <v>1.63646886337241</v>
      </c>
      <c r="F109" s="104">
        <v>0</v>
      </c>
      <c r="G109" s="104">
        <v>0</v>
      </c>
      <c r="H109" s="104">
        <v>17.610392818334201</v>
      </c>
      <c r="I109" s="104">
        <v>0</v>
      </c>
      <c r="J109" s="104">
        <v>0</v>
      </c>
      <c r="K109" s="103">
        <v>0.107662182377879</v>
      </c>
      <c r="L109" s="105">
        <v>6.8894341485000004</v>
      </c>
      <c r="M109" s="105">
        <v>-0.72958640635000005</v>
      </c>
      <c r="N109" s="103">
        <v>15.489170710247</v>
      </c>
      <c r="O109" s="106">
        <v>0</v>
      </c>
      <c r="P109" s="106">
        <v>57.510679559652502</v>
      </c>
      <c r="Q109" s="106">
        <v>0</v>
      </c>
      <c r="R109" s="106">
        <v>0</v>
      </c>
      <c r="S109" s="106">
        <v>0</v>
      </c>
      <c r="T109" s="106">
        <v>0</v>
      </c>
      <c r="U109" s="106">
        <v>0</v>
      </c>
      <c r="V109" s="106">
        <v>0</v>
      </c>
      <c r="W109" s="106">
        <v>0</v>
      </c>
      <c r="X109" s="106">
        <v>0</v>
      </c>
      <c r="Y109" s="106">
        <v>0</v>
      </c>
      <c r="Z109" s="106">
        <v>0</v>
      </c>
      <c r="AA109" s="107">
        <v>0</v>
      </c>
      <c r="AB109" s="102">
        <v>289984.52995615208</v>
      </c>
      <c r="AC109" s="102">
        <v>0</v>
      </c>
      <c r="AD109" s="102">
        <v>0</v>
      </c>
      <c r="AE109" s="102">
        <v>0</v>
      </c>
      <c r="AF109" s="102">
        <v>0</v>
      </c>
    </row>
    <row r="110" spans="1:32" x14ac:dyDescent="0.25">
      <c r="A110" s="101">
        <v>2014</v>
      </c>
      <c r="B110" s="101">
        <v>3</v>
      </c>
      <c r="C110" s="102">
        <v>8490634</v>
      </c>
      <c r="D110" s="102">
        <v>4694845</v>
      </c>
      <c r="E110" s="103">
        <v>1.7414680323937</v>
      </c>
      <c r="F110" s="104">
        <v>0</v>
      </c>
      <c r="G110" s="104">
        <v>0</v>
      </c>
      <c r="H110" s="104">
        <v>0</v>
      </c>
      <c r="I110" s="104">
        <v>9.0842075246238299</v>
      </c>
      <c r="J110" s="104">
        <v>0</v>
      </c>
      <c r="K110" s="103">
        <v>0.105528148203927</v>
      </c>
      <c r="L110" s="105">
        <v>6.9398672019000003</v>
      </c>
      <c r="M110" s="105">
        <v>-0.72958640635000005</v>
      </c>
      <c r="N110" s="103">
        <v>15.5424730288169</v>
      </c>
      <c r="O110" s="106">
        <v>0</v>
      </c>
      <c r="P110" s="106">
        <v>0</v>
      </c>
      <c r="Q110" s="106">
        <v>62.201782234603002</v>
      </c>
      <c r="R110" s="106">
        <v>0</v>
      </c>
      <c r="S110" s="106">
        <v>0</v>
      </c>
      <c r="T110" s="106">
        <v>0</v>
      </c>
      <c r="U110" s="106">
        <v>0</v>
      </c>
      <c r="V110" s="106">
        <v>0</v>
      </c>
      <c r="W110" s="106">
        <v>0</v>
      </c>
      <c r="X110" s="106">
        <v>0</v>
      </c>
      <c r="Y110" s="106">
        <v>0</v>
      </c>
      <c r="Z110" s="106">
        <v>0</v>
      </c>
      <c r="AA110" s="107">
        <v>0</v>
      </c>
      <c r="AB110" s="102">
        <v>314717.27183070499</v>
      </c>
      <c r="AC110" s="102">
        <v>0</v>
      </c>
      <c r="AD110" s="102">
        <v>0</v>
      </c>
      <c r="AE110" s="102">
        <v>0</v>
      </c>
      <c r="AF110" s="102">
        <v>0</v>
      </c>
    </row>
    <row r="111" spans="1:32" x14ac:dyDescent="0.25">
      <c r="A111" s="101">
        <v>2014</v>
      </c>
      <c r="B111" s="101">
        <v>4</v>
      </c>
      <c r="C111" s="102">
        <v>9229956</v>
      </c>
      <c r="D111" s="102">
        <v>4699582</v>
      </c>
      <c r="E111" s="103">
        <v>1.8921389867929099</v>
      </c>
      <c r="F111" s="104">
        <v>0</v>
      </c>
      <c r="G111" s="104">
        <v>0</v>
      </c>
      <c r="H111" s="104">
        <v>0</v>
      </c>
      <c r="I111" s="104">
        <v>0</v>
      </c>
      <c r="J111" s="104">
        <v>0</v>
      </c>
      <c r="K111" s="103">
        <v>0.13301950943649499</v>
      </c>
      <c r="L111" s="105">
        <v>7.0059970336999999</v>
      </c>
      <c r="M111" s="105">
        <v>-0.72958640635000005</v>
      </c>
      <c r="N111" s="103">
        <v>15.593482195158099</v>
      </c>
      <c r="O111" s="106">
        <v>0</v>
      </c>
      <c r="P111" s="106">
        <v>0</v>
      </c>
      <c r="Q111" s="106">
        <v>0</v>
      </c>
      <c r="R111" s="106">
        <v>137.13602413996</v>
      </c>
      <c r="S111" s="106">
        <v>0</v>
      </c>
      <c r="T111" s="106">
        <v>0</v>
      </c>
      <c r="U111" s="106">
        <v>0</v>
      </c>
      <c r="V111" s="106">
        <v>0</v>
      </c>
      <c r="W111" s="106">
        <v>0</v>
      </c>
      <c r="X111" s="106">
        <v>0</v>
      </c>
      <c r="Y111" s="106">
        <v>0</v>
      </c>
      <c r="Z111" s="106">
        <v>0</v>
      </c>
      <c r="AA111" s="107">
        <v>0</v>
      </c>
      <c r="AB111" s="102">
        <v>338784.60656294192</v>
      </c>
      <c r="AC111" s="102">
        <v>0</v>
      </c>
      <c r="AD111" s="102">
        <v>0</v>
      </c>
      <c r="AE111" s="102">
        <v>0</v>
      </c>
      <c r="AF111" s="102">
        <v>0</v>
      </c>
    </row>
    <row r="112" spans="1:32" x14ac:dyDescent="0.25">
      <c r="A112" s="101">
        <v>2014</v>
      </c>
      <c r="B112" s="101">
        <v>5</v>
      </c>
      <c r="C112" s="102">
        <v>10400290</v>
      </c>
      <c r="D112" s="102">
        <v>4702414</v>
      </c>
      <c r="E112" s="103">
        <v>2.1302225679506201</v>
      </c>
      <c r="F112" s="104">
        <v>0</v>
      </c>
      <c r="G112" s="104">
        <v>0</v>
      </c>
      <c r="H112" s="104">
        <v>0</v>
      </c>
      <c r="I112" s="104">
        <v>0</v>
      </c>
      <c r="J112" s="104">
        <v>0</v>
      </c>
      <c r="K112" s="103">
        <v>0.16539556906900199</v>
      </c>
      <c r="L112" s="105">
        <v>7.0164057418999999</v>
      </c>
      <c r="M112" s="105">
        <v>-0.74067500214000004</v>
      </c>
      <c r="N112" s="103">
        <v>15.6274373184525</v>
      </c>
      <c r="O112" s="106">
        <v>0</v>
      </c>
      <c r="P112" s="106">
        <v>0</v>
      </c>
      <c r="Q112" s="106">
        <v>0</v>
      </c>
      <c r="R112" s="106">
        <v>0</v>
      </c>
      <c r="S112" s="106">
        <v>220.65709530534701</v>
      </c>
      <c r="T112" s="106">
        <v>0</v>
      </c>
      <c r="U112" s="106">
        <v>0</v>
      </c>
      <c r="V112" s="106">
        <v>0</v>
      </c>
      <c r="W112" s="106">
        <v>0</v>
      </c>
      <c r="X112" s="106">
        <v>0</v>
      </c>
      <c r="Y112" s="106">
        <v>0</v>
      </c>
      <c r="Z112" s="106">
        <v>0</v>
      </c>
      <c r="AA112" s="107">
        <v>0</v>
      </c>
      <c r="AB112" s="102">
        <v>385612.03044113901</v>
      </c>
      <c r="AC112" s="102">
        <v>0</v>
      </c>
      <c r="AD112" s="102">
        <v>0</v>
      </c>
      <c r="AE112" s="102">
        <v>0</v>
      </c>
      <c r="AF112" s="102">
        <v>0</v>
      </c>
    </row>
    <row r="113" spans="1:32" x14ac:dyDescent="0.25">
      <c r="A113" s="101">
        <v>2014</v>
      </c>
      <c r="B113" s="101">
        <v>6</v>
      </c>
      <c r="C113" s="102">
        <v>10437993</v>
      </c>
      <c r="D113" s="102">
        <v>4705494</v>
      </c>
      <c r="E113" s="103">
        <v>2.1143570619494501</v>
      </c>
      <c r="F113" s="104">
        <v>0</v>
      </c>
      <c r="G113" s="104">
        <v>0</v>
      </c>
      <c r="H113" s="104">
        <v>0</v>
      </c>
      <c r="I113" s="104">
        <v>0</v>
      </c>
      <c r="J113" s="104">
        <v>0</v>
      </c>
      <c r="K113" s="103">
        <v>0.174810431609011</v>
      </c>
      <c r="L113" s="105">
        <v>7.0177642199000001</v>
      </c>
      <c r="M113" s="105">
        <v>-0.74512399627000003</v>
      </c>
      <c r="N113" s="103">
        <v>15.662898300205701</v>
      </c>
      <c r="O113" s="106">
        <v>0</v>
      </c>
      <c r="P113" s="106">
        <v>0</v>
      </c>
      <c r="Q113" s="106">
        <v>0</v>
      </c>
      <c r="R113" s="106">
        <v>0</v>
      </c>
      <c r="S113" s="106">
        <v>0</v>
      </c>
      <c r="T113" s="106">
        <v>247.587560486413</v>
      </c>
      <c r="U113" s="106">
        <v>0</v>
      </c>
      <c r="V113" s="106">
        <v>0</v>
      </c>
      <c r="W113" s="106">
        <v>0</v>
      </c>
      <c r="X113" s="106">
        <v>0</v>
      </c>
      <c r="Y113" s="106">
        <v>0</v>
      </c>
      <c r="Z113" s="106">
        <v>0</v>
      </c>
      <c r="AA113" s="107">
        <v>0</v>
      </c>
      <c r="AB113" s="102">
        <v>485868.92583635129</v>
      </c>
      <c r="AC113" s="102">
        <v>0</v>
      </c>
      <c r="AD113" s="102">
        <v>0</v>
      </c>
      <c r="AE113" s="102">
        <v>0</v>
      </c>
      <c r="AF113" s="102">
        <v>0</v>
      </c>
    </row>
    <row r="114" spans="1:32" x14ac:dyDescent="0.25">
      <c r="A114" s="101">
        <v>2014</v>
      </c>
      <c r="B114" s="101">
        <v>7</v>
      </c>
      <c r="C114" s="102">
        <v>11387222</v>
      </c>
      <c r="D114" s="102">
        <v>4709239</v>
      </c>
      <c r="E114" s="103">
        <v>2.3158896989286699</v>
      </c>
      <c r="F114" s="104">
        <v>0</v>
      </c>
      <c r="G114" s="104">
        <v>0</v>
      </c>
      <c r="H114" s="104">
        <v>0</v>
      </c>
      <c r="I114" s="104">
        <v>0</v>
      </c>
      <c r="J114" s="104">
        <v>0</v>
      </c>
      <c r="K114" s="103">
        <v>0.20370927420200499</v>
      </c>
      <c r="L114" s="105">
        <v>7.0177642199000001</v>
      </c>
      <c r="M114" s="105">
        <v>-0.74890859125999998</v>
      </c>
      <c r="N114" s="103">
        <v>15.7125293514381</v>
      </c>
      <c r="O114" s="106">
        <v>0</v>
      </c>
      <c r="P114" s="106">
        <v>0</v>
      </c>
      <c r="Q114" s="106">
        <v>0</v>
      </c>
      <c r="R114" s="106">
        <v>0</v>
      </c>
      <c r="S114" s="106">
        <v>0</v>
      </c>
      <c r="T114" s="106">
        <v>0</v>
      </c>
      <c r="U114" s="106">
        <v>311.66667691900199</v>
      </c>
      <c r="V114" s="106">
        <v>0</v>
      </c>
      <c r="W114" s="106">
        <v>0</v>
      </c>
      <c r="X114" s="106">
        <v>0</v>
      </c>
      <c r="Y114" s="106">
        <v>0</v>
      </c>
      <c r="Z114" s="106">
        <v>0</v>
      </c>
      <c r="AA114" s="107">
        <v>0</v>
      </c>
      <c r="AB114" s="102">
        <v>479180.68085262284</v>
      </c>
      <c r="AC114" s="102">
        <v>0</v>
      </c>
      <c r="AD114" s="102">
        <v>0</v>
      </c>
      <c r="AE114" s="102">
        <v>0</v>
      </c>
      <c r="AF114" s="102">
        <v>0</v>
      </c>
    </row>
    <row r="115" spans="1:32" x14ac:dyDescent="0.25">
      <c r="A115" s="101">
        <v>2014</v>
      </c>
      <c r="B115" s="101">
        <v>8</v>
      </c>
      <c r="C115" s="102">
        <v>12124907</v>
      </c>
      <c r="D115" s="102">
        <v>4712926</v>
      </c>
      <c r="E115" s="103">
        <v>2.4532734981930502</v>
      </c>
      <c r="F115" s="104">
        <v>0</v>
      </c>
      <c r="G115" s="104">
        <v>0</v>
      </c>
      <c r="H115" s="104">
        <v>0</v>
      </c>
      <c r="I115" s="104">
        <v>0</v>
      </c>
      <c r="J115" s="104">
        <v>0</v>
      </c>
      <c r="K115" s="103">
        <v>0.224072876000939</v>
      </c>
      <c r="L115" s="105">
        <v>7.0177642199000001</v>
      </c>
      <c r="M115" s="105">
        <v>-0.74890859125999998</v>
      </c>
      <c r="N115" s="103">
        <v>15.792762805972201</v>
      </c>
      <c r="O115" s="106">
        <v>0</v>
      </c>
      <c r="P115" s="106">
        <v>0</v>
      </c>
      <c r="Q115" s="106">
        <v>0</v>
      </c>
      <c r="R115" s="106">
        <v>0</v>
      </c>
      <c r="S115" s="106">
        <v>0</v>
      </c>
      <c r="T115" s="106">
        <v>0</v>
      </c>
      <c r="U115" s="106">
        <v>0</v>
      </c>
      <c r="V115" s="106">
        <v>350.958075656841</v>
      </c>
      <c r="W115" s="106">
        <v>0</v>
      </c>
      <c r="X115" s="106">
        <v>0</v>
      </c>
      <c r="Y115" s="106">
        <v>0</v>
      </c>
      <c r="Z115" s="106">
        <v>0</v>
      </c>
      <c r="AA115" s="107">
        <v>0</v>
      </c>
      <c r="AB115" s="102">
        <v>563456.60525197652</v>
      </c>
      <c r="AC115" s="102">
        <v>0</v>
      </c>
      <c r="AD115" s="102">
        <v>0</v>
      </c>
      <c r="AE115" s="102">
        <v>0</v>
      </c>
      <c r="AF115" s="102">
        <v>0</v>
      </c>
    </row>
    <row r="116" spans="1:32" x14ac:dyDescent="0.25">
      <c r="A116" s="101">
        <v>2014</v>
      </c>
      <c r="B116" s="101">
        <v>9</v>
      </c>
      <c r="C116" s="102">
        <v>10640900</v>
      </c>
      <c r="D116" s="102">
        <v>4718734</v>
      </c>
      <c r="E116" s="103">
        <v>2.1541170644414498</v>
      </c>
      <c r="F116" s="104">
        <v>0</v>
      </c>
      <c r="G116" s="104">
        <v>0</v>
      </c>
      <c r="H116" s="104">
        <v>0</v>
      </c>
      <c r="I116" s="104">
        <v>0</v>
      </c>
      <c r="J116" s="104">
        <v>0</v>
      </c>
      <c r="K116" s="103">
        <v>0.18628374243822801</v>
      </c>
      <c r="L116" s="105">
        <v>7.0177642199000001</v>
      </c>
      <c r="M116" s="105">
        <v>-0.76331631006</v>
      </c>
      <c r="N116" s="103">
        <v>15.8935377181443</v>
      </c>
      <c r="O116" s="106">
        <v>0</v>
      </c>
      <c r="P116" s="106">
        <v>0</v>
      </c>
      <c r="Q116" s="106">
        <v>0</v>
      </c>
      <c r="R116" s="106">
        <v>0</v>
      </c>
      <c r="S116" s="106">
        <v>0</v>
      </c>
      <c r="T116" s="106">
        <v>0</v>
      </c>
      <c r="U116" s="106">
        <v>0</v>
      </c>
      <c r="V116" s="106">
        <v>0</v>
      </c>
      <c r="W116" s="106">
        <v>254.35467918779301</v>
      </c>
      <c r="X116" s="106">
        <v>0</v>
      </c>
      <c r="Y116" s="106">
        <v>0</v>
      </c>
      <c r="Z116" s="106">
        <v>0</v>
      </c>
      <c r="AA116" s="107">
        <v>0</v>
      </c>
      <c r="AB116" s="102">
        <v>471832.26884321094</v>
      </c>
      <c r="AC116" s="102">
        <v>0</v>
      </c>
      <c r="AD116" s="102">
        <v>0</v>
      </c>
      <c r="AE116" s="102">
        <v>0</v>
      </c>
      <c r="AF116" s="102">
        <v>0</v>
      </c>
    </row>
    <row r="117" spans="1:32" x14ac:dyDescent="0.25">
      <c r="A117" s="101">
        <v>2014</v>
      </c>
      <c r="B117" s="101">
        <v>10</v>
      </c>
      <c r="C117" s="102">
        <v>10073732</v>
      </c>
      <c r="D117" s="102">
        <v>4724910</v>
      </c>
      <c r="E117" s="103">
        <v>2.0379235507559299</v>
      </c>
      <c r="F117" s="104">
        <v>0</v>
      </c>
      <c r="G117" s="104">
        <v>0</v>
      </c>
      <c r="H117" s="104">
        <v>0</v>
      </c>
      <c r="I117" s="104">
        <v>0</v>
      </c>
      <c r="J117" s="104">
        <v>0</v>
      </c>
      <c r="K117" s="103">
        <v>0.16264374665407499</v>
      </c>
      <c r="L117" s="105">
        <v>7.0177768887000003</v>
      </c>
      <c r="M117" s="105">
        <v>-0.76331631006</v>
      </c>
      <c r="N117" s="103">
        <v>15.997409788245699</v>
      </c>
      <c r="O117" s="106">
        <v>0</v>
      </c>
      <c r="P117" s="106">
        <v>0</v>
      </c>
      <c r="Q117" s="106">
        <v>0</v>
      </c>
      <c r="R117" s="106">
        <v>0</v>
      </c>
      <c r="S117" s="106">
        <v>0</v>
      </c>
      <c r="T117" s="106">
        <v>0</v>
      </c>
      <c r="U117" s="106">
        <v>0</v>
      </c>
      <c r="V117" s="106">
        <v>0</v>
      </c>
      <c r="W117" s="106">
        <v>0</v>
      </c>
      <c r="X117" s="106">
        <v>189.00769564614501</v>
      </c>
      <c r="Y117" s="106">
        <v>0</v>
      </c>
      <c r="Z117" s="106">
        <v>0</v>
      </c>
      <c r="AA117" s="107">
        <v>0</v>
      </c>
      <c r="AB117" s="102">
        <v>440697.87688367575</v>
      </c>
      <c r="AC117" s="102">
        <v>0</v>
      </c>
      <c r="AD117" s="102">
        <v>0</v>
      </c>
      <c r="AE117" s="102">
        <v>0</v>
      </c>
      <c r="AF117" s="102">
        <v>0</v>
      </c>
    </row>
    <row r="118" spans="1:32" x14ac:dyDescent="0.25">
      <c r="A118" s="101">
        <v>2014</v>
      </c>
      <c r="B118" s="101">
        <v>11</v>
      </c>
      <c r="C118" s="102">
        <v>8128958</v>
      </c>
      <c r="D118" s="102">
        <v>4731887</v>
      </c>
      <c r="E118" s="103">
        <v>1.65337492102131</v>
      </c>
      <c r="F118" s="104">
        <v>0</v>
      </c>
      <c r="G118" s="104">
        <v>0</v>
      </c>
      <c r="H118" s="104">
        <v>0</v>
      </c>
      <c r="I118" s="104">
        <v>0</v>
      </c>
      <c r="J118" s="104">
        <v>0</v>
      </c>
      <c r="K118" s="103">
        <v>0.111974739941076</v>
      </c>
      <c r="L118" s="105">
        <v>7.0214006356000001</v>
      </c>
      <c r="M118" s="105">
        <v>-0.76331631006</v>
      </c>
      <c r="N118" s="103">
        <v>16.1010733615344</v>
      </c>
      <c r="O118" s="106">
        <v>0</v>
      </c>
      <c r="P118" s="106">
        <v>0</v>
      </c>
      <c r="Q118" s="106">
        <v>0</v>
      </c>
      <c r="R118" s="106">
        <v>0</v>
      </c>
      <c r="S118" s="106">
        <v>0</v>
      </c>
      <c r="T118" s="106">
        <v>0</v>
      </c>
      <c r="U118" s="106">
        <v>0</v>
      </c>
      <c r="V118" s="106">
        <v>0</v>
      </c>
      <c r="W118" s="106">
        <v>0</v>
      </c>
      <c r="X118" s="106">
        <v>0</v>
      </c>
      <c r="Y118" s="106">
        <v>63.249322643906901</v>
      </c>
      <c r="Z118" s="106">
        <v>0</v>
      </c>
      <c r="AA118" s="107">
        <v>0</v>
      </c>
      <c r="AB118" s="102">
        <v>302410.31953826663</v>
      </c>
      <c r="AC118" s="102">
        <v>0</v>
      </c>
      <c r="AD118" s="102">
        <v>0</v>
      </c>
      <c r="AE118" s="102">
        <v>0</v>
      </c>
      <c r="AF118" s="102">
        <v>0</v>
      </c>
    </row>
    <row r="119" spans="1:32" x14ac:dyDescent="0.25">
      <c r="A119" s="101">
        <v>2014</v>
      </c>
      <c r="B119" s="101">
        <v>12</v>
      </c>
      <c r="C119" s="102">
        <v>8457394</v>
      </c>
      <c r="D119" s="102">
        <v>4739276</v>
      </c>
      <c r="E119" s="103">
        <v>1.70774730502206</v>
      </c>
      <c r="F119" s="104">
        <v>0</v>
      </c>
      <c r="G119" s="104">
        <v>0</v>
      </c>
      <c r="H119" s="104">
        <v>0</v>
      </c>
      <c r="I119" s="104">
        <v>0</v>
      </c>
      <c r="J119" s="104">
        <v>45.4702060353127</v>
      </c>
      <c r="K119" s="103">
        <v>0.10679058331037999</v>
      </c>
      <c r="L119" s="105">
        <v>7.0267054902000003</v>
      </c>
      <c r="M119" s="105">
        <v>-0.76331631006</v>
      </c>
      <c r="N119" s="103">
        <v>16.191750104813199</v>
      </c>
      <c r="O119" s="106">
        <v>0</v>
      </c>
      <c r="P119" s="106">
        <v>0</v>
      </c>
      <c r="Q119" s="106">
        <v>0</v>
      </c>
      <c r="R119" s="106">
        <v>0</v>
      </c>
      <c r="S119" s="106">
        <v>0</v>
      </c>
      <c r="T119" s="106">
        <v>0</v>
      </c>
      <c r="U119" s="106">
        <v>0</v>
      </c>
      <c r="V119" s="106">
        <v>0</v>
      </c>
      <c r="W119" s="106">
        <v>0</v>
      </c>
      <c r="X119" s="106">
        <v>0</v>
      </c>
      <c r="Y119" s="106">
        <v>0</v>
      </c>
      <c r="Z119" s="106">
        <v>46.609001353613003</v>
      </c>
      <c r="AA119" s="107">
        <v>0</v>
      </c>
      <c r="AB119" s="102">
        <v>360915.73525031965</v>
      </c>
      <c r="AC119" s="102">
        <v>0</v>
      </c>
      <c r="AD119" s="102">
        <v>0</v>
      </c>
      <c r="AE119" s="102">
        <v>0</v>
      </c>
      <c r="AF119" s="102">
        <v>0</v>
      </c>
    </row>
    <row r="120" spans="1:32" x14ac:dyDescent="0.25">
      <c r="A120" s="101">
        <v>2015</v>
      </c>
      <c r="B120" s="101">
        <v>1</v>
      </c>
      <c r="C120" s="102">
        <v>8447758</v>
      </c>
      <c r="D120" s="102">
        <v>4746212</v>
      </c>
      <c r="E120" s="103">
        <v>1.6986150182757001</v>
      </c>
      <c r="F120" s="104">
        <v>0</v>
      </c>
      <c r="G120" s="104">
        <v>49.402878476336603</v>
      </c>
      <c r="H120" s="104">
        <v>0</v>
      </c>
      <c r="I120" s="104">
        <v>0</v>
      </c>
      <c r="J120" s="104">
        <v>0</v>
      </c>
      <c r="K120" s="103">
        <v>0.114067978996406</v>
      </c>
      <c r="L120" s="105">
        <v>7.0267054902000003</v>
      </c>
      <c r="M120" s="105">
        <v>-0.84856534058999999</v>
      </c>
      <c r="N120" s="103">
        <v>16.273344148089802</v>
      </c>
      <c r="O120" s="106">
        <v>32.320030455796399</v>
      </c>
      <c r="P120" s="106">
        <v>0</v>
      </c>
      <c r="Q120" s="106">
        <v>0</v>
      </c>
      <c r="R120" s="106">
        <v>0</v>
      </c>
      <c r="S120" s="106">
        <v>0</v>
      </c>
      <c r="T120" s="106">
        <v>0</v>
      </c>
      <c r="U120" s="106">
        <v>0</v>
      </c>
      <c r="V120" s="106">
        <v>0</v>
      </c>
      <c r="W120" s="106">
        <v>0</v>
      </c>
      <c r="X120" s="106">
        <v>0</v>
      </c>
      <c r="Y120" s="106">
        <v>0</v>
      </c>
      <c r="Z120" s="106">
        <v>0</v>
      </c>
      <c r="AA120" s="107">
        <v>0</v>
      </c>
      <c r="AB120" s="102">
        <v>385047.69857480808</v>
      </c>
      <c r="AC120" s="102">
        <v>0</v>
      </c>
      <c r="AD120" s="102">
        <v>0</v>
      </c>
      <c r="AE120" s="102">
        <v>0</v>
      </c>
      <c r="AF120" s="102">
        <v>0</v>
      </c>
    </row>
    <row r="121" spans="1:32" x14ac:dyDescent="0.25">
      <c r="A121" s="101">
        <v>2015</v>
      </c>
      <c r="B121" s="101">
        <v>2</v>
      </c>
      <c r="C121" s="102">
        <v>7676502</v>
      </c>
      <c r="D121" s="102">
        <v>4753351</v>
      </c>
      <c r="E121" s="103">
        <v>1.52568856053072</v>
      </c>
      <c r="F121" s="104">
        <v>0</v>
      </c>
      <c r="G121" s="104">
        <v>0</v>
      </c>
      <c r="H121" s="104">
        <v>78.349561136397099</v>
      </c>
      <c r="I121" s="104">
        <v>0</v>
      </c>
      <c r="J121" s="104">
        <v>0</v>
      </c>
      <c r="K121" s="103">
        <v>0.113657420910319</v>
      </c>
      <c r="L121" s="105">
        <v>7.0267054902000003</v>
      </c>
      <c r="M121" s="105">
        <v>-0.84856534058999999</v>
      </c>
      <c r="N121" s="103">
        <v>16.340082334556602</v>
      </c>
      <c r="O121" s="106">
        <v>0</v>
      </c>
      <c r="P121" s="106">
        <v>19.010312928949901</v>
      </c>
      <c r="Q121" s="106">
        <v>0</v>
      </c>
      <c r="R121" s="106">
        <v>0</v>
      </c>
      <c r="S121" s="106">
        <v>0</v>
      </c>
      <c r="T121" s="106">
        <v>0</v>
      </c>
      <c r="U121" s="106">
        <v>0</v>
      </c>
      <c r="V121" s="106">
        <v>0</v>
      </c>
      <c r="W121" s="106">
        <v>0</v>
      </c>
      <c r="X121" s="106">
        <v>0</v>
      </c>
      <c r="Y121" s="106">
        <v>0</v>
      </c>
      <c r="Z121" s="106">
        <v>0</v>
      </c>
      <c r="AA121" s="107">
        <v>0</v>
      </c>
      <c r="AB121" s="102">
        <v>421568.40545791452</v>
      </c>
      <c r="AC121" s="102">
        <v>0</v>
      </c>
      <c r="AD121" s="102">
        <v>0</v>
      </c>
      <c r="AE121" s="102">
        <v>0</v>
      </c>
      <c r="AF121" s="102">
        <v>0</v>
      </c>
    </row>
    <row r="122" spans="1:32" x14ac:dyDescent="0.25">
      <c r="A122" s="101">
        <v>2015</v>
      </c>
      <c r="B122" s="101">
        <v>3</v>
      </c>
      <c r="C122" s="102">
        <v>9442613</v>
      </c>
      <c r="D122" s="102">
        <v>4761186</v>
      </c>
      <c r="E122" s="103">
        <v>1.8880501303350701</v>
      </c>
      <c r="F122" s="104">
        <v>0</v>
      </c>
      <c r="G122" s="104">
        <v>0</v>
      </c>
      <c r="H122" s="104">
        <v>0</v>
      </c>
      <c r="I122" s="104">
        <v>2.9323463900963902</v>
      </c>
      <c r="J122" s="104">
        <v>0</v>
      </c>
      <c r="K122" s="103">
        <v>0.12386316195661</v>
      </c>
      <c r="L122" s="105">
        <v>7.0267054902000003</v>
      </c>
      <c r="M122" s="105">
        <v>-0.84856534058999999</v>
      </c>
      <c r="N122" s="103">
        <v>16.389158192694399</v>
      </c>
      <c r="O122" s="106">
        <v>0</v>
      </c>
      <c r="P122" s="106">
        <v>0</v>
      </c>
      <c r="Q122" s="106">
        <v>112.46446916169</v>
      </c>
      <c r="R122" s="106">
        <v>0</v>
      </c>
      <c r="S122" s="106">
        <v>0</v>
      </c>
      <c r="T122" s="106">
        <v>0</v>
      </c>
      <c r="U122" s="106">
        <v>0</v>
      </c>
      <c r="V122" s="106">
        <v>0</v>
      </c>
      <c r="W122" s="106">
        <v>0</v>
      </c>
      <c r="X122" s="106">
        <v>0</v>
      </c>
      <c r="Y122" s="106">
        <v>0</v>
      </c>
      <c r="Z122" s="106">
        <v>0</v>
      </c>
      <c r="AA122" s="107">
        <v>0</v>
      </c>
      <c r="AB122" s="102">
        <v>455286.4423772447</v>
      </c>
      <c r="AC122" s="102">
        <v>0</v>
      </c>
      <c r="AD122" s="102">
        <v>0</v>
      </c>
      <c r="AE122" s="102">
        <v>0</v>
      </c>
      <c r="AF122" s="102">
        <v>0</v>
      </c>
    </row>
    <row r="123" spans="1:32" x14ac:dyDescent="0.25">
      <c r="A123" s="101">
        <v>2015</v>
      </c>
      <c r="B123" s="101">
        <v>4</v>
      </c>
      <c r="C123" s="102">
        <v>10158631</v>
      </c>
      <c r="D123" s="102">
        <v>4765589</v>
      </c>
      <c r="E123" s="103">
        <v>2.0282002642441399</v>
      </c>
      <c r="F123" s="104">
        <v>0</v>
      </c>
      <c r="G123" s="104">
        <v>0</v>
      </c>
      <c r="H123" s="104">
        <v>0</v>
      </c>
      <c r="I123" s="104">
        <v>0</v>
      </c>
      <c r="J123" s="104">
        <v>0</v>
      </c>
      <c r="K123" s="103">
        <v>0.14262458190916499</v>
      </c>
      <c r="L123" s="105">
        <v>7.0267054902000003</v>
      </c>
      <c r="M123" s="105">
        <v>-0.88842045287000004</v>
      </c>
      <c r="N123" s="103">
        <v>16.440568391534399</v>
      </c>
      <c r="O123" s="106">
        <v>0</v>
      </c>
      <c r="P123" s="106">
        <v>0</v>
      </c>
      <c r="Q123" s="106">
        <v>0</v>
      </c>
      <c r="R123" s="106">
        <v>192.477697775102</v>
      </c>
      <c r="S123" s="106">
        <v>0</v>
      </c>
      <c r="T123" s="106">
        <v>0</v>
      </c>
      <c r="U123" s="106">
        <v>0</v>
      </c>
      <c r="V123" s="106">
        <v>0</v>
      </c>
      <c r="W123" s="106">
        <v>0</v>
      </c>
      <c r="X123" s="106">
        <v>0</v>
      </c>
      <c r="Y123" s="106">
        <v>0</v>
      </c>
      <c r="Z123" s="106">
        <v>0</v>
      </c>
      <c r="AA123" s="107">
        <v>0</v>
      </c>
      <c r="AB123" s="102">
        <v>496556.21143747744</v>
      </c>
      <c r="AC123" s="102">
        <v>0</v>
      </c>
      <c r="AD123" s="102">
        <v>0</v>
      </c>
      <c r="AE123" s="102">
        <v>0</v>
      </c>
      <c r="AF123" s="102">
        <v>0</v>
      </c>
    </row>
    <row r="124" spans="1:32" x14ac:dyDescent="0.25">
      <c r="A124" s="101">
        <v>2015</v>
      </c>
      <c r="B124" s="101">
        <v>5</v>
      </c>
      <c r="C124" s="102">
        <v>10806023</v>
      </c>
      <c r="D124" s="102">
        <v>4767866</v>
      </c>
      <c r="E124" s="103">
        <v>2.1573086731616899</v>
      </c>
      <c r="F124" s="104">
        <v>0</v>
      </c>
      <c r="G124" s="104">
        <v>0</v>
      </c>
      <c r="H124" s="104">
        <v>0</v>
      </c>
      <c r="I124" s="104">
        <v>0</v>
      </c>
      <c r="J124" s="104">
        <v>0</v>
      </c>
      <c r="K124" s="103">
        <v>0.185320828644052</v>
      </c>
      <c r="L124" s="105">
        <v>7.0267054902000003</v>
      </c>
      <c r="M124" s="105">
        <v>-1.0233764282</v>
      </c>
      <c r="N124" s="103">
        <v>16.488509065220601</v>
      </c>
      <c r="O124" s="106">
        <v>0</v>
      </c>
      <c r="P124" s="106">
        <v>0</v>
      </c>
      <c r="Q124" s="106">
        <v>0</v>
      </c>
      <c r="R124" s="106">
        <v>0</v>
      </c>
      <c r="S124" s="106">
        <v>233.996894670861</v>
      </c>
      <c r="T124" s="106">
        <v>0</v>
      </c>
      <c r="U124" s="106">
        <v>0</v>
      </c>
      <c r="V124" s="106">
        <v>0</v>
      </c>
      <c r="W124" s="106">
        <v>0</v>
      </c>
      <c r="X124" s="106">
        <v>0</v>
      </c>
      <c r="Y124" s="106">
        <v>0</v>
      </c>
      <c r="Z124" s="106">
        <v>0</v>
      </c>
      <c r="AA124" s="107">
        <v>0</v>
      </c>
      <c r="AB124" s="102">
        <v>521215.69849324453</v>
      </c>
      <c r="AC124" s="102">
        <v>0</v>
      </c>
      <c r="AD124" s="102">
        <v>0</v>
      </c>
      <c r="AE124" s="102">
        <v>0</v>
      </c>
      <c r="AF124" s="102">
        <v>0</v>
      </c>
    </row>
    <row r="125" spans="1:32" x14ac:dyDescent="0.25">
      <c r="A125" s="101">
        <v>2015</v>
      </c>
      <c r="B125" s="101">
        <v>6</v>
      </c>
      <c r="C125" s="102">
        <v>11385195</v>
      </c>
      <c r="D125" s="102">
        <v>4772498</v>
      </c>
      <c r="E125" s="103">
        <v>2.2741702052661199</v>
      </c>
      <c r="F125" s="104">
        <v>0</v>
      </c>
      <c r="G125" s="104">
        <v>0</v>
      </c>
      <c r="H125" s="104">
        <v>0</v>
      </c>
      <c r="I125" s="104">
        <v>0</v>
      </c>
      <c r="J125" s="104">
        <v>0</v>
      </c>
      <c r="K125" s="103">
        <v>0.21409562893931799</v>
      </c>
      <c r="L125" s="105">
        <v>7.0267054902000003</v>
      </c>
      <c r="M125" s="105">
        <v>-1.0233764282</v>
      </c>
      <c r="N125" s="103">
        <v>16.5370262277014</v>
      </c>
      <c r="O125" s="106">
        <v>0</v>
      </c>
      <c r="P125" s="106">
        <v>0</v>
      </c>
      <c r="Q125" s="106">
        <v>0</v>
      </c>
      <c r="R125" s="106">
        <v>0</v>
      </c>
      <c r="S125" s="106">
        <v>0</v>
      </c>
      <c r="T125" s="106">
        <v>299.72235557223797</v>
      </c>
      <c r="U125" s="106">
        <v>0</v>
      </c>
      <c r="V125" s="106">
        <v>0</v>
      </c>
      <c r="W125" s="106">
        <v>0</v>
      </c>
      <c r="X125" s="106">
        <v>0</v>
      </c>
      <c r="Y125" s="106">
        <v>0</v>
      </c>
      <c r="Z125" s="106">
        <v>0</v>
      </c>
      <c r="AA125" s="107">
        <v>0</v>
      </c>
      <c r="AB125" s="102">
        <v>529552.45435897412</v>
      </c>
      <c r="AC125" s="102">
        <v>0</v>
      </c>
      <c r="AD125" s="102">
        <v>0</v>
      </c>
      <c r="AE125" s="102">
        <v>0</v>
      </c>
      <c r="AF125" s="102">
        <v>0</v>
      </c>
    </row>
    <row r="126" spans="1:32" s="115" customFormat="1" x14ac:dyDescent="0.25">
      <c r="A126" s="108">
        <v>2015</v>
      </c>
      <c r="B126" s="108">
        <v>7</v>
      </c>
      <c r="C126" s="109">
        <v>11894253</v>
      </c>
      <c r="D126" s="109">
        <v>4776557</v>
      </c>
      <c r="E126" s="110">
        <v>2.3663035569648398</v>
      </c>
      <c r="F126" s="111">
        <v>0</v>
      </c>
      <c r="G126" s="111">
        <v>0</v>
      </c>
      <c r="H126" s="111">
        <v>0</v>
      </c>
      <c r="I126" s="111">
        <v>0</v>
      </c>
      <c r="J126" s="111">
        <v>0</v>
      </c>
      <c r="K126" s="110">
        <v>0.24015513316278</v>
      </c>
      <c r="L126" s="112">
        <v>7.0267054902000003</v>
      </c>
      <c r="M126" s="112">
        <v>-1.0233764282</v>
      </c>
      <c r="N126" s="110">
        <v>16.579722403817801</v>
      </c>
      <c r="O126" s="113">
        <v>0</v>
      </c>
      <c r="P126" s="113">
        <v>0</v>
      </c>
      <c r="Q126" s="113">
        <v>0</v>
      </c>
      <c r="R126" s="113">
        <v>0</v>
      </c>
      <c r="S126" s="113">
        <v>0</v>
      </c>
      <c r="T126" s="113">
        <v>0</v>
      </c>
      <c r="U126" s="113">
        <v>332.83235931319302</v>
      </c>
      <c r="V126" s="113">
        <v>0</v>
      </c>
      <c r="W126" s="113">
        <v>0</v>
      </c>
      <c r="X126" s="113">
        <v>0</v>
      </c>
      <c r="Y126" s="113">
        <v>0</v>
      </c>
      <c r="Z126" s="113">
        <v>0</v>
      </c>
      <c r="AA126" s="114">
        <v>0</v>
      </c>
      <c r="AB126" s="109">
        <v>594360.6565111205</v>
      </c>
      <c r="AC126" s="109">
        <v>0</v>
      </c>
      <c r="AD126" s="109">
        <v>0</v>
      </c>
      <c r="AE126" s="109">
        <v>0</v>
      </c>
      <c r="AF126" s="109">
        <v>0</v>
      </c>
    </row>
    <row r="127" spans="1:32" x14ac:dyDescent="0.25">
      <c r="A127" s="116">
        <v>2015</v>
      </c>
      <c r="B127" s="116">
        <v>8</v>
      </c>
      <c r="C127" s="117">
        <v>11883008.315783957</v>
      </c>
      <c r="D127" s="117">
        <v>4781224.318444076</v>
      </c>
      <c r="E127" s="118">
        <v>2.3738417556572138</v>
      </c>
      <c r="F127" s="119">
        <v>0</v>
      </c>
      <c r="G127" s="119">
        <v>0</v>
      </c>
      <c r="H127" s="119">
        <v>0</v>
      </c>
      <c r="I127" s="119">
        <v>0</v>
      </c>
      <c r="J127" s="119">
        <v>0</v>
      </c>
      <c r="K127" s="120">
        <v>0.245734184242971</v>
      </c>
      <c r="L127" s="121">
        <v>7.0267054901608903</v>
      </c>
      <c r="M127" s="121">
        <v>-1.0378186560937461</v>
      </c>
      <c r="N127" s="120">
        <v>16.620003112220498</v>
      </c>
      <c r="O127" s="122">
        <v>0</v>
      </c>
      <c r="P127" s="122">
        <v>0</v>
      </c>
      <c r="Q127" s="122">
        <v>0</v>
      </c>
      <c r="R127" s="122">
        <v>0</v>
      </c>
      <c r="S127" s="122">
        <v>0</v>
      </c>
      <c r="T127" s="122">
        <v>0</v>
      </c>
      <c r="U127" s="122">
        <v>0</v>
      </c>
      <c r="V127" s="122">
        <v>329.73144935858801</v>
      </c>
      <c r="W127" s="122">
        <v>0</v>
      </c>
      <c r="X127" s="122">
        <v>0</v>
      </c>
      <c r="Y127" s="122">
        <v>0</v>
      </c>
      <c r="Z127" s="122">
        <v>0</v>
      </c>
      <c r="AA127" s="123">
        <v>0</v>
      </c>
      <c r="AB127" s="117">
        <v>533536.39658756542</v>
      </c>
      <c r="AC127" s="117">
        <v>-1537.952483951859</v>
      </c>
      <c r="AD127" s="117">
        <v>1139.9413940927848</v>
      </c>
      <c r="AE127" s="117">
        <v>0</v>
      </c>
      <c r="AF127" s="117">
        <v>0</v>
      </c>
    </row>
    <row r="128" spans="1:32" x14ac:dyDescent="0.25">
      <c r="A128" s="116">
        <v>2015</v>
      </c>
      <c r="B128" s="116">
        <v>9</v>
      </c>
      <c r="C128" s="117">
        <v>10918440.883903425</v>
      </c>
      <c r="D128" s="117">
        <v>4787190.9142765831</v>
      </c>
      <c r="E128" s="118">
        <v>2.1809939049226754</v>
      </c>
      <c r="F128" s="119">
        <v>0</v>
      </c>
      <c r="G128" s="119">
        <v>0</v>
      </c>
      <c r="H128" s="119">
        <v>0</v>
      </c>
      <c r="I128" s="119">
        <v>0</v>
      </c>
      <c r="J128" s="119">
        <v>0</v>
      </c>
      <c r="K128" s="120">
        <v>0.22637624908221901</v>
      </c>
      <c r="L128" s="121">
        <v>7.0267054901608903</v>
      </c>
      <c r="M128" s="121">
        <v>-1.059414410593507</v>
      </c>
      <c r="N128" s="120">
        <v>16.660187481018198</v>
      </c>
      <c r="O128" s="122">
        <v>0</v>
      </c>
      <c r="P128" s="122">
        <v>0</v>
      </c>
      <c r="Q128" s="122">
        <v>0</v>
      </c>
      <c r="R128" s="122">
        <v>0</v>
      </c>
      <c r="S128" s="122">
        <v>0</v>
      </c>
      <c r="T128" s="122">
        <v>0</v>
      </c>
      <c r="U128" s="122">
        <v>0</v>
      </c>
      <c r="V128" s="122">
        <v>0</v>
      </c>
      <c r="W128" s="122">
        <v>278.21093356333802</v>
      </c>
      <c r="X128" s="122">
        <v>0</v>
      </c>
      <c r="Y128" s="122">
        <v>0</v>
      </c>
      <c r="Z128" s="122">
        <v>0</v>
      </c>
      <c r="AA128" s="123">
        <v>0</v>
      </c>
      <c r="AB128" s="117">
        <v>491203.42853305972</v>
      </c>
      <c r="AC128" s="117">
        <v>-1352.9192728074572</v>
      </c>
      <c r="AD128" s="117">
        <v>1139.9413940927848</v>
      </c>
      <c r="AE128" s="117">
        <v>1606.9128303666391</v>
      </c>
      <c r="AF128" s="117">
        <v>-14990.685319724502</v>
      </c>
    </row>
    <row r="129" spans="1:32" x14ac:dyDescent="0.25">
      <c r="A129" s="101">
        <v>2015</v>
      </c>
      <c r="B129" s="101">
        <v>10</v>
      </c>
      <c r="C129" s="102">
        <v>10212629.859842664</v>
      </c>
      <c r="D129" s="102">
        <v>4793439.865942386</v>
      </c>
      <c r="E129" s="124">
        <v>2.0405749576767365</v>
      </c>
      <c r="F129" s="104">
        <v>0</v>
      </c>
      <c r="G129" s="104">
        <v>0</v>
      </c>
      <c r="H129" s="104">
        <v>0</v>
      </c>
      <c r="I129" s="104">
        <v>0</v>
      </c>
      <c r="J129" s="104">
        <v>0</v>
      </c>
      <c r="K129" s="103">
        <v>0.192633911912202</v>
      </c>
      <c r="L129" s="105">
        <v>7.0267054901608903</v>
      </c>
      <c r="M129" s="105">
        <v>-1.063378515487714</v>
      </c>
      <c r="N129" s="103">
        <v>16.703838288056801</v>
      </c>
      <c r="O129" s="106">
        <v>0</v>
      </c>
      <c r="P129" s="106">
        <v>0</v>
      </c>
      <c r="Q129" s="106">
        <v>0</v>
      </c>
      <c r="R129" s="106">
        <v>0</v>
      </c>
      <c r="S129" s="106">
        <v>0</v>
      </c>
      <c r="T129" s="106">
        <v>0</v>
      </c>
      <c r="U129" s="106">
        <v>0</v>
      </c>
      <c r="V129" s="106">
        <v>0</v>
      </c>
      <c r="W129" s="106">
        <v>0</v>
      </c>
      <c r="X129" s="106">
        <v>198.83661390818901</v>
      </c>
      <c r="Y129" s="106">
        <v>0</v>
      </c>
      <c r="Z129" s="106">
        <v>0</v>
      </c>
      <c r="AA129" s="107">
        <v>0</v>
      </c>
      <c r="AB129" s="102">
        <v>443838.8015594444</v>
      </c>
      <c r="AC129" s="102">
        <v>-1363.5943487362788</v>
      </c>
      <c r="AD129" s="102">
        <v>1103.1690910575339</v>
      </c>
      <c r="AE129" s="102">
        <v>1606.9128303666391</v>
      </c>
      <c r="AF129" s="102">
        <v>-13928.780860836156</v>
      </c>
    </row>
    <row r="130" spans="1:32" x14ac:dyDescent="0.25">
      <c r="A130" s="101">
        <v>2015</v>
      </c>
      <c r="B130" s="101">
        <v>11</v>
      </c>
      <c r="C130" s="102">
        <v>8459488.7909992673</v>
      </c>
      <c r="D130" s="102">
        <v>4800228.4841655558</v>
      </c>
      <c r="E130" s="124">
        <v>1.6920239868660818</v>
      </c>
      <c r="F130" s="104">
        <v>0</v>
      </c>
      <c r="G130" s="104">
        <v>0</v>
      </c>
      <c r="H130" s="104">
        <v>0</v>
      </c>
      <c r="I130" s="104">
        <v>0</v>
      </c>
      <c r="J130" s="104">
        <v>0</v>
      </c>
      <c r="K130" s="103">
        <v>0.137076073667282</v>
      </c>
      <c r="L130" s="105">
        <v>7.0267054901608903</v>
      </c>
      <c r="M130" s="105">
        <v>-1.0724145713900786</v>
      </c>
      <c r="N130" s="103">
        <v>16.758631699244901</v>
      </c>
      <c r="O130" s="106">
        <v>0</v>
      </c>
      <c r="P130" s="106">
        <v>0</v>
      </c>
      <c r="Q130" s="106">
        <v>0</v>
      </c>
      <c r="R130" s="106">
        <v>0</v>
      </c>
      <c r="S130" s="106">
        <v>0</v>
      </c>
      <c r="T130" s="106">
        <v>0</v>
      </c>
      <c r="U130" s="106">
        <v>0</v>
      </c>
      <c r="V130" s="106">
        <v>0</v>
      </c>
      <c r="W130" s="106">
        <v>0</v>
      </c>
      <c r="X130" s="106">
        <v>0</v>
      </c>
      <c r="Y130" s="106">
        <v>75.667245198870006</v>
      </c>
      <c r="Z130" s="106">
        <v>0</v>
      </c>
      <c r="AA130" s="107">
        <v>0</v>
      </c>
      <c r="AB130" s="102">
        <v>348147.59716785693</v>
      </c>
      <c r="AC130" s="102">
        <v>-1250.363712498628</v>
      </c>
      <c r="AD130" s="102">
        <v>1139.9413940927848</v>
      </c>
      <c r="AE130" s="102">
        <v>1606.9128303666391</v>
      </c>
      <c r="AF130" s="102">
        <v>-12257.034326483485</v>
      </c>
    </row>
    <row r="131" spans="1:32" x14ac:dyDescent="0.25">
      <c r="A131" s="101">
        <v>2015</v>
      </c>
      <c r="B131" s="101">
        <v>12</v>
      </c>
      <c r="C131" s="102">
        <v>8678969.8890055567</v>
      </c>
      <c r="D131" s="102">
        <v>4807296.7263777656</v>
      </c>
      <c r="E131" s="124">
        <v>1.7385096781781042</v>
      </c>
      <c r="F131" s="104">
        <v>0.175443008650843</v>
      </c>
      <c r="G131" s="104">
        <v>0</v>
      </c>
      <c r="H131" s="104">
        <v>0</v>
      </c>
      <c r="I131" s="104">
        <v>0</v>
      </c>
      <c r="J131" s="104">
        <v>65.410489377284904</v>
      </c>
      <c r="K131" s="103">
        <v>0.121905362943749</v>
      </c>
      <c r="L131" s="105">
        <v>7.0267054901608903</v>
      </c>
      <c r="M131" s="105">
        <v>-1.1042115326168558</v>
      </c>
      <c r="N131" s="103">
        <v>16.8145433831607</v>
      </c>
      <c r="O131" s="106">
        <v>0</v>
      </c>
      <c r="P131" s="106">
        <v>0</v>
      </c>
      <c r="Q131" s="106">
        <v>0</v>
      </c>
      <c r="R131" s="106">
        <v>0</v>
      </c>
      <c r="S131" s="106">
        <v>0</v>
      </c>
      <c r="T131" s="106">
        <v>0</v>
      </c>
      <c r="U131" s="106">
        <v>0</v>
      </c>
      <c r="V131" s="106">
        <v>0</v>
      </c>
      <c r="W131" s="106">
        <v>0</v>
      </c>
      <c r="X131" s="106">
        <v>0</v>
      </c>
      <c r="Y131" s="106">
        <v>0</v>
      </c>
      <c r="Z131" s="106">
        <v>42.449672857488302</v>
      </c>
      <c r="AA131" s="107">
        <v>0</v>
      </c>
      <c r="AB131" s="102">
        <v>329395.06605086278</v>
      </c>
      <c r="AC131" s="102">
        <v>-1213.3489470231566</v>
      </c>
      <c r="AD131" s="102">
        <v>1103.1690910575339</v>
      </c>
      <c r="AE131" s="102">
        <v>1606.9128303666391</v>
      </c>
      <c r="AF131" s="102">
        <v>-9453.7947013716312</v>
      </c>
    </row>
    <row r="132" spans="1:32" x14ac:dyDescent="0.25">
      <c r="A132" s="101">
        <v>2016</v>
      </c>
      <c r="B132" s="101">
        <v>1</v>
      </c>
      <c r="C132" s="102">
        <v>8808803.1125975437</v>
      </c>
      <c r="D132" s="102">
        <v>4814044.2749276087</v>
      </c>
      <c r="E132" s="124">
        <v>1.7444719634073584</v>
      </c>
      <c r="F132" s="104">
        <v>0.47586523824689803</v>
      </c>
      <c r="G132" s="104">
        <v>104.012380279974</v>
      </c>
      <c r="H132" s="104">
        <v>0</v>
      </c>
      <c r="I132" s="104">
        <v>0</v>
      </c>
      <c r="J132" s="104">
        <v>0</v>
      </c>
      <c r="K132" s="103">
        <v>0.128093943462572</v>
      </c>
      <c r="L132" s="105">
        <v>7.0267054901608903</v>
      </c>
      <c r="M132" s="105">
        <v>-1.2346113626433541</v>
      </c>
      <c r="N132" s="103">
        <v>16.869025888773098</v>
      </c>
      <c r="O132" s="106">
        <v>26.872581391315101</v>
      </c>
      <c r="P132" s="106">
        <v>0</v>
      </c>
      <c r="Q132" s="106">
        <v>0</v>
      </c>
      <c r="R132" s="106">
        <v>0</v>
      </c>
      <c r="S132" s="106">
        <v>0</v>
      </c>
      <c r="T132" s="106">
        <v>0</v>
      </c>
      <c r="U132" s="106">
        <v>0</v>
      </c>
      <c r="V132" s="106">
        <v>0</v>
      </c>
      <c r="W132" s="106">
        <v>0</v>
      </c>
      <c r="X132" s="106">
        <v>0</v>
      </c>
      <c r="Y132" s="106">
        <v>0</v>
      </c>
      <c r="Z132" s="106">
        <v>0</v>
      </c>
      <c r="AA132" s="107">
        <v>0</v>
      </c>
      <c r="AB132" s="102">
        <v>405657.91994827497</v>
      </c>
      <c r="AC132" s="102">
        <v>-2338.6708718949221</v>
      </c>
      <c r="AD132" s="102">
        <v>1902.4848013855467</v>
      </c>
      <c r="AE132" s="102">
        <v>12780.440385067275</v>
      </c>
      <c r="AF132" s="102">
        <v>-7164.3298782065103</v>
      </c>
    </row>
    <row r="133" spans="1:32" x14ac:dyDescent="0.25">
      <c r="A133" s="101">
        <v>2016</v>
      </c>
      <c r="B133" s="101">
        <v>2</v>
      </c>
      <c r="C133" s="102">
        <v>8194553.2661054842</v>
      </c>
      <c r="D133" s="102">
        <v>4820925.6661655679</v>
      </c>
      <c r="E133" s="124">
        <v>1.6147200037334344</v>
      </c>
      <c r="F133" s="104">
        <v>0</v>
      </c>
      <c r="G133" s="104">
        <v>0</v>
      </c>
      <c r="H133" s="104">
        <v>57.948681528250397</v>
      </c>
      <c r="I133" s="104">
        <v>0</v>
      </c>
      <c r="J133" s="104">
        <v>0</v>
      </c>
      <c r="K133" s="103">
        <v>0.127868846393767</v>
      </c>
      <c r="L133" s="105">
        <v>7.0267054901608903</v>
      </c>
      <c r="M133" s="105">
        <v>-1.2346113626433541</v>
      </c>
      <c r="N133" s="103">
        <v>16.913884346795701</v>
      </c>
      <c r="O133" s="106">
        <v>0</v>
      </c>
      <c r="P133" s="106">
        <v>34.723950066840601</v>
      </c>
      <c r="Q133" s="106">
        <v>0</v>
      </c>
      <c r="R133" s="106">
        <v>0</v>
      </c>
      <c r="S133" s="106">
        <v>0</v>
      </c>
      <c r="T133" s="106">
        <v>0</v>
      </c>
      <c r="U133" s="106">
        <v>0</v>
      </c>
      <c r="V133" s="106">
        <v>0</v>
      </c>
      <c r="W133" s="106">
        <v>0</v>
      </c>
      <c r="X133" s="106">
        <v>0</v>
      </c>
      <c r="Y133" s="106">
        <v>0</v>
      </c>
      <c r="Z133" s="106">
        <v>0</v>
      </c>
      <c r="AA133" s="107">
        <v>1</v>
      </c>
      <c r="AB133" s="102">
        <v>404350.24456852657</v>
      </c>
      <c r="AC133" s="102">
        <v>-2328.5132316210493</v>
      </c>
      <c r="AD133" s="102">
        <v>1909.0129855242471</v>
      </c>
      <c r="AE133" s="102">
        <v>12780.440385067275</v>
      </c>
      <c r="AF133" s="102">
        <v>-6603.0282714885143</v>
      </c>
    </row>
    <row r="134" spans="1:32" x14ac:dyDescent="0.25">
      <c r="A134" s="101">
        <v>2016</v>
      </c>
      <c r="B134" s="101">
        <v>3</v>
      </c>
      <c r="C134" s="102">
        <v>8995609.4587945845</v>
      </c>
      <c r="D134" s="102">
        <v>4828282.0587858176</v>
      </c>
      <c r="E134" s="124">
        <v>1.7635576905064938</v>
      </c>
      <c r="F134" s="104">
        <v>0</v>
      </c>
      <c r="G134" s="104">
        <v>0</v>
      </c>
      <c r="H134" s="104">
        <v>0</v>
      </c>
      <c r="I134" s="104">
        <v>29.133900916766098</v>
      </c>
      <c r="J134" s="104">
        <v>0</v>
      </c>
      <c r="K134" s="103">
        <v>0.139129924625431</v>
      </c>
      <c r="L134" s="105">
        <v>7.0267054901608903</v>
      </c>
      <c r="M134" s="105">
        <v>-1.2346113626433541</v>
      </c>
      <c r="N134" s="103">
        <v>16.948380936763801</v>
      </c>
      <c r="O134" s="106">
        <v>0</v>
      </c>
      <c r="P134" s="106">
        <v>0</v>
      </c>
      <c r="Q134" s="106">
        <v>67.088827391533002</v>
      </c>
      <c r="R134" s="106">
        <v>0</v>
      </c>
      <c r="S134" s="106">
        <v>0</v>
      </c>
      <c r="T134" s="106">
        <v>0</v>
      </c>
      <c r="U134" s="106">
        <v>0</v>
      </c>
      <c r="V134" s="106">
        <v>0</v>
      </c>
      <c r="W134" s="106">
        <v>0</v>
      </c>
      <c r="X134" s="106">
        <v>0</v>
      </c>
      <c r="Y134" s="106">
        <v>0</v>
      </c>
      <c r="Z134" s="106">
        <v>0</v>
      </c>
      <c r="AA134" s="107">
        <v>0</v>
      </c>
      <c r="AB134" s="102">
        <v>475977.30175618664</v>
      </c>
      <c r="AC134" s="102">
        <v>-2959.165605116028</v>
      </c>
      <c r="AD134" s="102">
        <v>1902.4848013855467</v>
      </c>
      <c r="AE134" s="102">
        <v>12780.440385067275</v>
      </c>
      <c r="AF134" s="102">
        <v>-7045.5592491938396</v>
      </c>
    </row>
    <row r="135" spans="1:32" x14ac:dyDescent="0.25">
      <c r="A135" s="101">
        <v>2016</v>
      </c>
      <c r="B135" s="101">
        <v>4</v>
      </c>
      <c r="C135" s="102">
        <v>9297257.7504615486</v>
      </c>
      <c r="D135" s="102">
        <v>4833256.5330835655</v>
      </c>
      <c r="E135" s="124">
        <v>1.8162462094403431</v>
      </c>
      <c r="F135" s="104">
        <v>0</v>
      </c>
      <c r="G135" s="104">
        <v>0</v>
      </c>
      <c r="H135" s="104">
        <v>0</v>
      </c>
      <c r="I135" s="104">
        <v>0</v>
      </c>
      <c r="J135" s="104">
        <v>0</v>
      </c>
      <c r="K135" s="103">
        <v>0.15997858065228501</v>
      </c>
      <c r="L135" s="105">
        <v>7.0267054901608903</v>
      </c>
      <c r="M135" s="105">
        <v>-1.3189313755887602</v>
      </c>
      <c r="N135" s="103">
        <v>16.9848641784337</v>
      </c>
      <c r="O135" s="106">
        <v>0</v>
      </c>
      <c r="P135" s="106">
        <v>0</v>
      </c>
      <c r="Q135" s="106">
        <v>0</v>
      </c>
      <c r="R135" s="106">
        <v>117.428646914796</v>
      </c>
      <c r="S135" s="106">
        <v>0</v>
      </c>
      <c r="T135" s="106">
        <v>0</v>
      </c>
      <c r="U135" s="106">
        <v>0</v>
      </c>
      <c r="V135" s="106">
        <v>0</v>
      </c>
      <c r="W135" s="106">
        <v>0</v>
      </c>
      <c r="X135" s="106">
        <v>0</v>
      </c>
      <c r="Y135" s="106">
        <v>0</v>
      </c>
      <c r="Z135" s="106">
        <v>0</v>
      </c>
      <c r="AA135" s="107">
        <v>0</v>
      </c>
      <c r="AB135" s="102">
        <v>514946.1742312042</v>
      </c>
      <c r="AC135" s="102">
        <v>-3096.1550642063094</v>
      </c>
      <c r="AD135" s="102">
        <v>1902.4848013855467</v>
      </c>
      <c r="AE135" s="102">
        <v>12780.440385067275</v>
      </c>
      <c r="AF135" s="102">
        <v>-7659.0513577021666</v>
      </c>
    </row>
    <row r="136" spans="1:32" x14ac:dyDescent="0.25">
      <c r="A136" s="101">
        <v>2016</v>
      </c>
      <c r="B136" s="101">
        <v>5</v>
      </c>
      <c r="C136" s="102">
        <v>10568988.114463476</v>
      </c>
      <c r="D136" s="102">
        <v>4836753.0944449604</v>
      </c>
      <c r="E136" s="124">
        <v>2.076797294639563</v>
      </c>
      <c r="F136" s="104">
        <v>0</v>
      </c>
      <c r="G136" s="104">
        <v>0</v>
      </c>
      <c r="H136" s="104">
        <v>0</v>
      </c>
      <c r="I136" s="104">
        <v>0</v>
      </c>
      <c r="J136" s="104">
        <v>0</v>
      </c>
      <c r="K136" s="103">
        <v>0.20751073675803799</v>
      </c>
      <c r="L136" s="105">
        <v>7.0267054901608903</v>
      </c>
      <c r="M136" s="105">
        <v>-1.3490943740847707</v>
      </c>
      <c r="N136" s="103">
        <v>17.020816314585101</v>
      </c>
      <c r="O136" s="106">
        <v>0</v>
      </c>
      <c r="P136" s="106">
        <v>0</v>
      </c>
      <c r="Q136" s="106">
        <v>0</v>
      </c>
      <c r="R136" s="106">
        <v>0</v>
      </c>
      <c r="S136" s="106">
        <v>205.87235315983</v>
      </c>
      <c r="T136" s="106">
        <v>0</v>
      </c>
      <c r="U136" s="106">
        <v>0</v>
      </c>
      <c r="V136" s="106">
        <v>0</v>
      </c>
      <c r="W136" s="106">
        <v>0</v>
      </c>
      <c r="X136" s="106">
        <v>0</v>
      </c>
      <c r="Y136" s="106">
        <v>0</v>
      </c>
      <c r="Z136" s="106">
        <v>0</v>
      </c>
      <c r="AA136" s="107">
        <v>0</v>
      </c>
      <c r="AB136" s="102">
        <v>521141.55644358549</v>
      </c>
      <c r="AC136" s="102">
        <v>-3100.539266535664</v>
      </c>
      <c r="AD136" s="102">
        <v>1841.1143239214975</v>
      </c>
      <c r="AE136" s="102">
        <v>12780.440385067275</v>
      </c>
      <c r="AF136" s="102">
        <v>-8630.1988053893492</v>
      </c>
    </row>
    <row r="137" spans="1:32" x14ac:dyDescent="0.25">
      <c r="A137" s="101">
        <v>2016</v>
      </c>
      <c r="B137" s="101">
        <v>6</v>
      </c>
      <c r="C137" s="102">
        <v>11074872.688369358</v>
      </c>
      <c r="D137" s="102">
        <v>4841873.495190056</v>
      </c>
      <c r="E137" s="124">
        <v>2.1739173574403492</v>
      </c>
      <c r="F137" s="104">
        <v>0</v>
      </c>
      <c r="G137" s="104">
        <v>0</v>
      </c>
      <c r="H137" s="104">
        <v>0</v>
      </c>
      <c r="I137" s="104">
        <v>0</v>
      </c>
      <c r="J137" s="104">
        <v>0</v>
      </c>
      <c r="K137" s="103">
        <v>0.23949831416612499</v>
      </c>
      <c r="L137" s="105">
        <v>7.0267054901608903</v>
      </c>
      <c r="M137" s="105">
        <v>-1.3652400375666986</v>
      </c>
      <c r="N137" s="103">
        <v>17.058741258106998</v>
      </c>
      <c r="O137" s="106">
        <v>0</v>
      </c>
      <c r="P137" s="106">
        <v>0</v>
      </c>
      <c r="Q137" s="106">
        <v>0</v>
      </c>
      <c r="R137" s="106">
        <v>0</v>
      </c>
      <c r="S137" s="106">
        <v>0</v>
      </c>
      <c r="T137" s="106">
        <v>273.797287378232</v>
      </c>
      <c r="U137" s="106">
        <v>0</v>
      </c>
      <c r="V137" s="106">
        <v>0</v>
      </c>
      <c r="W137" s="106">
        <v>0</v>
      </c>
      <c r="X137" s="106">
        <v>0</v>
      </c>
      <c r="Y137" s="106">
        <v>0</v>
      </c>
      <c r="Z137" s="106">
        <v>0</v>
      </c>
      <c r="AA137" s="107">
        <v>0</v>
      </c>
      <c r="AB137" s="102">
        <v>545693.48196711473</v>
      </c>
      <c r="AC137" s="102">
        <v>-2675.0676151031967</v>
      </c>
      <c r="AD137" s="102">
        <v>1902.4848013855467</v>
      </c>
      <c r="AE137" s="102">
        <v>12780.440385067275</v>
      </c>
      <c r="AF137" s="102">
        <v>-8661.484893138786</v>
      </c>
    </row>
    <row r="138" spans="1:32" x14ac:dyDescent="0.25">
      <c r="A138" s="101">
        <v>2016</v>
      </c>
      <c r="B138" s="101">
        <v>7</v>
      </c>
      <c r="C138" s="102">
        <v>11833884.051813323</v>
      </c>
      <c r="D138" s="102">
        <v>4846591.4270504322</v>
      </c>
      <c r="E138" s="124">
        <v>2.3263997267780412</v>
      </c>
      <c r="F138" s="104">
        <v>0</v>
      </c>
      <c r="G138" s="104">
        <v>0</v>
      </c>
      <c r="H138" s="104">
        <v>0</v>
      </c>
      <c r="I138" s="104">
        <v>0</v>
      </c>
      <c r="J138" s="104">
        <v>0</v>
      </c>
      <c r="K138" s="103">
        <v>0.26888784262566601</v>
      </c>
      <c r="L138" s="105">
        <v>7.0267054901608903</v>
      </c>
      <c r="M138" s="105">
        <v>-1.3740078164360057</v>
      </c>
      <c r="N138" s="103">
        <v>17.091952593603999</v>
      </c>
      <c r="O138" s="106">
        <v>0</v>
      </c>
      <c r="P138" s="106">
        <v>0</v>
      </c>
      <c r="Q138" s="106">
        <v>0</v>
      </c>
      <c r="R138" s="106">
        <v>0</v>
      </c>
      <c r="S138" s="106">
        <v>0</v>
      </c>
      <c r="T138" s="106">
        <v>0</v>
      </c>
      <c r="U138" s="106">
        <v>323.21495100202401</v>
      </c>
      <c r="V138" s="106">
        <v>0</v>
      </c>
      <c r="W138" s="106">
        <v>0</v>
      </c>
      <c r="X138" s="106">
        <v>0</v>
      </c>
      <c r="Y138" s="106">
        <v>0</v>
      </c>
      <c r="Z138" s="106">
        <v>0</v>
      </c>
      <c r="AA138" s="107">
        <v>0</v>
      </c>
      <c r="AB138" s="102">
        <v>556463.03307093552</v>
      </c>
      <c r="AC138" s="102">
        <v>-2856.650626076248</v>
      </c>
      <c r="AD138" s="102">
        <v>1841.1143239214975</v>
      </c>
      <c r="AE138" s="102">
        <v>12780.440385067275</v>
      </c>
      <c r="AF138" s="102">
        <v>-9452.8570354460262</v>
      </c>
    </row>
    <row r="139" spans="1:32" x14ac:dyDescent="0.25">
      <c r="A139" s="101">
        <v>2016</v>
      </c>
      <c r="B139" s="101">
        <v>8</v>
      </c>
      <c r="C139" s="102">
        <v>11995478.804426113</v>
      </c>
      <c r="D139" s="102">
        <v>4851833.1990756812</v>
      </c>
      <c r="E139" s="124">
        <v>2.3619477581294457</v>
      </c>
      <c r="F139" s="104">
        <v>0</v>
      </c>
      <c r="G139" s="104">
        <v>0</v>
      </c>
      <c r="H139" s="104">
        <v>0</v>
      </c>
      <c r="I139" s="104">
        <v>0</v>
      </c>
      <c r="J139" s="104">
        <v>0</v>
      </c>
      <c r="K139" s="103">
        <v>0.275132262547503</v>
      </c>
      <c r="L139" s="105">
        <v>7.0267054901608903</v>
      </c>
      <c r="M139" s="105">
        <v>-1.3804599769749175</v>
      </c>
      <c r="N139" s="103">
        <v>17.122864052146401</v>
      </c>
      <c r="O139" s="106">
        <v>0</v>
      </c>
      <c r="P139" s="106">
        <v>0</v>
      </c>
      <c r="Q139" s="106">
        <v>0</v>
      </c>
      <c r="R139" s="106">
        <v>0</v>
      </c>
      <c r="S139" s="106">
        <v>0</v>
      </c>
      <c r="T139" s="106">
        <v>0</v>
      </c>
      <c r="U139" s="106">
        <v>0</v>
      </c>
      <c r="V139" s="106">
        <v>329.73144935858801</v>
      </c>
      <c r="W139" s="106">
        <v>0</v>
      </c>
      <c r="X139" s="106">
        <v>0</v>
      </c>
      <c r="Y139" s="106">
        <v>0</v>
      </c>
      <c r="Z139" s="106">
        <v>0</v>
      </c>
      <c r="AA139" s="107">
        <v>0</v>
      </c>
      <c r="AB139" s="102">
        <v>534213.42511779198</v>
      </c>
      <c r="AC139" s="102">
        <v>-4272.74232665414</v>
      </c>
      <c r="AD139" s="102">
        <v>3042.4261954783315</v>
      </c>
      <c r="AE139" s="102">
        <v>12780.440385067275</v>
      </c>
      <c r="AF139" s="102">
        <v>-10061.292320392698</v>
      </c>
    </row>
    <row r="140" spans="1:32" x14ac:dyDescent="0.25">
      <c r="A140" s="101">
        <v>2016</v>
      </c>
      <c r="B140" s="101">
        <v>9</v>
      </c>
      <c r="C140" s="102">
        <v>11061196.752127161</v>
      </c>
      <c r="D140" s="102">
        <v>4857968.6510417722</v>
      </c>
      <c r="E140" s="124">
        <v>2.1706420960368584</v>
      </c>
      <c r="F140" s="104">
        <v>0</v>
      </c>
      <c r="G140" s="104">
        <v>0</v>
      </c>
      <c r="H140" s="104">
        <v>0</v>
      </c>
      <c r="I140" s="104">
        <v>0</v>
      </c>
      <c r="J140" s="104">
        <v>0</v>
      </c>
      <c r="K140" s="103">
        <v>0.25343693695643499</v>
      </c>
      <c r="L140" s="105">
        <v>7.0267054901608903</v>
      </c>
      <c r="M140" s="105">
        <v>-1.3962073733618765</v>
      </c>
      <c r="N140" s="103">
        <v>17.155846963792602</v>
      </c>
      <c r="O140" s="106">
        <v>0</v>
      </c>
      <c r="P140" s="106">
        <v>0</v>
      </c>
      <c r="Q140" s="106">
        <v>0</v>
      </c>
      <c r="R140" s="106">
        <v>0</v>
      </c>
      <c r="S140" s="106">
        <v>0</v>
      </c>
      <c r="T140" s="106">
        <v>0</v>
      </c>
      <c r="U140" s="106">
        <v>0</v>
      </c>
      <c r="V140" s="106">
        <v>0</v>
      </c>
      <c r="W140" s="106">
        <v>278.21093356333802</v>
      </c>
      <c r="X140" s="106">
        <v>0</v>
      </c>
      <c r="Y140" s="106">
        <v>0</v>
      </c>
      <c r="Z140" s="106">
        <v>0</v>
      </c>
      <c r="AA140" s="107">
        <v>0</v>
      </c>
      <c r="AB140" s="102">
        <v>513047.07072469895</v>
      </c>
      <c r="AC140" s="102">
        <v>-3754.5824904481274</v>
      </c>
      <c r="AD140" s="102">
        <v>3042.4261954783315</v>
      </c>
      <c r="AE140" s="102">
        <v>12780.440385067275</v>
      </c>
      <c r="AF140" s="102">
        <v>-8829.8578662967611</v>
      </c>
    </row>
    <row r="141" spans="1:32" x14ac:dyDescent="0.25">
      <c r="A141" s="101">
        <v>2016</v>
      </c>
      <c r="B141" s="101">
        <v>10</v>
      </c>
      <c r="C141" s="102">
        <v>10360328.189388869</v>
      </c>
      <c r="D141" s="102">
        <v>4864293.9691015771</v>
      </c>
      <c r="E141" s="124">
        <v>2.0330689188621101</v>
      </c>
      <c r="F141" s="104">
        <v>0</v>
      </c>
      <c r="G141" s="104">
        <v>0</v>
      </c>
      <c r="H141" s="104">
        <v>0</v>
      </c>
      <c r="I141" s="104">
        <v>0</v>
      </c>
      <c r="J141" s="104">
        <v>0</v>
      </c>
      <c r="K141" s="103">
        <v>0.215829829150884</v>
      </c>
      <c r="L141" s="105">
        <v>7.0267054901608903</v>
      </c>
      <c r="M141" s="105">
        <v>-1.3962073733618765</v>
      </c>
      <c r="N141" s="103">
        <v>17.196712993671099</v>
      </c>
      <c r="O141" s="106">
        <v>0</v>
      </c>
      <c r="P141" s="106">
        <v>0</v>
      </c>
      <c r="Q141" s="106">
        <v>0</v>
      </c>
      <c r="R141" s="106">
        <v>0</v>
      </c>
      <c r="S141" s="106">
        <v>0</v>
      </c>
      <c r="T141" s="106">
        <v>0</v>
      </c>
      <c r="U141" s="106">
        <v>0</v>
      </c>
      <c r="V141" s="106">
        <v>0</v>
      </c>
      <c r="W141" s="106">
        <v>0</v>
      </c>
      <c r="X141" s="106">
        <v>198.83661390818901</v>
      </c>
      <c r="Y141" s="106">
        <v>0</v>
      </c>
      <c r="Z141" s="106">
        <v>0</v>
      </c>
      <c r="AA141" s="107">
        <v>0</v>
      </c>
      <c r="AB141" s="102">
        <v>467296.06989782071</v>
      </c>
      <c r="AC141" s="102">
        <v>-3778.2653191232225</v>
      </c>
      <c r="AD141" s="102">
        <v>2944.2834149790315</v>
      </c>
      <c r="AE141" s="102">
        <v>12780.440385067275</v>
      </c>
      <c r="AF141" s="102">
        <v>-8359.2197786996767</v>
      </c>
    </row>
    <row r="142" spans="1:32" x14ac:dyDescent="0.25">
      <c r="A142" s="101">
        <v>2016</v>
      </c>
      <c r="B142" s="101">
        <v>11</v>
      </c>
      <c r="C142" s="102">
        <v>8615994.318781063</v>
      </c>
      <c r="D142" s="102">
        <v>4870987.3960650349</v>
      </c>
      <c r="E142" s="124">
        <v>1.6894096390921285</v>
      </c>
      <c r="F142" s="104">
        <v>0</v>
      </c>
      <c r="G142" s="104">
        <v>0</v>
      </c>
      <c r="H142" s="104">
        <v>0</v>
      </c>
      <c r="I142" s="104">
        <v>0</v>
      </c>
      <c r="J142" s="104">
        <v>0</v>
      </c>
      <c r="K142" s="103">
        <v>0.15380969053356899</v>
      </c>
      <c r="L142" s="105">
        <v>7.0267054901608903</v>
      </c>
      <c r="M142" s="105">
        <v>-1.3962073733618765</v>
      </c>
      <c r="N142" s="103">
        <v>17.2543102511254</v>
      </c>
      <c r="O142" s="106">
        <v>0</v>
      </c>
      <c r="P142" s="106">
        <v>0</v>
      </c>
      <c r="Q142" s="106">
        <v>0</v>
      </c>
      <c r="R142" s="106">
        <v>0</v>
      </c>
      <c r="S142" s="106">
        <v>0</v>
      </c>
      <c r="T142" s="106">
        <v>0</v>
      </c>
      <c r="U142" s="106">
        <v>0</v>
      </c>
      <c r="V142" s="106">
        <v>0</v>
      </c>
      <c r="W142" s="106">
        <v>0</v>
      </c>
      <c r="X142" s="106">
        <v>0</v>
      </c>
      <c r="Y142" s="106">
        <v>75.667245198870006</v>
      </c>
      <c r="Z142" s="106">
        <v>0</v>
      </c>
      <c r="AA142" s="107">
        <v>0</v>
      </c>
      <c r="AB142" s="102">
        <v>381283.00798130268</v>
      </c>
      <c r="AC142" s="102">
        <v>-3459.1754120821643</v>
      </c>
      <c r="AD142" s="102">
        <v>3042.4261954783315</v>
      </c>
      <c r="AE142" s="102">
        <v>12780.440385067275</v>
      </c>
      <c r="AF142" s="102">
        <v>-6745.4391772402696</v>
      </c>
    </row>
    <row r="143" spans="1:32" x14ac:dyDescent="0.25">
      <c r="A143" s="101">
        <v>2016</v>
      </c>
      <c r="B143" s="101">
        <v>12</v>
      </c>
      <c r="C143" s="102">
        <v>8817793.1841988545</v>
      </c>
      <c r="D143" s="102">
        <v>4877869.0580916172</v>
      </c>
      <c r="E143" s="124">
        <v>1.7371522976023874</v>
      </c>
      <c r="F143" s="104">
        <v>0.175443008650843</v>
      </c>
      <c r="G143" s="104">
        <v>0</v>
      </c>
      <c r="H143" s="104">
        <v>0</v>
      </c>
      <c r="I143" s="104">
        <v>0</v>
      </c>
      <c r="J143" s="104">
        <v>65.410489377284904</v>
      </c>
      <c r="K143" s="103">
        <v>0.13693374384860599</v>
      </c>
      <c r="L143" s="105">
        <v>7.0267054901608903</v>
      </c>
      <c r="M143" s="105">
        <v>-1.4132806636113835</v>
      </c>
      <c r="N143" s="103">
        <v>17.3163567607075</v>
      </c>
      <c r="O143" s="106">
        <v>0</v>
      </c>
      <c r="P143" s="106">
        <v>0</v>
      </c>
      <c r="Q143" s="106">
        <v>0</v>
      </c>
      <c r="R143" s="106">
        <v>0</v>
      </c>
      <c r="S143" s="106">
        <v>0</v>
      </c>
      <c r="T143" s="106">
        <v>0</v>
      </c>
      <c r="U143" s="106">
        <v>0</v>
      </c>
      <c r="V143" s="106">
        <v>0</v>
      </c>
      <c r="W143" s="106">
        <v>0</v>
      </c>
      <c r="X143" s="106">
        <v>0</v>
      </c>
      <c r="Y143" s="106">
        <v>0</v>
      </c>
      <c r="Z143" s="106">
        <v>42.449672857488302</v>
      </c>
      <c r="AA143" s="107">
        <v>0</v>
      </c>
      <c r="AB143" s="102">
        <v>338838.74017006217</v>
      </c>
      <c r="AC143" s="102">
        <v>-3353.7448634788293</v>
      </c>
      <c r="AD143" s="102">
        <v>2944.2834149790315</v>
      </c>
      <c r="AE143" s="102">
        <v>12780.440385067275</v>
      </c>
      <c r="AF143" s="102">
        <v>-7017.9765752211779</v>
      </c>
    </row>
    <row r="144" spans="1:32" x14ac:dyDescent="0.25">
      <c r="A144" s="101">
        <v>2017</v>
      </c>
      <c r="B144" s="101">
        <v>1</v>
      </c>
      <c r="C144" s="102">
        <v>8847227.7248073239</v>
      </c>
      <c r="D144" s="102">
        <v>4884523.5388476243</v>
      </c>
      <c r="E144" s="124">
        <v>1.7361943794546708</v>
      </c>
      <c r="F144" s="104">
        <v>0.47586523824689803</v>
      </c>
      <c r="G144" s="104">
        <v>104.012380279974</v>
      </c>
      <c r="H144" s="104">
        <v>0</v>
      </c>
      <c r="I144" s="104">
        <v>0</v>
      </c>
      <c r="J144" s="104">
        <v>0</v>
      </c>
      <c r="K144" s="103">
        <v>0.142493725660228</v>
      </c>
      <c r="L144" s="105">
        <v>7.1295723210711293</v>
      </c>
      <c r="M144" s="105">
        <v>-1.4132806636113835</v>
      </c>
      <c r="N144" s="103">
        <v>17.377819399006398</v>
      </c>
      <c r="O144" s="106">
        <v>26.872581391315101</v>
      </c>
      <c r="P144" s="106">
        <v>0</v>
      </c>
      <c r="Q144" s="106">
        <v>0</v>
      </c>
      <c r="R144" s="106">
        <v>0</v>
      </c>
      <c r="S144" s="106">
        <v>0</v>
      </c>
      <c r="T144" s="106">
        <v>0</v>
      </c>
      <c r="U144" s="106">
        <v>0</v>
      </c>
      <c r="V144" s="106">
        <v>0</v>
      </c>
      <c r="W144" s="106">
        <v>0</v>
      </c>
      <c r="X144" s="106">
        <v>0</v>
      </c>
      <c r="Y144" s="106">
        <v>0</v>
      </c>
      <c r="Z144" s="106">
        <v>0</v>
      </c>
      <c r="AA144" s="107">
        <v>0</v>
      </c>
      <c r="AB144" s="102">
        <v>353342.60319573834</v>
      </c>
      <c r="AC144" s="102">
        <v>-4233.5835377276208</v>
      </c>
      <c r="AD144" s="102">
        <v>5060.1937096048296</v>
      </c>
      <c r="AE144" s="102">
        <v>23276.894156323953</v>
      </c>
      <c r="AF144" s="102">
        <v>-10700.697177899134</v>
      </c>
    </row>
    <row r="145" spans="1:32" x14ac:dyDescent="0.25">
      <c r="A145" s="101">
        <v>2017</v>
      </c>
      <c r="B145" s="101">
        <v>2</v>
      </c>
      <c r="C145" s="102">
        <v>7987296.8638781561</v>
      </c>
      <c r="D145" s="102">
        <v>4891265.5922517208</v>
      </c>
      <c r="E145" s="124">
        <v>1.5569374169527135</v>
      </c>
      <c r="F145" s="104">
        <v>0</v>
      </c>
      <c r="G145" s="104">
        <v>0</v>
      </c>
      <c r="H145" s="104">
        <v>57.948681528250397</v>
      </c>
      <c r="I145" s="104">
        <v>0</v>
      </c>
      <c r="J145" s="104">
        <v>0</v>
      </c>
      <c r="K145" s="103">
        <v>0.14173198863264799</v>
      </c>
      <c r="L145" s="105">
        <v>7.2389564352059574</v>
      </c>
      <c r="M145" s="105">
        <v>-1.4132806636113835</v>
      </c>
      <c r="N145" s="103">
        <v>17.4278926429851</v>
      </c>
      <c r="O145" s="106">
        <v>0</v>
      </c>
      <c r="P145" s="106">
        <v>34.723950066840601</v>
      </c>
      <c r="Q145" s="106">
        <v>0</v>
      </c>
      <c r="R145" s="106">
        <v>0</v>
      </c>
      <c r="S145" s="106">
        <v>0</v>
      </c>
      <c r="T145" s="106">
        <v>0</v>
      </c>
      <c r="U145" s="106">
        <v>0</v>
      </c>
      <c r="V145" s="106">
        <v>0</v>
      </c>
      <c r="W145" s="106">
        <v>0</v>
      </c>
      <c r="X145" s="106">
        <v>0</v>
      </c>
      <c r="Y145" s="106">
        <v>0</v>
      </c>
      <c r="Z145" s="106">
        <v>0</v>
      </c>
      <c r="AA145" s="107">
        <v>0</v>
      </c>
      <c r="AB145" s="102">
        <v>358134.06726434699</v>
      </c>
      <c r="AC145" s="102">
        <v>-4216.6790549962798</v>
      </c>
      <c r="AD145" s="102">
        <v>4570.4975441592014</v>
      </c>
      <c r="AE145" s="102">
        <v>23276.894156323953</v>
      </c>
      <c r="AF145" s="102">
        <v>-9862.3328617572442</v>
      </c>
    </row>
    <row r="146" spans="1:32" x14ac:dyDescent="0.25">
      <c r="A146" s="101">
        <v>2017</v>
      </c>
      <c r="B146" s="101">
        <v>3</v>
      </c>
      <c r="C146" s="102">
        <v>8977158.7783935312</v>
      </c>
      <c r="D146" s="102">
        <v>4898331.4889721163</v>
      </c>
      <c r="E146" s="124">
        <v>1.7412475024641181</v>
      </c>
      <c r="F146" s="104">
        <v>0</v>
      </c>
      <c r="G146" s="104">
        <v>0</v>
      </c>
      <c r="H146" s="104">
        <v>0</v>
      </c>
      <c r="I146" s="104">
        <v>29.133900916766098</v>
      </c>
      <c r="J146" s="104">
        <v>0</v>
      </c>
      <c r="K146" s="103">
        <v>0.15463426216014101</v>
      </c>
      <c r="L146" s="105">
        <v>7.346494675074017</v>
      </c>
      <c r="M146" s="105">
        <v>-1.4206266107030063</v>
      </c>
      <c r="N146" s="103">
        <v>17.463615974457099</v>
      </c>
      <c r="O146" s="106">
        <v>0</v>
      </c>
      <c r="P146" s="106">
        <v>0</v>
      </c>
      <c r="Q146" s="106">
        <v>67.088827391533002</v>
      </c>
      <c r="R146" s="106">
        <v>0</v>
      </c>
      <c r="S146" s="106">
        <v>0</v>
      </c>
      <c r="T146" s="106">
        <v>0</v>
      </c>
      <c r="U146" s="106">
        <v>0</v>
      </c>
      <c r="V146" s="106">
        <v>0</v>
      </c>
      <c r="W146" s="106">
        <v>0</v>
      </c>
      <c r="X146" s="106">
        <v>0</v>
      </c>
      <c r="Y146" s="106">
        <v>0</v>
      </c>
      <c r="Z146" s="106">
        <v>0</v>
      </c>
      <c r="AA146" s="107">
        <v>0</v>
      </c>
      <c r="AB146" s="102">
        <v>435498.09106540628</v>
      </c>
      <c r="AC146" s="102">
        <v>-5360.5714818455635</v>
      </c>
      <c r="AD146" s="102">
        <v>5060.1937096048296</v>
      </c>
      <c r="AE146" s="102">
        <v>23276.894156323953</v>
      </c>
      <c r="AF146" s="102">
        <v>-10523.300470000564</v>
      </c>
    </row>
    <row r="147" spans="1:32" x14ac:dyDescent="0.25">
      <c r="A147" s="101">
        <v>2017</v>
      </c>
      <c r="B147" s="101">
        <v>4</v>
      </c>
      <c r="C147" s="102">
        <v>9245820.1920002718</v>
      </c>
      <c r="D147" s="102">
        <v>4903743.7770855799</v>
      </c>
      <c r="E147" s="124">
        <v>1.7854057147777718</v>
      </c>
      <c r="F147" s="104">
        <v>0</v>
      </c>
      <c r="G147" s="104">
        <v>0</v>
      </c>
      <c r="H147" s="104">
        <v>0</v>
      </c>
      <c r="I147" s="104">
        <v>0</v>
      </c>
      <c r="J147" s="104">
        <v>0</v>
      </c>
      <c r="K147" s="103">
        <v>0.17750765484831299</v>
      </c>
      <c r="L147" s="105">
        <v>7.4518938823699576</v>
      </c>
      <c r="M147" s="105">
        <v>-1.4462560312409889</v>
      </c>
      <c r="N147" s="103">
        <v>17.5022849288911</v>
      </c>
      <c r="O147" s="106">
        <v>0</v>
      </c>
      <c r="P147" s="106">
        <v>0</v>
      </c>
      <c r="Q147" s="106">
        <v>0</v>
      </c>
      <c r="R147" s="106">
        <v>117.428646914796</v>
      </c>
      <c r="S147" s="106">
        <v>0</v>
      </c>
      <c r="T147" s="106">
        <v>0</v>
      </c>
      <c r="U147" s="106">
        <v>0</v>
      </c>
      <c r="V147" s="106">
        <v>0</v>
      </c>
      <c r="W147" s="106">
        <v>0</v>
      </c>
      <c r="X147" s="106">
        <v>0</v>
      </c>
      <c r="Y147" s="106">
        <v>0</v>
      </c>
      <c r="Z147" s="106">
        <v>0</v>
      </c>
      <c r="AA147" s="107">
        <v>0</v>
      </c>
      <c r="AB147" s="102">
        <v>479360.76576192467</v>
      </c>
      <c r="AC147" s="102">
        <v>-5610.2081285948489</v>
      </c>
      <c r="AD147" s="102">
        <v>5060.1937096048296</v>
      </c>
      <c r="AE147" s="102">
        <v>23276.894156323953</v>
      </c>
      <c r="AF147" s="102">
        <v>-11439.616913517239</v>
      </c>
    </row>
    <row r="148" spans="1:32" x14ac:dyDescent="0.25">
      <c r="A148" s="101">
        <v>2017</v>
      </c>
      <c r="B148" s="101">
        <v>5</v>
      </c>
      <c r="C148" s="102">
        <v>10504682.402446391</v>
      </c>
      <c r="D148" s="102">
        <v>4908128.3259152109</v>
      </c>
      <c r="E148" s="124">
        <v>2.0423287720581826</v>
      </c>
      <c r="F148" s="104">
        <v>0</v>
      </c>
      <c r="G148" s="104">
        <v>0</v>
      </c>
      <c r="H148" s="104">
        <v>0</v>
      </c>
      <c r="I148" s="104">
        <v>0</v>
      </c>
      <c r="J148" s="104">
        <v>0</v>
      </c>
      <c r="K148" s="103">
        <v>0.22982331071680701</v>
      </c>
      <c r="L148" s="105">
        <v>7.4518938823699576</v>
      </c>
      <c r="M148" s="105">
        <v>-1.4772409042619103</v>
      </c>
      <c r="N148" s="103">
        <v>17.5400077924985</v>
      </c>
      <c r="O148" s="106">
        <v>0</v>
      </c>
      <c r="P148" s="106">
        <v>0</v>
      </c>
      <c r="Q148" s="106">
        <v>0</v>
      </c>
      <c r="R148" s="106">
        <v>0</v>
      </c>
      <c r="S148" s="106">
        <v>205.87235315983</v>
      </c>
      <c r="T148" s="106">
        <v>0</v>
      </c>
      <c r="U148" s="106">
        <v>0</v>
      </c>
      <c r="V148" s="106">
        <v>0</v>
      </c>
      <c r="W148" s="106">
        <v>0</v>
      </c>
      <c r="X148" s="106">
        <v>0</v>
      </c>
      <c r="Y148" s="106">
        <v>0</v>
      </c>
      <c r="Z148" s="106">
        <v>0</v>
      </c>
      <c r="AA148" s="107">
        <v>0</v>
      </c>
      <c r="AB148" s="102">
        <v>471007.07445443276</v>
      </c>
      <c r="AC148" s="102">
        <v>-5620.0947182318569</v>
      </c>
      <c r="AD148" s="102">
        <v>4896.9616544562869</v>
      </c>
      <c r="AE148" s="102">
        <v>23276.894156323953</v>
      </c>
      <c r="AF148" s="102">
        <v>-12890.130070986708</v>
      </c>
    </row>
    <row r="149" spans="1:32" x14ac:dyDescent="0.25">
      <c r="A149" s="101">
        <v>2017</v>
      </c>
      <c r="B149" s="101">
        <v>6</v>
      </c>
      <c r="C149" s="102">
        <v>10996325.515224205</v>
      </c>
      <c r="D149" s="102">
        <v>4913632.2893329971</v>
      </c>
      <c r="E149" s="124">
        <v>2.1370631992862443</v>
      </c>
      <c r="F149" s="104">
        <v>0</v>
      </c>
      <c r="G149" s="104">
        <v>0</v>
      </c>
      <c r="H149" s="104">
        <v>0</v>
      </c>
      <c r="I149" s="104">
        <v>0</v>
      </c>
      <c r="J149" s="104">
        <v>0</v>
      </c>
      <c r="K149" s="103">
        <v>0.26494273962743398</v>
      </c>
      <c r="L149" s="105">
        <v>7.4518938823699576</v>
      </c>
      <c r="M149" s="105">
        <v>-1.490599750402763</v>
      </c>
      <c r="N149" s="103">
        <v>17.580426775614601</v>
      </c>
      <c r="O149" s="106">
        <v>0</v>
      </c>
      <c r="P149" s="106">
        <v>0</v>
      </c>
      <c r="Q149" s="106">
        <v>0</v>
      </c>
      <c r="R149" s="106">
        <v>0</v>
      </c>
      <c r="S149" s="106">
        <v>0</v>
      </c>
      <c r="T149" s="106">
        <v>273.797287378232</v>
      </c>
      <c r="U149" s="106">
        <v>0</v>
      </c>
      <c r="V149" s="106">
        <v>0</v>
      </c>
      <c r="W149" s="106">
        <v>0</v>
      </c>
      <c r="X149" s="106">
        <v>0</v>
      </c>
      <c r="Y149" s="106">
        <v>0</v>
      </c>
      <c r="Z149" s="106">
        <v>0</v>
      </c>
      <c r="AA149" s="107">
        <v>0</v>
      </c>
      <c r="AB149" s="102">
        <v>485032.41297147761</v>
      </c>
      <c r="AC149" s="102">
        <v>-4849.8667635926513</v>
      </c>
      <c r="AD149" s="102">
        <v>5060.1937096048296</v>
      </c>
      <c r="AE149" s="102">
        <v>23276.894156323953</v>
      </c>
      <c r="AF149" s="102">
        <v>-12936.859207776781</v>
      </c>
    </row>
    <row r="150" spans="1:32" x14ac:dyDescent="0.25">
      <c r="A150" s="101">
        <v>2017</v>
      </c>
      <c r="B150" s="101">
        <v>7</v>
      </c>
      <c r="C150" s="102">
        <v>11750677.731709536</v>
      </c>
      <c r="D150" s="102">
        <v>4918853.1591642648</v>
      </c>
      <c r="E150" s="124">
        <v>2.2873332444356418</v>
      </c>
      <c r="F150" s="104">
        <v>0</v>
      </c>
      <c r="G150" s="104">
        <v>0</v>
      </c>
      <c r="H150" s="104">
        <v>0</v>
      </c>
      <c r="I150" s="104">
        <v>0</v>
      </c>
      <c r="J150" s="104">
        <v>0</v>
      </c>
      <c r="K150" s="103">
        <v>0.29733907667229498</v>
      </c>
      <c r="L150" s="105">
        <v>7.4518938823699576</v>
      </c>
      <c r="M150" s="105">
        <v>-1.5017679108923567</v>
      </c>
      <c r="N150" s="103">
        <v>17.618241602767799</v>
      </c>
      <c r="O150" s="106">
        <v>0</v>
      </c>
      <c r="P150" s="106">
        <v>0</v>
      </c>
      <c r="Q150" s="106">
        <v>0</v>
      </c>
      <c r="R150" s="106">
        <v>0</v>
      </c>
      <c r="S150" s="106">
        <v>0</v>
      </c>
      <c r="T150" s="106">
        <v>0</v>
      </c>
      <c r="U150" s="106">
        <v>323.21495100202401</v>
      </c>
      <c r="V150" s="106">
        <v>0</v>
      </c>
      <c r="W150" s="106">
        <v>0</v>
      </c>
      <c r="X150" s="106">
        <v>0</v>
      </c>
      <c r="Y150" s="106">
        <v>0</v>
      </c>
      <c r="Z150" s="106">
        <v>0</v>
      </c>
      <c r="AA150" s="107">
        <v>0</v>
      </c>
      <c r="AB150" s="102">
        <v>490745.00591227983</v>
      </c>
      <c r="AC150" s="102">
        <v>-5178.6268549259485</v>
      </c>
      <c r="AD150" s="102">
        <v>4896.9616544562869</v>
      </c>
      <c r="AE150" s="102">
        <v>23276.894156323953</v>
      </c>
      <c r="AF150" s="102">
        <v>-14118.858612300985</v>
      </c>
    </row>
    <row r="151" spans="1:32" x14ac:dyDescent="0.25">
      <c r="A151" s="101">
        <v>2017</v>
      </c>
      <c r="B151" s="101">
        <v>8</v>
      </c>
      <c r="C151" s="102">
        <v>11913188.210152347</v>
      </c>
      <c r="D151" s="102">
        <v>4924447.0442776391</v>
      </c>
      <c r="E151" s="124">
        <v>2.3224747445510086</v>
      </c>
      <c r="F151" s="104">
        <v>0</v>
      </c>
      <c r="G151" s="104">
        <v>0</v>
      </c>
      <c r="H151" s="104">
        <v>0</v>
      </c>
      <c r="I151" s="104">
        <v>0</v>
      </c>
      <c r="J151" s="104">
        <v>0</v>
      </c>
      <c r="K151" s="103">
        <v>0.30425090266615201</v>
      </c>
      <c r="L151" s="105">
        <v>7.4518938823699576</v>
      </c>
      <c r="M151" s="105">
        <v>-1.5079537473159967</v>
      </c>
      <c r="N151" s="103">
        <v>17.656425703724501</v>
      </c>
      <c r="O151" s="106">
        <v>0</v>
      </c>
      <c r="P151" s="106">
        <v>0</v>
      </c>
      <c r="Q151" s="106">
        <v>0</v>
      </c>
      <c r="R151" s="106">
        <v>0</v>
      </c>
      <c r="S151" s="106">
        <v>0</v>
      </c>
      <c r="T151" s="106">
        <v>0</v>
      </c>
      <c r="U151" s="106">
        <v>0</v>
      </c>
      <c r="V151" s="106">
        <v>329.73144935858801</v>
      </c>
      <c r="W151" s="106">
        <v>0</v>
      </c>
      <c r="X151" s="106">
        <v>0</v>
      </c>
      <c r="Y151" s="106">
        <v>0</v>
      </c>
      <c r="Z151" s="106">
        <v>0</v>
      </c>
      <c r="AA151" s="107">
        <v>0</v>
      </c>
      <c r="AB151" s="102">
        <v>468329.30801269831</v>
      </c>
      <c r="AC151" s="102">
        <v>-6494.3961880726647</v>
      </c>
      <c r="AD151" s="102">
        <v>6200.1351036976148</v>
      </c>
      <c r="AE151" s="102">
        <v>23276.894156323953</v>
      </c>
      <c r="AF151" s="102">
        <v>-15027.622145980282</v>
      </c>
    </row>
    <row r="152" spans="1:32" x14ac:dyDescent="0.25">
      <c r="A152" s="101">
        <v>2017</v>
      </c>
      <c r="B152" s="101">
        <v>9</v>
      </c>
      <c r="C152" s="102">
        <v>10982746.776574139</v>
      </c>
      <c r="D152" s="102">
        <v>4930655.2437836546</v>
      </c>
      <c r="E152" s="124">
        <v>2.1329202401876204</v>
      </c>
      <c r="F152" s="104">
        <v>0</v>
      </c>
      <c r="G152" s="104">
        <v>0</v>
      </c>
      <c r="H152" s="104">
        <v>0</v>
      </c>
      <c r="I152" s="104">
        <v>0</v>
      </c>
      <c r="J152" s="104">
        <v>0</v>
      </c>
      <c r="K152" s="103">
        <v>0.28032324783511697</v>
      </c>
      <c r="L152" s="105">
        <v>7.4518938823699576</v>
      </c>
      <c r="M152" s="105">
        <v>-1.5211222328371687</v>
      </c>
      <c r="N152" s="103">
        <v>17.6938864997698</v>
      </c>
      <c r="O152" s="106">
        <v>0</v>
      </c>
      <c r="P152" s="106">
        <v>0</v>
      </c>
      <c r="Q152" s="106">
        <v>0</v>
      </c>
      <c r="R152" s="106">
        <v>0</v>
      </c>
      <c r="S152" s="106">
        <v>0</v>
      </c>
      <c r="T152" s="106">
        <v>0</v>
      </c>
      <c r="U152" s="106">
        <v>0</v>
      </c>
      <c r="V152" s="106">
        <v>0</v>
      </c>
      <c r="W152" s="106">
        <v>278.21093356333802</v>
      </c>
      <c r="X152" s="106">
        <v>0</v>
      </c>
      <c r="Y152" s="106">
        <v>0</v>
      </c>
      <c r="Z152" s="106">
        <v>0</v>
      </c>
      <c r="AA152" s="107">
        <v>0</v>
      </c>
      <c r="AB152" s="102">
        <v>455468.21047164255</v>
      </c>
      <c r="AC152" s="102">
        <v>-5704.487659649425</v>
      </c>
      <c r="AD152" s="102">
        <v>6200.1351036976148</v>
      </c>
      <c r="AE152" s="102">
        <v>23276.894156323953</v>
      </c>
      <c r="AF152" s="102">
        <v>-13188.342351257752</v>
      </c>
    </row>
    <row r="153" spans="1:32" x14ac:dyDescent="0.25">
      <c r="A153" s="101">
        <v>2017</v>
      </c>
      <c r="B153" s="101">
        <v>10</v>
      </c>
      <c r="C153" s="102">
        <v>10297901.726722648</v>
      </c>
      <c r="D153" s="102">
        <v>4936990.6767385164</v>
      </c>
      <c r="E153" s="124">
        <v>1.9981114806434972</v>
      </c>
      <c r="F153" s="104">
        <v>0</v>
      </c>
      <c r="G153" s="104">
        <v>0</v>
      </c>
      <c r="H153" s="104">
        <v>0</v>
      </c>
      <c r="I153" s="104">
        <v>0</v>
      </c>
      <c r="J153" s="104">
        <v>0</v>
      </c>
      <c r="K153" s="103">
        <v>0.23901420697136799</v>
      </c>
      <c r="L153" s="105">
        <v>7.4518938823699576</v>
      </c>
      <c r="M153" s="105">
        <v>-1.5211222328371687</v>
      </c>
      <c r="N153" s="103">
        <v>17.730044680314101</v>
      </c>
      <c r="O153" s="106">
        <v>0</v>
      </c>
      <c r="P153" s="106">
        <v>0</v>
      </c>
      <c r="Q153" s="106">
        <v>0</v>
      </c>
      <c r="R153" s="106">
        <v>0</v>
      </c>
      <c r="S153" s="106">
        <v>0</v>
      </c>
      <c r="T153" s="106">
        <v>0</v>
      </c>
      <c r="U153" s="106">
        <v>0</v>
      </c>
      <c r="V153" s="106">
        <v>0</v>
      </c>
      <c r="W153" s="106">
        <v>0</v>
      </c>
      <c r="X153" s="106">
        <v>198.83661390818901</v>
      </c>
      <c r="Y153" s="106">
        <v>0</v>
      </c>
      <c r="Z153" s="106">
        <v>0</v>
      </c>
      <c r="AA153" s="107">
        <v>0</v>
      </c>
      <c r="AB153" s="102">
        <v>422189.43915148074</v>
      </c>
      <c r="AC153" s="102">
        <v>-5737.0946002627716</v>
      </c>
      <c r="AD153" s="102">
        <v>6000.1307455138203</v>
      </c>
      <c r="AE153" s="102">
        <v>23276.894156323953</v>
      </c>
      <c r="AF153" s="102">
        <v>-12485.393751545493</v>
      </c>
    </row>
    <row r="154" spans="1:32" x14ac:dyDescent="0.25">
      <c r="A154" s="101">
        <v>2017</v>
      </c>
      <c r="B154" s="101">
        <v>11</v>
      </c>
      <c r="C154" s="102">
        <v>8563161.1414516345</v>
      </c>
      <c r="D154" s="102">
        <v>4943576.8221642654</v>
      </c>
      <c r="E154" s="124">
        <v>1.6589881777587971</v>
      </c>
      <c r="F154" s="104">
        <v>0</v>
      </c>
      <c r="G154" s="104">
        <v>0</v>
      </c>
      <c r="H154" s="104">
        <v>0</v>
      </c>
      <c r="I154" s="104">
        <v>0</v>
      </c>
      <c r="J154" s="104">
        <v>0</v>
      </c>
      <c r="K154" s="103">
        <v>0.170751748734045</v>
      </c>
      <c r="L154" s="105">
        <v>7.4518938823699576</v>
      </c>
      <c r="M154" s="105">
        <v>-1.5239435041715486</v>
      </c>
      <c r="N154" s="103">
        <v>17.769422786592099</v>
      </c>
      <c r="O154" s="106">
        <v>0</v>
      </c>
      <c r="P154" s="106">
        <v>0</v>
      </c>
      <c r="Q154" s="106">
        <v>0</v>
      </c>
      <c r="R154" s="106">
        <v>0</v>
      </c>
      <c r="S154" s="106">
        <v>0</v>
      </c>
      <c r="T154" s="106">
        <v>0</v>
      </c>
      <c r="U154" s="106">
        <v>0</v>
      </c>
      <c r="V154" s="106">
        <v>0</v>
      </c>
      <c r="W154" s="106">
        <v>0</v>
      </c>
      <c r="X154" s="106">
        <v>0</v>
      </c>
      <c r="Y154" s="106">
        <v>75.667245198870006</v>
      </c>
      <c r="Z154" s="106">
        <v>0</v>
      </c>
      <c r="AA154" s="107">
        <v>0</v>
      </c>
      <c r="AB154" s="102">
        <v>347673.1777575452</v>
      </c>
      <c r="AC154" s="102">
        <v>-5249.5305134370465</v>
      </c>
      <c r="AD154" s="102">
        <v>6200.1351036976148</v>
      </c>
      <c r="AE154" s="102">
        <v>23276.894156323953</v>
      </c>
      <c r="AF154" s="102">
        <v>-10075.038865415097</v>
      </c>
    </row>
    <row r="155" spans="1:32" x14ac:dyDescent="0.25">
      <c r="A155" s="101">
        <v>2017</v>
      </c>
      <c r="B155" s="101">
        <v>12</v>
      </c>
      <c r="C155" s="102">
        <v>8765716.2293519992</v>
      </c>
      <c r="D155" s="102">
        <v>4950289.2673000218</v>
      </c>
      <c r="E155" s="124">
        <v>1.7076491609064792</v>
      </c>
      <c r="F155" s="104">
        <v>0.175443008650843</v>
      </c>
      <c r="G155" s="104">
        <v>0</v>
      </c>
      <c r="H155" s="104">
        <v>0</v>
      </c>
      <c r="I155" s="104">
        <v>0</v>
      </c>
      <c r="J155" s="104">
        <v>65.410489377284904</v>
      </c>
      <c r="K155" s="103">
        <v>0.15224512546402799</v>
      </c>
      <c r="L155" s="105">
        <v>7.4518938823699576</v>
      </c>
      <c r="M155" s="105">
        <v>-1.5449360518402968</v>
      </c>
      <c r="N155" s="103">
        <v>17.806589224334399</v>
      </c>
      <c r="O155" s="106">
        <v>0</v>
      </c>
      <c r="P155" s="106">
        <v>0</v>
      </c>
      <c r="Q155" s="106">
        <v>0</v>
      </c>
      <c r="R155" s="106">
        <v>0</v>
      </c>
      <c r="S155" s="106">
        <v>0</v>
      </c>
      <c r="T155" s="106">
        <v>0</v>
      </c>
      <c r="U155" s="106">
        <v>0</v>
      </c>
      <c r="V155" s="106">
        <v>0</v>
      </c>
      <c r="W155" s="106">
        <v>0</v>
      </c>
      <c r="X155" s="106">
        <v>0</v>
      </c>
      <c r="Y155" s="106">
        <v>0</v>
      </c>
      <c r="Z155" s="106">
        <v>42.449672857488302</v>
      </c>
      <c r="AA155" s="107">
        <v>0</v>
      </c>
      <c r="AB155" s="102">
        <v>298651.80101705238</v>
      </c>
      <c r="AC155" s="102">
        <v>-5087.807336143951</v>
      </c>
      <c r="AD155" s="102">
        <v>6000.1307455138203</v>
      </c>
      <c r="AE155" s="102">
        <v>23276.894156323953</v>
      </c>
      <c r="AF155" s="102">
        <v>-10482.102779978499</v>
      </c>
    </row>
    <row r="156" spans="1:32" x14ac:dyDescent="0.25">
      <c r="A156" s="101">
        <v>2018</v>
      </c>
      <c r="B156" s="101">
        <v>1</v>
      </c>
      <c r="C156" s="102">
        <v>8870942.0426849313</v>
      </c>
      <c r="D156" s="102">
        <v>4956840.5538682071</v>
      </c>
      <c r="E156" s="124">
        <v>1.7141750565493576</v>
      </c>
      <c r="F156" s="104">
        <v>0.47586523824689803</v>
      </c>
      <c r="G156" s="104">
        <v>104.012380279974</v>
      </c>
      <c r="H156" s="104">
        <v>0</v>
      </c>
      <c r="I156" s="104">
        <v>0</v>
      </c>
      <c r="J156" s="104">
        <v>0</v>
      </c>
      <c r="K156" s="103">
        <v>0.15307310075566499</v>
      </c>
      <c r="L156" s="105">
        <v>7.4860809446956349</v>
      </c>
      <c r="M156" s="105">
        <v>-1.5449360518402968</v>
      </c>
      <c r="N156" s="103">
        <v>17.843263495935101</v>
      </c>
      <c r="O156" s="106">
        <v>26.872581391315101</v>
      </c>
      <c r="P156" s="106">
        <v>0</v>
      </c>
      <c r="Q156" s="106">
        <v>0</v>
      </c>
      <c r="R156" s="106">
        <v>0</v>
      </c>
      <c r="S156" s="106">
        <v>0</v>
      </c>
      <c r="T156" s="106">
        <v>0</v>
      </c>
      <c r="U156" s="106">
        <v>0</v>
      </c>
      <c r="V156" s="106">
        <v>0</v>
      </c>
      <c r="W156" s="106">
        <v>0</v>
      </c>
      <c r="X156" s="106">
        <v>0</v>
      </c>
      <c r="Y156" s="106">
        <v>0</v>
      </c>
      <c r="Z156" s="106">
        <v>0</v>
      </c>
      <c r="AA156" s="107">
        <v>0</v>
      </c>
      <c r="AB156" s="102">
        <v>357579.96533487621</v>
      </c>
      <c r="AC156" s="102">
        <v>-6863.7639493730576</v>
      </c>
      <c r="AD156" s="102">
        <v>11705.028900016134</v>
      </c>
      <c r="AE156" s="102">
        <v>26014.33981959692</v>
      </c>
      <c r="AF156" s="102">
        <v>-14385.964153368288</v>
      </c>
    </row>
    <row r="157" spans="1:32" x14ac:dyDescent="0.25">
      <c r="A157" s="101">
        <v>2018</v>
      </c>
      <c r="B157" s="101">
        <v>2</v>
      </c>
      <c r="C157" s="102">
        <v>8017769.4211006192</v>
      </c>
      <c r="D157" s="102">
        <v>4963448.6474818923</v>
      </c>
      <c r="E157" s="124">
        <v>1.5390227726182912</v>
      </c>
      <c r="F157" s="104">
        <v>0</v>
      </c>
      <c r="G157" s="104">
        <v>0</v>
      </c>
      <c r="H157" s="104">
        <v>57.948681528250397</v>
      </c>
      <c r="I157" s="104">
        <v>0</v>
      </c>
      <c r="J157" s="104">
        <v>0</v>
      </c>
      <c r="K157" s="103">
        <v>0.15222014173060799</v>
      </c>
      <c r="L157" s="105">
        <v>7.5257316757321941</v>
      </c>
      <c r="M157" s="105">
        <v>-1.5449360518402968</v>
      </c>
      <c r="N157" s="103">
        <v>17.875918645664498</v>
      </c>
      <c r="O157" s="106">
        <v>0</v>
      </c>
      <c r="P157" s="106">
        <v>34.723950066840601</v>
      </c>
      <c r="Q157" s="106">
        <v>0</v>
      </c>
      <c r="R157" s="106">
        <v>0</v>
      </c>
      <c r="S157" s="106">
        <v>0</v>
      </c>
      <c r="T157" s="106">
        <v>0</v>
      </c>
      <c r="U157" s="106">
        <v>0</v>
      </c>
      <c r="V157" s="106">
        <v>0</v>
      </c>
      <c r="W157" s="106">
        <v>0</v>
      </c>
      <c r="X157" s="106">
        <v>0</v>
      </c>
      <c r="Y157" s="106">
        <v>0</v>
      </c>
      <c r="Z157" s="106">
        <v>0</v>
      </c>
      <c r="AA157" s="107">
        <v>0</v>
      </c>
      <c r="AB157" s="102">
        <v>362420.88368020172</v>
      </c>
      <c r="AC157" s="102">
        <v>-6839.7144335150761</v>
      </c>
      <c r="AD157" s="102">
        <v>10572.284167756508</v>
      </c>
      <c r="AE157" s="102">
        <v>26014.33981959692</v>
      </c>
      <c r="AF157" s="102">
        <v>-13258.871329510972</v>
      </c>
    </row>
    <row r="158" spans="1:32" x14ac:dyDescent="0.25">
      <c r="A158" s="101">
        <v>2018</v>
      </c>
      <c r="B158" s="101">
        <v>3</v>
      </c>
      <c r="C158" s="102">
        <v>9035659.8035288677</v>
      </c>
      <c r="D158" s="102">
        <v>4970277.1852376396</v>
      </c>
      <c r="E158" s="124">
        <v>1.7263044919604429</v>
      </c>
      <c r="F158" s="104">
        <v>0</v>
      </c>
      <c r="G158" s="104">
        <v>0</v>
      </c>
      <c r="H158" s="104">
        <v>0</v>
      </c>
      <c r="I158" s="104">
        <v>29.133900916766098</v>
      </c>
      <c r="J158" s="104">
        <v>0</v>
      </c>
      <c r="K158" s="103">
        <v>0.16654471033728199</v>
      </c>
      <c r="L158" s="105">
        <v>7.564514874843848</v>
      </c>
      <c r="M158" s="105">
        <v>-1.5512274508743018</v>
      </c>
      <c r="N158" s="103">
        <v>17.900704794838401</v>
      </c>
      <c r="O158" s="106">
        <v>0</v>
      </c>
      <c r="P158" s="106">
        <v>0</v>
      </c>
      <c r="Q158" s="106">
        <v>67.088827391533002</v>
      </c>
      <c r="R158" s="106">
        <v>0</v>
      </c>
      <c r="S158" s="106">
        <v>0</v>
      </c>
      <c r="T158" s="106">
        <v>0</v>
      </c>
      <c r="U158" s="106">
        <v>0</v>
      </c>
      <c r="V158" s="106">
        <v>0</v>
      </c>
      <c r="W158" s="106">
        <v>0</v>
      </c>
      <c r="X158" s="106">
        <v>0</v>
      </c>
      <c r="Y158" s="106">
        <v>0</v>
      </c>
      <c r="Z158" s="106">
        <v>0</v>
      </c>
      <c r="AA158" s="107">
        <v>0</v>
      </c>
      <c r="AB158" s="102">
        <v>440575.44280582631</v>
      </c>
      <c r="AC158" s="102">
        <v>-8699.3662607097249</v>
      </c>
      <c r="AD158" s="102">
        <v>11705.028900016134</v>
      </c>
      <c r="AE158" s="102">
        <v>26014.33981959692</v>
      </c>
      <c r="AF158" s="102">
        <v>-14147.472900104414</v>
      </c>
    </row>
    <row r="159" spans="1:32" x14ac:dyDescent="0.25">
      <c r="A159" s="101">
        <v>2018</v>
      </c>
      <c r="B159" s="101">
        <v>4</v>
      </c>
      <c r="C159" s="102">
        <v>9319909.8209983576</v>
      </c>
      <c r="D159" s="102">
        <v>4975957.4564807834</v>
      </c>
      <c r="E159" s="124">
        <v>1.7728785486515652</v>
      </c>
      <c r="F159" s="104">
        <v>0</v>
      </c>
      <c r="G159" s="104">
        <v>0</v>
      </c>
      <c r="H159" s="104">
        <v>0</v>
      </c>
      <c r="I159" s="104">
        <v>0</v>
      </c>
      <c r="J159" s="104">
        <v>0</v>
      </c>
      <c r="K159" s="103">
        <v>0.19146543848533901</v>
      </c>
      <c r="L159" s="105">
        <v>7.6024828696043283</v>
      </c>
      <c r="M159" s="105">
        <v>-1.5754808159477469</v>
      </c>
      <c r="N159" s="103">
        <v>17.928911109329999</v>
      </c>
      <c r="O159" s="106">
        <v>0</v>
      </c>
      <c r="P159" s="106">
        <v>0</v>
      </c>
      <c r="Q159" s="106">
        <v>0</v>
      </c>
      <c r="R159" s="106">
        <v>117.428646914796</v>
      </c>
      <c r="S159" s="106">
        <v>0</v>
      </c>
      <c r="T159" s="106">
        <v>0</v>
      </c>
      <c r="U159" s="106">
        <v>0</v>
      </c>
      <c r="V159" s="106">
        <v>0</v>
      </c>
      <c r="W159" s="106">
        <v>0</v>
      </c>
      <c r="X159" s="106">
        <v>0</v>
      </c>
      <c r="Y159" s="106">
        <v>0</v>
      </c>
      <c r="Z159" s="106">
        <v>0</v>
      </c>
      <c r="AA159" s="107">
        <v>0</v>
      </c>
      <c r="AB159" s="102">
        <v>484909.41336713044</v>
      </c>
      <c r="AC159" s="102">
        <v>-9107.8305090257891</v>
      </c>
      <c r="AD159" s="102">
        <v>11705.028900016134</v>
      </c>
      <c r="AE159" s="102">
        <v>26014.33981959692</v>
      </c>
      <c r="AF159" s="102">
        <v>-15379.364176945579</v>
      </c>
    </row>
    <row r="160" spans="1:32" x14ac:dyDescent="0.25">
      <c r="A160" s="101">
        <v>2018</v>
      </c>
      <c r="B160" s="101">
        <v>5</v>
      </c>
      <c r="C160" s="102">
        <v>10579453.238535425</v>
      </c>
      <c r="D160" s="102">
        <v>4980922.7755207233</v>
      </c>
      <c r="E160" s="124">
        <v>2.026114503566891</v>
      </c>
      <c r="F160" s="104">
        <v>0</v>
      </c>
      <c r="G160" s="104">
        <v>0</v>
      </c>
      <c r="H160" s="104">
        <v>0</v>
      </c>
      <c r="I160" s="104">
        <v>0</v>
      </c>
      <c r="J160" s="104">
        <v>0</v>
      </c>
      <c r="K160" s="103">
        <v>0.248366126067572</v>
      </c>
      <c r="L160" s="105">
        <v>7.6024828696043283</v>
      </c>
      <c r="M160" s="105">
        <v>-1.6056280998614185</v>
      </c>
      <c r="N160" s="103">
        <v>17.955037459523499</v>
      </c>
      <c r="O160" s="106">
        <v>0</v>
      </c>
      <c r="P160" s="106">
        <v>0</v>
      </c>
      <c r="Q160" s="106">
        <v>0</v>
      </c>
      <c r="R160" s="106">
        <v>0</v>
      </c>
      <c r="S160" s="106">
        <v>205.87235315983</v>
      </c>
      <c r="T160" s="106">
        <v>0</v>
      </c>
      <c r="U160" s="106">
        <v>0</v>
      </c>
      <c r="V160" s="106">
        <v>0</v>
      </c>
      <c r="W160" s="106">
        <v>0</v>
      </c>
      <c r="X160" s="106">
        <v>0</v>
      </c>
      <c r="Y160" s="106">
        <v>0</v>
      </c>
      <c r="Z160" s="106">
        <v>0</v>
      </c>
      <c r="AA160" s="107">
        <v>0</v>
      </c>
      <c r="AB160" s="102">
        <v>476649.27421181125</v>
      </c>
      <c r="AC160" s="102">
        <v>-9128.2725842141954</v>
      </c>
      <c r="AD160" s="102">
        <v>11327.447322596259</v>
      </c>
      <c r="AE160" s="102">
        <v>26014.33981959692</v>
      </c>
      <c r="AF160" s="102">
        <v>-17329.42686355659</v>
      </c>
    </row>
    <row r="161" spans="1:32" x14ac:dyDescent="0.25">
      <c r="A161" s="101">
        <v>2018</v>
      </c>
      <c r="B161" s="101">
        <v>6</v>
      </c>
      <c r="C161" s="102">
        <v>11066887.993827291</v>
      </c>
      <c r="D161" s="102">
        <v>4986659.4925260209</v>
      </c>
      <c r="E161" s="124">
        <v>2.1183635864574395</v>
      </c>
      <c r="F161" s="104">
        <v>0</v>
      </c>
      <c r="G161" s="104">
        <v>0</v>
      </c>
      <c r="H161" s="104">
        <v>0</v>
      </c>
      <c r="I161" s="104">
        <v>0</v>
      </c>
      <c r="J161" s="104">
        <v>0</v>
      </c>
      <c r="K161" s="103">
        <v>0.286447456830349</v>
      </c>
      <c r="L161" s="105">
        <v>7.6024828696043283</v>
      </c>
      <c r="M161" s="105">
        <v>-1.6188063819456224</v>
      </c>
      <c r="N161" s="103">
        <v>17.980690178419099</v>
      </c>
      <c r="O161" s="106">
        <v>0</v>
      </c>
      <c r="P161" s="106">
        <v>0</v>
      </c>
      <c r="Q161" s="106">
        <v>0</v>
      </c>
      <c r="R161" s="106">
        <v>0</v>
      </c>
      <c r="S161" s="106">
        <v>0</v>
      </c>
      <c r="T161" s="106">
        <v>273.797287378232</v>
      </c>
      <c r="U161" s="106">
        <v>0</v>
      </c>
      <c r="V161" s="106">
        <v>0</v>
      </c>
      <c r="W161" s="106">
        <v>0</v>
      </c>
      <c r="X161" s="106">
        <v>0</v>
      </c>
      <c r="Y161" s="106">
        <v>0</v>
      </c>
      <c r="Z161" s="106">
        <v>0</v>
      </c>
      <c r="AA161" s="107">
        <v>0</v>
      </c>
      <c r="AB161" s="102">
        <v>490882.47713611275</v>
      </c>
      <c r="AC161" s="102">
        <v>-7879.4897748606245</v>
      </c>
      <c r="AD161" s="102">
        <v>11705.028900016134</v>
      </c>
      <c r="AE161" s="102">
        <v>26014.33981959692</v>
      </c>
      <c r="AF161" s="102">
        <v>-17392.249283031109</v>
      </c>
    </row>
    <row r="162" spans="1:32" x14ac:dyDescent="0.25">
      <c r="A162" s="101">
        <v>2018</v>
      </c>
      <c r="B162" s="101">
        <v>7</v>
      </c>
      <c r="C162" s="102">
        <v>11819273.561484005</v>
      </c>
      <c r="D162" s="102">
        <v>4992196.8686311292</v>
      </c>
      <c r="E162" s="124">
        <v>2.2662541581840068</v>
      </c>
      <c r="F162" s="104">
        <v>0</v>
      </c>
      <c r="G162" s="104">
        <v>0</v>
      </c>
      <c r="H162" s="104">
        <v>0</v>
      </c>
      <c r="I162" s="104">
        <v>0</v>
      </c>
      <c r="J162" s="104">
        <v>0</v>
      </c>
      <c r="K162" s="103">
        <v>0.32159710653482998</v>
      </c>
      <c r="L162" s="105">
        <v>7.6024828696043283</v>
      </c>
      <c r="M162" s="105">
        <v>-1.6284301082577302</v>
      </c>
      <c r="N162" s="103">
        <v>18.000908708336599</v>
      </c>
      <c r="O162" s="106">
        <v>0</v>
      </c>
      <c r="P162" s="106">
        <v>0</v>
      </c>
      <c r="Q162" s="106">
        <v>0</v>
      </c>
      <c r="R162" s="106">
        <v>0</v>
      </c>
      <c r="S162" s="106">
        <v>0</v>
      </c>
      <c r="T162" s="106">
        <v>0</v>
      </c>
      <c r="U162" s="106">
        <v>323.21495100202401</v>
      </c>
      <c r="V162" s="106">
        <v>0</v>
      </c>
      <c r="W162" s="106">
        <v>0</v>
      </c>
      <c r="X162" s="106">
        <v>0</v>
      </c>
      <c r="Y162" s="106">
        <v>0</v>
      </c>
      <c r="Z162" s="106">
        <v>0</v>
      </c>
      <c r="AA162" s="107">
        <v>0</v>
      </c>
      <c r="AB162" s="102">
        <v>495738.79408990021</v>
      </c>
      <c r="AC162" s="102">
        <v>-8412.6083431176085</v>
      </c>
      <c r="AD162" s="102">
        <v>11327.447322596259</v>
      </c>
      <c r="AE162" s="102">
        <v>26014.33981959692</v>
      </c>
      <c r="AF162" s="102">
        <v>-18981.323413444574</v>
      </c>
    </row>
    <row r="163" spans="1:32" x14ac:dyDescent="0.25">
      <c r="A163" s="101">
        <v>2018</v>
      </c>
      <c r="B163" s="101">
        <v>8</v>
      </c>
      <c r="C163" s="102">
        <v>11981913.503804933</v>
      </c>
      <c r="D163" s="102">
        <v>4997933.7507436415</v>
      </c>
      <c r="E163" s="124">
        <v>2.3007053060663467</v>
      </c>
      <c r="F163" s="104">
        <v>0</v>
      </c>
      <c r="G163" s="104">
        <v>0</v>
      </c>
      <c r="H163" s="104">
        <v>0</v>
      </c>
      <c r="I163" s="104">
        <v>0</v>
      </c>
      <c r="J163" s="104">
        <v>0</v>
      </c>
      <c r="K163" s="103">
        <v>0.32899810772090099</v>
      </c>
      <c r="L163" s="105">
        <v>7.6024828696043283</v>
      </c>
      <c r="M163" s="105">
        <v>-1.6341294077413608</v>
      </c>
      <c r="N163" s="103">
        <v>18.017858258430401</v>
      </c>
      <c r="O163" s="106">
        <v>0</v>
      </c>
      <c r="P163" s="106">
        <v>0</v>
      </c>
      <c r="Q163" s="106">
        <v>0</v>
      </c>
      <c r="R163" s="106">
        <v>0</v>
      </c>
      <c r="S163" s="106">
        <v>0</v>
      </c>
      <c r="T163" s="106">
        <v>0</v>
      </c>
      <c r="U163" s="106">
        <v>0</v>
      </c>
      <c r="V163" s="106">
        <v>329.73144935858801</v>
      </c>
      <c r="W163" s="106">
        <v>0</v>
      </c>
      <c r="X163" s="106">
        <v>0</v>
      </c>
      <c r="Y163" s="106">
        <v>0</v>
      </c>
      <c r="Z163" s="106">
        <v>0</v>
      </c>
      <c r="AA163" s="107">
        <v>0</v>
      </c>
      <c r="AB163" s="102">
        <v>474071.31170853064</v>
      </c>
      <c r="AC163" s="102">
        <v>-9586.7571254741488</v>
      </c>
      <c r="AD163" s="102">
        <v>12844.97029410892</v>
      </c>
      <c r="AE163" s="102">
        <v>26014.33981959692</v>
      </c>
      <c r="AF163" s="102">
        <v>-20203.06059580313</v>
      </c>
    </row>
    <row r="164" spans="1:32" x14ac:dyDescent="0.25">
      <c r="A164" s="101">
        <v>2018</v>
      </c>
      <c r="B164" s="101">
        <v>9</v>
      </c>
      <c r="C164" s="102">
        <v>11045420.731613673</v>
      </c>
      <c r="D164" s="102">
        <v>5004092.638087281</v>
      </c>
      <c r="E164" s="124">
        <v>2.1125584504579509</v>
      </c>
      <c r="F164" s="104">
        <v>0</v>
      </c>
      <c r="G164" s="104">
        <v>0</v>
      </c>
      <c r="H164" s="104">
        <v>0</v>
      </c>
      <c r="I164" s="104">
        <v>0</v>
      </c>
      <c r="J164" s="104">
        <v>0</v>
      </c>
      <c r="K164" s="103">
        <v>0.30283447146292303</v>
      </c>
      <c r="L164" s="105">
        <v>7.6024828696043283</v>
      </c>
      <c r="M164" s="105">
        <v>-1.6461975063906125</v>
      </c>
      <c r="N164" s="103">
        <v>18.035288161359599</v>
      </c>
      <c r="O164" s="106">
        <v>0</v>
      </c>
      <c r="P164" s="106">
        <v>0</v>
      </c>
      <c r="Q164" s="106">
        <v>0</v>
      </c>
      <c r="R164" s="106">
        <v>0</v>
      </c>
      <c r="S164" s="106">
        <v>0</v>
      </c>
      <c r="T164" s="106">
        <v>0</v>
      </c>
      <c r="U164" s="106">
        <v>0</v>
      </c>
      <c r="V164" s="106">
        <v>0</v>
      </c>
      <c r="W164" s="106">
        <v>278.21093356333802</v>
      </c>
      <c r="X164" s="106">
        <v>0</v>
      </c>
      <c r="Y164" s="106">
        <v>0</v>
      </c>
      <c r="Z164" s="106">
        <v>0</v>
      </c>
      <c r="AA164" s="107">
        <v>0</v>
      </c>
      <c r="AB164" s="102">
        <v>461270.48780315398</v>
      </c>
      <c r="AC164" s="102">
        <v>-8416.9137964647362</v>
      </c>
      <c r="AD164" s="102">
        <v>12844.97029410892</v>
      </c>
      <c r="AE164" s="102">
        <v>26014.33981959692</v>
      </c>
      <c r="AF164" s="102">
        <v>-17730.341972427625</v>
      </c>
    </row>
    <row r="165" spans="1:32" x14ac:dyDescent="0.25">
      <c r="A165" s="101">
        <v>2018</v>
      </c>
      <c r="B165" s="101">
        <v>10</v>
      </c>
      <c r="C165" s="102">
        <v>10362644.818800356</v>
      </c>
      <c r="D165" s="102">
        <v>5010336.4477247577</v>
      </c>
      <c r="E165" s="124">
        <v>1.9802953955361438</v>
      </c>
      <c r="F165" s="104">
        <v>0</v>
      </c>
      <c r="G165" s="104">
        <v>0</v>
      </c>
      <c r="H165" s="104">
        <v>0</v>
      </c>
      <c r="I165" s="104">
        <v>0</v>
      </c>
      <c r="J165" s="104">
        <v>0</v>
      </c>
      <c r="K165" s="103">
        <v>0.25794567555411102</v>
      </c>
      <c r="L165" s="105">
        <v>7.6024828696043283</v>
      </c>
      <c r="M165" s="105">
        <v>-1.6461975063906125</v>
      </c>
      <c r="N165" s="103">
        <v>18.058205549169799</v>
      </c>
      <c r="O165" s="106">
        <v>0</v>
      </c>
      <c r="P165" s="106">
        <v>0</v>
      </c>
      <c r="Q165" s="106">
        <v>0</v>
      </c>
      <c r="R165" s="106">
        <v>0</v>
      </c>
      <c r="S165" s="106">
        <v>0</v>
      </c>
      <c r="T165" s="106">
        <v>0</v>
      </c>
      <c r="U165" s="106">
        <v>0</v>
      </c>
      <c r="V165" s="106">
        <v>0</v>
      </c>
      <c r="W165" s="106">
        <v>0</v>
      </c>
      <c r="X165" s="106">
        <v>198.83661390818901</v>
      </c>
      <c r="Y165" s="106">
        <v>0</v>
      </c>
      <c r="Z165" s="106">
        <v>0</v>
      </c>
      <c r="AA165" s="107">
        <v>0</v>
      </c>
      <c r="AB165" s="102">
        <v>427498.45670317166</v>
      </c>
      <c r="AC165" s="102">
        <v>-8459.4902869704038</v>
      </c>
      <c r="AD165" s="102">
        <v>12430.616413653792</v>
      </c>
      <c r="AE165" s="102">
        <v>26014.33981959692</v>
      </c>
      <c r="AF165" s="102">
        <v>-16785.30136535324</v>
      </c>
    </row>
    <row r="166" spans="1:32" x14ac:dyDescent="0.25">
      <c r="A166" s="101">
        <v>2018</v>
      </c>
      <c r="B166" s="101">
        <v>11</v>
      </c>
      <c r="C166" s="102">
        <v>8625899.3691300042</v>
      </c>
      <c r="D166" s="102">
        <v>5016750.7264273632</v>
      </c>
      <c r="E166" s="124">
        <v>1.6456551607311369</v>
      </c>
      <c r="F166" s="104">
        <v>0</v>
      </c>
      <c r="G166" s="104">
        <v>0</v>
      </c>
      <c r="H166" s="104">
        <v>0</v>
      </c>
      <c r="I166" s="104">
        <v>0</v>
      </c>
      <c r="J166" s="104">
        <v>0</v>
      </c>
      <c r="K166" s="103">
        <v>0.18375548993044499</v>
      </c>
      <c r="L166" s="105">
        <v>7.6024828696043283</v>
      </c>
      <c r="M166" s="105">
        <v>-1.6495332820050046</v>
      </c>
      <c r="N166" s="103">
        <v>18.093583321929799</v>
      </c>
      <c r="O166" s="106">
        <v>0</v>
      </c>
      <c r="P166" s="106">
        <v>0</v>
      </c>
      <c r="Q166" s="106">
        <v>0</v>
      </c>
      <c r="R166" s="106">
        <v>0</v>
      </c>
      <c r="S166" s="106">
        <v>0</v>
      </c>
      <c r="T166" s="106">
        <v>0</v>
      </c>
      <c r="U166" s="106">
        <v>0</v>
      </c>
      <c r="V166" s="106">
        <v>0</v>
      </c>
      <c r="W166" s="106">
        <v>0</v>
      </c>
      <c r="X166" s="106">
        <v>0</v>
      </c>
      <c r="Y166" s="106">
        <v>75.667245198870006</v>
      </c>
      <c r="Z166" s="106">
        <v>0</v>
      </c>
      <c r="AA166" s="107">
        <v>0</v>
      </c>
      <c r="AB166" s="102">
        <v>352478.74015407113</v>
      </c>
      <c r="AC166" s="102">
        <v>-7735.5719599710919</v>
      </c>
      <c r="AD166" s="102">
        <v>12844.97029410892</v>
      </c>
      <c r="AE166" s="102">
        <v>26014.33981959692</v>
      </c>
      <c r="AF166" s="102">
        <v>-13544.83222467097</v>
      </c>
    </row>
    <row r="167" spans="1:32" x14ac:dyDescent="0.25">
      <c r="A167" s="101">
        <v>2018</v>
      </c>
      <c r="B167" s="101">
        <v>12</v>
      </c>
      <c r="C167" s="102">
        <v>8837189.9807034936</v>
      </c>
      <c r="D167" s="102">
        <v>5023249.4277576189</v>
      </c>
      <c r="E167" s="124">
        <v>1.6955480797012057</v>
      </c>
      <c r="F167" s="104">
        <v>0.175443008650843</v>
      </c>
      <c r="G167" s="104">
        <v>0</v>
      </c>
      <c r="H167" s="104">
        <v>0</v>
      </c>
      <c r="I167" s="104">
        <v>0</v>
      </c>
      <c r="J167" s="104">
        <v>65.410489377284904</v>
      </c>
      <c r="K167" s="103">
        <v>0.16368300529173799</v>
      </c>
      <c r="L167" s="105">
        <v>7.6024828696043283</v>
      </c>
      <c r="M167" s="105">
        <v>-1.6711940444801123</v>
      </c>
      <c r="N167" s="103">
        <v>18.132617476071498</v>
      </c>
      <c r="O167" s="106">
        <v>0</v>
      </c>
      <c r="P167" s="106">
        <v>0</v>
      </c>
      <c r="Q167" s="106">
        <v>0</v>
      </c>
      <c r="R167" s="106">
        <v>0</v>
      </c>
      <c r="S167" s="106">
        <v>0</v>
      </c>
      <c r="T167" s="106">
        <v>0</v>
      </c>
      <c r="U167" s="106">
        <v>0</v>
      </c>
      <c r="V167" s="106">
        <v>0</v>
      </c>
      <c r="W167" s="106">
        <v>0</v>
      </c>
      <c r="X167" s="106">
        <v>0</v>
      </c>
      <c r="Y167" s="106">
        <v>0</v>
      </c>
      <c r="Z167" s="106">
        <v>42.449672857488302</v>
      </c>
      <c r="AA167" s="107">
        <v>0</v>
      </c>
      <c r="AB167" s="102">
        <v>303170.61888559128</v>
      </c>
      <c r="AC167" s="102">
        <v>-7494.4285797606153</v>
      </c>
      <c r="AD167" s="102">
        <v>12430.616413653792</v>
      </c>
      <c r="AE167" s="102">
        <v>26014.33981959692</v>
      </c>
      <c r="AF167" s="102">
        <v>-14092.086930199286</v>
      </c>
    </row>
  </sheetData>
  <pageMargins left="0.7" right="0.7" top="1" bottom="0.5" header="0.3" footer="0.3"/>
  <pageSetup scale="59" fitToHeight="0" orientation="portrait" r:id="rId1"/>
  <headerFooter>
    <oddHeader xml:space="preserve">&amp;C&amp;"Arial,Bold"&amp;12
INPUTS FOR THE NET ENERGY FOR LOAD FORECAST&amp;R&amp;"Arial,Regular"FLORIDA POWER &amp;&amp; LIGHT COMPANY 
AND SUBSIDIARIES
DOCKET NO. 160021-EI
MFR NO. F-7
ATTACHMENT NO. 5 OF 16
PAGE &amp;P OF &amp;N  
</oddHeader>
  </headerFooter>
  <colBreaks count="3" manualBreakCount="3">
    <brk id="10" max="166" man="1"/>
    <brk id="19" max="166" man="1"/>
    <brk id="27" max="1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8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Exhibit DED-5</vt:lpstr>
      <vt:lpstr>WP - Sales</vt:lpstr>
      <vt:lpstr>WP - Annual Percent Growth</vt:lpstr>
      <vt:lpstr>Table NEL</vt:lpstr>
      <vt:lpstr>calculation_WN_retail</vt:lpstr>
      <vt:lpstr>Table Customers</vt:lpstr>
      <vt:lpstr>Table Summer Peak</vt:lpstr>
      <vt:lpstr>MFR F-7 NEL</vt:lpstr>
      <vt:lpstr>DED-1 p1 (retail delivered)</vt:lpstr>
      <vt:lpstr>DED-1 p2 (total sales)</vt:lpstr>
      <vt:lpstr>DED-2 Percentage Growth</vt:lpstr>
      <vt:lpstr>DED-3 Load Factor</vt:lpstr>
      <vt:lpstr>DED-6 Weather Normal and DSM</vt:lpstr>
      <vt:lpstr>'MFR F-7 NEL'!Print_Area</vt:lpstr>
      <vt:lpstr>'MFR F-7 NEL'!Print_Titles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Deupree</dc:creator>
  <cp:lastModifiedBy>Michael Deupree</cp:lastModifiedBy>
  <dcterms:created xsi:type="dcterms:W3CDTF">2016-06-20T00:02:47Z</dcterms:created>
  <dcterms:modified xsi:type="dcterms:W3CDTF">2016-07-12T22:37:40Z</dcterms:modified>
</cp:coreProperties>
</file>