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85" yWindow="15" windowWidth="11940" windowHeight="10095" activeTab="1"/>
  </bookViews>
  <sheets>
    <sheet name="Exhibit DED-4 p2" sheetId="8" r:id="rId1"/>
    <sheet name="Exhibit DED-4 p1" sheetId="1" r:id="rId2"/>
    <sheet name="Duke Energy" sheetId="2" r:id="rId3"/>
    <sheet name="Tampa Electric Co." sheetId="4" r:id="rId4"/>
    <sheet name="Gulf Power" sheetId="5" r:id="rId5"/>
    <sheet name="Florida Power and Light" sheetId="7" r:id="rId6"/>
  </sheets>
  <calcPr calcId="145621"/>
</workbook>
</file>

<file path=xl/calcChain.xml><?xml version="1.0" encoding="utf-8"?>
<calcChain xmlns="http://schemas.openxmlformats.org/spreadsheetml/2006/main">
  <c r="J40" i="1" l="1"/>
  <c r="F37" i="1"/>
  <c r="F40" i="1" s="1"/>
  <c r="G37" i="1"/>
  <c r="G40" i="1" s="1"/>
  <c r="I37" i="1"/>
  <c r="I40" i="1" s="1"/>
  <c r="F38" i="1"/>
  <c r="G38" i="1"/>
  <c r="I38" i="1"/>
  <c r="E38" i="1"/>
  <c r="E37" i="1"/>
  <c r="E40" i="1" s="1"/>
  <c r="P15" i="1"/>
  <c r="P19" i="1"/>
  <c r="P23" i="1"/>
  <c r="P27" i="1"/>
  <c r="P11" i="1"/>
  <c r="N14" i="1"/>
  <c r="O15" i="1"/>
  <c r="N18" i="1"/>
  <c r="O19" i="1"/>
  <c r="N22" i="1"/>
  <c r="O23" i="1"/>
  <c r="N26" i="1"/>
  <c r="O27" i="1"/>
  <c r="N30" i="1"/>
  <c r="N11" i="1"/>
  <c r="F34" i="1"/>
  <c r="N13" i="1" s="1"/>
  <c r="G34" i="1"/>
  <c r="O14" i="1" s="1"/>
  <c r="I34" i="1"/>
  <c r="P12" i="1" s="1"/>
  <c r="E34" i="1"/>
  <c r="M12" i="1" s="1"/>
  <c r="E39" i="1"/>
  <c r="F39" i="1"/>
  <c r="G39" i="1"/>
  <c r="I39" i="1"/>
  <c r="E33" i="1"/>
  <c r="F33" i="1"/>
  <c r="G33" i="1"/>
  <c r="I33" i="1"/>
  <c r="F32" i="1"/>
  <c r="G32" i="1"/>
  <c r="I32" i="1"/>
  <c r="E32" i="1"/>
  <c r="M11" i="1" l="1"/>
  <c r="M17" i="1"/>
  <c r="O11" i="1"/>
  <c r="M30" i="1"/>
  <c r="O28" i="1"/>
  <c r="N27" i="1"/>
  <c r="M26" i="1"/>
  <c r="O24" i="1"/>
  <c r="N23" i="1"/>
  <c r="M22" i="1"/>
  <c r="O20" i="1"/>
  <c r="N19" i="1"/>
  <c r="M18" i="1"/>
  <c r="O16" i="1"/>
  <c r="N15" i="1"/>
  <c r="M14" i="1"/>
  <c r="O12" i="1"/>
  <c r="P30" i="1"/>
  <c r="P26" i="1"/>
  <c r="P22" i="1"/>
  <c r="P18" i="1"/>
  <c r="P14" i="1"/>
  <c r="M25" i="1"/>
  <c r="M21" i="1"/>
  <c r="M13" i="1"/>
  <c r="O29" i="1"/>
  <c r="N28" i="1"/>
  <c r="M27" i="1"/>
  <c r="O25" i="1"/>
  <c r="N24" i="1"/>
  <c r="M23" i="1"/>
  <c r="O21" i="1"/>
  <c r="N20" i="1"/>
  <c r="M19" i="1"/>
  <c r="O17" i="1"/>
  <c r="N16" i="1"/>
  <c r="M15" i="1"/>
  <c r="O13" i="1"/>
  <c r="N12" i="1"/>
  <c r="P29" i="1"/>
  <c r="P25" i="1"/>
  <c r="P21" i="1"/>
  <c r="P17" i="1"/>
  <c r="P13" i="1"/>
  <c r="M29" i="1"/>
  <c r="O30" i="1"/>
  <c r="N29" i="1"/>
  <c r="M28" i="1"/>
  <c r="O26" i="1"/>
  <c r="N25" i="1"/>
  <c r="M24" i="1"/>
  <c r="O22" i="1"/>
  <c r="N21" i="1"/>
  <c r="M20" i="1"/>
  <c r="O18" i="1"/>
  <c r="N17" i="1"/>
  <c r="M16" i="1"/>
  <c r="P28" i="1"/>
  <c r="P24" i="1"/>
  <c r="P20" i="1"/>
  <c r="P16" i="1"/>
  <c r="E35" i="1"/>
  <c r="F35" i="1"/>
  <c r="I35" i="1"/>
  <c r="G35" i="1"/>
</calcChain>
</file>

<file path=xl/sharedStrings.xml><?xml version="1.0" encoding="utf-8"?>
<sst xmlns="http://schemas.openxmlformats.org/spreadsheetml/2006/main" count="33" uniqueCount="25">
  <si>
    <t>Prepared by: TEM 6/22/2016</t>
  </si>
  <si>
    <t>Checked by: GO 6/22/2016</t>
  </si>
  <si>
    <t>Duke</t>
  </si>
  <si>
    <t>Energy</t>
  </si>
  <si>
    <t>Gulf</t>
  </si>
  <si>
    <t>Power</t>
  </si>
  <si>
    <t>Tampa</t>
  </si>
  <si>
    <t>Electric Co.</t>
  </si>
  <si>
    <t>Florida</t>
  </si>
  <si>
    <t>Power &amp; Light</t>
  </si>
  <si>
    <t>Source: 2016 Ten Year Site Plans</t>
  </si>
  <si>
    <t>Witness: Dismukes</t>
  </si>
  <si>
    <t>Docket No. 160021-EI</t>
  </si>
  <si>
    <t>Updated by: MD 6/28/2016</t>
  </si>
  <si>
    <t>2016-2025 Average</t>
  </si>
  <si>
    <t>2006-2015 Spread</t>
  </si>
  <si>
    <t>2016-2025 Spread</t>
  </si>
  <si>
    <t>2006-2015 Average</t>
  </si>
  <si>
    <t>2006-2015 High</t>
  </si>
  <si>
    <t>2006-2015 Low</t>
  </si>
  <si>
    <t>2016-2025 High</t>
  </si>
  <si>
    <t>2016-2025 Low</t>
  </si>
  <si>
    <t>Checked by: GO 6/30/2016</t>
  </si>
  <si>
    <t>Exhibit DED-4</t>
  </si>
  <si>
    <t>Exhibit DED-4 -- 2016 Ten-Year Site Plan Load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</si>
</sst>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230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0" fontId="0" fillId="0" borderId="0" xfId="0" applyNumberFormat="1"/>
    <xf numFmtId="0" fontId="2" fillId="0" borderId="0" xfId="0" applyFont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164" fontId="2" fillId="2" borderId="0" xfId="1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2" fillId="4" borderId="0" xfId="0" applyFont="1" applyFill="1" applyBorder="1"/>
    <xf numFmtId="164" fontId="2" fillId="4" borderId="0" xfId="1" applyNumberFormat="1" applyFont="1" applyFill="1" applyBorder="1"/>
    <xf numFmtId="0" fontId="2" fillId="0" borderId="0" xfId="0" applyFont="1" applyAlignment="1"/>
    <xf numFmtId="0" fontId="4" fillId="0" borderId="0" xfId="0" applyFont="1" applyAlignment="1"/>
    <xf numFmtId="0" fontId="3" fillId="3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2" borderId="0" xfId="0" applyFont="1" applyFill="1" applyBorder="1"/>
    <xf numFmtId="164" fontId="4" fillId="2" borderId="0" xfId="1" applyNumberFormat="1" applyFont="1" applyFill="1" applyBorder="1"/>
    <xf numFmtId="165" fontId="2" fillId="0" borderId="0" xfId="0" applyNumberFormat="1" applyFont="1"/>
    <xf numFmtId="0" fontId="4" fillId="4" borderId="0" xfId="0" applyFont="1" applyFill="1" applyBorder="1"/>
    <xf numFmtId="164" fontId="4" fillId="4" borderId="0" xfId="1" applyNumberFormat="1" applyFont="1" applyFill="1" applyBorder="1"/>
    <xf numFmtId="164" fontId="4" fillId="2" borderId="5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C2300"/>
      <color rgb="FF811515"/>
      <color rgb="FF35001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'Exhibit DED-4 p1'!$E$7:$E$8</c:f>
              <c:strCache>
                <c:ptCount val="1"/>
                <c:pt idx="0">
                  <c:v>Duke Energy</c:v>
                </c:pt>
              </c:strCache>
            </c:strRef>
          </c:tx>
          <c:spPr>
            <a:ln w="5080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'Exhibit DED-4 p1'!$C$11:$C$30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'Exhibit DED-4 p1'!$M$11:$M$30</c:f>
              <c:numCache>
                <c:formatCode>0.0000</c:formatCode>
                <c:ptCount val="20"/>
                <c:pt idx="0">
                  <c:v>1.040751098681582</c:v>
                </c:pt>
                <c:pt idx="1">
                  <c:v>1.0447463044346783</c:v>
                </c:pt>
                <c:pt idx="2">
                  <c:v>1.0607271274470635</c:v>
                </c:pt>
                <c:pt idx="3">
                  <c:v>0.88893328006392325</c:v>
                </c:pt>
                <c:pt idx="4">
                  <c:v>0.90491410307630837</c:v>
                </c:pt>
                <c:pt idx="5">
                  <c:v>0.93288054334798243</c:v>
                </c:pt>
                <c:pt idx="6">
                  <c:v>1.038753495805034</c:v>
                </c:pt>
                <c:pt idx="7">
                  <c:v>1.0587295245705153</c:v>
                </c:pt>
                <c:pt idx="8">
                  <c:v>1.0127846584099081</c:v>
                </c:pt>
                <c:pt idx="9">
                  <c:v>1.0167798641630044</c:v>
                </c:pt>
                <c:pt idx="10">
                  <c:v>0.99480623252097478</c:v>
                </c:pt>
                <c:pt idx="11">
                  <c:v>1.0187774670395524</c:v>
                </c:pt>
                <c:pt idx="12">
                  <c:v>1.0207750699161007</c:v>
                </c:pt>
                <c:pt idx="13">
                  <c:v>1.0227726727926487</c:v>
                </c:pt>
                <c:pt idx="14">
                  <c:v>0.99680383539752293</c:v>
                </c:pt>
                <c:pt idx="15">
                  <c:v>1.038753495805034</c:v>
                </c:pt>
                <c:pt idx="16">
                  <c:v>1.0367558929284857</c:v>
                </c:pt>
                <c:pt idx="17">
                  <c:v>1.0367558929284857</c:v>
                </c:pt>
                <c:pt idx="18">
                  <c:v>1.026767878545745</c:v>
                </c:pt>
                <c:pt idx="19">
                  <c:v>1.024770275669197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'Exhibit DED-4 p1'!$F$7:$F$8</c:f>
              <c:strCache>
                <c:ptCount val="1"/>
                <c:pt idx="0">
                  <c:v>Tampa Electric Co.</c:v>
                </c:pt>
              </c:strCache>
            </c:strRef>
          </c:tx>
          <c:spPr>
            <a:ln w="508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'Exhibit DED-4 p1'!$C$11:$C$30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'Exhibit DED-4 p1'!$N$11:$N$30</c:f>
              <c:numCache>
                <c:formatCode>0.0000</c:formatCode>
                <c:ptCount val="20"/>
                <c:pt idx="0">
                  <c:v>1.0345451257008498</c:v>
                </c:pt>
                <c:pt idx="1">
                  <c:v>1.0236932537529388</c:v>
                </c:pt>
                <c:pt idx="2">
                  <c:v>1.0273105444022426</c:v>
                </c:pt>
                <c:pt idx="3">
                  <c:v>0.98390305661059863</c:v>
                </c:pt>
                <c:pt idx="4">
                  <c:v>0.91336588894917703</c:v>
                </c:pt>
                <c:pt idx="5">
                  <c:v>0.95858202206547294</c:v>
                </c:pt>
                <c:pt idx="6">
                  <c:v>1.0182673177789834</c:v>
                </c:pt>
                <c:pt idx="7">
                  <c:v>1.0218846084282871</c:v>
                </c:pt>
                <c:pt idx="8">
                  <c:v>0.98390305661059863</c:v>
                </c:pt>
                <c:pt idx="9">
                  <c:v>1.0345451257008498</c:v>
                </c:pt>
                <c:pt idx="10">
                  <c:v>0.97847712063664316</c:v>
                </c:pt>
                <c:pt idx="11">
                  <c:v>0.97847712063664316</c:v>
                </c:pt>
                <c:pt idx="12">
                  <c:v>0.97485982998733944</c:v>
                </c:pt>
                <c:pt idx="13">
                  <c:v>0.97124253933803573</c:v>
                </c:pt>
                <c:pt idx="14">
                  <c:v>0.96581660336408026</c:v>
                </c:pt>
                <c:pt idx="15">
                  <c:v>0.96581660336408026</c:v>
                </c:pt>
                <c:pt idx="16">
                  <c:v>0.96581660336408026</c:v>
                </c:pt>
                <c:pt idx="17">
                  <c:v>0.95858202206547294</c:v>
                </c:pt>
                <c:pt idx="18">
                  <c:v>0.95496473141616922</c:v>
                </c:pt>
                <c:pt idx="19">
                  <c:v>0.95858202206547294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'Exhibit DED-4 p1'!$G$7:$G$8</c:f>
              <c:strCache>
                <c:ptCount val="1"/>
                <c:pt idx="0">
                  <c:v>Gulf Power</c:v>
                </c:pt>
              </c:strCache>
            </c:strRef>
          </c:tx>
          <c:spPr>
            <a:ln w="50800">
              <a:solidFill>
                <a:srgbClr val="811515"/>
              </a:solidFill>
            </a:ln>
          </c:spPr>
          <c:marker>
            <c:symbol val="none"/>
          </c:marker>
          <c:cat>
            <c:numRef>
              <c:f>'Exhibit DED-4 p1'!$C$11:$C$30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'Exhibit DED-4 p1'!$O$11:$O$30</c:f>
              <c:numCache>
                <c:formatCode>0.0000</c:formatCode>
                <c:ptCount val="20"/>
                <c:pt idx="0">
                  <c:v>1.0500544069640914</c:v>
                </c:pt>
                <c:pt idx="1">
                  <c:v>0.9956474428726878</c:v>
                </c:pt>
                <c:pt idx="2">
                  <c:v>1.0246644903881028</c:v>
                </c:pt>
                <c:pt idx="3">
                  <c:v>0.97388465723612627</c:v>
                </c:pt>
                <c:pt idx="4">
                  <c:v>1.0155966630395359</c:v>
                </c:pt>
                <c:pt idx="5">
                  <c:v>0.98657961552412043</c:v>
                </c:pt>
                <c:pt idx="6">
                  <c:v>1.0192237939789628</c:v>
                </c:pt>
                <c:pt idx="7">
                  <c:v>1.011969532100109</c:v>
                </c:pt>
                <c:pt idx="8">
                  <c:v>0.92673195502357641</c:v>
                </c:pt>
                <c:pt idx="9">
                  <c:v>0.9956474428726878</c:v>
                </c:pt>
                <c:pt idx="10">
                  <c:v>0.99927457381211471</c:v>
                </c:pt>
                <c:pt idx="11">
                  <c:v>0.9956474428726878</c:v>
                </c:pt>
                <c:pt idx="12">
                  <c:v>0.9956474428726878</c:v>
                </c:pt>
                <c:pt idx="13">
                  <c:v>0.99746100834240126</c:v>
                </c:pt>
                <c:pt idx="14">
                  <c:v>0.99746100834240126</c:v>
                </c:pt>
                <c:pt idx="15">
                  <c:v>1.001088139281828</c:v>
                </c:pt>
                <c:pt idx="16">
                  <c:v>1.0029017047515416</c:v>
                </c:pt>
                <c:pt idx="17">
                  <c:v>1.0047152702212552</c:v>
                </c:pt>
                <c:pt idx="18">
                  <c:v>1.0047152702212552</c:v>
                </c:pt>
                <c:pt idx="19">
                  <c:v>1.0065288356909685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'Exhibit DED-4 p1'!$I$7:$I$8</c:f>
              <c:strCache>
                <c:ptCount val="1"/>
                <c:pt idx="0">
                  <c:v>Florida Power &amp; Light</c:v>
                </c:pt>
              </c:strCache>
            </c:strRef>
          </c:tx>
          <c:spPr>
            <a:ln w="50800">
              <a:solidFill>
                <a:srgbClr val="1C2300"/>
              </a:solidFill>
            </a:ln>
          </c:spPr>
          <c:marker>
            <c:symbol val="none"/>
          </c:marker>
          <c:cat>
            <c:numRef>
              <c:f>'Exhibit DED-4 p1'!$C$11:$C$30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'Exhibit DED-4 p1'!$P$11:$P$30</c:f>
              <c:numCache>
                <c:formatCode>0.0000</c:formatCode>
                <c:ptCount val="20"/>
                <c:pt idx="0">
                  <c:v>1.0030498136225008</c:v>
                </c:pt>
                <c:pt idx="1">
                  <c:v>1.0064384954252794</c:v>
                </c:pt>
                <c:pt idx="2">
                  <c:v>1.0166045408336155</c:v>
                </c:pt>
                <c:pt idx="3">
                  <c:v>0.96238563198915605</c:v>
                </c:pt>
                <c:pt idx="4">
                  <c:v>0.99457810911555389</c:v>
                </c:pt>
                <c:pt idx="5">
                  <c:v>1.0064384954252794</c:v>
                </c:pt>
                <c:pt idx="6">
                  <c:v>0.99796679091833262</c:v>
                </c:pt>
                <c:pt idx="7">
                  <c:v>1.0013554727211114</c:v>
                </c:pt>
                <c:pt idx="8">
                  <c:v>0.97763470010166031</c:v>
                </c:pt>
                <c:pt idx="9">
                  <c:v>1.0335479498475091</c:v>
                </c:pt>
                <c:pt idx="10">
                  <c:v>0.95560826838359858</c:v>
                </c:pt>
                <c:pt idx="11">
                  <c:v>0.94544222297526259</c:v>
                </c:pt>
                <c:pt idx="12">
                  <c:v>0.94205354117248385</c:v>
                </c:pt>
                <c:pt idx="13">
                  <c:v>0.93697051846831581</c:v>
                </c:pt>
                <c:pt idx="14">
                  <c:v>0.93527617756692649</c:v>
                </c:pt>
                <c:pt idx="15">
                  <c:v>0.93358183666553707</c:v>
                </c:pt>
                <c:pt idx="16">
                  <c:v>0.92680447305997959</c:v>
                </c:pt>
                <c:pt idx="17">
                  <c:v>0.92341579125720097</c:v>
                </c:pt>
                <c:pt idx="18">
                  <c:v>0.91663842765164349</c:v>
                </c:pt>
                <c:pt idx="19">
                  <c:v>0.90986106404608602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96992"/>
        <c:axId val="111798528"/>
      </c:lineChart>
      <c:catAx>
        <c:axId val="1117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en-US"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798528"/>
        <c:crosses val="autoZero"/>
        <c:auto val="1"/>
        <c:lblAlgn val="ctr"/>
        <c:lblOffset val="100"/>
        <c:tickLblSkip val="2"/>
        <c:noMultiLvlLbl val="0"/>
      </c:catAx>
      <c:valAx>
        <c:axId val="111798528"/>
        <c:scaling>
          <c:orientation val="minMax"/>
          <c:max val="1.1500000000000001"/>
          <c:min val="0.8500000000000002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1179699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/>
      <c:overlay val="0"/>
      <c:txPr>
        <a:bodyPr/>
        <a:lstStyle/>
        <a:p>
          <a:pPr algn="ctr">
            <a:defRPr lang="en-US"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1C2300"/>
  </sheetPr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457200</xdr:colOff>
      <xdr:row>52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0"/>
          <a:ext cx="7772400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40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772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33</xdr:col>
      <xdr:colOff>304800</xdr:colOff>
      <xdr:row>40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0"/>
          <a:ext cx="10058400" cy="7772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40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772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33</xdr:col>
      <xdr:colOff>304800</xdr:colOff>
      <xdr:row>40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5167" y="0"/>
          <a:ext cx="10126133" cy="777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2" name="Picture 1" descr="dem from FPL - 2016 Ten-Year Site Pl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457200</xdr:colOff>
      <xdr:row>52</xdr:row>
      <xdr:rowOff>152400</xdr:rowOff>
    </xdr:to>
    <xdr:pic>
      <xdr:nvPicPr>
        <xdr:cNvPr id="3" name="Picture 2" descr="lf from FPL - 2016 Ten-Year Site Plan-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248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C2300"/>
  </sheetPr>
  <dimension ref="A1:P50"/>
  <sheetViews>
    <sheetView tabSelected="1" workbookViewId="0">
      <selection activeCell="K12" sqref="K12"/>
    </sheetView>
  </sheetViews>
  <sheetFormatPr defaultRowHeight="12.75" x14ac:dyDescent="0.2"/>
  <cols>
    <col min="1" max="1" width="9.140625" style="2"/>
    <col min="2" max="2" width="0.85546875" style="2" customWidth="1"/>
    <col min="3" max="3" width="17" style="2" customWidth="1"/>
    <col min="4" max="4" width="1.7109375" style="2" customWidth="1"/>
    <col min="5" max="7" width="11.7109375" style="2" customWidth="1"/>
    <col min="8" max="8" width="1.7109375" style="2" customWidth="1"/>
    <col min="9" max="9" width="14" style="2" bestFit="1" customWidth="1"/>
    <col min="10" max="10" width="0.85546875" style="2" customWidth="1"/>
    <col min="11" max="11" width="22.140625" style="2" bestFit="1" customWidth="1"/>
    <col min="12" max="12" width="9.140625" style="2"/>
    <col min="13" max="13" width="7.28515625" style="2" bestFit="1" customWidth="1"/>
    <col min="14" max="14" width="11.28515625" style="2" bestFit="1" customWidth="1"/>
    <col min="15" max="15" width="6.85546875" style="2" bestFit="1" customWidth="1"/>
    <col min="16" max="16" width="14" style="2" bestFit="1" customWidth="1"/>
    <col min="17" max="16384" width="9.140625" style="2"/>
  </cols>
  <sheetData>
    <row r="1" spans="1:16" ht="12.75" customHeight="1" x14ac:dyDescent="0.25">
      <c r="A1" s="25" t="s">
        <v>24</v>
      </c>
      <c r="B1" s="24"/>
      <c r="J1" s="27" t="s">
        <v>11</v>
      </c>
    </row>
    <row r="2" spans="1:16" ht="15" x14ac:dyDescent="0.25">
      <c r="J2" s="27" t="s">
        <v>12</v>
      </c>
    </row>
    <row r="3" spans="1:16" ht="15" x14ac:dyDescent="0.25">
      <c r="J3" s="27" t="s">
        <v>23</v>
      </c>
    </row>
    <row r="5" spans="1:16" ht="1.5" customHeight="1" x14ac:dyDescent="0.2">
      <c r="B5" s="10"/>
      <c r="C5" s="11"/>
      <c r="D5" s="11"/>
      <c r="E5" s="11"/>
      <c r="F5" s="11"/>
      <c r="G5" s="11"/>
      <c r="H5" s="11"/>
      <c r="I5" s="11"/>
      <c r="J5" s="12"/>
    </row>
    <row r="6" spans="1:16" ht="6" customHeight="1" x14ac:dyDescent="0.2">
      <c r="B6" s="13"/>
      <c r="C6" s="14"/>
      <c r="D6" s="14"/>
      <c r="E6" s="14"/>
      <c r="F6" s="14"/>
      <c r="G6" s="14"/>
      <c r="H6" s="14"/>
      <c r="I6" s="14"/>
      <c r="J6" s="15"/>
    </row>
    <row r="7" spans="1:16" x14ac:dyDescent="0.2">
      <c r="B7" s="16"/>
      <c r="C7" s="17"/>
      <c r="D7" s="17"/>
      <c r="E7" s="26" t="s">
        <v>2</v>
      </c>
      <c r="F7" s="26" t="s">
        <v>6</v>
      </c>
      <c r="G7" s="26" t="s">
        <v>4</v>
      </c>
      <c r="H7" s="26"/>
      <c r="I7" s="26" t="s">
        <v>8</v>
      </c>
      <c r="J7" s="18"/>
      <c r="M7" s="26" t="s">
        <v>2</v>
      </c>
      <c r="N7" s="26" t="s">
        <v>6</v>
      </c>
      <c r="O7" s="26" t="s">
        <v>4</v>
      </c>
      <c r="P7" s="26" t="s">
        <v>8</v>
      </c>
    </row>
    <row r="8" spans="1:16" x14ac:dyDescent="0.2">
      <c r="B8" s="16"/>
      <c r="C8" s="17"/>
      <c r="D8" s="17"/>
      <c r="E8" s="26" t="s">
        <v>3</v>
      </c>
      <c r="F8" s="26" t="s">
        <v>7</v>
      </c>
      <c r="G8" s="26" t="s">
        <v>5</v>
      </c>
      <c r="H8" s="26"/>
      <c r="I8" s="26" t="s">
        <v>9</v>
      </c>
      <c r="J8" s="18"/>
      <c r="M8" s="26" t="s">
        <v>3</v>
      </c>
      <c r="N8" s="26" t="s">
        <v>7</v>
      </c>
      <c r="O8" s="26" t="s">
        <v>5</v>
      </c>
      <c r="P8" s="26" t="s">
        <v>9</v>
      </c>
    </row>
    <row r="9" spans="1:16" ht="6" customHeight="1" x14ac:dyDescent="0.2">
      <c r="B9" s="19"/>
      <c r="C9" s="20"/>
      <c r="D9" s="20"/>
      <c r="E9" s="20"/>
      <c r="F9" s="20"/>
      <c r="G9" s="20"/>
      <c r="H9" s="20"/>
      <c r="I9" s="20"/>
      <c r="J9" s="21"/>
    </row>
    <row r="10" spans="1:16" ht="6" customHeight="1" x14ac:dyDescent="0.2">
      <c r="B10" s="3"/>
      <c r="C10" s="4"/>
      <c r="D10" s="4"/>
      <c r="E10" s="4"/>
      <c r="F10" s="4"/>
      <c r="G10" s="4"/>
      <c r="H10" s="4"/>
      <c r="I10" s="4"/>
      <c r="J10" s="5"/>
    </row>
    <row r="11" spans="1:16" x14ac:dyDescent="0.2">
      <c r="B11" s="3"/>
      <c r="C11" s="4">
        <v>2006</v>
      </c>
      <c r="D11" s="4"/>
      <c r="E11" s="6">
        <v>0.52100000000000002</v>
      </c>
      <c r="F11" s="6">
        <v>0.57199999999999995</v>
      </c>
      <c r="G11" s="6">
        <v>0.57899999999999996</v>
      </c>
      <c r="H11" s="4"/>
      <c r="I11" s="6">
        <v>0.59199999999999997</v>
      </c>
      <c r="J11" s="5"/>
      <c r="M11" s="30">
        <f>E11/E$34</f>
        <v>1.040751098681582</v>
      </c>
      <c r="N11" s="30">
        <f t="shared" ref="N11:O11" si="0">F11/F$34</f>
        <v>1.0345451257008498</v>
      </c>
      <c r="O11" s="30">
        <f t="shared" si="0"/>
        <v>1.0500544069640914</v>
      </c>
      <c r="P11" s="30">
        <f>I11/I$34</f>
        <v>1.0030498136225008</v>
      </c>
    </row>
    <row r="12" spans="1:16" x14ac:dyDescent="0.2">
      <c r="B12" s="3"/>
      <c r="C12" s="4">
        <v>2007</v>
      </c>
      <c r="D12" s="4"/>
      <c r="E12" s="6">
        <v>0.52300000000000002</v>
      </c>
      <c r="F12" s="6">
        <v>0.56599999999999995</v>
      </c>
      <c r="G12" s="6">
        <v>0.54900000000000004</v>
      </c>
      <c r="H12" s="4"/>
      <c r="I12" s="6">
        <v>0.59399999999999997</v>
      </c>
      <c r="J12" s="5"/>
      <c r="M12" s="30">
        <f t="shared" ref="M12:M30" si="1">E12/E$34</f>
        <v>1.0447463044346783</v>
      </c>
      <c r="N12" s="30">
        <f t="shared" ref="N12:N30" si="2">F12/F$34</f>
        <v>1.0236932537529388</v>
      </c>
      <c r="O12" s="30">
        <f t="shared" ref="O12:O30" si="3">G12/G$34</f>
        <v>0.9956474428726878</v>
      </c>
      <c r="P12" s="30">
        <f t="shared" ref="P12:P30" si="4">I12/I$34</f>
        <v>1.0064384954252794</v>
      </c>
    </row>
    <row r="13" spans="1:16" x14ac:dyDescent="0.2">
      <c r="B13" s="3"/>
      <c r="C13" s="4">
        <v>2008</v>
      </c>
      <c r="D13" s="4"/>
      <c r="E13" s="6">
        <v>0.53100000000000003</v>
      </c>
      <c r="F13" s="6">
        <v>0.56799999999999995</v>
      </c>
      <c r="G13" s="6">
        <v>0.56499999999999995</v>
      </c>
      <c r="H13" s="4"/>
      <c r="I13" s="6">
        <v>0.6</v>
      </c>
      <c r="J13" s="5"/>
      <c r="M13" s="30">
        <f t="shared" si="1"/>
        <v>1.0607271274470635</v>
      </c>
      <c r="N13" s="30">
        <f t="shared" si="2"/>
        <v>1.0273105444022426</v>
      </c>
      <c r="O13" s="30">
        <f t="shared" si="3"/>
        <v>1.0246644903881028</v>
      </c>
      <c r="P13" s="30">
        <f t="shared" si="4"/>
        <v>1.0166045408336155</v>
      </c>
    </row>
    <row r="14" spans="1:16" x14ac:dyDescent="0.2">
      <c r="B14" s="3"/>
      <c r="C14" s="4">
        <v>2009</v>
      </c>
      <c r="D14" s="4"/>
      <c r="E14" s="6">
        <v>0.44500000000000001</v>
      </c>
      <c r="F14" s="6">
        <v>0.54400000000000004</v>
      </c>
      <c r="G14" s="6">
        <v>0.53700000000000003</v>
      </c>
      <c r="H14" s="4"/>
      <c r="I14" s="6">
        <v>0.56799999999999995</v>
      </c>
      <c r="J14" s="5"/>
      <c r="M14" s="30">
        <f t="shared" si="1"/>
        <v>0.88893328006392325</v>
      </c>
      <c r="N14" s="30">
        <f t="shared" si="2"/>
        <v>0.98390305661059863</v>
      </c>
      <c r="O14" s="30">
        <f t="shared" si="3"/>
        <v>0.97388465723612627</v>
      </c>
      <c r="P14" s="30">
        <f t="shared" si="4"/>
        <v>0.96238563198915605</v>
      </c>
    </row>
    <row r="15" spans="1:16" x14ac:dyDescent="0.2">
      <c r="B15" s="3"/>
      <c r="C15" s="4">
        <v>2010</v>
      </c>
      <c r="D15" s="4"/>
      <c r="E15" s="6">
        <v>0.45300000000000001</v>
      </c>
      <c r="F15" s="6">
        <v>0.505</v>
      </c>
      <c r="G15" s="6">
        <v>0.56000000000000005</v>
      </c>
      <c r="H15" s="4"/>
      <c r="I15" s="6">
        <v>0.58699999999999997</v>
      </c>
      <c r="J15" s="5"/>
      <c r="M15" s="30">
        <f t="shared" si="1"/>
        <v>0.90491410307630837</v>
      </c>
      <c r="N15" s="30">
        <f t="shared" si="2"/>
        <v>0.91336588894917703</v>
      </c>
      <c r="O15" s="30">
        <f t="shared" si="3"/>
        <v>1.0155966630395359</v>
      </c>
      <c r="P15" s="30">
        <f t="shared" si="4"/>
        <v>0.99457810911555389</v>
      </c>
    </row>
    <row r="16" spans="1:16" x14ac:dyDescent="0.2">
      <c r="B16" s="3"/>
      <c r="C16" s="4">
        <v>2011</v>
      </c>
      <c r="D16" s="4"/>
      <c r="E16" s="6">
        <v>0.46700000000000003</v>
      </c>
      <c r="F16" s="6">
        <v>0.53</v>
      </c>
      <c r="G16" s="6">
        <v>0.54400000000000004</v>
      </c>
      <c r="H16" s="4"/>
      <c r="I16" s="6">
        <v>0.59399999999999997</v>
      </c>
      <c r="J16" s="5"/>
      <c r="M16" s="30">
        <f t="shared" si="1"/>
        <v>0.93288054334798243</v>
      </c>
      <c r="N16" s="30">
        <f t="shared" si="2"/>
        <v>0.95858202206547294</v>
      </c>
      <c r="O16" s="30">
        <f t="shared" si="3"/>
        <v>0.98657961552412043</v>
      </c>
      <c r="P16" s="30">
        <f t="shared" si="4"/>
        <v>1.0064384954252794</v>
      </c>
    </row>
    <row r="17" spans="2:16" x14ac:dyDescent="0.2">
      <c r="B17" s="3"/>
      <c r="C17" s="4">
        <v>2012</v>
      </c>
      <c r="D17" s="4"/>
      <c r="E17" s="6">
        <v>0.52</v>
      </c>
      <c r="F17" s="6">
        <v>0.56299999999999994</v>
      </c>
      <c r="G17" s="6">
        <v>0.56200000000000006</v>
      </c>
      <c r="H17" s="4"/>
      <c r="I17" s="6">
        <v>0.58899999999999997</v>
      </c>
      <c r="J17" s="5"/>
      <c r="M17" s="30">
        <f t="shared" si="1"/>
        <v>1.038753495805034</v>
      </c>
      <c r="N17" s="30">
        <f t="shared" si="2"/>
        <v>1.0182673177789834</v>
      </c>
      <c r="O17" s="30">
        <f t="shared" si="3"/>
        <v>1.0192237939789628</v>
      </c>
      <c r="P17" s="30">
        <f t="shared" si="4"/>
        <v>0.99796679091833262</v>
      </c>
    </row>
    <row r="18" spans="2:16" x14ac:dyDescent="0.2">
      <c r="B18" s="3"/>
      <c r="C18" s="4">
        <v>2013</v>
      </c>
      <c r="D18" s="4"/>
      <c r="E18" s="6">
        <v>0.53</v>
      </c>
      <c r="F18" s="6">
        <v>0.56499999999999995</v>
      </c>
      <c r="G18" s="6">
        <v>0.55800000000000005</v>
      </c>
      <c r="H18" s="4"/>
      <c r="I18" s="6">
        <v>0.59099999999999997</v>
      </c>
      <c r="J18" s="5"/>
      <c r="M18" s="30">
        <f t="shared" si="1"/>
        <v>1.0587295245705153</v>
      </c>
      <c r="N18" s="30">
        <f t="shared" si="2"/>
        <v>1.0218846084282871</v>
      </c>
      <c r="O18" s="30">
        <f t="shared" si="3"/>
        <v>1.011969532100109</v>
      </c>
      <c r="P18" s="30">
        <f t="shared" si="4"/>
        <v>1.0013554727211114</v>
      </c>
    </row>
    <row r="19" spans="2:16" x14ac:dyDescent="0.2">
      <c r="B19" s="3"/>
      <c r="C19" s="4">
        <v>2014</v>
      </c>
      <c r="D19" s="4"/>
      <c r="E19" s="6">
        <v>0.50700000000000001</v>
      </c>
      <c r="F19" s="6">
        <v>0.54400000000000004</v>
      </c>
      <c r="G19" s="6">
        <v>0.51100000000000001</v>
      </c>
      <c r="H19" s="4"/>
      <c r="I19" s="6">
        <v>0.57699999999999996</v>
      </c>
      <c r="J19" s="5"/>
      <c r="M19" s="30">
        <f t="shared" si="1"/>
        <v>1.0127846584099081</v>
      </c>
      <c r="N19" s="30">
        <f t="shared" si="2"/>
        <v>0.98390305661059863</v>
      </c>
      <c r="O19" s="30">
        <f t="shared" si="3"/>
        <v>0.92673195502357641</v>
      </c>
      <c r="P19" s="30">
        <f t="shared" si="4"/>
        <v>0.97763470010166031</v>
      </c>
    </row>
    <row r="20" spans="2:16" x14ac:dyDescent="0.2">
      <c r="B20" s="3"/>
      <c r="C20" s="4">
        <v>2015</v>
      </c>
      <c r="D20" s="4"/>
      <c r="E20" s="6">
        <v>0.50900000000000001</v>
      </c>
      <c r="F20" s="6">
        <v>0.57199999999999995</v>
      </c>
      <c r="G20" s="6">
        <v>0.54900000000000004</v>
      </c>
      <c r="H20" s="4"/>
      <c r="I20" s="6">
        <v>0.61</v>
      </c>
      <c r="J20" s="5"/>
      <c r="M20" s="30">
        <f t="shared" si="1"/>
        <v>1.0167798641630044</v>
      </c>
      <c r="N20" s="30">
        <f t="shared" si="2"/>
        <v>1.0345451257008498</v>
      </c>
      <c r="O20" s="30">
        <f t="shared" si="3"/>
        <v>0.9956474428726878</v>
      </c>
      <c r="P20" s="30">
        <f t="shared" si="4"/>
        <v>1.0335479498475091</v>
      </c>
    </row>
    <row r="21" spans="2:16" x14ac:dyDescent="0.2">
      <c r="B21" s="3"/>
      <c r="C21" s="22">
        <v>2016</v>
      </c>
      <c r="D21" s="22"/>
      <c r="E21" s="23">
        <v>0.498</v>
      </c>
      <c r="F21" s="23">
        <v>0.54100000000000004</v>
      </c>
      <c r="G21" s="23">
        <v>0.55100000000000005</v>
      </c>
      <c r="H21" s="22"/>
      <c r="I21" s="23">
        <v>0.56399999999999995</v>
      </c>
      <c r="J21" s="5"/>
      <c r="M21" s="30">
        <f t="shared" si="1"/>
        <v>0.99480623252097478</v>
      </c>
      <c r="N21" s="30">
        <f t="shared" si="2"/>
        <v>0.97847712063664316</v>
      </c>
      <c r="O21" s="30">
        <f t="shared" si="3"/>
        <v>0.99927457381211471</v>
      </c>
      <c r="P21" s="30">
        <f t="shared" si="4"/>
        <v>0.95560826838359858</v>
      </c>
    </row>
    <row r="22" spans="2:16" x14ac:dyDescent="0.2">
      <c r="B22" s="3"/>
      <c r="C22" s="22">
        <v>2017</v>
      </c>
      <c r="D22" s="22"/>
      <c r="E22" s="23">
        <v>0.51</v>
      </c>
      <c r="F22" s="23">
        <v>0.54100000000000004</v>
      </c>
      <c r="G22" s="23">
        <v>0.54900000000000004</v>
      </c>
      <c r="H22" s="22"/>
      <c r="I22" s="23">
        <v>0.55800000000000005</v>
      </c>
      <c r="J22" s="5"/>
      <c r="M22" s="30">
        <f t="shared" si="1"/>
        <v>1.0187774670395524</v>
      </c>
      <c r="N22" s="30">
        <f t="shared" si="2"/>
        <v>0.97847712063664316</v>
      </c>
      <c r="O22" s="30">
        <f t="shared" si="3"/>
        <v>0.9956474428726878</v>
      </c>
      <c r="P22" s="30">
        <f t="shared" si="4"/>
        <v>0.94544222297526259</v>
      </c>
    </row>
    <row r="23" spans="2:16" x14ac:dyDescent="0.2">
      <c r="B23" s="3"/>
      <c r="C23" s="22">
        <v>2018</v>
      </c>
      <c r="D23" s="22"/>
      <c r="E23" s="23">
        <v>0.51100000000000001</v>
      </c>
      <c r="F23" s="23">
        <v>0.53900000000000003</v>
      </c>
      <c r="G23" s="23">
        <v>0.54900000000000004</v>
      </c>
      <c r="H23" s="22"/>
      <c r="I23" s="23">
        <v>0.55600000000000005</v>
      </c>
      <c r="J23" s="5"/>
      <c r="M23" s="30">
        <f t="shared" si="1"/>
        <v>1.0207750699161007</v>
      </c>
      <c r="N23" s="30">
        <f t="shared" si="2"/>
        <v>0.97485982998733944</v>
      </c>
      <c r="O23" s="30">
        <f t="shared" si="3"/>
        <v>0.9956474428726878</v>
      </c>
      <c r="P23" s="30">
        <f t="shared" si="4"/>
        <v>0.94205354117248385</v>
      </c>
    </row>
    <row r="24" spans="2:16" x14ac:dyDescent="0.2">
      <c r="B24" s="3"/>
      <c r="C24" s="22">
        <v>2019</v>
      </c>
      <c r="D24" s="22"/>
      <c r="E24" s="23">
        <v>0.51200000000000001</v>
      </c>
      <c r="F24" s="23">
        <v>0.53700000000000003</v>
      </c>
      <c r="G24" s="23">
        <v>0.55000000000000004</v>
      </c>
      <c r="H24" s="22"/>
      <c r="I24" s="23">
        <v>0.55300000000000005</v>
      </c>
      <c r="J24" s="5"/>
      <c r="M24" s="30">
        <f t="shared" si="1"/>
        <v>1.0227726727926487</v>
      </c>
      <c r="N24" s="30">
        <f t="shared" si="2"/>
        <v>0.97124253933803573</v>
      </c>
      <c r="O24" s="30">
        <f t="shared" si="3"/>
        <v>0.99746100834240126</v>
      </c>
      <c r="P24" s="30">
        <f t="shared" si="4"/>
        <v>0.93697051846831581</v>
      </c>
    </row>
    <row r="25" spans="2:16" x14ac:dyDescent="0.2">
      <c r="B25" s="3"/>
      <c r="C25" s="22">
        <v>2020</v>
      </c>
      <c r="D25" s="22"/>
      <c r="E25" s="23">
        <v>0.499</v>
      </c>
      <c r="F25" s="23">
        <v>0.53400000000000003</v>
      </c>
      <c r="G25" s="23">
        <v>0.55000000000000004</v>
      </c>
      <c r="H25" s="22"/>
      <c r="I25" s="23">
        <v>0.55200000000000005</v>
      </c>
      <c r="J25" s="5"/>
      <c r="M25" s="30">
        <f t="shared" si="1"/>
        <v>0.99680383539752293</v>
      </c>
      <c r="N25" s="30">
        <f t="shared" si="2"/>
        <v>0.96581660336408026</v>
      </c>
      <c r="O25" s="30">
        <f t="shared" si="3"/>
        <v>0.99746100834240126</v>
      </c>
      <c r="P25" s="30">
        <f t="shared" si="4"/>
        <v>0.93527617756692649</v>
      </c>
    </row>
    <row r="26" spans="2:16" x14ac:dyDescent="0.2">
      <c r="B26" s="3"/>
      <c r="C26" s="22">
        <v>2021</v>
      </c>
      <c r="D26" s="22"/>
      <c r="E26" s="23">
        <v>0.52</v>
      </c>
      <c r="F26" s="23">
        <v>0.53400000000000003</v>
      </c>
      <c r="G26" s="23">
        <v>0.55200000000000005</v>
      </c>
      <c r="H26" s="22"/>
      <c r="I26" s="23">
        <v>0.55100000000000005</v>
      </c>
      <c r="J26" s="5"/>
      <c r="M26" s="30">
        <f t="shared" si="1"/>
        <v>1.038753495805034</v>
      </c>
      <c r="N26" s="30">
        <f t="shared" si="2"/>
        <v>0.96581660336408026</v>
      </c>
      <c r="O26" s="30">
        <f t="shared" si="3"/>
        <v>1.001088139281828</v>
      </c>
      <c r="P26" s="30">
        <f t="shared" si="4"/>
        <v>0.93358183666553707</v>
      </c>
    </row>
    <row r="27" spans="2:16" x14ac:dyDescent="0.2">
      <c r="B27" s="3"/>
      <c r="C27" s="22">
        <v>2022</v>
      </c>
      <c r="D27" s="22"/>
      <c r="E27" s="23">
        <v>0.51900000000000002</v>
      </c>
      <c r="F27" s="23">
        <v>0.53400000000000003</v>
      </c>
      <c r="G27" s="23">
        <v>0.55300000000000005</v>
      </c>
      <c r="H27" s="22"/>
      <c r="I27" s="23">
        <v>0.54700000000000004</v>
      </c>
      <c r="J27" s="5"/>
      <c r="M27" s="30">
        <f t="shared" si="1"/>
        <v>1.0367558929284857</v>
      </c>
      <c r="N27" s="30">
        <f t="shared" si="2"/>
        <v>0.96581660336408026</v>
      </c>
      <c r="O27" s="30">
        <f t="shared" si="3"/>
        <v>1.0029017047515416</v>
      </c>
      <c r="P27" s="30">
        <f t="shared" si="4"/>
        <v>0.92680447305997959</v>
      </c>
    </row>
    <row r="28" spans="2:16" x14ac:dyDescent="0.2">
      <c r="B28" s="3"/>
      <c r="C28" s="22">
        <v>2023</v>
      </c>
      <c r="D28" s="22"/>
      <c r="E28" s="23">
        <v>0.51900000000000002</v>
      </c>
      <c r="F28" s="23">
        <v>0.53</v>
      </c>
      <c r="G28" s="23">
        <v>0.55400000000000005</v>
      </c>
      <c r="H28" s="22"/>
      <c r="I28" s="23">
        <v>0.54500000000000004</v>
      </c>
      <c r="J28" s="5"/>
      <c r="M28" s="30">
        <f t="shared" si="1"/>
        <v>1.0367558929284857</v>
      </c>
      <c r="N28" s="30">
        <f t="shared" si="2"/>
        <v>0.95858202206547294</v>
      </c>
      <c r="O28" s="30">
        <f t="shared" si="3"/>
        <v>1.0047152702212552</v>
      </c>
      <c r="P28" s="30">
        <f t="shared" si="4"/>
        <v>0.92341579125720097</v>
      </c>
    </row>
    <row r="29" spans="2:16" x14ac:dyDescent="0.2">
      <c r="B29" s="3"/>
      <c r="C29" s="22">
        <v>2024</v>
      </c>
      <c r="D29" s="22"/>
      <c r="E29" s="23">
        <v>0.51400000000000001</v>
      </c>
      <c r="F29" s="23">
        <v>0.52800000000000002</v>
      </c>
      <c r="G29" s="23">
        <v>0.55400000000000005</v>
      </c>
      <c r="H29" s="22"/>
      <c r="I29" s="23">
        <v>0.54100000000000004</v>
      </c>
      <c r="J29" s="5"/>
      <c r="M29" s="30">
        <f t="shared" si="1"/>
        <v>1.026767878545745</v>
      </c>
      <c r="N29" s="30">
        <f t="shared" si="2"/>
        <v>0.95496473141616922</v>
      </c>
      <c r="O29" s="30">
        <f t="shared" si="3"/>
        <v>1.0047152702212552</v>
      </c>
      <c r="P29" s="30">
        <f t="shared" si="4"/>
        <v>0.91663842765164349</v>
      </c>
    </row>
    <row r="30" spans="2:16" x14ac:dyDescent="0.2">
      <c r="B30" s="3"/>
      <c r="C30" s="22">
        <v>2025</v>
      </c>
      <c r="D30" s="22"/>
      <c r="E30" s="23">
        <v>0.51300000000000001</v>
      </c>
      <c r="F30" s="23">
        <v>0.53</v>
      </c>
      <c r="G30" s="23">
        <v>0.55500000000000005</v>
      </c>
      <c r="H30" s="22"/>
      <c r="I30" s="23">
        <v>0.53700000000000003</v>
      </c>
      <c r="J30" s="5"/>
      <c r="M30" s="30">
        <f t="shared" si="1"/>
        <v>1.024770275669197</v>
      </c>
      <c r="N30" s="30">
        <f t="shared" si="2"/>
        <v>0.95858202206547294</v>
      </c>
      <c r="O30" s="30">
        <f t="shared" si="3"/>
        <v>1.0065288356909685</v>
      </c>
      <c r="P30" s="30">
        <f t="shared" si="4"/>
        <v>0.90986106404608602</v>
      </c>
    </row>
    <row r="31" spans="2:16" ht="6" customHeight="1" x14ac:dyDescent="0.2">
      <c r="B31" s="3"/>
      <c r="C31" s="4"/>
      <c r="D31" s="4"/>
      <c r="E31" s="6"/>
      <c r="F31" s="6"/>
      <c r="G31" s="6"/>
      <c r="H31" s="4"/>
      <c r="I31" s="6"/>
      <c r="J31" s="5"/>
    </row>
    <row r="32" spans="2:16" x14ac:dyDescent="0.2">
      <c r="B32" s="3"/>
      <c r="C32" s="28" t="s">
        <v>18</v>
      </c>
      <c r="D32" s="4"/>
      <c r="E32" s="29">
        <f>MAX(E11:E20)</f>
        <v>0.53100000000000003</v>
      </c>
      <c r="F32" s="29">
        <f t="shared" ref="F32:I32" si="5">MAX(F11:F20)</f>
        <v>0.57199999999999995</v>
      </c>
      <c r="G32" s="29">
        <f t="shared" si="5"/>
        <v>0.57899999999999996</v>
      </c>
      <c r="H32" s="29"/>
      <c r="I32" s="29">
        <f t="shared" si="5"/>
        <v>0.61</v>
      </c>
      <c r="J32" s="5"/>
    </row>
    <row r="33" spans="2:10" x14ac:dyDescent="0.2">
      <c r="B33" s="3"/>
      <c r="C33" s="28" t="s">
        <v>19</v>
      </c>
      <c r="D33" s="4"/>
      <c r="E33" s="29">
        <f>MIN(E11:E20)</f>
        <v>0.44500000000000001</v>
      </c>
      <c r="F33" s="29">
        <f>MIN(F11:F20)</f>
        <v>0.505</v>
      </c>
      <c r="G33" s="29">
        <f>MIN(G11:G20)</f>
        <v>0.51100000000000001</v>
      </c>
      <c r="H33" s="29"/>
      <c r="I33" s="29">
        <f>MIN(I11:I20)</f>
        <v>0.56799999999999995</v>
      </c>
      <c r="J33" s="5"/>
    </row>
    <row r="34" spans="2:10" x14ac:dyDescent="0.2">
      <c r="B34" s="3"/>
      <c r="C34" s="28" t="s">
        <v>17</v>
      </c>
      <c r="D34" s="4"/>
      <c r="E34" s="29">
        <f>AVERAGE(E11:E20)</f>
        <v>0.50060000000000004</v>
      </c>
      <c r="F34" s="29">
        <f t="shared" ref="F34:I34" si="6">AVERAGE(F11:F20)</f>
        <v>0.55290000000000006</v>
      </c>
      <c r="G34" s="29">
        <f t="shared" si="6"/>
        <v>0.5514</v>
      </c>
      <c r="H34" s="29"/>
      <c r="I34" s="29">
        <f t="shared" si="6"/>
        <v>0.59020000000000006</v>
      </c>
      <c r="J34" s="5"/>
    </row>
    <row r="35" spans="2:10" x14ac:dyDescent="0.2">
      <c r="B35" s="3"/>
      <c r="C35" s="28" t="s">
        <v>15</v>
      </c>
      <c r="D35" s="4"/>
      <c r="E35" s="29">
        <f>E32-E33</f>
        <v>8.6000000000000021E-2</v>
      </c>
      <c r="F35" s="29">
        <f>F32-F33</f>
        <v>6.6999999999999948E-2</v>
      </c>
      <c r="G35" s="29">
        <f>G32-G33</f>
        <v>6.7999999999999949E-2</v>
      </c>
      <c r="H35" s="29"/>
      <c r="I35" s="29">
        <f>I32-I33</f>
        <v>4.2000000000000037E-2</v>
      </c>
      <c r="J35" s="5"/>
    </row>
    <row r="36" spans="2:10" ht="6" customHeight="1" x14ac:dyDescent="0.2">
      <c r="B36" s="3"/>
      <c r="C36" s="4"/>
      <c r="D36" s="4"/>
      <c r="E36" s="6"/>
      <c r="F36" s="6"/>
      <c r="G36" s="6"/>
      <c r="H36" s="4"/>
      <c r="I36" s="6"/>
      <c r="J36" s="5"/>
    </row>
    <row r="37" spans="2:10" x14ac:dyDescent="0.2">
      <c r="B37" s="3"/>
      <c r="C37" s="31" t="s">
        <v>20</v>
      </c>
      <c r="D37" s="22"/>
      <c r="E37" s="32">
        <f>MAX(E21:E30)</f>
        <v>0.52</v>
      </c>
      <c r="F37" s="32">
        <f t="shared" ref="F37:I37" si="7">MAX(F21:F30)</f>
        <v>0.54100000000000004</v>
      </c>
      <c r="G37" s="32">
        <f t="shared" si="7"/>
        <v>0.55500000000000005</v>
      </c>
      <c r="H37" s="32"/>
      <c r="I37" s="32">
        <f t="shared" si="7"/>
        <v>0.56399999999999995</v>
      </c>
      <c r="J37" s="5"/>
    </row>
    <row r="38" spans="2:10" x14ac:dyDescent="0.2">
      <c r="B38" s="3"/>
      <c r="C38" s="31" t="s">
        <v>21</v>
      </c>
      <c r="D38" s="22"/>
      <c r="E38" s="32">
        <f>MIN(E21:E30)</f>
        <v>0.498</v>
      </c>
      <c r="F38" s="32">
        <f t="shared" ref="F38:I38" si="8">MIN(F21:F30)</f>
        <v>0.52800000000000002</v>
      </c>
      <c r="G38" s="32">
        <f t="shared" si="8"/>
        <v>0.54900000000000004</v>
      </c>
      <c r="H38" s="32"/>
      <c r="I38" s="32">
        <f t="shared" si="8"/>
        <v>0.53700000000000003</v>
      </c>
      <c r="J38" s="5"/>
    </row>
    <row r="39" spans="2:10" x14ac:dyDescent="0.2">
      <c r="B39" s="3"/>
      <c r="C39" s="31" t="s">
        <v>14</v>
      </c>
      <c r="D39" s="22"/>
      <c r="E39" s="32">
        <f>AVERAGE(E21:E30)</f>
        <v>0.51150000000000007</v>
      </c>
      <c r="F39" s="32">
        <f>AVERAGE(F21:F30)</f>
        <v>0.53479999999999994</v>
      </c>
      <c r="G39" s="32">
        <f>AVERAGE(G21:G30)</f>
        <v>0.55169999999999997</v>
      </c>
      <c r="H39" s="32"/>
      <c r="I39" s="32">
        <f>AVERAGE(I21:I30)</f>
        <v>0.5504</v>
      </c>
      <c r="J39" s="5"/>
    </row>
    <row r="40" spans="2:10" x14ac:dyDescent="0.2">
      <c r="B40" s="3"/>
      <c r="C40" s="31" t="s">
        <v>16</v>
      </c>
      <c r="D40" s="22"/>
      <c r="E40" s="32">
        <f>E37-E38</f>
        <v>2.200000000000002E-2</v>
      </c>
      <c r="F40" s="32">
        <f t="shared" ref="F40:J40" si="9">F37-F38</f>
        <v>1.3000000000000012E-2</v>
      </c>
      <c r="G40" s="32">
        <f t="shared" si="9"/>
        <v>6.0000000000000053E-3</v>
      </c>
      <c r="H40" s="32"/>
      <c r="I40" s="32">
        <f t="shared" si="9"/>
        <v>2.6999999999999913E-2</v>
      </c>
      <c r="J40" s="33">
        <f t="shared" si="9"/>
        <v>0</v>
      </c>
    </row>
    <row r="41" spans="2:10" ht="6" customHeight="1" x14ac:dyDescent="0.2">
      <c r="B41" s="7"/>
      <c r="C41" s="8"/>
      <c r="D41" s="8"/>
      <c r="E41" s="8"/>
      <c r="F41" s="8"/>
      <c r="G41" s="8"/>
      <c r="H41" s="8"/>
      <c r="I41" s="8"/>
      <c r="J41" s="9"/>
    </row>
    <row r="42" spans="2:10" ht="1.5" customHeight="1" x14ac:dyDescent="0.2">
      <c r="B42" s="10"/>
      <c r="C42" s="11"/>
      <c r="D42" s="11"/>
      <c r="E42" s="11"/>
      <c r="F42" s="11"/>
      <c r="G42" s="11"/>
      <c r="H42" s="11"/>
      <c r="I42" s="11"/>
      <c r="J42" s="12"/>
    </row>
    <row r="45" spans="2:10" x14ac:dyDescent="0.2">
      <c r="B45" s="2" t="s">
        <v>10</v>
      </c>
    </row>
    <row r="47" spans="2:10" x14ac:dyDescent="0.2">
      <c r="B47" s="2" t="s">
        <v>0</v>
      </c>
    </row>
    <row r="48" spans="2:10" x14ac:dyDescent="0.2">
      <c r="B48" s="2" t="s">
        <v>1</v>
      </c>
    </row>
    <row r="49" spans="2:2" x14ac:dyDescent="0.2">
      <c r="B49" s="2" t="s">
        <v>13</v>
      </c>
    </row>
    <row r="50" spans="2:2" x14ac:dyDescent="0.2">
      <c r="B50" s="2" t="s">
        <v>22</v>
      </c>
    </row>
  </sheetData>
  <pageMargins left="0.7" right="0.7" top="0.75" bottom="0.75" header="0.3" footer="0.3"/>
  <pageSetup orientation="portrait" verticalDpi="0" r:id="rId1"/>
  <ignoredErrors>
    <ignoredError sqref="I32 E32:G32 E33:G33 E39:G39 I38:I39 I33:I34 E34:G34 E37:E38 F37:F38 G37:G38 I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N7" zoomScale="115" zoomScaleNormal="11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O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S1" workbookViewId="0"/>
  </sheetViews>
  <sheetFormatPr defaultRowHeight="15" x14ac:dyDescent="0.25"/>
  <sheetData/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B33:AB42"/>
  <sheetViews>
    <sheetView topLeftCell="O13" workbookViewId="0"/>
  </sheetViews>
  <sheetFormatPr defaultRowHeight="15" x14ac:dyDescent="0.25"/>
  <sheetData>
    <row r="33" spans="28:28" x14ac:dyDescent="0.25">
      <c r="AB33" s="1">
        <v>0.56399999999999995</v>
      </c>
    </row>
    <row r="34" spans="28:28" x14ac:dyDescent="0.25">
      <c r="AB34" s="1">
        <v>0.55800000000000005</v>
      </c>
    </row>
    <row r="35" spans="28:28" x14ac:dyDescent="0.25">
      <c r="AB35" s="1">
        <v>0.55600000000000005</v>
      </c>
    </row>
    <row r="36" spans="28:28" x14ac:dyDescent="0.25">
      <c r="AB36" s="1">
        <v>0.55300000000000005</v>
      </c>
    </row>
    <row r="37" spans="28:28" x14ac:dyDescent="0.25">
      <c r="AB37" s="1">
        <v>0.55200000000000005</v>
      </c>
    </row>
    <row r="38" spans="28:28" x14ac:dyDescent="0.25">
      <c r="AB38" s="1">
        <v>0.55100000000000005</v>
      </c>
    </row>
    <row r="39" spans="28:28" x14ac:dyDescent="0.25">
      <c r="AB39" s="1">
        <v>0.54700000000000004</v>
      </c>
    </row>
    <row r="40" spans="28:28" x14ac:dyDescent="0.25">
      <c r="AB40" s="1">
        <v>0.54500000000000004</v>
      </c>
    </row>
    <row r="41" spans="28:28" x14ac:dyDescent="0.25">
      <c r="AB41" s="1">
        <v>0.54100000000000004</v>
      </c>
    </row>
    <row r="42" spans="28:28" x14ac:dyDescent="0.25">
      <c r="AB42" s="1">
        <v>0.53700000000000003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Exhibit DED-4 p1</vt:lpstr>
      <vt:lpstr>Duke Energy</vt:lpstr>
      <vt:lpstr>Tampa Electric Co.</vt:lpstr>
      <vt:lpstr>Gulf Power</vt:lpstr>
      <vt:lpstr>Florida Power and Light</vt:lpstr>
      <vt:lpstr>Exhibit DED-4 p2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Moragas</dc:creator>
  <cp:lastModifiedBy>Michael Deupree</cp:lastModifiedBy>
  <dcterms:created xsi:type="dcterms:W3CDTF">2016-06-22T17:05:36Z</dcterms:created>
  <dcterms:modified xsi:type="dcterms:W3CDTF">2016-07-12T22:21:10Z</dcterms:modified>
</cp:coreProperties>
</file>